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jaa\Desktop\Uni\Semester10\Lakeside\Env\tables\"/>
    </mc:Choice>
  </mc:AlternateContent>
  <xr:revisionPtr revIDLastSave="0" documentId="13_ncr:1_{B249EDE1-D9A2-478A-8AFC-B675C79B7180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Haushaltsbuchungen" sheetId="1" r:id="rId1"/>
  </sheets>
  <definedNames>
    <definedName name="_xlnm._FilterDatabase" localSheetId="0" hidden="1">Haushaltsbuchungen!$A$1:$N$7402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7402" i="1" l="1"/>
  <c r="O7401" i="1"/>
  <c r="O7400" i="1"/>
  <c r="O7399" i="1"/>
  <c r="O7398" i="1"/>
  <c r="O7396" i="1"/>
  <c r="O7395" i="1"/>
  <c r="O7392" i="1"/>
  <c r="O7388" i="1"/>
  <c r="O7378" i="1"/>
  <c r="O7376" i="1"/>
  <c r="O7371" i="1"/>
  <c r="O7370" i="1"/>
  <c r="O7368" i="1"/>
  <c r="O7365" i="1"/>
  <c r="O7364" i="1"/>
  <c r="O7363" i="1"/>
  <c r="O7361" i="1"/>
  <c r="O7360" i="1"/>
  <c r="O7357" i="1"/>
  <c r="O7354" i="1"/>
  <c r="O7353" i="1"/>
  <c r="O7352" i="1"/>
  <c r="O7351" i="1"/>
  <c r="O7349" i="1"/>
  <c r="O7347" i="1"/>
  <c r="O7346" i="1"/>
  <c r="O7345" i="1"/>
  <c r="O7344" i="1"/>
  <c r="O7343" i="1"/>
  <c r="O7338" i="1"/>
  <c r="O7329" i="1"/>
  <c r="O7326" i="1"/>
  <c r="O7324" i="1"/>
  <c r="O7323" i="1"/>
  <c r="O7320" i="1"/>
  <c r="O7313" i="1"/>
  <c r="O7312" i="1"/>
  <c r="O7311" i="1"/>
  <c r="O7310" i="1"/>
  <c r="O7306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75" i="1"/>
  <c r="O7274" i="1"/>
  <c r="O7269" i="1"/>
  <c r="O7268" i="1"/>
  <c r="O7257" i="1"/>
  <c r="O7256" i="1"/>
  <c r="O7251" i="1"/>
  <c r="O7248" i="1"/>
  <c r="O7247" i="1"/>
  <c r="O7246" i="1"/>
  <c r="O7245" i="1"/>
  <c r="O7244" i="1"/>
  <c r="O7243" i="1"/>
  <c r="O7242" i="1"/>
  <c r="O7241" i="1"/>
  <c r="O7240" i="1"/>
  <c r="O7239" i="1"/>
  <c r="O7236" i="1"/>
  <c r="O7233" i="1"/>
  <c r="O7232" i="1"/>
  <c r="O7230" i="1"/>
  <c r="O7229" i="1"/>
  <c r="O7227" i="1"/>
  <c r="O7226" i="1"/>
  <c r="O7221" i="1"/>
  <c r="O7211" i="1"/>
  <c r="O7204" i="1"/>
  <c r="O7203" i="1"/>
  <c r="O7202" i="1"/>
  <c r="O7201" i="1"/>
  <c r="O7200" i="1"/>
  <c r="O7189" i="1"/>
  <c r="O7188" i="1"/>
  <c r="O7187" i="1"/>
  <c r="O7186" i="1"/>
  <c r="O7185" i="1"/>
  <c r="O7184" i="1"/>
  <c r="O7179" i="1"/>
  <c r="O7177" i="1"/>
  <c r="O7176" i="1"/>
  <c r="O7171" i="1"/>
  <c r="O7167" i="1"/>
  <c r="O7161" i="1"/>
  <c r="O7160" i="1"/>
  <c r="O7159" i="1"/>
  <c r="O7156" i="1"/>
  <c r="O7154" i="1"/>
  <c r="O7152" i="1"/>
  <c r="O7151" i="1"/>
  <c r="O7150" i="1"/>
  <c r="O7148" i="1"/>
  <c r="O7147" i="1"/>
  <c r="O7145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17" i="1"/>
  <c r="O7115" i="1"/>
  <c r="O7107" i="1"/>
  <c r="O7106" i="1"/>
  <c r="O7092" i="1"/>
  <c r="O7088" i="1"/>
  <c r="O7083" i="1"/>
  <c r="O7082" i="1"/>
  <c r="O7081" i="1"/>
  <c r="O7073" i="1"/>
  <c r="O7068" i="1"/>
  <c r="O7063" i="1"/>
  <c r="O7062" i="1"/>
  <c r="O7061" i="1"/>
  <c r="O7058" i="1"/>
  <c r="O7055" i="1"/>
  <c r="O7054" i="1"/>
  <c r="O7053" i="1"/>
  <c r="O7052" i="1"/>
  <c r="O7050" i="1"/>
  <c r="O7047" i="1"/>
  <c r="O7046" i="1"/>
  <c r="O7045" i="1"/>
  <c r="O7044" i="1"/>
  <c r="O7043" i="1"/>
  <c r="O7041" i="1"/>
  <c r="O7039" i="1"/>
  <c r="O7038" i="1"/>
  <c r="O7037" i="1"/>
  <c r="O7035" i="1"/>
  <c r="O7034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09" i="1"/>
  <c r="O7005" i="1"/>
  <c r="O7002" i="1"/>
  <c r="O7001" i="1"/>
  <c r="O7000" i="1"/>
  <c r="O6995" i="1"/>
  <c r="O6993" i="1"/>
  <c r="O6988" i="1"/>
  <c r="O6987" i="1"/>
  <c r="O6986" i="1"/>
  <c r="O6985" i="1"/>
  <c r="O6984" i="1"/>
  <c r="O6979" i="1"/>
  <c r="O6978" i="1"/>
  <c r="O6974" i="1"/>
  <c r="O6970" i="1"/>
  <c r="O6969" i="1"/>
  <c r="O6964" i="1"/>
  <c r="O6963" i="1"/>
  <c r="O6962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0" i="1"/>
  <c r="O6927" i="1"/>
  <c r="O6926" i="1"/>
  <c r="O6924" i="1"/>
  <c r="O6923" i="1"/>
  <c r="O6915" i="1"/>
  <c r="O6911" i="1"/>
  <c r="O6909" i="1"/>
  <c r="O6907" i="1"/>
  <c r="O6903" i="1"/>
  <c r="O6900" i="1"/>
  <c r="O6899" i="1"/>
  <c r="O6889" i="1"/>
  <c r="O6886" i="1"/>
  <c r="O6878" i="1"/>
  <c r="O6877" i="1"/>
  <c r="O6876" i="1"/>
  <c r="O6875" i="1"/>
  <c r="O6872" i="1"/>
  <c r="O6867" i="1"/>
  <c r="O6865" i="1"/>
  <c r="O6864" i="1"/>
  <c r="O6861" i="1"/>
  <c r="O6856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4" i="1"/>
  <c r="O6832" i="1"/>
  <c r="O6830" i="1"/>
  <c r="O6829" i="1"/>
  <c r="O6828" i="1"/>
  <c r="O6827" i="1"/>
  <c r="O6826" i="1"/>
  <c r="O6825" i="1"/>
  <c r="O6824" i="1"/>
  <c r="O6823" i="1"/>
  <c r="O6822" i="1"/>
  <c r="O6819" i="1"/>
  <c r="O6818" i="1"/>
  <c r="O6815" i="1"/>
  <c r="O6809" i="1"/>
  <c r="O6789" i="1"/>
  <c r="O6788" i="1"/>
  <c r="O6786" i="1"/>
  <c r="O6779" i="1"/>
  <c r="O6770" i="1"/>
  <c r="O6769" i="1"/>
  <c r="O6768" i="1"/>
  <c r="O6765" i="1"/>
  <c r="O6764" i="1"/>
  <c r="O6761" i="1"/>
  <c r="O6757" i="1"/>
  <c r="O6756" i="1"/>
  <c r="O6755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1" i="1"/>
  <c r="O6721" i="1"/>
  <c r="O6719" i="1"/>
  <c r="O6718" i="1"/>
  <c r="O6715" i="1"/>
  <c r="O6712" i="1"/>
  <c r="O6709" i="1"/>
  <c r="O6708" i="1"/>
  <c r="O6705" i="1"/>
  <c r="O6704" i="1"/>
  <c r="O6703" i="1"/>
  <c r="O6702" i="1"/>
  <c r="O6701" i="1"/>
  <c r="O6693" i="1"/>
  <c r="O6691" i="1"/>
  <c r="O6690" i="1"/>
  <c r="O6689" i="1"/>
  <c r="O6686" i="1"/>
  <c r="O6685" i="1"/>
  <c r="O6684" i="1"/>
  <c r="O6683" i="1"/>
  <c r="O6682" i="1"/>
  <c r="O6676" i="1"/>
  <c r="O6670" i="1"/>
  <c r="O6669" i="1"/>
  <c r="O6668" i="1"/>
  <c r="O6667" i="1"/>
  <c r="O6666" i="1"/>
  <c r="O6658" i="1"/>
  <c r="O6656" i="1"/>
  <c r="O6654" i="1"/>
  <c r="O6647" i="1"/>
  <c r="O6641" i="1"/>
  <c r="O6639" i="1"/>
  <c r="O6635" i="1"/>
  <c r="O6634" i="1"/>
  <c r="O6633" i="1"/>
  <c r="O6629" i="1"/>
  <c r="O6628" i="1"/>
  <c r="O6625" i="1"/>
  <c r="O6622" i="1"/>
  <c r="O6620" i="1"/>
  <c r="O6619" i="1"/>
  <c r="O6612" i="1"/>
  <c r="O6608" i="1"/>
  <c r="O6602" i="1"/>
  <c r="O6601" i="1"/>
  <c r="O6590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6" i="1"/>
  <c r="O6559" i="1"/>
  <c r="O6553" i="1"/>
  <c r="O6550" i="1"/>
  <c r="O6543" i="1"/>
  <c r="O6539" i="1"/>
  <c r="O6538" i="1"/>
  <c r="O6534" i="1"/>
  <c r="O6532" i="1"/>
  <c r="O6523" i="1"/>
  <c r="O6520" i="1"/>
  <c r="O6519" i="1"/>
  <c r="O6509" i="1"/>
  <c r="O6508" i="1"/>
  <c r="O6505" i="1"/>
  <c r="O6501" i="1"/>
  <c r="O6498" i="1"/>
  <c r="O6495" i="1"/>
  <c r="O6494" i="1"/>
  <c r="O6491" i="1"/>
  <c r="O6490" i="1"/>
  <c r="O6489" i="1"/>
  <c r="O6488" i="1"/>
  <c r="O6487" i="1"/>
  <c r="O6486" i="1"/>
  <c r="O6484" i="1"/>
  <c r="O6483" i="1"/>
  <c r="O6481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56" i="1"/>
  <c r="O6455" i="1"/>
  <c r="O6454" i="1"/>
  <c r="O6450" i="1"/>
  <c r="O6448" i="1"/>
  <c r="O6446" i="1"/>
  <c r="O6441" i="1"/>
  <c r="O6438" i="1"/>
  <c r="O6435" i="1"/>
  <c r="O6434" i="1"/>
  <c r="O6433" i="1"/>
  <c r="O6432" i="1"/>
  <c r="O6431" i="1"/>
  <c r="O6414" i="1"/>
  <c r="O6406" i="1"/>
  <c r="O6404" i="1"/>
  <c r="O6403" i="1"/>
  <c r="O6398" i="1"/>
  <c r="O6397" i="1"/>
  <c r="O6396" i="1"/>
  <c r="O6393" i="1"/>
  <c r="O6391" i="1"/>
  <c r="O6390" i="1"/>
  <c r="O6389" i="1"/>
  <c r="O6388" i="1"/>
  <c r="O6381" i="1"/>
  <c r="O6377" i="1"/>
  <c r="O6376" i="1"/>
  <c r="O6366" i="1"/>
  <c r="O6365" i="1"/>
  <c r="O6361" i="1"/>
  <c r="O6360" i="1"/>
  <c r="O6359" i="1"/>
  <c r="O6358" i="1"/>
  <c r="O6356" i="1"/>
  <c r="O6350" i="1"/>
  <c r="O6343" i="1"/>
  <c r="O6342" i="1"/>
  <c r="O6341" i="1"/>
  <c r="O6340" i="1"/>
  <c r="O6337" i="1"/>
  <c r="O6335" i="1"/>
  <c r="O6334" i="1"/>
  <c r="O6332" i="1"/>
  <c r="O6331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5" i="1"/>
  <c r="O6302" i="1"/>
  <c r="O6298" i="1"/>
  <c r="O6297" i="1"/>
  <c r="O6296" i="1"/>
  <c r="O6295" i="1"/>
  <c r="O6294" i="1"/>
  <c r="O6292" i="1"/>
  <c r="O6291" i="1"/>
  <c r="O6289" i="1"/>
  <c r="O6287" i="1"/>
  <c r="O6286" i="1"/>
  <c r="O6276" i="1"/>
  <c r="O6273" i="1"/>
  <c r="O6271" i="1"/>
  <c r="O6265" i="1"/>
  <c r="O6264" i="1"/>
  <c r="O6263" i="1"/>
  <c r="O6261" i="1"/>
  <c r="O6260" i="1"/>
  <c r="O6257" i="1"/>
  <c r="O6255" i="1"/>
  <c r="O6253" i="1"/>
  <c r="O6237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0" i="1"/>
  <c r="O6209" i="1"/>
  <c r="O6208" i="1"/>
  <c r="O6205" i="1"/>
  <c r="O6198" i="1"/>
  <c r="O6194" i="1"/>
  <c r="O6185" i="1"/>
  <c r="O6184" i="1"/>
  <c r="O6179" i="1"/>
  <c r="O6178" i="1"/>
  <c r="O6164" i="1"/>
  <c r="O6161" i="1"/>
  <c r="O6160" i="1"/>
  <c r="O6151" i="1"/>
  <c r="O6149" i="1"/>
  <c r="O6148" i="1"/>
  <c r="O6145" i="1"/>
  <c r="O6144" i="1"/>
  <c r="O6141" i="1"/>
  <c r="O6133" i="1"/>
  <c r="O6125" i="1"/>
  <c r="O6124" i="1"/>
  <c r="O6118" i="1"/>
  <c r="O6117" i="1"/>
  <c r="O6116" i="1"/>
  <c r="O6115" i="1"/>
  <c r="O6114" i="1"/>
  <c r="O6113" i="1"/>
  <c r="O6108" i="1"/>
  <c r="O6106" i="1"/>
  <c r="O6105" i="1"/>
  <c r="O6103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77" i="1"/>
  <c r="O6075" i="1"/>
  <c r="O6074" i="1"/>
  <c r="O6071" i="1"/>
  <c r="O6069" i="1"/>
  <c r="O6068" i="1"/>
  <c r="O6063" i="1"/>
  <c r="O6057" i="1"/>
  <c r="O6054" i="1"/>
  <c r="O6053" i="1"/>
  <c r="O6042" i="1"/>
  <c r="O6038" i="1"/>
  <c r="O6037" i="1"/>
  <c r="O6036" i="1"/>
  <c r="O6035" i="1"/>
  <c r="O6034" i="1"/>
  <c r="O6025" i="1"/>
  <c r="O6024" i="1"/>
  <c r="O6020" i="1"/>
  <c r="O6016" i="1"/>
  <c r="O6015" i="1"/>
  <c r="O6009" i="1"/>
  <c r="O6006" i="1"/>
  <c r="O6005" i="1"/>
  <c r="O6004" i="1"/>
  <c r="O6000" i="1"/>
  <c r="O5999" i="1"/>
  <c r="O5997" i="1"/>
  <c r="O5993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67" i="1"/>
  <c r="O5965" i="1"/>
  <c r="O5958" i="1"/>
  <c r="O5956" i="1"/>
  <c r="O5955" i="1"/>
  <c r="O5954" i="1"/>
  <c r="O5953" i="1"/>
  <c r="O5952" i="1"/>
  <c r="O5951" i="1"/>
  <c r="O5944" i="1"/>
  <c r="O5940" i="1"/>
  <c r="O5939" i="1"/>
  <c r="O5938" i="1"/>
  <c r="O5936" i="1"/>
  <c r="O5932" i="1"/>
  <c r="O5930" i="1"/>
  <c r="O5929" i="1"/>
  <c r="O5924" i="1"/>
  <c r="O5922" i="1"/>
  <c r="O5921" i="1"/>
  <c r="O5904" i="1"/>
  <c r="O5901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4" i="1"/>
  <c r="O5866" i="1"/>
  <c r="O5865" i="1"/>
  <c r="O5864" i="1"/>
  <c r="O5862" i="1"/>
  <c r="O5861" i="1"/>
  <c r="O5859" i="1"/>
  <c r="O5858" i="1"/>
  <c r="O5856" i="1"/>
  <c r="O5855" i="1"/>
  <c r="O5854" i="1"/>
  <c r="O5853" i="1"/>
  <c r="O5852" i="1"/>
  <c r="O5848" i="1"/>
  <c r="O5847" i="1"/>
  <c r="O5845" i="1"/>
  <c r="O5844" i="1"/>
  <c r="O5838" i="1"/>
  <c r="O5837" i="1"/>
  <c r="O5832" i="1"/>
  <c r="O5826" i="1"/>
  <c r="O5825" i="1"/>
  <c r="O5820" i="1"/>
  <c r="O5819" i="1"/>
  <c r="O5818" i="1"/>
  <c r="O5817" i="1"/>
  <c r="O5816" i="1"/>
  <c r="O5815" i="1"/>
  <c r="O5814" i="1"/>
  <c r="O5813" i="1"/>
  <c r="O5812" i="1"/>
  <c r="O5804" i="1"/>
  <c r="O5803" i="1"/>
  <c r="O5802" i="1"/>
  <c r="O5801" i="1"/>
  <c r="O5800" i="1"/>
  <c r="O5799" i="1"/>
  <c r="O5798" i="1"/>
  <c r="O5793" i="1"/>
  <c r="O5788" i="1"/>
  <c r="O5784" i="1"/>
  <c r="O5780" i="1"/>
  <c r="O5778" i="1"/>
  <c r="O5777" i="1"/>
  <c r="O5775" i="1"/>
  <c r="O5774" i="1"/>
  <c r="O5773" i="1"/>
  <c r="O5771" i="1"/>
  <c r="O5769" i="1"/>
  <c r="O5768" i="1"/>
  <c r="O5765" i="1"/>
  <c r="O5764" i="1"/>
  <c r="O5763" i="1"/>
  <c r="O5762" i="1"/>
  <c r="O5761" i="1"/>
  <c r="O5760" i="1"/>
  <c r="O5759" i="1"/>
  <c r="O5758" i="1"/>
  <c r="O5757" i="1"/>
  <c r="O5754" i="1"/>
  <c r="O5753" i="1"/>
  <c r="O5751" i="1"/>
  <c r="O5743" i="1"/>
  <c r="O5742" i="1"/>
  <c r="O5741" i="1"/>
  <c r="O5740" i="1"/>
  <c r="O5739" i="1"/>
  <c r="O5738" i="1"/>
  <c r="O5737" i="1"/>
  <c r="O5736" i="1"/>
  <c r="O5735" i="1"/>
  <c r="O5730" i="1"/>
  <c r="O5727" i="1"/>
  <c r="O5722" i="1"/>
  <c r="O5715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8" i="1"/>
  <c r="O5697" i="1"/>
  <c r="O5696" i="1"/>
  <c r="O5694" i="1"/>
  <c r="O5693" i="1"/>
  <c r="O5686" i="1"/>
  <c r="O5685" i="1"/>
  <c r="O5684" i="1"/>
  <c r="O5682" i="1"/>
  <c r="O5680" i="1"/>
  <c r="O5679" i="1"/>
  <c r="O5678" i="1"/>
  <c r="O5677" i="1"/>
  <c r="O5676" i="1"/>
  <c r="O5672" i="1"/>
  <c r="O5671" i="1"/>
  <c r="O5660" i="1"/>
  <c r="O5657" i="1"/>
  <c r="O5654" i="1"/>
  <c r="O5653" i="1"/>
  <c r="O5652" i="1"/>
  <c r="O5651" i="1"/>
  <c r="O5650" i="1"/>
  <c r="O5649" i="1"/>
  <c r="O5648" i="1"/>
  <c r="O5647" i="1"/>
  <c r="O5646" i="1"/>
  <c r="O5642" i="1"/>
  <c r="O5640" i="1"/>
  <c r="O5636" i="1"/>
  <c r="O5635" i="1"/>
  <c r="O5632" i="1"/>
  <c r="O5628" i="1"/>
  <c r="O5627" i="1"/>
  <c r="O5626" i="1"/>
  <c r="O5624" i="1"/>
  <c r="O5618" i="1"/>
  <c r="O5615" i="1"/>
  <c r="O5612" i="1"/>
  <c r="O5603" i="1"/>
  <c r="O5601" i="1"/>
  <c r="O5600" i="1"/>
  <c r="O5582" i="1"/>
  <c r="O5580" i="1"/>
  <c r="O5579" i="1"/>
  <c r="O5578" i="1"/>
  <c r="O5577" i="1"/>
  <c r="O5576" i="1"/>
  <c r="O5575" i="1"/>
  <c r="O5574" i="1"/>
  <c r="O5573" i="1"/>
  <c r="O5572" i="1"/>
  <c r="O5571" i="1"/>
  <c r="O5570" i="1"/>
  <c r="O5568" i="1"/>
  <c r="O5564" i="1"/>
  <c r="O5562" i="1"/>
  <c r="O5561" i="1"/>
  <c r="O5560" i="1"/>
  <c r="O5559" i="1"/>
  <c r="O5558" i="1"/>
  <c r="O5557" i="1"/>
  <c r="O5556" i="1"/>
  <c r="O5555" i="1"/>
  <c r="O5554" i="1"/>
  <c r="O5553" i="1"/>
  <c r="O5551" i="1"/>
  <c r="O5546" i="1"/>
  <c r="O5544" i="1"/>
  <c r="O5543" i="1"/>
  <c r="O5542" i="1"/>
  <c r="O5540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2" i="1"/>
  <c r="O5510" i="1"/>
  <c r="O5509" i="1"/>
  <c r="O5507" i="1"/>
  <c r="O5504" i="1"/>
  <c r="O5503" i="1"/>
  <c r="O5502" i="1"/>
  <c r="O5500" i="1"/>
  <c r="O5494" i="1"/>
  <c r="O5485" i="1"/>
  <c r="O5475" i="1"/>
  <c r="O5470" i="1"/>
  <c r="O5468" i="1"/>
  <c r="O5467" i="1"/>
  <c r="O5466" i="1"/>
  <c r="O5465" i="1"/>
  <c r="O5464" i="1"/>
  <c r="O5463" i="1"/>
  <c r="O5462" i="1"/>
  <c r="O5461" i="1"/>
  <c r="O5460" i="1"/>
  <c r="O5459" i="1"/>
  <c r="O5458" i="1"/>
  <c r="O5456" i="1"/>
  <c r="O5454" i="1"/>
  <c r="O5453" i="1"/>
  <c r="O5452" i="1"/>
  <c r="O5451" i="1"/>
  <c r="O5445" i="1"/>
  <c r="O5444" i="1"/>
  <c r="O5443" i="1"/>
  <c r="O5442" i="1"/>
  <c r="O5435" i="1"/>
  <c r="O5433" i="1"/>
  <c r="O5431" i="1"/>
  <c r="O5429" i="1"/>
  <c r="O5427" i="1"/>
  <c r="O5426" i="1"/>
  <c r="O5420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2" i="1"/>
  <c r="O5400" i="1"/>
  <c r="O5389" i="1"/>
  <c r="O5388" i="1"/>
  <c r="O5387" i="1"/>
  <c r="O5378" i="1"/>
  <c r="O5377" i="1"/>
  <c r="O5375" i="1"/>
  <c r="O5373" i="1"/>
  <c r="O5368" i="1"/>
  <c r="O5367" i="1"/>
  <c r="O5364" i="1"/>
  <c r="O5363" i="1"/>
  <c r="O5362" i="1"/>
  <c r="O5361" i="1"/>
  <c r="O5360" i="1"/>
  <c r="O5359" i="1"/>
  <c r="O5355" i="1"/>
  <c r="O5352" i="1"/>
  <c r="O5350" i="1"/>
  <c r="O5343" i="1"/>
  <c r="O5340" i="1"/>
  <c r="O5333" i="1"/>
  <c r="O5330" i="1"/>
  <c r="O5327" i="1"/>
  <c r="O5325" i="1"/>
  <c r="O5324" i="1"/>
  <c r="O5323" i="1"/>
  <c r="O5322" i="1"/>
  <c r="O5321" i="1"/>
  <c r="O5315" i="1"/>
  <c r="O5314" i="1"/>
  <c r="O5313" i="1"/>
  <c r="O5311" i="1"/>
  <c r="O5305" i="1"/>
  <c r="O5304" i="1"/>
  <c r="O5303" i="1"/>
  <c r="O5300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76" i="1"/>
  <c r="O5273" i="1"/>
  <c r="O5271" i="1"/>
  <c r="O5270" i="1"/>
  <c r="O5269" i="1"/>
  <c r="O5268" i="1"/>
  <c r="O5267" i="1"/>
  <c r="O5266" i="1"/>
  <c r="O5265" i="1"/>
  <c r="O5264" i="1"/>
  <c r="O5263" i="1"/>
  <c r="O5261" i="1"/>
  <c r="O5258" i="1"/>
  <c r="O5257" i="1"/>
  <c r="O5256" i="1"/>
  <c r="O5255" i="1"/>
  <c r="O5243" i="1"/>
  <c r="O5242" i="1"/>
  <c r="O5241" i="1"/>
  <c r="O5239" i="1"/>
  <c r="O5233" i="1"/>
  <c r="O5228" i="1"/>
  <c r="O5225" i="1"/>
  <c r="O5222" i="1"/>
  <c r="O5221" i="1"/>
  <c r="O5216" i="1"/>
  <c r="O5215" i="1"/>
  <c r="O5214" i="1"/>
  <c r="O5213" i="1"/>
  <c r="O5212" i="1"/>
  <c r="O5211" i="1"/>
  <c r="O5210" i="1"/>
  <c r="O5203" i="1"/>
  <c r="O5202" i="1"/>
  <c r="O5195" i="1"/>
  <c r="O5192" i="1"/>
  <c r="O5190" i="1"/>
  <c r="O5186" i="1"/>
  <c r="O5183" i="1"/>
  <c r="O5182" i="1"/>
  <c r="O5181" i="1"/>
  <c r="O5180" i="1"/>
  <c r="O5175" i="1"/>
  <c r="O5174" i="1"/>
  <c r="O5171" i="1"/>
  <c r="O5169" i="1"/>
  <c r="O5166" i="1"/>
  <c r="O5165" i="1"/>
  <c r="O5164" i="1"/>
  <c r="O5163" i="1"/>
  <c r="O5155" i="1"/>
  <c r="O5154" i="1"/>
  <c r="O5153" i="1"/>
  <c r="O5151" i="1"/>
  <c r="O5150" i="1"/>
  <c r="O5148" i="1"/>
  <c r="O5146" i="1"/>
  <c r="O5145" i="1"/>
  <c r="O5143" i="1"/>
  <c r="O5142" i="1"/>
  <c r="O5140" i="1"/>
  <c r="O5137" i="1"/>
  <c r="O5134" i="1"/>
  <c r="O5133" i="1"/>
  <c r="O5132" i="1"/>
  <c r="O5131" i="1"/>
  <c r="O5130" i="1"/>
  <c r="O5127" i="1"/>
  <c r="O5126" i="1"/>
  <c r="O5125" i="1"/>
  <c r="O5124" i="1"/>
  <c r="O5123" i="1"/>
  <c r="O5122" i="1"/>
  <c r="O5121" i="1"/>
  <c r="O5120" i="1"/>
  <c r="O5119" i="1"/>
  <c r="O5118" i="1"/>
  <c r="O5117" i="1"/>
  <c r="O5114" i="1"/>
  <c r="O5112" i="1"/>
  <c r="O5111" i="1"/>
  <c r="O5110" i="1"/>
  <c r="O5106" i="1"/>
  <c r="O5104" i="1"/>
  <c r="O5100" i="1"/>
  <c r="O5095" i="1"/>
  <c r="O5093" i="1"/>
  <c r="O5091" i="1"/>
  <c r="O5090" i="1"/>
  <c r="O5089" i="1"/>
  <c r="O5086" i="1"/>
  <c r="O5071" i="1"/>
  <c r="O5070" i="1"/>
  <c r="O5066" i="1"/>
  <c r="O5065" i="1"/>
  <c r="O5064" i="1"/>
  <c r="O5062" i="1"/>
  <c r="O5057" i="1"/>
  <c r="O5056" i="1"/>
  <c r="O5051" i="1"/>
  <c r="O5048" i="1"/>
  <c r="O5046" i="1"/>
  <c r="O5043" i="1"/>
  <c r="O5042" i="1"/>
  <c r="O5041" i="1"/>
  <c r="O5040" i="1"/>
  <c r="O5037" i="1"/>
  <c r="O5035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01" i="1"/>
  <c r="O4996" i="1"/>
  <c r="O4995" i="1"/>
  <c r="O4993" i="1"/>
  <c r="O4990" i="1"/>
  <c r="O4987" i="1"/>
  <c r="O4980" i="1"/>
  <c r="O4972" i="1"/>
  <c r="O4971" i="1"/>
  <c r="O4970" i="1"/>
  <c r="O4967" i="1"/>
  <c r="O4964" i="1"/>
  <c r="O4962" i="1"/>
  <c r="O4955" i="1"/>
  <c r="O4950" i="1"/>
  <c r="O4946" i="1"/>
  <c r="O4942" i="1"/>
  <c r="O4935" i="1"/>
  <c r="O4934" i="1"/>
  <c r="O4933" i="1"/>
  <c r="O4930" i="1"/>
  <c r="O4929" i="1"/>
  <c r="O4928" i="1"/>
  <c r="O4927" i="1"/>
  <c r="O4925" i="1"/>
  <c r="O4922" i="1"/>
  <c r="O4918" i="1"/>
  <c r="O4917" i="1"/>
  <c r="O4910" i="1"/>
  <c r="O4905" i="1"/>
  <c r="O4904" i="1"/>
  <c r="O4903" i="1"/>
  <c r="O4902" i="1"/>
  <c r="O4900" i="1"/>
  <c r="O4899" i="1"/>
  <c r="O4898" i="1"/>
  <c r="O4890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0" i="1"/>
  <c r="O4867" i="1"/>
  <c r="O4864" i="1"/>
  <c r="O4863" i="1"/>
  <c r="O4860" i="1"/>
  <c r="O4859" i="1"/>
  <c r="O4858" i="1"/>
  <c r="O4854" i="1"/>
  <c r="O4851" i="1"/>
  <c r="O4850" i="1"/>
  <c r="O4845" i="1"/>
  <c r="O4844" i="1"/>
  <c r="O4843" i="1"/>
  <c r="O4842" i="1"/>
  <c r="O4836" i="1"/>
  <c r="O4835" i="1"/>
  <c r="O4834" i="1"/>
  <c r="O4833" i="1"/>
  <c r="O4819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799" i="1"/>
  <c r="O4797" i="1"/>
  <c r="O4796" i="1"/>
  <c r="O4794" i="1"/>
  <c r="O4790" i="1"/>
  <c r="O4781" i="1"/>
  <c r="O4780" i="1"/>
  <c r="O4779" i="1"/>
  <c r="O4777" i="1"/>
  <c r="O4769" i="1"/>
  <c r="O4767" i="1"/>
  <c r="O4763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6" i="1"/>
  <c r="O4732" i="1"/>
  <c r="O4729" i="1"/>
  <c r="O4727" i="1"/>
  <c r="O4724" i="1"/>
  <c r="O4723" i="1"/>
  <c r="O4722" i="1"/>
  <c r="O4720" i="1"/>
  <c r="O4716" i="1"/>
  <c r="O4715" i="1"/>
  <c r="O4714" i="1"/>
  <c r="O4712" i="1"/>
  <c r="O4710" i="1"/>
  <c r="O4709" i="1"/>
  <c r="O4707" i="1"/>
  <c r="O4706" i="1"/>
  <c r="O4705" i="1"/>
  <c r="O4704" i="1"/>
  <c r="O4696" i="1"/>
  <c r="O4693" i="1"/>
  <c r="O4690" i="1"/>
  <c r="O4686" i="1"/>
  <c r="O4678" i="1"/>
  <c r="O4677" i="1"/>
  <c r="O4676" i="1"/>
  <c r="O4675" i="1"/>
  <c r="O4674" i="1"/>
  <c r="O4673" i="1"/>
  <c r="O4671" i="1"/>
  <c r="O4670" i="1"/>
  <c r="O4666" i="1"/>
  <c r="O4665" i="1"/>
  <c r="O4664" i="1"/>
  <c r="O4662" i="1"/>
  <c r="O4660" i="1"/>
  <c r="O4654" i="1"/>
  <c r="O4649" i="1"/>
  <c r="O4646" i="1"/>
  <c r="O4635" i="1"/>
  <c r="O4632" i="1"/>
  <c r="O4631" i="1"/>
  <c r="O4630" i="1"/>
  <c r="O4629" i="1"/>
  <c r="O4625" i="1"/>
  <c r="O4623" i="1"/>
  <c r="O4619" i="1"/>
  <c r="O4618" i="1"/>
  <c r="O4615" i="1"/>
  <c r="O4614" i="1"/>
  <c r="O4613" i="1"/>
  <c r="O4612" i="1"/>
  <c r="O4611" i="1"/>
  <c r="O4610" i="1"/>
  <c r="O4609" i="1"/>
  <c r="O4608" i="1"/>
  <c r="O4605" i="1"/>
  <c r="O4604" i="1"/>
  <c r="O4596" i="1"/>
  <c r="O4594" i="1"/>
  <c r="O4593" i="1"/>
  <c r="O4592" i="1"/>
  <c r="O4590" i="1"/>
  <c r="O4589" i="1"/>
  <c r="O4585" i="1"/>
  <c r="O4583" i="1"/>
  <c r="O4581" i="1"/>
  <c r="O4580" i="1"/>
  <c r="O4579" i="1"/>
  <c r="O4578" i="1"/>
  <c r="O4576" i="1"/>
  <c r="O4572" i="1"/>
  <c r="O4570" i="1"/>
  <c r="O4566" i="1"/>
  <c r="O4565" i="1"/>
  <c r="O4564" i="1"/>
  <c r="O4559" i="1"/>
  <c r="O4558" i="1"/>
  <c r="O4556" i="1"/>
  <c r="O4555" i="1"/>
  <c r="O4553" i="1"/>
  <c r="O4552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29" i="1"/>
  <c r="O4526" i="1"/>
  <c r="O4524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7" i="1"/>
  <c r="O4504" i="1"/>
  <c r="O4502" i="1"/>
  <c r="O4501" i="1"/>
  <c r="O4500" i="1"/>
  <c r="O4499" i="1"/>
  <c r="O4493" i="1"/>
  <c r="O4492" i="1"/>
  <c r="O4491" i="1"/>
  <c r="O4489" i="1"/>
  <c r="O4486" i="1"/>
  <c r="O4484" i="1"/>
  <c r="O4482" i="1"/>
  <c r="O4480" i="1"/>
  <c r="O4479" i="1"/>
  <c r="O4477" i="1"/>
  <c r="O4476" i="1"/>
  <c r="O4472" i="1"/>
  <c r="O4471" i="1"/>
  <c r="O4470" i="1"/>
  <c r="O4468" i="1"/>
  <c r="O4467" i="1"/>
  <c r="O4463" i="1"/>
  <c r="O4462" i="1"/>
  <c r="O4453" i="1"/>
  <c r="O4446" i="1"/>
  <c r="O4443" i="1"/>
  <c r="O4441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2" i="1"/>
  <c r="O4419" i="1"/>
  <c r="O4418" i="1"/>
  <c r="O4417" i="1"/>
  <c r="O4416" i="1"/>
  <c r="O4415" i="1"/>
  <c r="O4411" i="1"/>
  <c r="O4406" i="1"/>
  <c r="O4399" i="1"/>
  <c r="O4396" i="1"/>
  <c r="O4395" i="1"/>
  <c r="O4391" i="1"/>
  <c r="O4388" i="1"/>
  <c r="O4387" i="1"/>
  <c r="O4386" i="1"/>
  <c r="O4385" i="1"/>
  <c r="O4384" i="1"/>
  <c r="O4383" i="1"/>
  <c r="O4382" i="1"/>
  <c r="O4381" i="1"/>
  <c r="O4380" i="1"/>
  <c r="O4379" i="1"/>
  <c r="O4377" i="1"/>
  <c r="O4376" i="1"/>
  <c r="O4374" i="1"/>
  <c r="O4371" i="1"/>
  <c r="O4370" i="1"/>
  <c r="O4369" i="1"/>
  <c r="O4367" i="1"/>
  <c r="O4363" i="1"/>
  <c r="O4360" i="1"/>
  <c r="O4359" i="1"/>
  <c r="O4358" i="1"/>
  <c r="O4355" i="1"/>
  <c r="O4353" i="1"/>
  <c r="O4349" i="1"/>
  <c r="O4348" i="1"/>
  <c r="O4344" i="1"/>
  <c r="O4343" i="1"/>
  <c r="O4342" i="1"/>
  <c r="O4341" i="1"/>
  <c r="O4334" i="1"/>
  <c r="O4328" i="1"/>
  <c r="O4327" i="1"/>
  <c r="O4321" i="1"/>
  <c r="O4320" i="1"/>
  <c r="O4317" i="1"/>
  <c r="O4314" i="1"/>
  <c r="O4313" i="1"/>
  <c r="O4312" i="1"/>
  <c r="O4311" i="1"/>
  <c r="O4310" i="1"/>
  <c r="O4309" i="1"/>
  <c r="O4308" i="1"/>
  <c r="O4307" i="1"/>
  <c r="O4306" i="1"/>
  <c r="O4305" i="1"/>
  <c r="O4302" i="1"/>
  <c r="O4300" i="1"/>
  <c r="O4299" i="1"/>
  <c r="O4298" i="1"/>
  <c r="O4297" i="1"/>
  <c r="O4296" i="1"/>
  <c r="O4295" i="1"/>
  <c r="O4294" i="1"/>
  <c r="O4292" i="1"/>
  <c r="O4289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3" i="1"/>
  <c r="O4272" i="1"/>
  <c r="O4269" i="1"/>
  <c r="O4267" i="1"/>
  <c r="O4264" i="1"/>
  <c r="O4257" i="1"/>
  <c r="O4256" i="1"/>
  <c r="O4255" i="1"/>
  <c r="O4254" i="1"/>
  <c r="O4253" i="1"/>
  <c r="O4252" i="1"/>
  <c r="O4251" i="1"/>
  <c r="O4250" i="1"/>
  <c r="O4248" i="1"/>
  <c r="O4242" i="1"/>
  <c r="O4240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7" i="1"/>
  <c r="O4216" i="1"/>
  <c r="O4213" i="1"/>
  <c r="O4212" i="1"/>
  <c r="O4211" i="1"/>
  <c r="O4210" i="1"/>
  <c r="O4209" i="1"/>
  <c r="O4208" i="1"/>
  <c r="O4202" i="1"/>
  <c r="O4198" i="1"/>
  <c r="O4196" i="1"/>
  <c r="O4187" i="1"/>
  <c r="O4182" i="1"/>
  <c r="O4177" i="1"/>
  <c r="O4172" i="1"/>
  <c r="O4171" i="1"/>
  <c r="O4170" i="1"/>
  <c r="O4168" i="1"/>
  <c r="O4167" i="1"/>
  <c r="O4166" i="1"/>
  <c r="O4165" i="1"/>
  <c r="O4164" i="1"/>
  <c r="O4163" i="1"/>
  <c r="O4162" i="1"/>
  <c r="O4161" i="1"/>
  <c r="O4160" i="1"/>
  <c r="O4159" i="1"/>
  <c r="O4155" i="1"/>
  <c r="O4148" i="1"/>
  <c r="O4147" i="1"/>
  <c r="O4146" i="1"/>
  <c r="O4144" i="1"/>
  <c r="O4143" i="1"/>
  <c r="O4140" i="1"/>
  <c r="O4139" i="1"/>
  <c r="O4138" i="1"/>
  <c r="O4135" i="1"/>
  <c r="O4134" i="1"/>
  <c r="O4133" i="1"/>
  <c r="O4132" i="1"/>
  <c r="O4130" i="1"/>
  <c r="O4128" i="1"/>
  <c r="O4125" i="1"/>
  <c r="O4124" i="1"/>
  <c r="O4123" i="1"/>
  <c r="O4122" i="1"/>
  <c r="O4121" i="1"/>
  <c r="O4116" i="1"/>
  <c r="O4113" i="1"/>
  <c r="O4112" i="1"/>
  <c r="O4111" i="1"/>
  <c r="O4109" i="1"/>
  <c r="O4108" i="1"/>
  <c r="O4107" i="1"/>
  <c r="O4105" i="1"/>
  <c r="O4104" i="1"/>
  <c r="O4098" i="1"/>
  <c r="O4096" i="1"/>
  <c r="O4095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0" i="1"/>
  <c r="O4069" i="1"/>
  <c r="O4068" i="1"/>
  <c r="O4067" i="1"/>
  <c r="O4066" i="1"/>
  <c r="O4065" i="1"/>
  <c r="O4063" i="1"/>
  <c r="O4062" i="1"/>
  <c r="O4061" i="1"/>
  <c r="O4056" i="1"/>
  <c r="O4054" i="1"/>
  <c r="O4049" i="1"/>
  <c r="O4048" i="1"/>
  <c r="O4047" i="1"/>
  <c r="O4043" i="1"/>
  <c r="O4042" i="1"/>
  <c r="O4040" i="1"/>
  <c r="O4039" i="1"/>
  <c r="O4038" i="1"/>
  <c r="O4037" i="1"/>
  <c r="O4036" i="1"/>
  <c r="O4035" i="1"/>
  <c r="O4031" i="1"/>
  <c r="O4030" i="1"/>
  <c r="O4029" i="1"/>
  <c r="O4027" i="1"/>
  <c r="O4026" i="1"/>
  <c r="O4025" i="1"/>
  <c r="O4024" i="1"/>
  <c r="O4023" i="1"/>
  <c r="O4022" i="1"/>
  <c r="O4021" i="1"/>
  <c r="O4015" i="1"/>
  <c r="O4014" i="1"/>
  <c r="O4012" i="1"/>
  <c r="O4000" i="1"/>
  <c r="O3999" i="1"/>
  <c r="O3998" i="1"/>
  <c r="O3997" i="1"/>
  <c r="O3996" i="1"/>
  <c r="O3995" i="1"/>
  <c r="O3994" i="1"/>
  <c r="O3993" i="1"/>
  <c r="O3992" i="1"/>
  <c r="O3991" i="1"/>
  <c r="O3990" i="1"/>
  <c r="O3986" i="1"/>
  <c r="O3983" i="1"/>
  <c r="O3982" i="1"/>
  <c r="O3980" i="1"/>
  <c r="O3977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1" i="1"/>
  <c r="O3960" i="1"/>
  <c r="O3959" i="1"/>
  <c r="O3950" i="1"/>
  <c r="O3948" i="1"/>
  <c r="O3947" i="1"/>
  <c r="O3946" i="1"/>
  <c r="O3945" i="1"/>
  <c r="O3944" i="1"/>
  <c r="O3942" i="1"/>
  <c r="O3941" i="1"/>
  <c r="O3940" i="1"/>
  <c r="O3938" i="1"/>
  <c r="O3935" i="1"/>
  <c r="O3930" i="1"/>
  <c r="O3926" i="1"/>
  <c r="O3919" i="1"/>
  <c r="O3918" i="1"/>
  <c r="O3911" i="1"/>
  <c r="O3910" i="1"/>
  <c r="O3909" i="1"/>
  <c r="O3908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1" i="1"/>
  <c r="O3879" i="1"/>
  <c r="O3878" i="1"/>
  <c r="O3877" i="1"/>
  <c r="O3876" i="1"/>
  <c r="O3875" i="1"/>
  <c r="O3870" i="1"/>
  <c r="O3865" i="1"/>
  <c r="O3860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7" i="1"/>
  <c r="O3836" i="1"/>
  <c r="O3834" i="1"/>
  <c r="O3833" i="1"/>
  <c r="O3830" i="1"/>
  <c r="O3829" i="1"/>
  <c r="O3828" i="1"/>
  <c r="O3827" i="1"/>
  <c r="O3826" i="1"/>
  <c r="O3825" i="1"/>
  <c r="O3824" i="1"/>
  <c r="O3823" i="1"/>
  <c r="O3818" i="1"/>
  <c r="O3817" i="1"/>
  <c r="O3813" i="1"/>
  <c r="O3812" i="1"/>
  <c r="O3811" i="1"/>
  <c r="O3810" i="1"/>
  <c r="O3809" i="1"/>
  <c r="O3808" i="1"/>
  <c r="O3807" i="1"/>
  <c r="O3803" i="1"/>
  <c r="O3795" i="1"/>
  <c r="O3794" i="1"/>
  <c r="O3793" i="1"/>
  <c r="O3792" i="1"/>
  <c r="O3790" i="1"/>
  <c r="O3789" i="1"/>
  <c r="O3788" i="1"/>
  <c r="O3787" i="1"/>
  <c r="O3786" i="1"/>
  <c r="O3785" i="1"/>
  <c r="O3784" i="1"/>
  <c r="O3783" i="1"/>
  <c r="O3782" i="1"/>
  <c r="O3781" i="1"/>
  <c r="O3780" i="1"/>
  <c r="O3770" i="1"/>
  <c r="O3761" i="1"/>
  <c r="O3749" i="1"/>
  <c r="O3741" i="1"/>
  <c r="O3740" i="1"/>
  <c r="O3735" i="1"/>
  <c r="O3733" i="1"/>
  <c r="O3732" i="1"/>
  <c r="O3731" i="1"/>
  <c r="O3730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1" i="1"/>
  <c r="O3696" i="1"/>
  <c r="O3694" i="1"/>
  <c r="O3692" i="1"/>
  <c r="O3689" i="1"/>
  <c r="O3688" i="1"/>
  <c r="O3687" i="1"/>
  <c r="O3683" i="1"/>
  <c r="O3682" i="1"/>
  <c r="O3681" i="1"/>
  <c r="O3680" i="1"/>
  <c r="O3677" i="1"/>
  <c r="O3674" i="1"/>
  <c r="O3672" i="1"/>
  <c r="O3669" i="1"/>
  <c r="O3668" i="1"/>
  <c r="O3667" i="1"/>
  <c r="O3666" i="1"/>
  <c r="O3665" i="1"/>
  <c r="O3664" i="1"/>
  <c r="O3663" i="1"/>
  <c r="O3662" i="1"/>
  <c r="O3661" i="1"/>
  <c r="O3660" i="1"/>
  <c r="O3655" i="1"/>
  <c r="O3654" i="1"/>
  <c r="O3653" i="1"/>
  <c r="O3652" i="1"/>
  <c r="O3651" i="1"/>
  <c r="O3650" i="1"/>
  <c r="O3648" i="1"/>
  <c r="O3647" i="1"/>
  <c r="O3646" i="1"/>
  <c r="O3644" i="1"/>
  <c r="O3643" i="1"/>
  <c r="O3641" i="1"/>
  <c r="O3640" i="1"/>
  <c r="O3638" i="1"/>
  <c r="O3634" i="1"/>
  <c r="O3633" i="1"/>
  <c r="O3631" i="1"/>
  <c r="O3630" i="1"/>
  <c r="O3619" i="1"/>
  <c r="O3618" i="1"/>
  <c r="O3617" i="1"/>
  <c r="O3609" i="1"/>
  <c r="O3604" i="1"/>
  <c r="O3603" i="1"/>
  <c r="O3602" i="1"/>
  <c r="O3601" i="1"/>
  <c r="O3598" i="1"/>
  <c r="O3596" i="1"/>
  <c r="O3591" i="1"/>
  <c r="O3590" i="1"/>
  <c r="O3587" i="1"/>
  <c r="O3586" i="1"/>
  <c r="O3583" i="1"/>
  <c r="O3581" i="1"/>
  <c r="O3578" i="1"/>
  <c r="O3577" i="1"/>
  <c r="O3575" i="1"/>
  <c r="O3565" i="1"/>
  <c r="O3563" i="1"/>
  <c r="O3558" i="1"/>
  <c r="O3556" i="1"/>
  <c r="O3553" i="1"/>
  <c r="O3552" i="1"/>
  <c r="O3551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08" i="1"/>
  <c r="O3502" i="1"/>
  <c r="O3501" i="1"/>
  <c r="O3500" i="1"/>
  <c r="O3498" i="1"/>
  <c r="O3494" i="1"/>
  <c r="O3490" i="1"/>
  <c r="O3488" i="1"/>
  <c r="O3483" i="1"/>
  <c r="O3474" i="1"/>
  <c r="O3472" i="1"/>
  <c r="O3468" i="1"/>
  <c r="O3467" i="1"/>
  <c r="O3466" i="1"/>
  <c r="O3465" i="1"/>
  <c r="O3464" i="1"/>
  <c r="O3463" i="1"/>
  <c r="O3462" i="1"/>
  <c r="O3461" i="1"/>
  <c r="O3460" i="1"/>
  <c r="O3458" i="1"/>
  <c r="O3457" i="1"/>
  <c r="O3456" i="1"/>
  <c r="O3452" i="1"/>
  <c r="O3451" i="1"/>
  <c r="O3450" i="1"/>
  <c r="O3449" i="1"/>
  <c r="O3448" i="1"/>
  <c r="O3447" i="1"/>
  <c r="O3445" i="1"/>
  <c r="O3440" i="1"/>
  <c r="O3439" i="1"/>
  <c r="O3437" i="1"/>
  <c r="O3435" i="1"/>
  <c r="O3434" i="1"/>
  <c r="O3432" i="1"/>
  <c r="O3427" i="1"/>
  <c r="O3425" i="1"/>
  <c r="O3423" i="1"/>
  <c r="O3422" i="1"/>
  <c r="O3412" i="1"/>
  <c r="O3409" i="1"/>
  <c r="O3408" i="1"/>
  <c r="O3407" i="1"/>
  <c r="O3406" i="1"/>
  <c r="O3405" i="1"/>
  <c r="O3398" i="1"/>
  <c r="O3395" i="1"/>
  <c r="O3392" i="1"/>
  <c r="O3389" i="1"/>
  <c r="O3388" i="1"/>
  <c r="O3384" i="1"/>
  <c r="O3382" i="1"/>
  <c r="O3376" i="1"/>
  <c r="O3372" i="1"/>
  <c r="O3371" i="1"/>
  <c r="O3370" i="1"/>
  <c r="O3369" i="1"/>
  <c r="O3368" i="1"/>
  <c r="O3367" i="1"/>
  <c r="O3366" i="1"/>
  <c r="O3365" i="1"/>
  <c r="O3363" i="1"/>
  <c r="O3362" i="1"/>
  <c r="O3351" i="1"/>
  <c r="O3348" i="1"/>
  <c r="O3346" i="1"/>
  <c r="O3345" i="1"/>
  <c r="O3344" i="1"/>
  <c r="O3343" i="1"/>
  <c r="O3333" i="1"/>
  <c r="O3329" i="1"/>
  <c r="O3325" i="1"/>
  <c r="O3324" i="1"/>
  <c r="O3323" i="1"/>
  <c r="O3322" i="1"/>
  <c r="O3320" i="1"/>
  <c r="O3318" i="1"/>
  <c r="O3316" i="1"/>
  <c r="O3314" i="1"/>
  <c r="O3308" i="1"/>
  <c r="O3305" i="1"/>
  <c r="O3303" i="1"/>
  <c r="O3302" i="1"/>
  <c r="O3301" i="1"/>
  <c r="O3293" i="1"/>
  <c r="O3292" i="1"/>
  <c r="O3285" i="1"/>
  <c r="O3283" i="1"/>
  <c r="O3281" i="1"/>
  <c r="O3280" i="1"/>
  <c r="O3279" i="1"/>
  <c r="O3278" i="1"/>
  <c r="O3277" i="1"/>
  <c r="O3276" i="1"/>
  <c r="O3275" i="1"/>
  <c r="O3274" i="1"/>
  <c r="O3273" i="1"/>
  <c r="O3272" i="1"/>
  <c r="O3271" i="1"/>
  <c r="O3268" i="1"/>
  <c r="O3266" i="1"/>
  <c r="O3265" i="1"/>
  <c r="O3264" i="1"/>
  <c r="O3263" i="1"/>
  <c r="O3262" i="1"/>
  <c r="O3261" i="1"/>
  <c r="O3259" i="1"/>
  <c r="O3256" i="1"/>
  <c r="O3244" i="1"/>
  <c r="O3232" i="1"/>
  <c r="O3224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5" i="1"/>
  <c r="O3204" i="1"/>
  <c r="O3201" i="1"/>
  <c r="O3198" i="1"/>
  <c r="O3197" i="1"/>
  <c r="O3195" i="1"/>
  <c r="O3194" i="1"/>
  <c r="O3193" i="1"/>
  <c r="O3192" i="1"/>
  <c r="O3191" i="1"/>
  <c r="O3190" i="1"/>
  <c r="O3189" i="1"/>
  <c r="O3188" i="1"/>
  <c r="O3187" i="1"/>
  <c r="O3186" i="1"/>
  <c r="O3185" i="1"/>
  <c r="O3173" i="1"/>
  <c r="O3171" i="1"/>
  <c r="O3170" i="1"/>
  <c r="O3168" i="1"/>
  <c r="O3164" i="1"/>
  <c r="O3163" i="1"/>
  <c r="O3162" i="1"/>
  <c r="O3161" i="1"/>
  <c r="O3160" i="1"/>
  <c r="O3159" i="1"/>
  <c r="O3157" i="1"/>
  <c r="O3156" i="1"/>
  <c r="O3155" i="1"/>
  <c r="O3153" i="1"/>
  <c r="O3152" i="1"/>
  <c r="O3151" i="1"/>
  <c r="O3150" i="1"/>
  <c r="O3149" i="1"/>
  <c r="O3148" i="1"/>
  <c r="O3144" i="1"/>
  <c r="O3143" i="1"/>
  <c r="O3139" i="1"/>
  <c r="O3132" i="1"/>
  <c r="O3127" i="1"/>
  <c r="O3126" i="1"/>
  <c r="O3123" i="1"/>
  <c r="O3121" i="1"/>
  <c r="O3120" i="1"/>
  <c r="O3116" i="1"/>
  <c r="O3115" i="1"/>
  <c r="O3109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78" i="1"/>
  <c r="O3073" i="1"/>
  <c r="O3070" i="1"/>
  <c r="O3065" i="1"/>
  <c r="O3063" i="1"/>
  <c r="O3060" i="1"/>
  <c r="O3056" i="1"/>
  <c r="O3055" i="1"/>
  <c r="O3054" i="1"/>
  <c r="O3049" i="1"/>
  <c r="O3047" i="1"/>
  <c r="O3045" i="1"/>
  <c r="O3044" i="1"/>
  <c r="O3038" i="1"/>
  <c r="O3036" i="1"/>
  <c r="O3034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06" i="1"/>
  <c r="O3005" i="1"/>
  <c r="O3004" i="1"/>
  <c r="O3000" i="1"/>
  <c r="O2998" i="1"/>
  <c r="O2996" i="1"/>
  <c r="O2994" i="1"/>
  <c r="O2993" i="1"/>
  <c r="O2992" i="1"/>
  <c r="O2991" i="1"/>
  <c r="O2981" i="1"/>
  <c r="O2978" i="1"/>
  <c r="O2977" i="1"/>
  <c r="O2973" i="1"/>
  <c r="O2972" i="1"/>
  <c r="O2971" i="1"/>
  <c r="O2970" i="1"/>
  <c r="O2969" i="1"/>
  <c r="O2968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2" i="1"/>
  <c r="O2931" i="1"/>
  <c r="O2925" i="1"/>
  <c r="O2921" i="1"/>
  <c r="O2917" i="1"/>
  <c r="O2916" i="1"/>
  <c r="O2915" i="1"/>
  <c r="O2914" i="1"/>
  <c r="O2913" i="1"/>
  <c r="O2911" i="1"/>
  <c r="O2910" i="1"/>
  <c r="O2904" i="1"/>
  <c r="O2902" i="1"/>
  <c r="O2901" i="1"/>
  <c r="O2898" i="1"/>
  <c r="O2895" i="1"/>
  <c r="O2894" i="1"/>
  <c r="O2893" i="1"/>
  <c r="O2888" i="1"/>
  <c r="O2883" i="1"/>
  <c r="O2882" i="1"/>
  <c r="O2879" i="1"/>
  <c r="O2875" i="1"/>
  <c r="O2864" i="1"/>
  <c r="O2861" i="1"/>
  <c r="O2860" i="1"/>
  <c r="O2859" i="1"/>
  <c r="O2858" i="1"/>
  <c r="O2857" i="1"/>
  <c r="O2856" i="1"/>
  <c r="O2855" i="1"/>
  <c r="O2854" i="1"/>
  <c r="O2853" i="1"/>
  <c r="O2852" i="1"/>
  <c r="O2842" i="1"/>
  <c r="O2838" i="1"/>
  <c r="O2837" i="1"/>
  <c r="O2836" i="1"/>
  <c r="O2835" i="1"/>
  <c r="O2831" i="1"/>
  <c r="O2830" i="1"/>
  <c r="O2829" i="1"/>
  <c r="O2828" i="1"/>
  <c r="O2827" i="1"/>
  <c r="O2826" i="1"/>
  <c r="O2818" i="1"/>
  <c r="O2816" i="1"/>
  <c r="O2815" i="1"/>
  <c r="O2814" i="1"/>
  <c r="O2810" i="1"/>
  <c r="O2806" i="1"/>
  <c r="O2796" i="1"/>
  <c r="O2793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6" i="1"/>
  <c r="O2775" i="1"/>
  <c r="O2769" i="1"/>
  <c r="O2767" i="1"/>
  <c r="O2766" i="1"/>
  <c r="O2762" i="1"/>
  <c r="O2761" i="1"/>
  <c r="O2760" i="1"/>
  <c r="O2759" i="1"/>
  <c r="O2758" i="1"/>
  <c r="O2742" i="1"/>
  <c r="O2741" i="1"/>
  <c r="O2740" i="1"/>
  <c r="O2739" i="1"/>
  <c r="O2738" i="1"/>
  <c r="O2737" i="1"/>
  <c r="O2736" i="1"/>
  <c r="O2735" i="1"/>
  <c r="O2734" i="1"/>
  <c r="O2733" i="1"/>
  <c r="O2732" i="1"/>
  <c r="O2725" i="1"/>
  <c r="O2724" i="1"/>
  <c r="O2723" i="1"/>
  <c r="O2722" i="1"/>
  <c r="O2721" i="1"/>
  <c r="O2720" i="1"/>
  <c r="O2716" i="1"/>
  <c r="O2715" i="1"/>
  <c r="O2708" i="1"/>
  <c r="O2707" i="1"/>
  <c r="O2706" i="1"/>
  <c r="O2703" i="1"/>
  <c r="O2701" i="1"/>
  <c r="O2698" i="1"/>
  <c r="O2697" i="1"/>
  <c r="O2695" i="1"/>
  <c r="O2694" i="1"/>
  <c r="O2693" i="1"/>
  <c r="O2692" i="1"/>
  <c r="O2691" i="1"/>
  <c r="O2690" i="1"/>
  <c r="O2684" i="1"/>
  <c r="O2683" i="1"/>
  <c r="O2676" i="1"/>
  <c r="O2674" i="1"/>
  <c r="O2673" i="1"/>
  <c r="O2659" i="1"/>
  <c r="O2654" i="1"/>
  <c r="O2653" i="1"/>
  <c r="O2652" i="1"/>
  <c r="O2651" i="1"/>
  <c r="O2650" i="1"/>
  <c r="O2649" i="1"/>
  <c r="O2648" i="1"/>
  <c r="O2647" i="1"/>
  <c r="O2646" i="1"/>
  <c r="O2645" i="1"/>
  <c r="O2644" i="1"/>
  <c r="O2641" i="1"/>
  <c r="O2637" i="1"/>
  <c r="O2636" i="1"/>
  <c r="O2633" i="1"/>
  <c r="O2632" i="1"/>
  <c r="O2629" i="1"/>
  <c r="O2628" i="1"/>
  <c r="O2627" i="1"/>
  <c r="O2626" i="1"/>
  <c r="O2625" i="1"/>
  <c r="O2624" i="1"/>
  <c r="O2623" i="1"/>
  <c r="O2622" i="1"/>
  <c r="O2618" i="1"/>
  <c r="O2612" i="1"/>
  <c r="O2608" i="1"/>
  <c r="O2607" i="1"/>
  <c r="O2606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0" i="1"/>
  <c r="O2579" i="1"/>
  <c r="O2578" i="1"/>
  <c r="O2577" i="1"/>
  <c r="O2576" i="1"/>
  <c r="O2575" i="1"/>
  <c r="O2573" i="1"/>
  <c r="O2572" i="1"/>
  <c r="O2571" i="1"/>
  <c r="O2570" i="1"/>
  <c r="O2568" i="1"/>
  <c r="O2567" i="1"/>
  <c r="O2566" i="1"/>
  <c r="O2564" i="1"/>
  <c r="O2562" i="1"/>
  <c r="O2556" i="1"/>
  <c r="O2555" i="1"/>
  <c r="O2551" i="1"/>
  <c r="O2548" i="1"/>
  <c r="O2547" i="1"/>
  <c r="O2543" i="1"/>
  <c r="O2542" i="1"/>
  <c r="O2541" i="1"/>
  <c r="O2540" i="1"/>
  <c r="O2539" i="1"/>
  <c r="O2537" i="1"/>
  <c r="O2536" i="1"/>
  <c r="O2535" i="1"/>
  <c r="O2534" i="1"/>
  <c r="O2532" i="1"/>
  <c r="O2531" i="1"/>
  <c r="O2530" i="1"/>
  <c r="O2526" i="1"/>
  <c r="O2523" i="1"/>
  <c r="O2522" i="1"/>
  <c r="O2521" i="1"/>
  <c r="O2518" i="1"/>
  <c r="O2515" i="1"/>
  <c r="O2512" i="1"/>
  <c r="O2510" i="1"/>
  <c r="O2509" i="1"/>
  <c r="O2507" i="1"/>
  <c r="O2505" i="1"/>
  <c r="O2504" i="1"/>
  <c r="O2503" i="1"/>
  <c r="O2502" i="1"/>
  <c r="O2501" i="1"/>
  <c r="O2500" i="1"/>
  <c r="O2499" i="1"/>
  <c r="O2498" i="1"/>
  <c r="O2497" i="1"/>
  <c r="O2496" i="1"/>
  <c r="O2495" i="1"/>
  <c r="O2491" i="1"/>
  <c r="O2486" i="1"/>
  <c r="O2485" i="1"/>
  <c r="O2477" i="1"/>
  <c r="O2475" i="1"/>
  <c r="O2474" i="1"/>
  <c r="O2471" i="1"/>
  <c r="O2470" i="1"/>
  <c r="O2469" i="1"/>
  <c r="O2466" i="1"/>
  <c r="O2465" i="1"/>
  <c r="O2461" i="1"/>
  <c r="O2459" i="1"/>
  <c r="O2453" i="1"/>
  <c r="O2452" i="1"/>
  <c r="O2451" i="1"/>
  <c r="O2450" i="1"/>
  <c r="O2449" i="1"/>
  <c r="O2448" i="1"/>
  <c r="O2447" i="1"/>
  <c r="O2446" i="1"/>
  <c r="O2445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5" i="1"/>
  <c r="O2424" i="1"/>
  <c r="O2423" i="1"/>
  <c r="O2421" i="1"/>
  <c r="O2418" i="1"/>
  <c r="O2416" i="1"/>
  <c r="O2410" i="1"/>
  <c r="O2409" i="1"/>
  <c r="O2407" i="1"/>
  <c r="O2406" i="1"/>
  <c r="O2405" i="1"/>
  <c r="O2404" i="1"/>
  <c r="O2402" i="1"/>
  <c r="O2394" i="1"/>
  <c r="O2393" i="1"/>
  <c r="O2392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65" i="1"/>
  <c r="O2361" i="1"/>
  <c r="O2359" i="1"/>
  <c r="O2357" i="1"/>
  <c r="O2353" i="1"/>
  <c r="O2352" i="1"/>
  <c r="O2349" i="1"/>
  <c r="O2348" i="1"/>
  <c r="O2347" i="1"/>
  <c r="O2345" i="1"/>
  <c r="O2341" i="1"/>
  <c r="O2339" i="1"/>
  <c r="O2337" i="1"/>
  <c r="O2336" i="1"/>
  <c r="O2335" i="1"/>
  <c r="O2334" i="1"/>
  <c r="O2333" i="1"/>
  <c r="O2328" i="1"/>
  <c r="O2322" i="1"/>
  <c r="O2321" i="1"/>
  <c r="O2320" i="1"/>
  <c r="O2319" i="1"/>
  <c r="O2318" i="1"/>
  <c r="O2317" i="1"/>
  <c r="O2309" i="1"/>
  <c r="O2308" i="1"/>
  <c r="O2306" i="1"/>
  <c r="O2303" i="1"/>
  <c r="O2301" i="1"/>
  <c r="O2300" i="1"/>
  <c r="O2299" i="1"/>
  <c r="O2298" i="1"/>
  <c r="O2297" i="1"/>
  <c r="O2296" i="1"/>
  <c r="O2295" i="1"/>
  <c r="O2294" i="1"/>
  <c r="O2293" i="1"/>
  <c r="O2292" i="1"/>
  <c r="O2291" i="1"/>
  <c r="O2288" i="1"/>
  <c r="O2287" i="1"/>
  <c r="O2283" i="1"/>
  <c r="O2282" i="1"/>
  <c r="O2280" i="1"/>
  <c r="O2279" i="1"/>
  <c r="O2275" i="1"/>
  <c r="O2269" i="1"/>
  <c r="O2263" i="1"/>
  <c r="O2262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3" i="1"/>
  <c r="O2234" i="1"/>
  <c r="O2233" i="1"/>
  <c r="O2232" i="1"/>
  <c r="O2225" i="1"/>
  <c r="O2221" i="1"/>
  <c r="O2217" i="1"/>
  <c r="O2216" i="1"/>
  <c r="O2211" i="1"/>
  <c r="O2210" i="1"/>
  <c r="O2209" i="1"/>
  <c r="O2208" i="1"/>
  <c r="O2207" i="1"/>
  <c r="O2206" i="1"/>
  <c r="O2205" i="1"/>
  <c r="O2204" i="1"/>
  <c r="O2202" i="1"/>
  <c r="O2201" i="1"/>
  <c r="O2199" i="1"/>
  <c r="O2198" i="1"/>
  <c r="O2192" i="1"/>
  <c r="O2189" i="1"/>
  <c r="O2186" i="1"/>
  <c r="O2181" i="1"/>
  <c r="O2177" i="1"/>
  <c r="O2174" i="1"/>
  <c r="O2168" i="1"/>
  <c r="O2167" i="1"/>
  <c r="O2166" i="1"/>
  <c r="O2165" i="1"/>
  <c r="O2164" i="1"/>
  <c r="O2163" i="1"/>
  <c r="O2162" i="1"/>
  <c r="O2161" i="1"/>
  <c r="O2159" i="1"/>
  <c r="O2157" i="1"/>
  <c r="O2155" i="1"/>
  <c r="O2153" i="1"/>
  <c r="O2152" i="1"/>
  <c r="O2149" i="1"/>
  <c r="O2147" i="1"/>
  <c r="O2146" i="1"/>
  <c r="O2145" i="1"/>
  <c r="O2142" i="1"/>
  <c r="O2141" i="1"/>
  <c r="O2138" i="1"/>
  <c r="O2133" i="1"/>
  <c r="O2132" i="1"/>
  <c r="O2130" i="1"/>
  <c r="O2127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0" i="1"/>
  <c r="O2100" i="1"/>
  <c r="O2099" i="1"/>
  <c r="O2098" i="1"/>
  <c r="O2092" i="1"/>
  <c r="O2090" i="1"/>
  <c r="O2087" i="1"/>
  <c r="O2086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0" i="1"/>
  <c r="O2056" i="1"/>
  <c r="O2055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20" i="1"/>
  <c r="O2019" i="1"/>
  <c r="O2014" i="1"/>
  <c r="O2011" i="1"/>
  <c r="O2009" i="1"/>
  <c r="O2008" i="1"/>
  <c r="O2006" i="1"/>
  <c r="O1999" i="1"/>
  <c r="O1998" i="1"/>
  <c r="O1995" i="1"/>
  <c r="O1994" i="1"/>
  <c r="O1991" i="1"/>
  <c r="O1988" i="1"/>
  <c r="O1987" i="1"/>
  <c r="O1979" i="1"/>
  <c r="O1978" i="1"/>
  <c r="O1973" i="1"/>
  <c r="O1970" i="1"/>
  <c r="O1969" i="1"/>
  <c r="O1963" i="1"/>
  <c r="O1958" i="1"/>
  <c r="O1957" i="1"/>
  <c r="O1953" i="1"/>
  <c r="O1948" i="1"/>
  <c r="O1947" i="1"/>
  <c r="O1944" i="1"/>
  <c r="O1941" i="1"/>
  <c r="O1940" i="1"/>
  <c r="O1934" i="1"/>
  <c r="O1931" i="1"/>
  <c r="O1930" i="1"/>
  <c r="O1929" i="1"/>
  <c r="O1928" i="1"/>
  <c r="O1927" i="1"/>
  <c r="O1926" i="1"/>
  <c r="O1925" i="1"/>
  <c r="O1924" i="1"/>
  <c r="O1923" i="1"/>
  <c r="O1922" i="1"/>
  <c r="O1915" i="1"/>
  <c r="O1908" i="1"/>
  <c r="O1907" i="1"/>
  <c r="O1901" i="1"/>
  <c r="O1896" i="1"/>
  <c r="O1892" i="1"/>
  <c r="O1888" i="1"/>
  <c r="O1886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6" i="1"/>
  <c r="O1865" i="1"/>
  <c r="O1861" i="1"/>
  <c r="O1854" i="1"/>
  <c r="O1850" i="1"/>
  <c r="O1849" i="1"/>
  <c r="O1848" i="1"/>
  <c r="O1847" i="1"/>
  <c r="O1844" i="1"/>
  <c r="O1841" i="1"/>
  <c r="O1840" i="1"/>
  <c r="O1837" i="1"/>
  <c r="O1835" i="1"/>
  <c r="O1829" i="1"/>
  <c r="O1822" i="1"/>
  <c r="O1821" i="1"/>
  <c r="O1820" i="1"/>
  <c r="O1819" i="1"/>
  <c r="O1815" i="1"/>
  <c r="O1814" i="1"/>
  <c r="O1813" i="1"/>
  <c r="O1812" i="1"/>
  <c r="O1811" i="1"/>
  <c r="O1806" i="1"/>
  <c r="O1805" i="1"/>
  <c r="O1803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0" i="1"/>
  <c r="O1779" i="1"/>
  <c r="O1778" i="1"/>
  <c r="O1774" i="1"/>
  <c r="O1773" i="1"/>
  <c r="O1766" i="1"/>
  <c r="O1764" i="1"/>
  <c r="O1761" i="1"/>
  <c r="O1757" i="1"/>
  <c r="O1754" i="1"/>
  <c r="O1753" i="1"/>
  <c r="O1752" i="1"/>
  <c r="O1750" i="1"/>
  <c r="O1749" i="1"/>
  <c r="O1748" i="1"/>
  <c r="O1744" i="1"/>
  <c r="O1742" i="1"/>
  <c r="O1741" i="1"/>
  <c r="O1740" i="1"/>
  <c r="O1739" i="1"/>
  <c r="O1738" i="1"/>
  <c r="O1737" i="1"/>
  <c r="O1736" i="1"/>
  <c r="O1735" i="1"/>
  <c r="O1734" i="1"/>
  <c r="O1731" i="1"/>
  <c r="O1730" i="1"/>
  <c r="O1728" i="1"/>
  <c r="O1727" i="1"/>
  <c r="O1726" i="1"/>
  <c r="O1725" i="1"/>
  <c r="O1723" i="1"/>
  <c r="O1720" i="1"/>
  <c r="O1719" i="1"/>
  <c r="O1718" i="1"/>
  <c r="O1717" i="1"/>
  <c r="O1714" i="1"/>
  <c r="O1713" i="1"/>
  <c r="O1712" i="1"/>
  <c r="O1711" i="1"/>
  <c r="O1706" i="1"/>
  <c r="O1701" i="1"/>
  <c r="O1690" i="1"/>
  <c r="O1685" i="1"/>
  <c r="O1684" i="1"/>
  <c r="O1683" i="1"/>
  <c r="O1673" i="1"/>
  <c r="O1671" i="1"/>
  <c r="O1670" i="1"/>
  <c r="O1669" i="1"/>
  <c r="O1667" i="1"/>
  <c r="O1666" i="1"/>
  <c r="O1664" i="1"/>
  <c r="O1663" i="1"/>
  <c r="O1662" i="1"/>
  <c r="O1658" i="1"/>
  <c r="O1651" i="1"/>
  <c r="O1649" i="1"/>
  <c r="O1642" i="1"/>
  <c r="O1640" i="1"/>
  <c r="O1634" i="1"/>
  <c r="O1631" i="1"/>
  <c r="O1622" i="1"/>
  <c r="O1621" i="1"/>
  <c r="O1620" i="1"/>
  <c r="O1614" i="1"/>
  <c r="O1610" i="1"/>
  <c r="O1609" i="1"/>
  <c r="O1600" i="1"/>
  <c r="O1599" i="1"/>
  <c r="O1596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1" i="1"/>
  <c r="O1570" i="1"/>
  <c r="O1567" i="1"/>
  <c r="O1566" i="1"/>
  <c r="O1565" i="1"/>
  <c r="O1564" i="1"/>
  <c r="O1563" i="1"/>
  <c r="O1562" i="1"/>
  <c r="O1559" i="1"/>
  <c r="O1558" i="1"/>
  <c r="O1557" i="1"/>
  <c r="O1555" i="1"/>
  <c r="O1551" i="1"/>
  <c r="O1549" i="1"/>
  <c r="O1547" i="1"/>
  <c r="O1546" i="1"/>
  <c r="O1539" i="1"/>
  <c r="O1537" i="1"/>
  <c r="O1535" i="1"/>
  <c r="O1533" i="1"/>
  <c r="O1532" i="1"/>
  <c r="O1531" i="1"/>
  <c r="O1530" i="1"/>
  <c r="O1526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3" i="1"/>
  <c r="O1502" i="1"/>
  <c r="O1500" i="1"/>
  <c r="O1495" i="1"/>
  <c r="O1494" i="1"/>
  <c r="O1493" i="1"/>
  <c r="O1492" i="1"/>
  <c r="O1491" i="1"/>
  <c r="O1490" i="1"/>
  <c r="O1489" i="1"/>
  <c r="O1488" i="1"/>
  <c r="O1477" i="1"/>
  <c r="O1476" i="1"/>
  <c r="O1475" i="1"/>
  <c r="O1470" i="1"/>
  <c r="O1469" i="1"/>
  <c r="O1464" i="1"/>
  <c r="O1463" i="1"/>
  <c r="O1462" i="1"/>
  <c r="O1457" i="1"/>
  <c r="O1456" i="1"/>
  <c r="O1455" i="1"/>
  <c r="O1454" i="1"/>
  <c r="O1453" i="1"/>
  <c r="O1451" i="1"/>
  <c r="O1450" i="1"/>
  <c r="O1449" i="1"/>
  <c r="O1448" i="1"/>
  <c r="O1444" i="1"/>
  <c r="O1441" i="1"/>
  <c r="O1440" i="1"/>
  <c r="O1439" i="1"/>
  <c r="O1438" i="1"/>
  <c r="O1437" i="1"/>
  <c r="O1436" i="1"/>
  <c r="O1435" i="1"/>
  <c r="O1434" i="1"/>
  <c r="O1433" i="1"/>
  <c r="O1432" i="1"/>
  <c r="O1431" i="1"/>
  <c r="O1429" i="1"/>
  <c r="O1419" i="1"/>
  <c r="O1415" i="1"/>
  <c r="O1412" i="1"/>
  <c r="O1410" i="1"/>
  <c r="O1409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0" i="1"/>
  <c r="O1376" i="1"/>
  <c r="O1375" i="1"/>
  <c r="O1374" i="1"/>
  <c r="O1373" i="1"/>
  <c r="O1372" i="1"/>
  <c r="O1371" i="1"/>
  <c r="O1368" i="1"/>
  <c r="O1367" i="1"/>
  <c r="O1361" i="1"/>
  <c r="O1359" i="1"/>
  <c r="O1358" i="1"/>
  <c r="O1357" i="1"/>
  <c r="O1356" i="1"/>
  <c r="O1355" i="1"/>
  <c r="O1354" i="1"/>
  <c r="O1349" i="1"/>
  <c r="O1345" i="1"/>
  <c r="O1344" i="1"/>
  <c r="O1343" i="1"/>
  <c r="O1342" i="1"/>
  <c r="O1340" i="1"/>
  <c r="O1335" i="1"/>
  <c r="O1329" i="1"/>
  <c r="O1327" i="1"/>
  <c r="O1325" i="1"/>
  <c r="O1324" i="1"/>
  <c r="O1321" i="1"/>
  <c r="O1319" i="1"/>
  <c r="O1316" i="1"/>
  <c r="O1315" i="1"/>
  <c r="O1314" i="1"/>
  <c r="O1310" i="1"/>
  <c r="O1306" i="1"/>
  <c r="O1303" i="1"/>
  <c r="O1302" i="1"/>
  <c r="O1300" i="1"/>
  <c r="O1299" i="1"/>
  <c r="O1298" i="1"/>
  <c r="O1297" i="1"/>
  <c r="O1296" i="1"/>
  <c r="O1295" i="1"/>
  <c r="O1294" i="1"/>
  <c r="O1292" i="1"/>
  <c r="O1290" i="1"/>
  <c r="O1284" i="1"/>
  <c r="O1283" i="1"/>
  <c r="O1280" i="1"/>
  <c r="O1277" i="1"/>
  <c r="O1275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8" i="1"/>
  <c r="O1257" i="1"/>
  <c r="O1250" i="1"/>
  <c r="O1248" i="1"/>
  <c r="O1246" i="1"/>
  <c r="O1244" i="1"/>
  <c r="O1243" i="1"/>
  <c r="O1242" i="1"/>
  <c r="O1241" i="1"/>
  <c r="O1238" i="1"/>
  <c r="O1237" i="1"/>
  <c r="O1236" i="1"/>
  <c r="O1235" i="1"/>
  <c r="O1232" i="1"/>
  <c r="O1231" i="1"/>
  <c r="O1230" i="1"/>
  <c r="O1229" i="1"/>
  <c r="O1223" i="1"/>
  <c r="O1222" i="1"/>
  <c r="O1219" i="1"/>
  <c r="O1215" i="1"/>
  <c r="O1214" i="1"/>
  <c r="O1213" i="1"/>
  <c r="O1212" i="1"/>
  <c r="O1207" i="1"/>
  <c r="O1206" i="1"/>
  <c r="O1199" i="1"/>
  <c r="O1198" i="1"/>
  <c r="O1197" i="1"/>
  <c r="O1195" i="1"/>
  <c r="O1193" i="1"/>
  <c r="O1191" i="1"/>
  <c r="O1190" i="1"/>
  <c r="O1189" i="1"/>
  <c r="O1188" i="1"/>
  <c r="O1187" i="1"/>
  <c r="O1186" i="1"/>
  <c r="O1185" i="1"/>
  <c r="O1184" i="1"/>
  <c r="O1183" i="1"/>
  <c r="O1182" i="1"/>
  <c r="O1180" i="1"/>
  <c r="O1174" i="1"/>
  <c r="O1172" i="1"/>
  <c r="O1170" i="1"/>
  <c r="O1169" i="1"/>
  <c r="O1161" i="1"/>
  <c r="O1160" i="1"/>
  <c r="O1159" i="1"/>
  <c r="O1156" i="1"/>
  <c r="O1146" i="1"/>
  <c r="O1143" i="1"/>
  <c r="O1142" i="1"/>
  <c r="O1136" i="1"/>
  <c r="O1133" i="1"/>
  <c r="O1132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3" i="1"/>
  <c r="O1111" i="1"/>
  <c r="O1110" i="1"/>
  <c r="O1109" i="1"/>
  <c r="O1107" i="1"/>
  <c r="O1106" i="1"/>
  <c r="O1105" i="1"/>
  <c r="O1099" i="1"/>
  <c r="O1098" i="1"/>
  <c r="O1097" i="1"/>
  <c r="O1096" i="1"/>
  <c r="O1095" i="1"/>
  <c r="O1094" i="1"/>
  <c r="O1093" i="1"/>
  <c r="O1089" i="1"/>
  <c r="O1088" i="1"/>
  <c r="O1078" i="1"/>
  <c r="O1075" i="1"/>
  <c r="O1074" i="1"/>
  <c r="O1073" i="1"/>
  <c r="O1063" i="1"/>
  <c r="O1062" i="1"/>
  <c r="O1061" i="1"/>
  <c r="O1059" i="1"/>
  <c r="O1055" i="1"/>
  <c r="O1054" i="1"/>
  <c r="O1048" i="1"/>
  <c r="O1047" i="1"/>
  <c r="O1044" i="1"/>
  <c r="O1041" i="1"/>
  <c r="O1039" i="1"/>
  <c r="O1038" i="1"/>
  <c r="O1037" i="1"/>
  <c r="O1036" i="1"/>
  <c r="O1033" i="1"/>
  <c r="O1028" i="1"/>
  <c r="O1027" i="1"/>
  <c r="O1022" i="1"/>
  <c r="O1021" i="1"/>
  <c r="O1019" i="1"/>
  <c r="O1018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999" i="1"/>
  <c r="O998" i="1"/>
  <c r="O997" i="1"/>
  <c r="O996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5" i="1"/>
  <c r="O971" i="1"/>
  <c r="O970" i="1"/>
  <c r="O963" i="1"/>
  <c r="O961" i="1"/>
  <c r="O960" i="1"/>
  <c r="O959" i="1"/>
  <c r="O957" i="1"/>
  <c r="O955" i="1"/>
  <c r="O953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8" i="1"/>
  <c r="O927" i="1"/>
  <c r="O925" i="1"/>
  <c r="O923" i="1"/>
  <c r="O921" i="1"/>
  <c r="O920" i="1"/>
  <c r="O919" i="1"/>
  <c r="O918" i="1"/>
  <c r="O915" i="1"/>
  <c r="O913" i="1"/>
  <c r="O912" i="1"/>
  <c r="O911" i="1"/>
  <c r="O906" i="1"/>
  <c r="O905" i="1"/>
  <c r="O903" i="1"/>
  <c r="O900" i="1"/>
  <c r="O899" i="1"/>
  <c r="O897" i="1"/>
  <c r="O896" i="1"/>
  <c r="O895" i="1"/>
  <c r="O893" i="1"/>
  <c r="O891" i="1"/>
  <c r="O890" i="1"/>
  <c r="O889" i="1"/>
  <c r="O888" i="1"/>
  <c r="O887" i="1"/>
  <c r="O885" i="1"/>
  <c r="O879" i="1"/>
  <c r="O878" i="1"/>
  <c r="O876" i="1"/>
  <c r="O875" i="1"/>
  <c r="O874" i="1"/>
  <c r="O866" i="1"/>
  <c r="O865" i="1"/>
  <c r="O863" i="1"/>
  <c r="O862" i="1"/>
  <c r="O854" i="1"/>
  <c r="O853" i="1"/>
  <c r="O842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4" i="1"/>
  <c r="O798" i="1"/>
  <c r="O797" i="1"/>
  <c r="O796" i="1"/>
  <c r="O784" i="1"/>
  <c r="O783" i="1"/>
  <c r="O782" i="1"/>
  <c r="O781" i="1"/>
  <c r="O780" i="1"/>
  <c r="O777" i="1"/>
  <c r="O774" i="1"/>
  <c r="O771" i="1"/>
  <c r="O768" i="1"/>
  <c r="O767" i="1"/>
  <c r="O766" i="1"/>
  <c r="O765" i="1"/>
  <c r="O764" i="1"/>
  <c r="O763" i="1"/>
  <c r="O762" i="1"/>
  <c r="O761" i="1"/>
  <c r="O760" i="1"/>
  <c r="O759" i="1"/>
  <c r="O754" i="1"/>
  <c r="O752" i="1"/>
  <c r="O751" i="1"/>
  <c r="O748" i="1"/>
  <c r="O747" i="1"/>
  <c r="O742" i="1"/>
  <c r="O741" i="1"/>
  <c r="O740" i="1"/>
  <c r="O737" i="1"/>
  <c r="O735" i="1"/>
  <c r="O732" i="1"/>
  <c r="O724" i="1"/>
  <c r="O723" i="1"/>
  <c r="O722" i="1"/>
  <c r="O721" i="1"/>
  <c r="O719" i="1"/>
  <c r="O718" i="1"/>
  <c r="O717" i="1"/>
  <c r="O715" i="1"/>
  <c r="O714" i="1"/>
  <c r="O706" i="1"/>
  <c r="O699" i="1"/>
  <c r="O697" i="1"/>
  <c r="O696" i="1"/>
  <c r="O685" i="1"/>
  <c r="O680" i="1"/>
  <c r="O679" i="1"/>
  <c r="O669" i="1"/>
  <c r="O667" i="1"/>
  <c r="O666" i="1"/>
  <c r="O665" i="1"/>
  <c r="O664" i="1"/>
  <c r="O663" i="1"/>
  <c r="O662" i="1"/>
  <c r="O661" i="1"/>
  <c r="O660" i="1"/>
  <c r="O659" i="1"/>
  <c r="O658" i="1"/>
  <c r="O652" i="1"/>
  <c r="O649" i="1"/>
  <c r="O648" i="1"/>
  <c r="O647" i="1"/>
  <c r="O646" i="1"/>
  <c r="O645" i="1"/>
  <c r="O641" i="1"/>
  <c r="O636" i="1"/>
  <c r="O632" i="1"/>
  <c r="O631" i="1"/>
  <c r="O630" i="1"/>
  <c r="O629" i="1"/>
  <c r="O628" i="1"/>
  <c r="O627" i="1"/>
  <c r="O623" i="1"/>
  <c r="O622" i="1"/>
  <c r="O606" i="1"/>
  <c r="O605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5" i="1"/>
  <c r="O582" i="1"/>
  <c r="O581" i="1"/>
  <c r="O576" i="1"/>
  <c r="O572" i="1"/>
  <c r="O567" i="1"/>
  <c r="O566" i="1"/>
  <c r="O565" i="1"/>
  <c r="O563" i="1"/>
  <c r="O552" i="1"/>
  <c r="O547" i="1"/>
  <c r="O544" i="1"/>
  <c r="O540" i="1"/>
  <c r="O539" i="1"/>
  <c r="O538" i="1"/>
  <c r="O537" i="1"/>
  <c r="O532" i="1"/>
  <c r="O531" i="1"/>
  <c r="O529" i="1"/>
  <c r="O528" i="1"/>
  <c r="O527" i="1"/>
  <c r="O526" i="1"/>
  <c r="O521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6" i="1"/>
  <c r="O493" i="1"/>
  <c r="O492" i="1"/>
  <c r="O489" i="1"/>
  <c r="O485" i="1"/>
  <c r="O484" i="1"/>
  <c r="O483" i="1"/>
  <c r="O482" i="1"/>
  <c r="O478" i="1"/>
  <c r="O477" i="1"/>
  <c r="O476" i="1"/>
  <c r="O473" i="1"/>
  <c r="O470" i="1"/>
  <c r="O467" i="1"/>
  <c r="O464" i="1"/>
  <c r="O459" i="1"/>
  <c r="O458" i="1"/>
  <c r="O457" i="1"/>
  <c r="O456" i="1"/>
  <c r="O455" i="1"/>
  <c r="O454" i="1"/>
  <c r="O453" i="1"/>
  <c r="O449" i="1"/>
  <c r="O439" i="1"/>
  <c r="O438" i="1"/>
  <c r="O435" i="1"/>
  <c r="O434" i="1"/>
  <c r="O431" i="1"/>
  <c r="O430" i="1"/>
  <c r="O429" i="1"/>
  <c r="O421" i="1"/>
  <c r="O419" i="1"/>
  <c r="O418" i="1"/>
  <c r="O416" i="1"/>
  <c r="O415" i="1"/>
  <c r="O414" i="1"/>
  <c r="O413" i="1"/>
  <c r="O412" i="1"/>
  <c r="O411" i="1"/>
  <c r="O410" i="1"/>
  <c r="O409" i="1"/>
  <c r="O407" i="1"/>
  <c r="O406" i="1"/>
  <c r="O405" i="1"/>
  <c r="O403" i="1"/>
  <c r="O400" i="1"/>
  <c r="O398" i="1"/>
  <c r="O397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68" i="1"/>
  <c r="O365" i="1"/>
  <c r="O364" i="1"/>
  <c r="O359" i="1"/>
  <c r="O358" i="1"/>
  <c r="O357" i="1"/>
  <c r="O356" i="1"/>
  <c r="O353" i="1"/>
  <c r="O352" i="1"/>
  <c r="O351" i="1"/>
  <c r="O348" i="1"/>
  <c r="O344" i="1"/>
  <c r="O343" i="1"/>
  <c r="O342" i="1"/>
  <c r="O341" i="1"/>
  <c r="O333" i="1"/>
  <c r="O332" i="1"/>
  <c r="O330" i="1"/>
  <c r="O326" i="1"/>
  <c r="O319" i="1"/>
  <c r="O317" i="1"/>
  <c r="O312" i="1"/>
  <c r="O301" i="1"/>
  <c r="O300" i="1"/>
  <c r="O298" i="1"/>
  <c r="O295" i="1"/>
  <c r="O294" i="1"/>
  <c r="O289" i="1"/>
  <c r="O286" i="1"/>
  <c r="O284" i="1"/>
  <c r="O282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5" i="1"/>
  <c r="O264" i="1"/>
  <c r="O259" i="1"/>
  <c r="O258" i="1"/>
  <c r="O252" i="1"/>
  <c r="O251" i="1"/>
  <c r="O249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5" i="1"/>
  <c r="O224" i="1"/>
  <c r="O221" i="1"/>
  <c r="O220" i="1"/>
  <c r="O216" i="1"/>
  <c r="O215" i="1"/>
  <c r="O213" i="1"/>
  <c r="O212" i="1"/>
  <c r="O211" i="1"/>
  <c r="O204" i="1"/>
  <c r="O202" i="1"/>
  <c r="O200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3" i="1"/>
  <c r="O179" i="1"/>
  <c r="O177" i="1"/>
  <c r="O176" i="1"/>
  <c r="O174" i="1"/>
  <c r="O173" i="1"/>
  <c r="O172" i="1"/>
  <c r="O170" i="1"/>
  <c r="O167" i="1"/>
  <c r="O163" i="1"/>
  <c r="O162" i="1"/>
  <c r="O160" i="1"/>
  <c r="O157" i="1"/>
  <c r="O147" i="1"/>
  <c r="O146" i="1"/>
  <c r="O145" i="1"/>
  <c r="O144" i="1"/>
  <c r="O143" i="1"/>
  <c r="O142" i="1"/>
  <c r="O141" i="1"/>
  <c r="O140" i="1"/>
  <c r="O139" i="1"/>
  <c r="O138" i="1"/>
  <c r="O134" i="1"/>
  <c r="O132" i="1"/>
  <c r="O131" i="1"/>
  <c r="O130" i="1"/>
  <c r="O127" i="1"/>
  <c r="O126" i="1"/>
  <c r="O123" i="1"/>
  <c r="O122" i="1"/>
  <c r="O120" i="1"/>
  <c r="O119" i="1"/>
  <c r="O116" i="1"/>
  <c r="O113" i="1"/>
  <c r="O112" i="1"/>
  <c r="O111" i="1"/>
  <c r="O109" i="1"/>
  <c r="O103" i="1"/>
  <c r="O102" i="1"/>
  <c r="O101" i="1"/>
  <c r="O99" i="1"/>
  <c r="O98" i="1"/>
  <c r="O97" i="1"/>
  <c r="O87" i="1"/>
  <c r="O73" i="1"/>
  <c r="O72" i="1"/>
  <c r="O69" i="1"/>
  <c r="O67" i="1"/>
  <c r="O66" i="1"/>
  <c r="O64" i="1"/>
  <c r="O62" i="1"/>
  <c r="O60" i="1"/>
  <c r="O58" i="1"/>
  <c r="O48" i="1"/>
  <c r="O44" i="1"/>
  <c r="O40" i="1"/>
  <c r="O39" i="1"/>
  <c r="O37" i="1"/>
  <c r="O36" i="1"/>
  <c r="O35" i="1"/>
  <c r="O33" i="1"/>
  <c r="O32" i="1"/>
  <c r="O31" i="1"/>
  <c r="O30" i="1"/>
  <c r="O29" i="1"/>
  <c r="O28" i="1"/>
  <c r="O27" i="1"/>
  <c r="O26" i="1"/>
  <c r="O25" i="1"/>
  <c r="O24" i="1"/>
  <c r="O23" i="1"/>
  <c r="O22" i="1"/>
  <c r="O20" i="1"/>
  <c r="O19" i="1"/>
  <c r="O14" i="1"/>
  <c r="O13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<sst xmlns="http://schemas.openxmlformats.org/spreadsheetml/2006/main" count="51849" uniqueCount="8056">
  <si>
    <t>Beleg</t>
  </si>
  <si>
    <t>Buchungsdatum</t>
  </si>
  <si>
    <t>Text</t>
  </si>
  <si>
    <t>USt-%</t>
  </si>
  <si>
    <t>Soll Brutto</t>
  </si>
  <si>
    <t>Soll Netto</t>
  </si>
  <si>
    <t>Jahr</t>
  </si>
  <si>
    <t>Periode</t>
  </si>
  <si>
    <t>Ansatzbezeichnung</t>
  </si>
  <si>
    <t>Postbezeichnung</t>
  </si>
  <si>
    <t>Hinweis</t>
  </si>
  <si>
    <t>Ansatz</t>
  </si>
  <si>
    <t>Post</t>
  </si>
  <si>
    <t>Name</t>
  </si>
  <si>
    <t>Menge (in Gramm)</t>
  </si>
  <si>
    <t>Anmerkung</t>
  </si>
  <si>
    <t>RW/9</t>
  </si>
  <si>
    <t>Abo 1-12/2018 Kleine Zeitung</t>
  </si>
  <si>
    <t>Zentralamt</t>
  </si>
  <si>
    <t>Druckwerke</t>
  </si>
  <si>
    <t>1</t>
  </si>
  <si>
    <t>010000</t>
  </si>
  <si>
    <t>457000</t>
  </si>
  <si>
    <t>RW/51</t>
  </si>
  <si>
    <t>Ehrungen und Auszeichnungen</t>
  </si>
  <si>
    <t>Handelswaren</t>
  </si>
  <si>
    <t>062000</t>
  </si>
  <si>
    <t>403000</t>
  </si>
  <si>
    <t>RW/49</t>
  </si>
  <si>
    <t>JZ;Div.f.Alltagsbetrieb</t>
  </si>
  <si>
    <t>Sonstige Einrichtungen und Maßnahmen</t>
  </si>
  <si>
    <t>259000</t>
  </si>
  <si>
    <t>RW/98</t>
  </si>
  <si>
    <t>Austauschzähler</t>
  </si>
  <si>
    <t>Betriebe der Wasserversorgung</t>
  </si>
  <si>
    <t>Geringwertige Wirtschaftsgüter</t>
  </si>
  <si>
    <t>850000</t>
  </si>
  <si>
    <t>400000</t>
  </si>
  <si>
    <t>RW/100</t>
  </si>
  <si>
    <t>Diesel, Super</t>
  </si>
  <si>
    <t>Freiwillige Feuerwehren</t>
  </si>
  <si>
    <t>Treibstoffe</t>
  </si>
  <si>
    <t>163000</t>
  </si>
  <si>
    <t>452000</t>
  </si>
  <si>
    <t>RW/99</t>
  </si>
  <si>
    <t>RW/105</t>
  </si>
  <si>
    <t>Bau- und Feuerpolizei</t>
  </si>
  <si>
    <t>130100</t>
  </si>
  <si>
    <t>RW/94</t>
  </si>
  <si>
    <t>Ordner, Tischrechner,</t>
  </si>
  <si>
    <t>Finanzverwaltung</t>
  </si>
  <si>
    <t>Schreib-,Zeichen- und sonstige Büromittel</t>
  </si>
  <si>
    <t>900000</t>
  </si>
  <si>
    <t>456000</t>
  </si>
  <si>
    <t>RW/111</t>
  </si>
  <si>
    <t>Rippenrohrheizkörper</t>
  </si>
  <si>
    <t>Betriebe der Abwasserbeseitigung</t>
  </si>
  <si>
    <t>851000</t>
  </si>
  <si>
    <t>RW/101</t>
  </si>
  <si>
    <t>Super</t>
  </si>
  <si>
    <t>RW/102</t>
  </si>
  <si>
    <t>RW/104</t>
  </si>
  <si>
    <t>Super, Diesel</t>
  </si>
  <si>
    <t>RW/103</t>
  </si>
  <si>
    <t>RW/112</t>
  </si>
  <si>
    <t>Winkel, Muffen</t>
  </si>
  <si>
    <t>RW/110</t>
  </si>
  <si>
    <t>Zündkerze</t>
  </si>
  <si>
    <t>RW/126</t>
  </si>
  <si>
    <t>Flyeralarm; Türhänger f.</t>
  </si>
  <si>
    <t>Betriebe der Müllbeseitigung</t>
  </si>
  <si>
    <t>852000</t>
  </si>
  <si>
    <t>RW/132</t>
  </si>
  <si>
    <t>Bipa; Bodylotion+Duschcreme</t>
  </si>
  <si>
    <t>RW/134</t>
  </si>
  <si>
    <t>JZ; Müllbeutel</t>
  </si>
  <si>
    <t>RW/133</t>
  </si>
  <si>
    <t>Libro; JZ; Ordner, Kugelschr.</t>
  </si>
  <si>
    <t>RW/194</t>
  </si>
  <si>
    <t>Auftausiedesalz</t>
  </si>
  <si>
    <t>Glatteisbekämpfung</t>
  </si>
  <si>
    <t>Sonstige Verbrauchsgüter</t>
  </si>
  <si>
    <t>814200</t>
  </si>
  <si>
    <t>459000</t>
  </si>
  <si>
    <t>RW/200</t>
  </si>
  <si>
    <t>Diesel</t>
  </si>
  <si>
    <t>Wirtschaftshöfe</t>
  </si>
  <si>
    <t>820000</t>
  </si>
  <si>
    <t>RW/202</t>
  </si>
  <si>
    <t>RW/163</t>
  </si>
  <si>
    <t>Erste-Hilfe-Kasten u.</t>
  </si>
  <si>
    <t>Volksschule</t>
  </si>
  <si>
    <t>Mittel zur ärztl.Betreuung Gesundheitsvorsorge</t>
  </si>
  <si>
    <t>211000</t>
  </si>
  <si>
    <t>458000</t>
  </si>
  <si>
    <t>RW/161</t>
  </si>
  <si>
    <t>Falthandtuch,Toilettenpapier</t>
  </si>
  <si>
    <t>Volksschule 2</t>
  </si>
  <si>
    <t>Reinigungsmittel</t>
  </si>
  <si>
    <t>211100</t>
  </si>
  <si>
    <t>454000</t>
  </si>
  <si>
    <t>RW/159</t>
  </si>
  <si>
    <t>Falthandtücher, Sprühseife,</t>
  </si>
  <si>
    <t>RW/160</t>
  </si>
  <si>
    <t>Falthandtücher,Toilettenpapier</t>
  </si>
  <si>
    <t>1 lagig recy. 5 Karton/5000 Falthandtücher, 5 Säcke/64 Toilettenpapier</t>
  </si>
  <si>
    <t>RW/189</t>
  </si>
  <si>
    <t>Fertigleitung Kärcher</t>
  </si>
  <si>
    <t>Gemisch, Heizöl</t>
  </si>
  <si>
    <t>RW/174</t>
  </si>
  <si>
    <t>RW/158</t>
  </si>
  <si>
    <t>Amtsgebäude</t>
  </si>
  <si>
    <t>029000</t>
  </si>
  <si>
    <t>RW/166</t>
  </si>
  <si>
    <t>Ö.Amts- u. Gemeindeverzeichnis</t>
  </si>
  <si>
    <t>RW/170</t>
  </si>
  <si>
    <t>Ordner A4 quer</t>
  </si>
  <si>
    <t>RW/149</t>
  </si>
  <si>
    <t>Portogeb. 12/2017</t>
  </si>
  <si>
    <t>Gemeindezeitung Druckwerke</t>
  </si>
  <si>
    <t>457100</t>
  </si>
  <si>
    <t>RW/148</t>
  </si>
  <si>
    <t>RW/195</t>
  </si>
  <si>
    <t>Schlüssel f. BSS</t>
  </si>
  <si>
    <t>Vignette</t>
  </si>
  <si>
    <t>RW/217</t>
  </si>
  <si>
    <t>RW/229</t>
  </si>
  <si>
    <t>Ärzteseife</t>
  </si>
  <si>
    <t>RW/239</t>
  </si>
  <si>
    <t>JZ; Div.f. Alltagsbetrieb</t>
  </si>
  <si>
    <t>RW/234</t>
  </si>
  <si>
    <t>Libro, Minen</t>
  </si>
  <si>
    <t>RW/250</t>
  </si>
  <si>
    <t>Besteck, Spülkorb, Geschirrt.,</t>
  </si>
  <si>
    <t>Kindergarten I</t>
  </si>
  <si>
    <t>240000</t>
  </si>
  <si>
    <t>RW/259</t>
  </si>
  <si>
    <t>Betonfalzrohre</t>
  </si>
  <si>
    <t>Öffentliche Beleuchtung und öffentliche Uhren</t>
  </si>
  <si>
    <t>816000</t>
  </si>
  <si>
    <t>RW/263</t>
  </si>
  <si>
    <t>Defrost Auftausalz</t>
  </si>
  <si>
    <t>RW/255</t>
  </si>
  <si>
    <t>Faltblätter,Origamipapier,</t>
  </si>
  <si>
    <t>Handarbeitsmaterial</t>
  </si>
  <si>
    <t>459200</t>
  </si>
  <si>
    <t>RW/265</t>
  </si>
  <si>
    <t>Flachmeisel, Spitzmeisel,</t>
  </si>
  <si>
    <t>RW/248</t>
  </si>
  <si>
    <t>Kopierpapier A3</t>
  </si>
  <si>
    <t>Bauamt</t>
  </si>
  <si>
    <t>030000</t>
  </si>
  <si>
    <t>RW/262</t>
  </si>
  <si>
    <t>Parallel-Schraubstock</t>
  </si>
  <si>
    <t>RW/264</t>
  </si>
  <si>
    <t>Schnellbauschrauben,</t>
  </si>
  <si>
    <t>RW/246</t>
  </si>
  <si>
    <t>Sterilium classic</t>
  </si>
  <si>
    <t>RW/252</t>
  </si>
  <si>
    <t>Waschlotion, Betazid Rosso,</t>
  </si>
  <si>
    <t>2 Karton 6x 1l Kleenex Waschlotion, 1 Kanister 10l Betazid Rosso</t>
  </si>
  <si>
    <t>RW/312</t>
  </si>
  <si>
    <t>10,86</t>
  </si>
  <si>
    <t>RW/320</t>
  </si>
  <si>
    <t>Baustellenleuchte, Batterien</t>
  </si>
  <si>
    <t>RW/304</t>
  </si>
  <si>
    <t>Feuerwehrschlauch</t>
  </si>
  <si>
    <t>RW/308</t>
  </si>
  <si>
    <t>Gemeindestraßen</t>
  </si>
  <si>
    <t>612000</t>
  </si>
  <si>
    <t>Mobiler LED-Strahler,Rohrzange</t>
  </si>
  <si>
    <t>RW/303</t>
  </si>
  <si>
    <t>Ordner, Klasichthüllen,</t>
  </si>
  <si>
    <t>RW/321</t>
  </si>
  <si>
    <t>Schieber</t>
  </si>
  <si>
    <t>RW/322</t>
  </si>
  <si>
    <t>Tarco fix</t>
  </si>
  <si>
    <t>Chemische u.sonst.artverwandte Mittel</t>
  </si>
  <si>
    <t>455000</t>
  </si>
  <si>
    <t>RW/307</t>
  </si>
  <si>
    <t>Uhu, Tonzeichenpapier</t>
  </si>
  <si>
    <t>RW/305</t>
  </si>
  <si>
    <t>Vollmeisselkette, Schwert</t>
  </si>
  <si>
    <t>RW/287</t>
  </si>
  <si>
    <t>Abo Gestaltungsstunde VS 2</t>
  </si>
  <si>
    <t>RW/292</t>
  </si>
  <si>
    <t>Hofer,JZ;Div.f.Alltagsbetrieb</t>
  </si>
  <si>
    <t>RW/293</t>
  </si>
  <si>
    <t>Multimarkt,JZ,Div.f.Alltagsb.</t>
  </si>
  <si>
    <t>RW/364</t>
  </si>
  <si>
    <t xml:space="preserve">ATZ, Flachdichtung, </t>
  </si>
  <si>
    <t>RW/378</t>
  </si>
  <si>
    <t>Aviva,Türschlossriegel,Pinsel</t>
  </si>
  <si>
    <t>RW/379</t>
  </si>
  <si>
    <t>Gutscheine Abst.Lauf</t>
  </si>
  <si>
    <t>269000</t>
  </si>
  <si>
    <t>RW/361</t>
  </si>
  <si>
    <t>Schalungsplatten, Siebdruckpl.</t>
  </si>
  <si>
    <t>RW/410</t>
  </si>
  <si>
    <t>Falthandtücher</t>
  </si>
  <si>
    <t>RW/500</t>
  </si>
  <si>
    <t>Jause f.Helf.Ausl.Papiertonnen</t>
  </si>
  <si>
    <t>RW/400</t>
  </si>
  <si>
    <t>RW/499</t>
  </si>
  <si>
    <t>RW/401</t>
  </si>
  <si>
    <t>RW/419</t>
  </si>
  <si>
    <t>Kinder d.vier Elemente,</t>
  </si>
  <si>
    <t>Lernmittel</t>
  </si>
  <si>
    <t>459100</t>
  </si>
  <si>
    <t>RW/413</t>
  </si>
  <si>
    <t>Kopienverrechnung Jän. - Dez.</t>
  </si>
  <si>
    <t>Ausbildung in Musik und darstellender Kunst</t>
  </si>
  <si>
    <t>Materialien soweit nicht zugeordnet</t>
  </si>
  <si>
    <t>320000</t>
  </si>
  <si>
    <t>401000</t>
  </si>
  <si>
    <t>RW/422</t>
  </si>
  <si>
    <t>Kühlschrank Einlaufstelle</t>
  </si>
  <si>
    <t>RW/491</t>
  </si>
  <si>
    <t>Tax A.,Äpfel-Deko f.Märkte</t>
  </si>
  <si>
    <t>Maßnahmen der Kulturpflege</t>
  </si>
  <si>
    <t>381000</t>
  </si>
  <si>
    <t>RW/409</t>
  </si>
  <si>
    <t>Toilettpapier,Falthandtücher,</t>
  </si>
  <si>
    <t>RW/423</t>
  </si>
  <si>
    <t>Toner</t>
  </si>
  <si>
    <t>Bürgerservicestelle</t>
  </si>
  <si>
    <t>Schreib-, Zeichen- und sonstige Büromittel</t>
  </si>
  <si>
    <t>010100</t>
  </si>
  <si>
    <t>RW/429</t>
  </si>
  <si>
    <t>Treibriegelstangen</t>
  </si>
  <si>
    <t>RW/452</t>
  </si>
  <si>
    <t xml:space="preserve">Akkuleuchte </t>
  </si>
  <si>
    <t>RW/467</t>
  </si>
  <si>
    <t>RW/454</t>
  </si>
  <si>
    <t>Flugblätter Altpapier</t>
  </si>
  <si>
    <t>RW/446</t>
  </si>
  <si>
    <t>Gewindestutzen,Überwurfmuttern</t>
  </si>
  <si>
    <t>Roh- u. Hilfsstoffe f. Bauhauptgew. Verrechn.</t>
  </si>
  <si>
    <t>423000</t>
  </si>
  <si>
    <t>RW/466</t>
  </si>
  <si>
    <t>Kunststoffleisten</t>
  </si>
  <si>
    <t>RW/453</t>
  </si>
  <si>
    <t>Mathem. Vorübung Band 1+2</t>
  </si>
  <si>
    <t>RW/443</t>
  </si>
  <si>
    <t>RW/456</t>
  </si>
  <si>
    <t>RSb-Etiketten</t>
  </si>
  <si>
    <t>RW/445</t>
  </si>
  <si>
    <t>Scherbolzen f. Schneefräse</t>
  </si>
  <si>
    <t>RW/447</t>
  </si>
  <si>
    <t>Schild f. Eltern-Kind-Gruppe</t>
  </si>
  <si>
    <t>RW/451</t>
  </si>
  <si>
    <t>Schrauben,Muttern,U-Scheiben</t>
  </si>
  <si>
    <t>RW/462</t>
  </si>
  <si>
    <t>RW/473</t>
  </si>
  <si>
    <t>Schutzgas f. Schweißgerät</t>
  </si>
  <si>
    <t>RW/484</t>
  </si>
  <si>
    <t>Abo Textil-Stunde VS2</t>
  </si>
  <si>
    <t>RW/506</t>
  </si>
  <si>
    <t>RW/524</t>
  </si>
  <si>
    <t>Bodentuch, Saugtuch,</t>
  </si>
  <si>
    <t>RW/508</t>
  </si>
  <si>
    <t xml:space="preserve">Div. f. Gratulationen, </t>
  </si>
  <si>
    <t>RW/526</t>
  </si>
  <si>
    <t>Gassibeutel f. Spender</t>
  </si>
  <si>
    <t>RW/525</t>
  </si>
  <si>
    <t>Glühbirnen, Blechschrauben</t>
  </si>
  <si>
    <t>Karniesenhaken</t>
  </si>
  <si>
    <t>RW/534</t>
  </si>
  <si>
    <t>Kulis, Fineliner, Trannblätter</t>
  </si>
  <si>
    <t>RW/532</t>
  </si>
  <si>
    <t>Kuverts</t>
  </si>
  <si>
    <t>RW/516</t>
  </si>
  <si>
    <t>Laufwagen, Klammer</t>
  </si>
  <si>
    <t>RW/531</t>
  </si>
  <si>
    <t>Montagematerial f. Fenstereinb</t>
  </si>
  <si>
    <t>RW/523</t>
  </si>
  <si>
    <t>Müllsäcke</t>
  </si>
  <si>
    <t>RW/515</t>
  </si>
  <si>
    <t>Ortsbezeichnungstafel Poden</t>
  </si>
  <si>
    <t>RW/527</t>
  </si>
  <si>
    <t>Rollkartei, Schubladenboxen,</t>
  </si>
  <si>
    <t>RW/522</t>
  </si>
  <si>
    <t>Scharnierbänder, Portalschloss</t>
  </si>
  <si>
    <t>Spannpl.Schrauben</t>
  </si>
  <si>
    <t>RW/502</t>
  </si>
  <si>
    <t>Styroporsäcke</t>
  </si>
  <si>
    <t>RW/541</t>
  </si>
  <si>
    <t>RW/540</t>
  </si>
  <si>
    <t>Infoblatt Altpapiertonne</t>
  </si>
  <si>
    <t>RW/545</t>
  </si>
  <si>
    <t>Spax Schrauben</t>
  </si>
  <si>
    <t>RW/594</t>
  </si>
  <si>
    <t>Abo Erziehung u. Unterricht</t>
  </si>
  <si>
    <t>RW/591</t>
  </si>
  <si>
    <t>Arbeitsmäntel</t>
  </si>
  <si>
    <t>Bodentuch, Allzweckreiniger</t>
  </si>
  <si>
    <t>RW/619</t>
  </si>
  <si>
    <t>RW/617</t>
  </si>
  <si>
    <t>Edding,Stifte,Nachfüllung,</t>
  </si>
  <si>
    <t>RW/610</t>
  </si>
  <si>
    <t>Eingrabsockel, Proj.Arbeit</t>
  </si>
  <si>
    <t>RW/609</t>
  </si>
  <si>
    <t>Feuchtraumleuchte, Schelle,</t>
  </si>
  <si>
    <t>RW/597</t>
  </si>
  <si>
    <t xml:space="preserve">Flockenschippe, Zählen u. </t>
  </si>
  <si>
    <t>RW/605</t>
  </si>
  <si>
    <t>Gabelhubwagen</t>
  </si>
  <si>
    <t>Gewebeband, Silikonspray,</t>
  </si>
  <si>
    <t>RW/586</t>
  </si>
  <si>
    <t>Gläser u. Karaffen f. GR</t>
  </si>
  <si>
    <t>RW/611</t>
  </si>
  <si>
    <t>Halolux, Kerzenglühlampe</t>
  </si>
  <si>
    <t>Friedhöfe</t>
  </si>
  <si>
    <t>817000</t>
  </si>
  <si>
    <t>RW/587</t>
  </si>
  <si>
    <t>RW/606</t>
  </si>
  <si>
    <t>Kabel, Schlauchleitung</t>
  </si>
  <si>
    <t>RW/604</t>
  </si>
  <si>
    <t>Krapfen 70 Stk.</t>
  </si>
  <si>
    <t>Lebensmittel</t>
  </si>
  <si>
    <t>430000</t>
  </si>
  <si>
    <t>RW/616</t>
  </si>
  <si>
    <t>Kreide, CD, Fotokarton, Uhu</t>
  </si>
  <si>
    <t>RW/614</t>
  </si>
  <si>
    <t>Stiefel</t>
  </si>
  <si>
    <t>RW/582</t>
  </si>
  <si>
    <t>Nachzlg. MwSt. Flugblätter</t>
  </si>
  <si>
    <t>RW/615</t>
  </si>
  <si>
    <t>Pixibücher</t>
  </si>
  <si>
    <t>Rechenbesen, Verstellbesen,</t>
  </si>
  <si>
    <t>RW/584</t>
  </si>
  <si>
    <t>Regale, Polster</t>
  </si>
  <si>
    <t>RW/612</t>
  </si>
  <si>
    <t>RepaFlex</t>
  </si>
  <si>
    <t>RW/590</t>
  </si>
  <si>
    <t>Schutzjacke u. Schutzhose</t>
  </si>
  <si>
    <t>RW/600</t>
  </si>
  <si>
    <t>Silikon</t>
  </si>
  <si>
    <t>RW/596</t>
  </si>
  <si>
    <t>RW/608</t>
  </si>
  <si>
    <t>Trafo,Raumthermostat,</t>
  </si>
  <si>
    <t>RW/602</t>
  </si>
  <si>
    <t>Trockenbeton</t>
  </si>
  <si>
    <t>RW/603</t>
  </si>
  <si>
    <t>RW/601</t>
  </si>
  <si>
    <t>Einrichtung und Maßnahmen der Straßenverkehrsordnung</t>
  </si>
  <si>
    <t>640000</t>
  </si>
  <si>
    <t>RW/607</t>
  </si>
  <si>
    <t>Trommel</t>
  </si>
  <si>
    <t>RW/595</t>
  </si>
  <si>
    <t>Verordnungsblätter BM</t>
  </si>
  <si>
    <t>Zaunblende, Arbeitsmantel,</t>
  </si>
  <si>
    <t>Zaunblende, Erde</t>
  </si>
  <si>
    <t>RW/676</t>
  </si>
  <si>
    <t>Binderücken</t>
  </si>
  <si>
    <t>RW/657</t>
  </si>
  <si>
    <t>HDMI-DVI Adapter</t>
  </si>
  <si>
    <t>RW/656</t>
  </si>
  <si>
    <t>RW/674</t>
  </si>
  <si>
    <t>WC-Gel, Desinfektionsmittel</t>
  </si>
  <si>
    <t>RW/683</t>
  </si>
  <si>
    <t>Zeugnisunterdruck f. Jahresz.</t>
  </si>
  <si>
    <t>RW/753</t>
  </si>
  <si>
    <t>RW/752</t>
  </si>
  <si>
    <t>RW/733</t>
  </si>
  <si>
    <t>Kunststoff-Ostereier, Farbe</t>
  </si>
  <si>
    <t>RW/719</t>
  </si>
  <si>
    <t>Libro,Korr.Roller+Nachfüllung</t>
  </si>
  <si>
    <t>Öl</t>
  </si>
  <si>
    <t>Schmier- und Schleifmittel</t>
  </si>
  <si>
    <t>453000</t>
  </si>
  <si>
    <t>RW/734</t>
  </si>
  <si>
    <t>RW/732</t>
  </si>
  <si>
    <t>Ordner rot</t>
  </si>
  <si>
    <t>RW/748</t>
  </si>
  <si>
    <t>Sägeketten</t>
  </si>
  <si>
    <t>RW/735</t>
  </si>
  <si>
    <t>Schrauben, Langzeitfett</t>
  </si>
  <si>
    <t>Verbrauchsgüter f.innerbetriebl.Leist.</t>
  </si>
  <si>
    <t>402000</t>
  </si>
  <si>
    <t>RW/714</t>
  </si>
  <si>
    <t>SportsDirect,Schneeschuhe</t>
  </si>
  <si>
    <t>RW/715</t>
  </si>
  <si>
    <t>Teleskop-Pinnenverläng.f.</t>
  </si>
  <si>
    <t>RW/729</t>
  </si>
  <si>
    <t>Verbandsmaterial f. JZ</t>
  </si>
  <si>
    <t>RW/768</t>
  </si>
  <si>
    <t>Bausteine Englisch 1-5</t>
  </si>
  <si>
    <t>RW/767</t>
  </si>
  <si>
    <t>Bausteine Grundschule 1-6</t>
  </si>
  <si>
    <t>RW/830</t>
  </si>
  <si>
    <t>Aufkleber Kläranlage</t>
  </si>
  <si>
    <t>RW/806</t>
  </si>
  <si>
    <t>Bipa,Geschirrspültabs</t>
  </si>
  <si>
    <t>RW/848</t>
  </si>
  <si>
    <t>Blumensträuße</t>
  </si>
  <si>
    <t>RW/814</t>
  </si>
  <si>
    <t>Div.Firmen,Vorhang+Stangen</t>
  </si>
  <si>
    <t>RW/820</t>
  </si>
  <si>
    <t>Händedesinfektion</t>
  </si>
  <si>
    <t>RW/810</t>
  </si>
  <si>
    <t>RW/811</t>
  </si>
  <si>
    <t>JZ;Kleber+Kugelschr.+Stifte</t>
  </si>
  <si>
    <t>RW/809</t>
  </si>
  <si>
    <t>Kaffeemaschine</t>
  </si>
  <si>
    <t>RW/842</t>
  </si>
  <si>
    <t>Kopierpapier</t>
  </si>
  <si>
    <t>RW/829</t>
  </si>
  <si>
    <t>Kuverts C4 2000 Stk.</t>
  </si>
  <si>
    <t>RW/825</t>
  </si>
  <si>
    <t>Laptoptaschen, USB 16 GB,</t>
  </si>
  <si>
    <t>RW/835</t>
  </si>
  <si>
    <t>Nitrilhandschuhe</t>
  </si>
  <si>
    <t>RW/824</t>
  </si>
  <si>
    <t>Ordner gelb</t>
  </si>
  <si>
    <t>RW/836</t>
  </si>
  <si>
    <t>Scheitersappel, Paketband</t>
  </si>
  <si>
    <t>RW/847</t>
  </si>
  <si>
    <t>RW/831</t>
  </si>
  <si>
    <t>Synoflex Verbinder</t>
  </si>
  <si>
    <t>RW/812</t>
  </si>
  <si>
    <t>Tedi,JZ-Eier</t>
  </si>
  <si>
    <t>RW/862</t>
  </si>
  <si>
    <t>Blumenerde</t>
  </si>
  <si>
    <t>RW/861</t>
  </si>
  <si>
    <t>RW/859</t>
  </si>
  <si>
    <t>RW/860</t>
  </si>
  <si>
    <t>Filzzuschnitt, Ersatzwischtuch</t>
  </si>
  <si>
    <t>RW/854</t>
  </si>
  <si>
    <t>Klebestift, Register, Ordener,</t>
  </si>
  <si>
    <t>RW/855</t>
  </si>
  <si>
    <t>Schneeschieber, Aluschaufeln,</t>
  </si>
  <si>
    <t>Schwammtuch</t>
  </si>
  <si>
    <t>RW/886</t>
  </si>
  <si>
    <t>RW/897</t>
  </si>
  <si>
    <t>Arbeitshandschuhe</t>
  </si>
  <si>
    <t>RW/877</t>
  </si>
  <si>
    <t xml:space="preserve">Castrol </t>
  </si>
  <si>
    <t>RW/901</t>
  </si>
  <si>
    <t>RW/865</t>
  </si>
  <si>
    <t>Div. Blumen</t>
  </si>
  <si>
    <t>RW/895</t>
  </si>
  <si>
    <t>Halbzylinder</t>
  </si>
  <si>
    <t>RW/879</t>
  </si>
  <si>
    <t>Hartfaserplatten f. Fasching</t>
  </si>
  <si>
    <t>RW/890</t>
  </si>
  <si>
    <t>Hüpfpolster</t>
  </si>
  <si>
    <t>RW/866</t>
  </si>
  <si>
    <t>RW/868</t>
  </si>
  <si>
    <t>Libro,Taftband+Kartonagen</t>
  </si>
  <si>
    <t>RW/882</t>
  </si>
  <si>
    <t>Ordner, Heftsteifen, Kopierp.</t>
  </si>
  <si>
    <t>RW/893</t>
  </si>
  <si>
    <t>Schließblech,Ersatzschiene,</t>
  </si>
  <si>
    <t>RW/894</t>
  </si>
  <si>
    <t>Sechskantmuttern,</t>
  </si>
  <si>
    <t>RW/892</t>
  </si>
  <si>
    <t>Stellagenwinkel, Ottoseal</t>
  </si>
  <si>
    <t>RW/896</t>
  </si>
  <si>
    <t>U Stahl 80</t>
  </si>
  <si>
    <t>RW/922</t>
  </si>
  <si>
    <t>RW/941</t>
  </si>
  <si>
    <t>Batterien</t>
  </si>
  <si>
    <t>RW/923</t>
  </si>
  <si>
    <t>Bier f. Fasching</t>
  </si>
  <si>
    <t>RW/947</t>
  </si>
  <si>
    <t>RW/946</t>
  </si>
  <si>
    <t>Div. f. Gratulationen</t>
  </si>
  <si>
    <t>RW/940</t>
  </si>
  <si>
    <t>Flockenschippe, Zählen &amp;Lernen</t>
  </si>
  <si>
    <t>RW/918</t>
  </si>
  <si>
    <t>Garderobenhaken</t>
  </si>
  <si>
    <t>RW/929</t>
  </si>
  <si>
    <t>Gästebücher</t>
  </si>
  <si>
    <t>Einrichtung z. Förderung des Fremdenverkehrs</t>
  </si>
  <si>
    <t>770000</t>
  </si>
  <si>
    <t>Gemisch</t>
  </si>
  <si>
    <t>Heizöl</t>
  </si>
  <si>
    <t>Brennstoffe</t>
  </si>
  <si>
    <t>451000</t>
  </si>
  <si>
    <t>RW/943</t>
  </si>
  <si>
    <t>Patrone gelb</t>
  </si>
  <si>
    <t>RW/935</t>
  </si>
  <si>
    <t>Schilder</t>
  </si>
  <si>
    <t>RW/953</t>
  </si>
  <si>
    <t>RW/954</t>
  </si>
  <si>
    <t>RW/969</t>
  </si>
  <si>
    <t>RW/980</t>
  </si>
  <si>
    <t>Flockungsmittel</t>
  </si>
  <si>
    <t>RW/981</t>
  </si>
  <si>
    <t>Leistungsschütz DILM</t>
  </si>
  <si>
    <t>RW/966</t>
  </si>
  <si>
    <t>Novasol</t>
  </si>
  <si>
    <t>RW/970</t>
  </si>
  <si>
    <t>RW/1012</t>
  </si>
  <si>
    <t>Bänder, Seidenblumen, Draht</t>
  </si>
  <si>
    <t>RW/1031</t>
  </si>
  <si>
    <t>Blitzzement</t>
  </si>
  <si>
    <t>RW/1034</t>
  </si>
  <si>
    <t>Getränke f. Faschingsumzug</t>
  </si>
  <si>
    <t>RW/1004</t>
  </si>
  <si>
    <t>RW/1022</t>
  </si>
  <si>
    <t>Klemmschuh</t>
  </si>
  <si>
    <t>RW/1020</t>
  </si>
  <si>
    <t>Mappen f. GR und StR-Protokoll</t>
  </si>
  <si>
    <t>RW/1021</t>
  </si>
  <si>
    <t>5000 Stück (500x600mm) 30l</t>
  </si>
  <si>
    <t>RW/1025</t>
  </si>
  <si>
    <t>Patchkabel, Leitungsf.Kanal,</t>
  </si>
  <si>
    <t>RW/1032</t>
  </si>
  <si>
    <t>Putzpapier</t>
  </si>
  <si>
    <t>Schimmelspray,Montageschaum,</t>
  </si>
  <si>
    <t>RW/1023</t>
  </si>
  <si>
    <t>Schukosteckdosen,Gummistecker,</t>
  </si>
  <si>
    <t>RW/996</t>
  </si>
  <si>
    <t xml:space="preserve">Spühltischarmatur, </t>
  </si>
  <si>
    <t>RW/1026</t>
  </si>
  <si>
    <t xml:space="preserve">Steuerleitung, Klemmen, </t>
  </si>
  <si>
    <t>RW/994</t>
  </si>
  <si>
    <t>Urheberg. Wiederg. v. Filmen</t>
  </si>
  <si>
    <t>RW/1024</t>
  </si>
  <si>
    <t>Vorschaltgerät, Kondensator.</t>
  </si>
  <si>
    <t>RW/998</t>
  </si>
  <si>
    <t>Wasserzähler</t>
  </si>
  <si>
    <t>RW/1044</t>
  </si>
  <si>
    <t>RW/1051</t>
  </si>
  <si>
    <t>Libro,Netflex</t>
  </si>
  <si>
    <t>RW/1039</t>
  </si>
  <si>
    <t>Libro,Stifte</t>
  </si>
  <si>
    <t>RW/1077</t>
  </si>
  <si>
    <t>Abo 2-12/2018 Kleine Zeitung</t>
  </si>
  <si>
    <t>RW/1104</t>
  </si>
  <si>
    <t>Akku-Pack TAS 300</t>
  </si>
  <si>
    <t>RW/1087</t>
  </si>
  <si>
    <t>Div. Druckwerke f. Schulleiter</t>
  </si>
  <si>
    <t>RW/1099</t>
  </si>
  <si>
    <t>Einbaugarnitur, Ventile,</t>
  </si>
  <si>
    <t>RW/1111</t>
  </si>
  <si>
    <t xml:space="preserve">Geschenkskörbe </t>
  </si>
  <si>
    <t>RW/1110</t>
  </si>
  <si>
    <t>Magnet Puzzle Bundesländer</t>
  </si>
  <si>
    <t>RW/1102</t>
  </si>
  <si>
    <t>Magnet-30</t>
  </si>
  <si>
    <t>RW/1083</t>
  </si>
  <si>
    <t>Magnetventil f. Presse</t>
  </si>
  <si>
    <t>RW/1086</t>
  </si>
  <si>
    <t>Motorsäge Husqvarna 435</t>
  </si>
  <si>
    <t>RW/1085</t>
  </si>
  <si>
    <t>Schlauch NG 18</t>
  </si>
  <si>
    <t>RW/1101</t>
  </si>
  <si>
    <t>RW/1093</t>
  </si>
  <si>
    <t>RW/1128</t>
  </si>
  <si>
    <t>RW/1115</t>
  </si>
  <si>
    <t>Libro,Premium-Blätter</t>
  </si>
  <si>
    <t>RW/1113</t>
  </si>
  <si>
    <t>Treibstoff f.Kehrm.</t>
  </si>
  <si>
    <t>RW/1151</t>
  </si>
  <si>
    <t>Bedondere Kinder</t>
  </si>
  <si>
    <t>RW/1160</t>
  </si>
  <si>
    <t>Druckerpatronen</t>
  </si>
  <si>
    <t>RW/1163</t>
  </si>
  <si>
    <t>Etikettierung Rundbrief März</t>
  </si>
  <si>
    <t>RW/1145</t>
  </si>
  <si>
    <t>Flipchart, Flipchartblock,</t>
  </si>
  <si>
    <t>RW/1154</t>
  </si>
  <si>
    <t>Funkelsteinchen</t>
  </si>
  <si>
    <t>RW/1143</t>
  </si>
  <si>
    <t>Kosteners. Reprographievergüt.</t>
  </si>
  <si>
    <t>RW/1144</t>
  </si>
  <si>
    <t>Rosette f. Heizkörper-Abdeck.</t>
  </si>
  <si>
    <t>RW/1146</t>
  </si>
  <si>
    <t>RW/1173</t>
  </si>
  <si>
    <t>Akku-Ladegerät u. Batterien</t>
  </si>
  <si>
    <t>RW/1170</t>
  </si>
  <si>
    <t>RW/1169</t>
  </si>
  <si>
    <t>RW/1172</t>
  </si>
  <si>
    <t>Fernseher, Simpli-Modul</t>
  </si>
  <si>
    <t>RW/1171</t>
  </si>
  <si>
    <t>Telefon Giga-Set</t>
  </si>
  <si>
    <t>RW/1194</t>
  </si>
  <si>
    <t>RW/1187</t>
  </si>
  <si>
    <t xml:space="preserve">Austauschwasserzähler, </t>
  </si>
  <si>
    <t>RW/1196</t>
  </si>
  <si>
    <t>Novakleen f. Werkstatt</t>
  </si>
  <si>
    <t>RW/1192</t>
  </si>
  <si>
    <t>Sicherungskasten</t>
  </si>
  <si>
    <t>RW/1231</t>
  </si>
  <si>
    <t>RW/1239</t>
  </si>
  <si>
    <t>RW/1229</t>
  </si>
  <si>
    <t>Diesel, Reiniger</t>
  </si>
  <si>
    <t>RW/1244</t>
  </si>
  <si>
    <t xml:space="preserve">Medaillen f. Lauf- u. </t>
  </si>
  <si>
    <t>RW/1238</t>
  </si>
  <si>
    <t xml:space="preserve">Pellets </t>
  </si>
  <si>
    <t>RW/1223</t>
  </si>
  <si>
    <t>Spender,Seife,Ecolan,Desinf.,</t>
  </si>
  <si>
    <t>RW/1230</t>
  </si>
  <si>
    <t>RW/1240</t>
  </si>
  <si>
    <t>Trockenbeton, Hochl.Mörtel,</t>
  </si>
  <si>
    <t>RW/1235</t>
  </si>
  <si>
    <t>Umgang mit Naturkatastrophen</t>
  </si>
  <si>
    <t>RW/1233</t>
  </si>
  <si>
    <t>Wanduhren f. Amt</t>
  </si>
  <si>
    <t>RW/1265</t>
  </si>
  <si>
    <t>einfach musikalisch 25.Ausgabe</t>
  </si>
  <si>
    <t>RW/1268</t>
  </si>
  <si>
    <t>Steinauftausalz</t>
  </si>
  <si>
    <t>RW/1285</t>
  </si>
  <si>
    <t>Belchschrauben,Scheibe,Bolzen</t>
  </si>
  <si>
    <t>RW/1277</t>
  </si>
  <si>
    <t>Beschilderung Dauerparkplätze</t>
  </si>
  <si>
    <t>RW/1289</t>
  </si>
  <si>
    <t>Grasteppich, Schmutzfänger</t>
  </si>
  <si>
    <t>RW/1280</t>
  </si>
  <si>
    <t>Mikrofon, Kabel</t>
  </si>
  <si>
    <t>RW/1309</t>
  </si>
  <si>
    <t>RW/1308</t>
  </si>
  <si>
    <t>Entkalker</t>
  </si>
  <si>
    <t>RW/1291</t>
  </si>
  <si>
    <t>RW/1290</t>
  </si>
  <si>
    <t>RW/1320</t>
  </si>
  <si>
    <t>Aerosol,Türpuffer,Schrauben,</t>
  </si>
  <si>
    <t>RW/1321</t>
  </si>
  <si>
    <t>Biber Rapid, Dübel, Schrauben</t>
  </si>
  <si>
    <t>RW/1331</t>
  </si>
  <si>
    <t>RW/1312</t>
  </si>
  <si>
    <t>RW/1324</t>
  </si>
  <si>
    <t>Hitachi Rührgerät</t>
  </si>
  <si>
    <t>RW/1327</t>
  </si>
  <si>
    <t>Hüllen, Uhustic, Schachtel</t>
  </si>
  <si>
    <t>RW/1311</t>
  </si>
  <si>
    <t>RW/1330</t>
  </si>
  <si>
    <t>Ottoseal, Spachtelmasse,Winkel</t>
  </si>
  <si>
    <t>RW/1319</t>
  </si>
  <si>
    <t>Schmirgelleinen, Grilith</t>
  </si>
  <si>
    <t>RW/1341</t>
  </si>
  <si>
    <t>RW/1342</t>
  </si>
  <si>
    <t>Multim.ÖzgürKG,JZ;Div.f.</t>
  </si>
  <si>
    <t>RW/1350</t>
  </si>
  <si>
    <t>Portogeb. 3/2018</t>
  </si>
  <si>
    <t>RW/1349</t>
  </si>
  <si>
    <t>RW/1387</t>
  </si>
  <si>
    <t>RW/1388</t>
  </si>
  <si>
    <t>RW/1366</t>
  </si>
  <si>
    <t>Diverses f. Gratulationen</t>
  </si>
  <si>
    <t>RW/1376</t>
  </si>
  <si>
    <t>RW/1364</t>
  </si>
  <si>
    <t>Flipchart Nachzlg.</t>
  </si>
  <si>
    <t>RW/1379</t>
  </si>
  <si>
    <t>Gutschein f. Fasching</t>
  </si>
  <si>
    <t>RW/1373</t>
  </si>
  <si>
    <t xml:space="preserve">Schachtabdeckungen, </t>
  </si>
  <si>
    <t>RW/1375</t>
  </si>
  <si>
    <t xml:space="preserve">Straßenkappe, Schieber, </t>
  </si>
  <si>
    <t>RW/1360</t>
  </si>
  <si>
    <t>RW/1377</t>
  </si>
  <si>
    <t>RW/1374</t>
  </si>
  <si>
    <t>Zählereinbaugarnitur,Schieber,</t>
  </si>
  <si>
    <t>RW/1415</t>
  </si>
  <si>
    <t>Blancierscheibe</t>
  </si>
  <si>
    <t>RW/1440</t>
  </si>
  <si>
    <t>RW/1424</t>
  </si>
  <si>
    <t>Einsatzbluse</t>
  </si>
  <si>
    <t>RW/1408</t>
  </si>
  <si>
    <t>RW/1409</t>
  </si>
  <si>
    <t>RW/1436</t>
  </si>
  <si>
    <t>Feuchtraumbalken</t>
  </si>
  <si>
    <t>RW/1420</t>
  </si>
  <si>
    <t>RW/1423</t>
  </si>
  <si>
    <t>Lernp. wir entdecken den Wald</t>
  </si>
  <si>
    <t>RW/1437</t>
  </si>
  <si>
    <t>Magnet Puzzle Österreich</t>
  </si>
  <si>
    <t>RW/1425</t>
  </si>
  <si>
    <t>Oberteil GS, Übergang</t>
  </si>
  <si>
    <t>RW/1426</t>
  </si>
  <si>
    <t>Sachaufwand 2017/2018</t>
  </si>
  <si>
    <t>RW/1412</t>
  </si>
  <si>
    <t xml:space="preserve">Saiten und Reinig.Mittel </t>
  </si>
  <si>
    <t>RW/1429</t>
  </si>
  <si>
    <t>Schlauchklemmen,Stahlschrauben</t>
  </si>
  <si>
    <t>RW/1427</t>
  </si>
  <si>
    <t>Schlüsseltaster</t>
  </si>
  <si>
    <t>RW/1432</t>
  </si>
  <si>
    <t>Spannschrauben verz.</t>
  </si>
  <si>
    <t>RW/1431</t>
  </si>
  <si>
    <t>Textilglasgitter,Klebespachtel</t>
  </si>
  <si>
    <t>RW/1430</t>
  </si>
  <si>
    <t>RW/1418</t>
  </si>
  <si>
    <t>Zirkus Morio CD</t>
  </si>
  <si>
    <t>RW/1475</t>
  </si>
  <si>
    <t>Alu-Blech</t>
  </si>
  <si>
    <t>RW/1470</t>
  </si>
  <si>
    <t>Blindnietenbohrer, Silicon</t>
  </si>
  <si>
    <t>RW/1466</t>
  </si>
  <si>
    <t>Chlorcalzium, Streusalz,</t>
  </si>
  <si>
    <t>Div. Reinigungsmittel</t>
  </si>
  <si>
    <t>RW/1464</t>
  </si>
  <si>
    <t>Eisfresser 10 Kübel</t>
  </si>
  <si>
    <t>Farbe schwarz-rot</t>
  </si>
  <si>
    <t>RW/1448</t>
  </si>
  <si>
    <t>RW/1463</t>
  </si>
  <si>
    <t>Krümmer, Schelle, Rohrsteher</t>
  </si>
  <si>
    <t>RW/1462</t>
  </si>
  <si>
    <t>Rasenmäher ALKO 460 B</t>
  </si>
  <si>
    <t>Park- und Gartenanlagen, Kinderspielplätze</t>
  </si>
  <si>
    <t>815000</t>
  </si>
  <si>
    <t>RW/1461</t>
  </si>
  <si>
    <t>Rasenmäher ALKO 460 BR</t>
  </si>
  <si>
    <t>RW/1469</t>
  </si>
  <si>
    <t>Rechenbesen, Rechen+Stiel</t>
  </si>
  <si>
    <t>RW/1515</t>
  </si>
  <si>
    <t>Abo 5/18-4/19 Kronen Zeitung</t>
  </si>
  <si>
    <t>RW/1535</t>
  </si>
  <si>
    <t>RW/1534</t>
  </si>
  <si>
    <t>Cordirex-Klötzchen</t>
  </si>
  <si>
    <t>RW/1521</t>
  </si>
  <si>
    <t>Falthandtuch</t>
  </si>
  <si>
    <t>RW/1527</t>
  </si>
  <si>
    <t>Flyer "Highlights des Sommers"</t>
  </si>
  <si>
    <t>Handschuhe, Schwammtücher</t>
  </si>
  <si>
    <t>RW/1530</t>
  </si>
  <si>
    <t>Hausanschl.Schieber,</t>
  </si>
  <si>
    <t>RW/1520</t>
  </si>
  <si>
    <t>Toilettenpapier, Handtücher</t>
  </si>
  <si>
    <t>RW/1529</t>
  </si>
  <si>
    <t>Überflurhydrant, Verbinder</t>
  </si>
  <si>
    <t>RW/1558</t>
  </si>
  <si>
    <t>RW/1562</t>
  </si>
  <si>
    <t>JZ;Handy</t>
  </si>
  <si>
    <t>RW/1575</t>
  </si>
  <si>
    <t>Bilder amt Eis</t>
  </si>
  <si>
    <t>RW/1574</t>
  </si>
  <si>
    <t xml:space="preserve">Einbanddeckel, Kopierpapier </t>
  </si>
  <si>
    <t>RW/1588</t>
  </si>
  <si>
    <t>Halbkugeln, Galileo Erdball,</t>
  </si>
  <si>
    <t>RW/1582</t>
  </si>
  <si>
    <t>RW/1580</t>
  </si>
  <si>
    <t>Küvettentests</t>
  </si>
  <si>
    <t>RW/1595</t>
  </si>
  <si>
    <t>Strong weiss, Lackwalzen,</t>
  </si>
  <si>
    <t>RW/1596</t>
  </si>
  <si>
    <t>Tec7clear, flüss.Kunststoff,</t>
  </si>
  <si>
    <t>RW/1587</t>
  </si>
  <si>
    <t xml:space="preserve">Toner </t>
  </si>
  <si>
    <t>RW/1616</t>
  </si>
  <si>
    <t>Handlampe Survivor</t>
  </si>
  <si>
    <t>RW/1637</t>
  </si>
  <si>
    <t>Kinderkarussell,</t>
  </si>
  <si>
    <t>RW/1650</t>
  </si>
  <si>
    <t>GiuntiEditore,Div.Bücher VS1</t>
  </si>
  <si>
    <t>RW/1648</t>
  </si>
  <si>
    <t>RW/1653</t>
  </si>
  <si>
    <t>Libro,Nachfüllung-Stifte</t>
  </si>
  <si>
    <t>RW/1664</t>
  </si>
  <si>
    <t>Abfall- u. Hygienesäcke,</t>
  </si>
  <si>
    <t>RW/1675</t>
  </si>
  <si>
    <t>Dünger,Blumenzwiebel,Rasen,</t>
  </si>
  <si>
    <t>Einmalhanschuhe</t>
  </si>
  <si>
    <t>Gewebeband, Hauenstiel,</t>
  </si>
  <si>
    <t>RW/1672</t>
  </si>
  <si>
    <t>Gitterrost</t>
  </si>
  <si>
    <t>RW/1680</t>
  </si>
  <si>
    <t>RW/1677</t>
  </si>
  <si>
    <t>Magnetische Zeichentafeln</t>
  </si>
  <si>
    <t>RW/1665</t>
  </si>
  <si>
    <t>RW/1666</t>
  </si>
  <si>
    <t>Mikrofasertücher, Handschuhe,</t>
  </si>
  <si>
    <t>Rechenbesen, Wasserschieber,</t>
  </si>
  <si>
    <t>RW/1676</t>
  </si>
  <si>
    <t>Rollerstand</t>
  </si>
  <si>
    <t>Rosenlangzeitdünger, Rasen</t>
  </si>
  <si>
    <t>RW/1678</t>
  </si>
  <si>
    <t>Spannschrauben, Karabine</t>
  </si>
  <si>
    <t>RW/1670</t>
  </si>
  <si>
    <t>VorschulBox</t>
  </si>
  <si>
    <t>RW/1689</t>
  </si>
  <si>
    <t>Portogeb. 4/2018</t>
  </si>
  <si>
    <t>RW/1731</t>
  </si>
  <si>
    <t>Abfallsäcke</t>
  </si>
  <si>
    <t>RW/1753</t>
  </si>
  <si>
    <t>Bodeneinschlaghülsen</t>
  </si>
  <si>
    <t>RW/1717</t>
  </si>
  <si>
    <t>Diamax</t>
  </si>
  <si>
    <t>RW/1751</t>
  </si>
  <si>
    <t>RW/1712</t>
  </si>
  <si>
    <t>RW/1742</t>
  </si>
  <si>
    <t>RW/1741</t>
  </si>
  <si>
    <t>RW/1713</t>
  </si>
  <si>
    <t>RW/1735</t>
  </si>
  <si>
    <t>Fliesenlegerschnur, Dübel,</t>
  </si>
  <si>
    <t>RW/1702</t>
  </si>
  <si>
    <t xml:space="preserve">FlocStar </t>
  </si>
  <si>
    <t>RW/1746</t>
  </si>
  <si>
    <t>Kläranlagenreiniger</t>
  </si>
  <si>
    <t>RW/1748</t>
  </si>
  <si>
    <t>Korofin, Anaysepauschale</t>
  </si>
  <si>
    <t>RW/1747</t>
  </si>
  <si>
    <t>RW/1722</t>
  </si>
  <si>
    <t>Longopack 80mtr antistatisch</t>
  </si>
  <si>
    <t>RW/1750</t>
  </si>
  <si>
    <t xml:space="preserve">Marker, Mappen, Folien, </t>
  </si>
  <si>
    <t>RW/1752</t>
  </si>
  <si>
    <t>Praxis Grundschule</t>
  </si>
  <si>
    <t>RW/1705</t>
  </si>
  <si>
    <t>Prospekthalter</t>
  </si>
  <si>
    <t>Putztuch</t>
  </si>
  <si>
    <t xml:space="preserve">Rechen, Elektrolötzinn, </t>
  </si>
  <si>
    <t>RW/1736</t>
  </si>
  <si>
    <t>Rohrkappen, Schrauben</t>
  </si>
  <si>
    <t>RW/1727</t>
  </si>
  <si>
    <t>RW/1728</t>
  </si>
  <si>
    <t>RW/1732</t>
  </si>
  <si>
    <t>Schraubendrehsatz</t>
  </si>
  <si>
    <t>RW/1734</t>
  </si>
  <si>
    <t>Spiralbohrer</t>
  </si>
  <si>
    <t>RW/1733</t>
  </si>
  <si>
    <t>Stahlschrauben, Muttern</t>
  </si>
  <si>
    <t>RW/1695</t>
  </si>
  <si>
    <t>RW/1710</t>
  </si>
  <si>
    <t>RW/1711</t>
  </si>
  <si>
    <t>RW/1738</t>
  </si>
  <si>
    <t>Trennblätter</t>
  </si>
  <si>
    <t>RW/1697</t>
  </si>
  <si>
    <t>Wandhalterung Hautpflege</t>
  </si>
  <si>
    <t>RW/1774</t>
  </si>
  <si>
    <t>RW/1798</t>
  </si>
  <si>
    <t>Cutter L5</t>
  </si>
  <si>
    <t>RW/1799</t>
  </si>
  <si>
    <t>Injektionsmörtel, Schrauben,</t>
  </si>
  <si>
    <t>RW/1792</t>
  </si>
  <si>
    <t>Zink-Spray</t>
  </si>
  <si>
    <t>RW/1805</t>
  </si>
  <si>
    <t>Frostschaden</t>
  </si>
  <si>
    <t>RW/1803</t>
  </si>
  <si>
    <t>RW/1807</t>
  </si>
  <si>
    <t>RW/1804</t>
  </si>
  <si>
    <t>RW/1821</t>
  </si>
  <si>
    <t>Pullex, Farbe, Klebeband,</t>
  </si>
  <si>
    <t>RW/1851</t>
  </si>
  <si>
    <t>RW/1874</t>
  </si>
  <si>
    <t>RW/1864</t>
  </si>
  <si>
    <t>Doc-Clips, Index-Sticks</t>
  </si>
  <si>
    <t>RW/1872</t>
  </si>
  <si>
    <t>Feuerlöscher</t>
  </si>
  <si>
    <t>RW/1870</t>
  </si>
  <si>
    <t>Hand-Trampolin-Spiel</t>
  </si>
  <si>
    <t>RW/1866</t>
  </si>
  <si>
    <t>Keilriemen f. Rasenmäher</t>
  </si>
  <si>
    <t>RW/1877</t>
  </si>
  <si>
    <t>Kellerverguß</t>
  </si>
  <si>
    <t>RW/1863</t>
  </si>
  <si>
    <t>Notebook Fujitsu</t>
  </si>
  <si>
    <t>RW/1871</t>
  </si>
  <si>
    <t>Pinguinbälle, Gymnastikbälle,</t>
  </si>
  <si>
    <t>RW/1865</t>
  </si>
  <si>
    <t>Rettungswesten</t>
  </si>
  <si>
    <t>RW/1869</t>
  </si>
  <si>
    <t>Schulunterrichtsgesetz</t>
  </si>
  <si>
    <t>RW/1875</t>
  </si>
  <si>
    <t>Sechskantschraube Niro, Mutter</t>
  </si>
  <si>
    <t>RW/1936</t>
  </si>
  <si>
    <t>Besen, Stielhalter</t>
  </si>
  <si>
    <t>RW/1922</t>
  </si>
  <si>
    <t>RW/1923</t>
  </si>
  <si>
    <t>RW/1916</t>
  </si>
  <si>
    <t>Einsatzhose, Gürtel</t>
  </si>
  <si>
    <t>RW/1931</t>
  </si>
  <si>
    <t>F-Schiene, Sägeketten, Filter</t>
  </si>
  <si>
    <t>RW/1924</t>
  </si>
  <si>
    <t>RW/1912</t>
  </si>
  <si>
    <t>RW/1920</t>
  </si>
  <si>
    <t>Klebespachtel,Eckwinkel,Krepp</t>
  </si>
  <si>
    <t>RW/1911</t>
  </si>
  <si>
    <t>Kopierpapier f. AA, Marker</t>
  </si>
  <si>
    <t>RW/1910</t>
  </si>
  <si>
    <t>Kosteners. audiovisuelle</t>
  </si>
  <si>
    <t>RW/1930</t>
  </si>
  <si>
    <t>Kreide</t>
  </si>
  <si>
    <t>RW/1918</t>
  </si>
  <si>
    <t>Metall-Schlauchwagen,</t>
  </si>
  <si>
    <t>RW/1917</t>
  </si>
  <si>
    <t>Schutzplane, Latthammer,</t>
  </si>
  <si>
    <t>RW/1933</t>
  </si>
  <si>
    <t>RW/1929</t>
  </si>
  <si>
    <t>Tesa</t>
  </si>
  <si>
    <t>RW/1919</t>
  </si>
  <si>
    <t>RW/1945</t>
  </si>
  <si>
    <t>Blumen f. Gratulationen</t>
  </si>
  <si>
    <t>RW/2007</t>
  </si>
  <si>
    <t>Activity Bälle, Lernuhr</t>
  </si>
  <si>
    <t>RW/1950</t>
  </si>
  <si>
    <t>Amazon,Türwächter</t>
  </si>
  <si>
    <t>RW/1966</t>
  </si>
  <si>
    <t>RW/1990</t>
  </si>
  <si>
    <t>Autowaschset,Reinigungsspritze</t>
  </si>
  <si>
    <t>RW/1978</t>
  </si>
  <si>
    <t>Bruchschotter</t>
  </si>
  <si>
    <t>RW/2016</t>
  </si>
  <si>
    <t>Dekoschnur, Laminierfolie</t>
  </si>
  <si>
    <t>RW/2018</t>
  </si>
  <si>
    <t>RW/1984</t>
  </si>
  <si>
    <t>Einbaugarnitur, Hausanschl.</t>
  </si>
  <si>
    <t>RW/1986</t>
  </si>
  <si>
    <t>Einbaugarnitur, Schieber,</t>
  </si>
  <si>
    <t>RW/1999</t>
  </si>
  <si>
    <t xml:space="preserve">Gassi Kompettsystem f. </t>
  </si>
  <si>
    <t>Gemisch, Super</t>
  </si>
  <si>
    <t>Gewebeband</t>
  </si>
  <si>
    <t>RW/1964</t>
  </si>
  <si>
    <t>Grabkies</t>
  </si>
  <si>
    <t>RW/1985</t>
  </si>
  <si>
    <t>Hausanschl.Schieber</t>
  </si>
  <si>
    <t>RW/1979</t>
  </si>
  <si>
    <t>RW/1965</t>
  </si>
  <si>
    <t>Hebel f. Höhenverstellung</t>
  </si>
  <si>
    <t>RW/1989</t>
  </si>
  <si>
    <t>Heurechen</t>
  </si>
  <si>
    <t>RW/1957</t>
  </si>
  <si>
    <t>RW/2014</t>
  </si>
  <si>
    <t>Korofin, Analysepauschale</t>
  </si>
  <si>
    <t>RW/2019</t>
  </si>
  <si>
    <t>Lärchen Stempel</t>
  </si>
  <si>
    <t>RW/2000</t>
  </si>
  <si>
    <t>Lichtschranke</t>
  </si>
  <si>
    <t>RW/2012</t>
  </si>
  <si>
    <t>RW/1949</t>
  </si>
  <si>
    <t>Outdoor,Wandschlüsselsafe</t>
  </si>
  <si>
    <t>RW/1952</t>
  </si>
  <si>
    <t>Pagro,Laminiergerät</t>
  </si>
  <si>
    <t>RW/2017</t>
  </si>
  <si>
    <t xml:space="preserve">Putz, Ottoseal, Abdeckfolie, </t>
  </si>
  <si>
    <t>RW/1988</t>
  </si>
  <si>
    <t>Schafzaun</t>
  </si>
  <si>
    <t>RW/1951</t>
  </si>
  <si>
    <t>Securitybox</t>
  </si>
  <si>
    <t>RW/2001</t>
  </si>
  <si>
    <t>RW/1987</t>
  </si>
  <si>
    <t>Zähler-Einbaugarnitur</t>
  </si>
  <si>
    <t>RW/2029</t>
  </si>
  <si>
    <t>Datadruck; Startnummern f.</t>
  </si>
  <si>
    <t>RW/2049</t>
  </si>
  <si>
    <t>Schäkel-Hochfest</t>
  </si>
  <si>
    <t>RW/2054</t>
  </si>
  <si>
    <t xml:space="preserve">ToniTec GmbH.,Halbzylinder </t>
  </si>
  <si>
    <t>RW/2092</t>
  </si>
  <si>
    <t>Akku-Pack</t>
  </si>
  <si>
    <t>RW/2093</t>
  </si>
  <si>
    <t>Bleich- u. Oxidationsmittel</t>
  </si>
  <si>
    <t>RW/2065</t>
  </si>
  <si>
    <t>RW/2096</t>
  </si>
  <si>
    <t>RW/2064</t>
  </si>
  <si>
    <t>RW/2067</t>
  </si>
  <si>
    <t>Diesel,Super</t>
  </si>
  <si>
    <t>RW/2070</t>
  </si>
  <si>
    <t>RW/2088</t>
  </si>
  <si>
    <t>Draht</t>
  </si>
  <si>
    <t>RW/2087</t>
  </si>
  <si>
    <t>Eimer</t>
  </si>
  <si>
    <t>RW/2073</t>
  </si>
  <si>
    <t>Folien f. ASZ-Tafeln</t>
  </si>
  <si>
    <t>RW/2097</t>
  </si>
  <si>
    <t>Geschenkskörbe</t>
  </si>
  <si>
    <t>RW/2069</t>
  </si>
  <si>
    <t>Getränke, Wurstsemmeln</t>
  </si>
  <si>
    <t>RW/2086</t>
  </si>
  <si>
    <t>Kehrschaufel, Klemmen, Bits</t>
  </si>
  <si>
    <t>RW/2059</t>
  </si>
  <si>
    <t>Lampe</t>
  </si>
  <si>
    <t>RW/2089</t>
  </si>
  <si>
    <t>Mikrofon-Set+Batterien</t>
  </si>
  <si>
    <t>RW/2060</t>
  </si>
  <si>
    <t>Order gelb,rot</t>
  </si>
  <si>
    <t>RW/2062</t>
  </si>
  <si>
    <t>Rasenmäher 527SP</t>
  </si>
  <si>
    <t>RW/2095</t>
  </si>
  <si>
    <t>Rundbürste</t>
  </si>
  <si>
    <t>RW/2079</t>
  </si>
  <si>
    <t>Schachtabdeckung u. Mörtel</t>
  </si>
  <si>
    <t>RW/2085</t>
  </si>
  <si>
    <t>Schrauben, Dübel,Kleb-Dichtst.</t>
  </si>
  <si>
    <t>RW/2066</t>
  </si>
  <si>
    <t>RW/2068</t>
  </si>
  <si>
    <t>Super,Diesel</t>
  </si>
  <si>
    <t>RW/2084</t>
  </si>
  <si>
    <t>Toner CB436A</t>
  </si>
  <si>
    <t>RW/2105</t>
  </si>
  <si>
    <t>Rückzlg. ÜZ Hebel</t>
  </si>
  <si>
    <t>RW/2099</t>
  </si>
  <si>
    <t>RW/2123</t>
  </si>
  <si>
    <t>Schirme+Ständer</t>
  </si>
  <si>
    <t>RW/2127</t>
  </si>
  <si>
    <t>Portogeb. 5/2018</t>
  </si>
  <si>
    <t>RW/2150</t>
  </si>
  <si>
    <t>Auslaufkugelhähne</t>
  </si>
  <si>
    <t>RW/2156</t>
  </si>
  <si>
    <t>Baumwolltaschen</t>
  </si>
  <si>
    <t>RW/2151</t>
  </si>
  <si>
    <t>Cutter, Winkel, Rutschstopper</t>
  </si>
  <si>
    <t>RW/2164</t>
  </si>
  <si>
    <t>RW/2160</t>
  </si>
  <si>
    <t>Div. Bücher</t>
  </si>
  <si>
    <t>RW/2163</t>
  </si>
  <si>
    <t>Geschenkskorb</t>
  </si>
  <si>
    <t>RW/2166</t>
  </si>
  <si>
    <t>Holzschrauben f. Dachsanierung</t>
  </si>
  <si>
    <t>RW/2167</t>
  </si>
  <si>
    <t>Lärchenstempel f. Zaun</t>
  </si>
  <si>
    <t>RW/2137</t>
  </si>
  <si>
    <t>RW/2143</t>
  </si>
  <si>
    <t>Schieberkappensuchgerät</t>
  </si>
  <si>
    <t>RW/2158</t>
  </si>
  <si>
    <t>Schlüssel Rathaus Zentralamt</t>
  </si>
  <si>
    <t>RW/2152</t>
  </si>
  <si>
    <t>Schrauben, Dübel</t>
  </si>
  <si>
    <t>RW/2142</t>
  </si>
  <si>
    <t>Softshell Westen</t>
  </si>
  <si>
    <t>RW/2165</t>
  </si>
  <si>
    <t>Straßenmarkierfarbe, Spray</t>
  </si>
  <si>
    <t>Super, Gemisch</t>
  </si>
  <si>
    <t>RW/2153</t>
  </si>
  <si>
    <t>Wasserwaage, Schrauben,Muttern</t>
  </si>
  <si>
    <t>RW/2144</t>
  </si>
  <si>
    <t>Zurrgurte, Schäkel, Rundschl.</t>
  </si>
  <si>
    <t>RW/2200</t>
  </si>
  <si>
    <t>Air-Stop Profil</t>
  </si>
  <si>
    <t>RW/2198</t>
  </si>
  <si>
    <t>Crimp-Presszange,Verbind.Muffe</t>
  </si>
  <si>
    <t>RW/2197</t>
  </si>
  <si>
    <t>Erdkabel Kupfer</t>
  </si>
  <si>
    <t>RW/2174</t>
  </si>
  <si>
    <t>Freischneiderfaden</t>
  </si>
  <si>
    <t>RW/2201</t>
  </si>
  <si>
    <t>Klebeband, Silicon</t>
  </si>
  <si>
    <t>RW/2203</t>
  </si>
  <si>
    <t>RW/2186</t>
  </si>
  <si>
    <t>Österreich-Box, Wackelturm</t>
  </si>
  <si>
    <t>RW/2196</t>
  </si>
  <si>
    <t>Spannungsprüfer</t>
  </si>
  <si>
    <t>RW/2195</t>
  </si>
  <si>
    <t>Steckdose, Gehäuse, Rahmen</t>
  </si>
  <si>
    <t>RW/2190</t>
  </si>
  <si>
    <t>RW/2189</t>
  </si>
  <si>
    <t>Toner HP 201X</t>
  </si>
  <si>
    <t>RW/2194</t>
  </si>
  <si>
    <t>Umweltjounal</t>
  </si>
  <si>
    <t>RW/2175</t>
  </si>
  <si>
    <t>RW/2202</t>
  </si>
  <si>
    <t>Wisch-Mat, Kleber, Silicon</t>
  </si>
  <si>
    <t>RW/2183</t>
  </si>
  <si>
    <t>Zeugnis-Untergrundpapier</t>
  </si>
  <si>
    <t>RW/2184</t>
  </si>
  <si>
    <t>RW/2185</t>
  </si>
  <si>
    <t>RW/2218</t>
  </si>
  <si>
    <t>RW/2249</t>
  </si>
  <si>
    <t>JZ,Div.f.Alltagsbetrieb</t>
  </si>
  <si>
    <t>RW/2283</t>
  </si>
  <si>
    <t>Akku-Packs f. WVA</t>
  </si>
  <si>
    <t>RW/2277</t>
  </si>
  <si>
    <t>Bücher  Bruchrechnen</t>
  </si>
  <si>
    <t>RW/2285</t>
  </si>
  <si>
    <t>Div. Filme f. Sommerkino</t>
  </si>
  <si>
    <t>RW/2275</t>
  </si>
  <si>
    <t>Floorstar, Mopspray, Radikalin</t>
  </si>
  <si>
    <t>RW/2286</t>
  </si>
  <si>
    <t>Gummipuffer f. Motorsägen</t>
  </si>
  <si>
    <t>RW/2278</t>
  </si>
  <si>
    <t>Mathebox</t>
  </si>
  <si>
    <t>RW/2265</t>
  </si>
  <si>
    <t>RW/2276</t>
  </si>
  <si>
    <t>orangePower,Radikalin,Brillant</t>
  </si>
  <si>
    <t>RW/2282</t>
  </si>
  <si>
    <t>Reifen, Luftschlauch</t>
  </si>
  <si>
    <t>RW/2350</t>
  </si>
  <si>
    <t>Besen, Stiele, Handschuhe</t>
  </si>
  <si>
    <t>RW/2349</t>
  </si>
  <si>
    <t xml:space="preserve">Besen,WC-Garnitur,Bürste, </t>
  </si>
  <si>
    <t>RW/2340</t>
  </si>
  <si>
    <t>RW/2356</t>
  </si>
  <si>
    <t>Gassibeutel u. Bioabfallbeutel</t>
  </si>
  <si>
    <t>RW/2360</t>
  </si>
  <si>
    <t>Hydroxidchlorid</t>
  </si>
  <si>
    <t>RW/2358</t>
  </si>
  <si>
    <t>Klebestifte</t>
  </si>
  <si>
    <t>RW/2333</t>
  </si>
  <si>
    <t>Kontakt-Schlüsseltaster</t>
  </si>
  <si>
    <t>RW/2326</t>
  </si>
  <si>
    <t xml:space="preserve">Kulis, Hefter groß, Klammern, </t>
  </si>
  <si>
    <t>RW/2328</t>
  </si>
  <si>
    <t>Mulchmesser, Keil</t>
  </si>
  <si>
    <t>RW/2355</t>
  </si>
  <si>
    <t>Nano Staubsauger u. Beutel,</t>
  </si>
  <si>
    <t>RW/2354</t>
  </si>
  <si>
    <t>Novolin Spezialvliestücher,</t>
  </si>
  <si>
    <t>RW/2329</t>
  </si>
  <si>
    <t>RW/2338</t>
  </si>
  <si>
    <t>Rillenkugellager f. Rasenmäher</t>
  </si>
  <si>
    <t>RW/2357</t>
  </si>
  <si>
    <t>Schutzfolie DIN A1</t>
  </si>
  <si>
    <t>RW/2330</t>
  </si>
  <si>
    <t>Verbindungskabel f. Seba-</t>
  </si>
  <si>
    <t>RW/2386</t>
  </si>
  <si>
    <t>2TaktÖl, Silikonspray, Multiöl</t>
  </si>
  <si>
    <t>RW/2387</t>
  </si>
  <si>
    <t>Aktivstaub Naturid, Spielrasen</t>
  </si>
  <si>
    <t>RW/2382</t>
  </si>
  <si>
    <t>Anschl.Verschr., Oberteil 3/4,</t>
  </si>
  <si>
    <t>Roh-u. Hilfsstoffe Eigenverbrauch</t>
  </si>
  <si>
    <t>423100</t>
  </si>
  <si>
    <t>RW/2372</t>
  </si>
  <si>
    <t>RW/2385</t>
  </si>
  <si>
    <t>Diamantscheibe</t>
  </si>
  <si>
    <t>RW/2389</t>
  </si>
  <si>
    <t>Etikettierung Rundbrief Juli</t>
  </si>
  <si>
    <t>RW/2381</t>
  </si>
  <si>
    <t>Flanschadapeter</t>
  </si>
  <si>
    <t>RW/2392</t>
  </si>
  <si>
    <t xml:space="preserve">Gutscheine Zeitnehmung </t>
  </si>
  <si>
    <t>RW/2379</t>
  </si>
  <si>
    <t xml:space="preserve">Handschuhe, Stiefel, </t>
  </si>
  <si>
    <t>RW/2383</t>
  </si>
  <si>
    <t xml:space="preserve">Hausanschl.Schieber, </t>
  </si>
  <si>
    <t>RW/2380</t>
  </si>
  <si>
    <t>Hosenreinigung u. Imprägn.,</t>
  </si>
  <si>
    <t>RW/2390</t>
  </si>
  <si>
    <t>JZ: Electronictresor</t>
  </si>
  <si>
    <t>RW/2393</t>
  </si>
  <si>
    <t>Kunststofflack, Roller-Set,</t>
  </si>
  <si>
    <t>RW/2373</t>
  </si>
  <si>
    <t>Mehrstrahl-Naßläufer</t>
  </si>
  <si>
    <t>RW/2394</t>
  </si>
  <si>
    <t>Schrubber</t>
  </si>
  <si>
    <t>RW/2384</t>
  </si>
  <si>
    <t>Spezialflansch, Mutterschraube</t>
  </si>
  <si>
    <t>RW/2406</t>
  </si>
  <si>
    <t>Libro,Straßenmalkreide</t>
  </si>
  <si>
    <t>RW/2404</t>
  </si>
  <si>
    <t>Libro,Uhu-Stick,Stifte,Nachf.</t>
  </si>
  <si>
    <t>RW/2412</t>
  </si>
  <si>
    <t>Warnband</t>
  </si>
  <si>
    <t>RW/2421</t>
  </si>
  <si>
    <t>Absperrband, Batterien</t>
  </si>
  <si>
    <t>RW/2419</t>
  </si>
  <si>
    <t>Einmalhandschuhe</t>
  </si>
  <si>
    <t>RW/2420</t>
  </si>
  <si>
    <t>Fugenkratzer, Schlauchverbinde</t>
  </si>
  <si>
    <t>RW/2415</t>
  </si>
  <si>
    <t>Rasenssamen</t>
  </si>
  <si>
    <t>RW/2418</t>
  </si>
  <si>
    <t>Rinnenunterteil</t>
  </si>
  <si>
    <t>Starterleine</t>
  </si>
  <si>
    <t>RW/2451</t>
  </si>
  <si>
    <t>RW/2445</t>
  </si>
  <si>
    <t>Dübel, Hammer, Schrauben</t>
  </si>
  <si>
    <t>RW/2430</t>
  </si>
  <si>
    <t>Ecolan, Duftreiniger, Wischmop</t>
  </si>
  <si>
    <t>RW/2449</t>
  </si>
  <si>
    <t>Feuchtraumleuchte, Lampe</t>
  </si>
  <si>
    <t>RW/2450</t>
  </si>
  <si>
    <t>Folien, Klammern</t>
  </si>
  <si>
    <t>RW/2448</t>
  </si>
  <si>
    <t>Geschenkkarton</t>
  </si>
  <si>
    <t>RW/2438</t>
  </si>
  <si>
    <t>Mikrofasertücher</t>
  </si>
  <si>
    <t>RW/2441</t>
  </si>
  <si>
    <t>Schieber, Doppelnippel</t>
  </si>
  <si>
    <t>RW/2442</t>
  </si>
  <si>
    <t xml:space="preserve">Sparflansch, Schieber, </t>
  </si>
  <si>
    <t>RW/2431</t>
  </si>
  <si>
    <t>Sprühseife</t>
  </si>
  <si>
    <t>RW/2437</t>
  </si>
  <si>
    <t>Titan, Met-Control</t>
  </si>
  <si>
    <t>RW/2433</t>
  </si>
  <si>
    <t>Trennblätter, Ordner</t>
  </si>
  <si>
    <t>RW/2447</t>
  </si>
  <si>
    <t>RW/2446</t>
  </si>
  <si>
    <t>RW/2435</t>
  </si>
  <si>
    <t>Watthosen</t>
  </si>
  <si>
    <t>RW/2454</t>
  </si>
  <si>
    <t>Batterien f.Fernbed.Tor</t>
  </si>
  <si>
    <t>RW/2549</t>
  </si>
  <si>
    <t>BergfreundeGmbH.,Seilsack</t>
  </si>
  <si>
    <t>RW/2457</t>
  </si>
  <si>
    <t>Bipa,Div.f.Gratulationen</t>
  </si>
  <si>
    <t>RW/2455</t>
  </si>
  <si>
    <t>RW/2459</t>
  </si>
  <si>
    <t xml:space="preserve">Frankfurter-Fest </t>
  </si>
  <si>
    <t>RW/2460</t>
  </si>
  <si>
    <t>RW/2462</t>
  </si>
  <si>
    <t>JZ,Verpflegung-Ferienprogramm</t>
  </si>
  <si>
    <t>RW/2463</t>
  </si>
  <si>
    <t>JZ;Div.f.Alltagsbetr.Ferienpr.</t>
  </si>
  <si>
    <t>RW/2548</t>
  </si>
  <si>
    <t>KorakBergsport,Rettungsdreieck</t>
  </si>
  <si>
    <t>RW/2461</t>
  </si>
  <si>
    <t>McDonalds,JZ-Verpf.Ferienpr.</t>
  </si>
  <si>
    <t>RW/2458</t>
  </si>
  <si>
    <t>Semmel+Getränke f.Sportfest</t>
  </si>
  <si>
    <t>RW/2508</t>
  </si>
  <si>
    <t>A1 Net Cube Plus</t>
  </si>
  <si>
    <t>RW/2515</t>
  </si>
  <si>
    <t>Absperrband, Kabelbinder</t>
  </si>
  <si>
    <t>RW/2513</t>
  </si>
  <si>
    <t>Batterien, Trennscheibe</t>
  </si>
  <si>
    <t>RW/2523</t>
  </si>
  <si>
    <t>RW/2519</t>
  </si>
  <si>
    <t>Einlegeblatt Datenschutz</t>
  </si>
  <si>
    <t>RW/2526</t>
  </si>
  <si>
    <t>RW/2507</t>
  </si>
  <si>
    <t>Gürtelschnalle silber</t>
  </si>
  <si>
    <t>RW/2506</t>
  </si>
  <si>
    <t>Porpellerschutz</t>
  </si>
  <si>
    <t>RW/2514</t>
  </si>
  <si>
    <t>Schlegel, Spray, Ottocoll</t>
  </si>
  <si>
    <t>RW/2495</t>
  </si>
  <si>
    <t>Styroporsäcke Juni</t>
  </si>
  <si>
    <t>RW/2525</t>
  </si>
  <si>
    <t>RW/2505</t>
  </si>
  <si>
    <t>Superpad</t>
  </si>
  <si>
    <t>RW/2565</t>
  </si>
  <si>
    <t>Bilderbücher, Knete, Div.Obst</t>
  </si>
  <si>
    <t>RW/2629</t>
  </si>
  <si>
    <t>RW/2627</t>
  </si>
  <si>
    <t>RW/2628</t>
  </si>
  <si>
    <t>RW/2571</t>
  </si>
  <si>
    <t>Div. f. Gratulationen Juni</t>
  </si>
  <si>
    <t>RW/2626</t>
  </si>
  <si>
    <t>Doppel-Klebeband, Filzgleiter,</t>
  </si>
  <si>
    <t>RW/2596</t>
  </si>
  <si>
    <t>Ebner Repaflex</t>
  </si>
  <si>
    <t>RW/2622</t>
  </si>
  <si>
    <t>Heckenschere 226HD75S</t>
  </si>
  <si>
    <t>RW/2592</t>
  </si>
  <si>
    <t>Hinweisschilder</t>
  </si>
  <si>
    <t>RW/2578</t>
  </si>
  <si>
    <t>Humus gesiebt</t>
  </si>
  <si>
    <t>RW/2606</t>
  </si>
  <si>
    <t>Lochschere, Bohrer</t>
  </si>
  <si>
    <t>RW/2595</t>
  </si>
  <si>
    <t>Mehrbereichsschaummittel</t>
  </si>
  <si>
    <t>RW/2602</t>
  </si>
  <si>
    <t>reflektierendes Band weiss/rot</t>
  </si>
  <si>
    <t>RW/2597</t>
  </si>
  <si>
    <t>Rohrkupplung, Spezialflansch</t>
  </si>
  <si>
    <t>RW/2603</t>
  </si>
  <si>
    <t>Scanner Canon 220</t>
  </si>
  <si>
    <t>RW/2607</t>
  </si>
  <si>
    <t>RW/2610</t>
  </si>
  <si>
    <t>RW/2625</t>
  </si>
  <si>
    <t>Universalschaber, Ottoseal</t>
  </si>
  <si>
    <t>RW/2587</t>
  </si>
  <si>
    <t>Verbandskasten+Augenspülung</t>
  </si>
  <si>
    <t>Wax, Pflegetuch</t>
  </si>
  <si>
    <t>RW/2623</t>
  </si>
  <si>
    <t>Zink Alu-Spray</t>
  </si>
  <si>
    <t>RW/2700</t>
  </si>
  <si>
    <t xml:space="preserve">Antirutschstreifen Brunnen </t>
  </si>
  <si>
    <t>RW/2699</t>
  </si>
  <si>
    <t>Baustrahler f. Außenbel.</t>
  </si>
  <si>
    <t>RW/2697</t>
  </si>
  <si>
    <t>Baustrahler,Feuchtraumleuchte,</t>
  </si>
  <si>
    <t>RW/2674</t>
  </si>
  <si>
    <t>RW/2676</t>
  </si>
  <si>
    <t>RW/2679</t>
  </si>
  <si>
    <t>div. Bastelmaterial</t>
  </si>
  <si>
    <t>RW/2688</t>
  </si>
  <si>
    <t>RW/2687</t>
  </si>
  <si>
    <t>RW/2680</t>
  </si>
  <si>
    <t>Küchenrolle, Besen, Schwämme,</t>
  </si>
  <si>
    <t>RW/2671</t>
  </si>
  <si>
    <t>RW/2661</t>
  </si>
  <si>
    <t>Portogeb. 6/2018</t>
  </si>
  <si>
    <t>RW/2696</t>
  </si>
  <si>
    <t>PVC-Baustellenleitung, Stecker</t>
  </si>
  <si>
    <t>Schneidebretter, Alufolie</t>
  </si>
  <si>
    <t>RW/2677</t>
  </si>
  <si>
    <t>RW/2675</t>
  </si>
  <si>
    <t>RW/2673</t>
  </si>
  <si>
    <t>RW/2681</t>
  </si>
  <si>
    <t>Titan</t>
  </si>
  <si>
    <t>RW/2704</t>
  </si>
  <si>
    <t>RW/2703</t>
  </si>
  <si>
    <t>Akku-SamsungGalaxyXcover</t>
  </si>
  <si>
    <t>RW/2731</t>
  </si>
  <si>
    <t>Gewebeband, Sprühfett, Genol</t>
  </si>
  <si>
    <t>RW/2740</t>
  </si>
  <si>
    <t>Handbagger, Asphaltschieber,</t>
  </si>
  <si>
    <t>RW/2734</t>
  </si>
  <si>
    <t>Kombizange</t>
  </si>
  <si>
    <t>RW/2730</t>
  </si>
  <si>
    <t>Membrane, Dichtung f. Stampfer</t>
  </si>
  <si>
    <t>RW/2736</t>
  </si>
  <si>
    <t>Montagekleber, Kartuschenpist.</t>
  </si>
  <si>
    <t>RW/2738</t>
  </si>
  <si>
    <t>PVC Rohr, Muffe</t>
  </si>
  <si>
    <t>RW/2729</t>
  </si>
  <si>
    <t>Rohrkupplung</t>
  </si>
  <si>
    <t>RW/2727</t>
  </si>
  <si>
    <t>Schachtabdeckung</t>
  </si>
  <si>
    <t>Schnittschutzhose, Helm, Besen</t>
  </si>
  <si>
    <t>RW/2741</t>
  </si>
  <si>
    <t>Sechskantschrauben verz.,</t>
  </si>
  <si>
    <t>RW/2735</t>
  </si>
  <si>
    <t>RW/2728</t>
  </si>
  <si>
    <t>WZ-Einbaugarnitur</t>
  </si>
  <si>
    <t>RW/2737</t>
  </si>
  <si>
    <t>Zement, Bodenausgleich</t>
  </si>
  <si>
    <t>RW/2765</t>
  </si>
  <si>
    <t>Betonfalzrohr</t>
  </si>
  <si>
    <t>RW/2764</t>
  </si>
  <si>
    <t>Diamanttrennscheibe</t>
  </si>
  <si>
    <t>RW/2759</t>
  </si>
  <si>
    <t>Div. Blumen f. Gratulationen</t>
  </si>
  <si>
    <t>RW/2760</t>
  </si>
  <si>
    <t>Handschuhe,Multifunktionsspray</t>
  </si>
  <si>
    <t>RW/2761</t>
  </si>
  <si>
    <t>Schachtabdeckungen</t>
  </si>
  <si>
    <t>RW/2758</t>
  </si>
  <si>
    <t>Wintersplitt</t>
  </si>
  <si>
    <t>RW/2794</t>
  </si>
  <si>
    <t>Ankerbolzen,Gestellschrauben,</t>
  </si>
  <si>
    <t>RW/2793</t>
  </si>
  <si>
    <t>RW/2791</t>
  </si>
  <si>
    <t>Winkel, Klebemuffen</t>
  </si>
  <si>
    <t>Zurrgurte,Gepäckspannerset</t>
  </si>
  <si>
    <t>RW/2818</t>
  </si>
  <si>
    <t>Blumen f. Blumenampeln</t>
  </si>
  <si>
    <t>RW/2817</t>
  </si>
  <si>
    <t>Blumen f. Parkanlagen</t>
  </si>
  <si>
    <t>RW/2816</t>
  </si>
  <si>
    <t>Div. Blumenpflanzen Hauptplatz</t>
  </si>
  <si>
    <t>Storno Blumenampeln</t>
  </si>
  <si>
    <t>RW/2838</t>
  </si>
  <si>
    <t>RW/2903</t>
  </si>
  <si>
    <t>Beisszange, Latthammer</t>
  </si>
  <si>
    <t>RW/2894</t>
  </si>
  <si>
    <t>Besondere Kinder</t>
  </si>
  <si>
    <t>RW/2901</t>
  </si>
  <si>
    <t>RW/2902</t>
  </si>
  <si>
    <t>Blumenzwiebeln, Heurechen,</t>
  </si>
  <si>
    <t>RW/2900</t>
  </si>
  <si>
    <t>RW/2907</t>
  </si>
  <si>
    <t>Drehstuhl, Universaltape</t>
  </si>
  <si>
    <t>RW/2899</t>
  </si>
  <si>
    <t>Druckminderer, Verbinder,Kappe</t>
  </si>
  <si>
    <t>RW/2912</t>
  </si>
  <si>
    <t>RW/2906</t>
  </si>
  <si>
    <t xml:space="preserve">Fangleisten, Klebefilz, </t>
  </si>
  <si>
    <t>RW/2891</t>
  </si>
  <si>
    <t>Kopierpapier orange</t>
  </si>
  <si>
    <t>RW/2914</t>
  </si>
  <si>
    <t>Mappen</t>
  </si>
  <si>
    <t>RW/2911</t>
  </si>
  <si>
    <t>Markierungstafel</t>
  </si>
  <si>
    <t>Ordner</t>
  </si>
  <si>
    <t>RW/2889</t>
  </si>
  <si>
    <t>Rohde GmbH, Regelanlage</t>
  </si>
  <si>
    <t>Trennblätter, Register</t>
  </si>
  <si>
    <t>RW/2915</t>
  </si>
  <si>
    <t>Unterstellböcke f.</t>
  </si>
  <si>
    <t>RW/2893</t>
  </si>
  <si>
    <t>Volksschulklassenbücher</t>
  </si>
  <si>
    <t>RW/2897</t>
  </si>
  <si>
    <t>RW/2895</t>
  </si>
  <si>
    <t>Zahlenbücher</t>
  </si>
  <si>
    <t>RW/2941</t>
  </si>
  <si>
    <t>Aufschrift Brandmeister</t>
  </si>
  <si>
    <t>RW/2992</t>
  </si>
  <si>
    <t>Beton f. Inspekt.Schacht</t>
  </si>
  <si>
    <t>RW/2986</t>
  </si>
  <si>
    <t>Broschüre "Sicherer Schulweg"</t>
  </si>
  <si>
    <t>RW/2990</t>
  </si>
  <si>
    <t>RW/2959</t>
  </si>
  <si>
    <t>RW/2960</t>
  </si>
  <si>
    <t>RW/2961</t>
  </si>
  <si>
    <t>RW/2962</t>
  </si>
  <si>
    <t>RW/2940</t>
  </si>
  <si>
    <t>Einsatzbluse u. Hose, Namen</t>
  </si>
  <si>
    <t>RW/2976</t>
  </si>
  <si>
    <t>RW/2947</t>
  </si>
  <si>
    <t>Gewindeschrauben</t>
  </si>
  <si>
    <t>RW/2979</t>
  </si>
  <si>
    <t>Hohlprofil, Winkelstahl</t>
  </si>
  <si>
    <t>RW/2950</t>
  </si>
  <si>
    <t>Kabelbinder, Mutterschrauben</t>
  </si>
  <si>
    <t>RW/2949</t>
  </si>
  <si>
    <t>Kartusche C 206</t>
  </si>
  <si>
    <t>RW/2977</t>
  </si>
  <si>
    <t>Klassenbücher</t>
  </si>
  <si>
    <t>RW/2948</t>
  </si>
  <si>
    <t>Klebepistole, Vorhangschloss,</t>
  </si>
  <si>
    <t>RW/2935</t>
  </si>
  <si>
    <t>Laminierhüllen A3 und A4</t>
  </si>
  <si>
    <t>RW/2974</t>
  </si>
  <si>
    <t>Lampen</t>
  </si>
  <si>
    <t>RW/2993</t>
  </si>
  <si>
    <t>Lärchenstempel</t>
  </si>
  <si>
    <t>RW/2987</t>
  </si>
  <si>
    <t>Metabo Akkuset</t>
  </si>
  <si>
    <t>RW/2978</t>
  </si>
  <si>
    <t>Müsliriegel, Bananen, Äpfel</t>
  </si>
  <si>
    <t>Nebelfluid</t>
  </si>
  <si>
    <t>RW/2955</t>
  </si>
  <si>
    <t>Schachtring, Konus, Duriment</t>
  </si>
  <si>
    <t>RW/2985</t>
  </si>
  <si>
    <t>Schmucksteine, Holzperlen,Filz</t>
  </si>
  <si>
    <t>RW/2945</t>
  </si>
  <si>
    <t>Spagat, Haltegurt,</t>
  </si>
  <si>
    <t>RW/2984</t>
  </si>
  <si>
    <t>Staudenstütze, Blumenzwiebeln</t>
  </si>
  <si>
    <t>RW/2928</t>
  </si>
  <si>
    <t>RW/2946</t>
  </si>
  <si>
    <t>Tesa Powerband, Sägeblatt</t>
  </si>
  <si>
    <t>RW/2954</t>
  </si>
  <si>
    <t>RW/2951</t>
  </si>
  <si>
    <t>Viereckregner, Klebeband,</t>
  </si>
  <si>
    <t>RW/3019</t>
  </si>
  <si>
    <t>Aufbewahrungsboxen KG</t>
  </si>
  <si>
    <t>RW/3026</t>
  </si>
  <si>
    <t>Portogeb. 7/2018</t>
  </si>
  <si>
    <t>RW/3037</t>
  </si>
  <si>
    <t>RW/3081</t>
  </si>
  <si>
    <t>RW/3079</t>
  </si>
  <si>
    <t>RW/3080</t>
  </si>
  <si>
    <t>RW/3082</t>
  </si>
  <si>
    <t>RW/3078</t>
  </si>
  <si>
    <t>RW/3056</t>
  </si>
  <si>
    <t>RW/3054</t>
  </si>
  <si>
    <t>RW/3055</t>
  </si>
  <si>
    <t>RW/3085</t>
  </si>
  <si>
    <t>Div. Blumenpflanzen</t>
  </si>
  <si>
    <t>RW/3084</t>
  </si>
  <si>
    <t>RW/3083</t>
  </si>
  <si>
    <t>RW/3045</t>
  </si>
  <si>
    <t>RW/3075</t>
  </si>
  <si>
    <t>Gebäudefunk, Stromstoßschalter</t>
  </si>
  <si>
    <t>RW/3066</t>
  </si>
  <si>
    <t>RW/3073</t>
  </si>
  <si>
    <t>JZ; Spind</t>
  </si>
  <si>
    <t>RW/3076</t>
  </si>
  <si>
    <t>LED-Leuchtröhre  ZA</t>
  </si>
  <si>
    <t>RW/3053</t>
  </si>
  <si>
    <t>RW/3046</t>
  </si>
  <si>
    <t>Toilettenpapier</t>
  </si>
  <si>
    <t>RW/3151</t>
  </si>
  <si>
    <t>Abfallsäcke 60 l</t>
  </si>
  <si>
    <t>RW/3161</t>
  </si>
  <si>
    <t>Abzweigkasten, Stecker</t>
  </si>
  <si>
    <t>RW/3168</t>
  </si>
  <si>
    <t>RW/3167</t>
  </si>
  <si>
    <t>Diesel f. Aggregat</t>
  </si>
  <si>
    <t>RW/3165</t>
  </si>
  <si>
    <t>Diesel, Super, Gemisch</t>
  </si>
  <si>
    <t>RW/3144</t>
  </si>
  <si>
    <t>Druckminderventil,</t>
  </si>
  <si>
    <t>RW/3127</t>
  </si>
  <si>
    <t>Eichung</t>
  </si>
  <si>
    <t>RW/3129</t>
  </si>
  <si>
    <t>Film "Der 100Jähr., der die.."</t>
  </si>
  <si>
    <t>RW/3157</t>
  </si>
  <si>
    <t xml:space="preserve">Geschenkkarton f. Gästeehrung </t>
  </si>
  <si>
    <t>RW/3172</t>
  </si>
  <si>
    <t>RW/3139</t>
  </si>
  <si>
    <t>RW/3153</t>
  </si>
  <si>
    <t>Heftgerät, Folien, Papier</t>
  </si>
  <si>
    <t>RW/3154</t>
  </si>
  <si>
    <t>Klebespachtel, Wasserwaage,</t>
  </si>
  <si>
    <t>RW/3160</t>
  </si>
  <si>
    <t>RW/3142</t>
  </si>
  <si>
    <t xml:space="preserve">Luftballone, Gewinnkarten, </t>
  </si>
  <si>
    <t>RW/3119</t>
  </si>
  <si>
    <t>RW/3124</t>
  </si>
  <si>
    <t>PVC-Einlegeteil d20</t>
  </si>
  <si>
    <t>RW/3125</t>
  </si>
  <si>
    <t>PVC-Reduktion</t>
  </si>
  <si>
    <t>RW/3140</t>
  </si>
  <si>
    <t>Schilder "ausgen. Anrainer"</t>
  </si>
  <si>
    <t>RW/3143</t>
  </si>
  <si>
    <t>Straßenkappe, einlegteil PVC</t>
  </si>
  <si>
    <t>RW/3169</t>
  </si>
  <si>
    <t>Verkehrsspiegel</t>
  </si>
  <si>
    <t>RW/3162</t>
  </si>
  <si>
    <t>Verteiler,Kuppl., Phasenwender</t>
  </si>
  <si>
    <t>RW/3146</t>
  </si>
  <si>
    <t>Vielzweckschlauch Europe 2000</t>
  </si>
  <si>
    <t>RW/3128</t>
  </si>
  <si>
    <t>RW/3145</t>
  </si>
  <si>
    <t>Zähler-Einbaugarnitur,Kupplung</t>
  </si>
  <si>
    <t>RW/3188</t>
  </si>
  <si>
    <t>Schachtabdeckung,Flanschrahmen</t>
  </si>
  <si>
    <t>RW/3187</t>
  </si>
  <si>
    <t>Schachtabdeckungen, Ausgl.Ring</t>
  </si>
  <si>
    <t>RW/3198</t>
  </si>
  <si>
    <t>Rückzlg. Doppelzlg. Klassenbü.</t>
  </si>
  <si>
    <t>RW/3210</t>
  </si>
  <si>
    <t>Bioabfallbeutel</t>
  </si>
  <si>
    <t>RW/3214</t>
  </si>
  <si>
    <t>fachfremde Musik unterrichten</t>
  </si>
  <si>
    <t>RW/3205</t>
  </si>
  <si>
    <t>Flexible Poller</t>
  </si>
  <si>
    <t>RW/3215</t>
  </si>
  <si>
    <t>RW/3199</t>
  </si>
  <si>
    <t>Notebook HP</t>
  </si>
  <si>
    <t>RW/3207</t>
  </si>
  <si>
    <t>Plasson Anschlussverschaubung</t>
  </si>
  <si>
    <t>RW/3206</t>
  </si>
  <si>
    <t>RW/3208</t>
  </si>
  <si>
    <t>Toner CF540-543</t>
  </si>
  <si>
    <t>RW/3204</t>
  </si>
  <si>
    <t>Universalschieberschlüssel</t>
  </si>
  <si>
    <t>RW/3217</t>
  </si>
  <si>
    <t>Waschpulver</t>
  </si>
  <si>
    <t>RW/3203</t>
  </si>
  <si>
    <t>RW/3277</t>
  </si>
  <si>
    <t>Asphalt f. Müllinsel</t>
  </si>
  <si>
    <t>RW/3284</t>
  </si>
  <si>
    <t>BIT</t>
  </si>
  <si>
    <t>RW/3290</t>
  </si>
  <si>
    <t>RW/3289</t>
  </si>
  <si>
    <t>RW/3276</t>
  </si>
  <si>
    <t>Film "Maikäfer flieg"</t>
  </si>
  <si>
    <t>RW/3275</t>
  </si>
  <si>
    <t>Film "Toni Erdmann"</t>
  </si>
  <si>
    <t>RW/3283</t>
  </si>
  <si>
    <t>Lattenhammer</t>
  </si>
  <si>
    <t>RW/3288</t>
  </si>
  <si>
    <t>Muttern, Schrauben</t>
  </si>
  <si>
    <t>RW/3278</t>
  </si>
  <si>
    <t>Rasensamen</t>
  </si>
  <si>
    <t>RW/3285</t>
  </si>
  <si>
    <t>Schrauben, Bit</t>
  </si>
  <si>
    <t>RW/3287</t>
  </si>
  <si>
    <t>Schrauben, Muttern, Dübel</t>
  </si>
  <si>
    <t>RW/3286</t>
  </si>
  <si>
    <t>WG Schlüssel</t>
  </si>
  <si>
    <t>RW/3305</t>
  </si>
  <si>
    <t>RW/3306</t>
  </si>
  <si>
    <t>Kreisel, Mandala-Blöcke</t>
  </si>
  <si>
    <t>RW/3303</t>
  </si>
  <si>
    <t>Mäuse</t>
  </si>
  <si>
    <t>RW/3304</t>
  </si>
  <si>
    <t>Tastaturunterlage, Mäuse</t>
  </si>
  <si>
    <t>RW/3323</t>
  </si>
  <si>
    <t>Eurospar,Vergrößerungsglas</t>
  </si>
  <si>
    <t>RW/3329</t>
  </si>
  <si>
    <t>RW/3332</t>
  </si>
  <si>
    <t>Vignette KL 731BP</t>
  </si>
  <si>
    <t>RW/3341</t>
  </si>
  <si>
    <t>Briefpapier Bürgermeister</t>
  </si>
  <si>
    <t>RW/3344</t>
  </si>
  <si>
    <t>RW/3347</t>
  </si>
  <si>
    <t>Einbaugarnit., Sperrschelle</t>
  </si>
  <si>
    <t>RW/3334</t>
  </si>
  <si>
    <t>Falthandtuch, Toilett.Papier</t>
  </si>
  <si>
    <t>RW/3342</t>
  </si>
  <si>
    <t>Flyer  2. E-Mobilitätstag</t>
  </si>
  <si>
    <t>RW/3339</t>
  </si>
  <si>
    <t>RW/3343</t>
  </si>
  <si>
    <t>HD-Schlauch f. Kehrmasch.</t>
  </si>
  <si>
    <t>RW/3348</t>
  </si>
  <si>
    <t>Klemmverbinder, Auslaufventil</t>
  </si>
  <si>
    <t>RW/3346</t>
  </si>
  <si>
    <t>Kontierungsleitfaden 2018</t>
  </si>
  <si>
    <t>RW/3359</t>
  </si>
  <si>
    <t>Rostblocker</t>
  </si>
  <si>
    <t>RW/3351</t>
  </si>
  <si>
    <t>Samen, Teleskopschere,Starline</t>
  </si>
  <si>
    <t>RW/3350</t>
  </si>
  <si>
    <t>Schafzaun, Keil, Stiel</t>
  </si>
  <si>
    <t>RW/3354</t>
  </si>
  <si>
    <t>Silicon, Kleber</t>
  </si>
  <si>
    <t>RW/3360</t>
  </si>
  <si>
    <t>Straßenmarkierfarbe</t>
  </si>
  <si>
    <t>RW/3335</t>
  </si>
  <si>
    <t>Toilettenpapier,Falthandtücher</t>
  </si>
  <si>
    <t>RW/3371</t>
  </si>
  <si>
    <t>JZ,Bratpf.+Stuhl+Tisch</t>
  </si>
  <si>
    <t>RW/3372</t>
  </si>
  <si>
    <t>RW/3365</t>
  </si>
  <si>
    <t>Uhu-Stick</t>
  </si>
  <si>
    <t>RW/3380</t>
  </si>
  <si>
    <t>RW/3412</t>
  </si>
  <si>
    <t>RW/3378</t>
  </si>
  <si>
    <t>RW/3381</t>
  </si>
  <si>
    <t>RW/3379</t>
  </si>
  <si>
    <t>RW/3408</t>
  </si>
  <si>
    <t>Div. Bücher  JZ</t>
  </si>
  <si>
    <t>RW/3400</t>
  </si>
  <si>
    <t>Dübel, Schrauben, Beilagen</t>
  </si>
  <si>
    <t>RW/3388</t>
  </si>
  <si>
    <t>Frostkoffer f. Str.Instands.</t>
  </si>
  <si>
    <t>RW/3391</t>
  </si>
  <si>
    <t>Gürtel, Aufschriften</t>
  </si>
  <si>
    <t>RW/3376</t>
  </si>
  <si>
    <t>Heftgerät, Haftnotizen</t>
  </si>
  <si>
    <t>RW/3398</t>
  </si>
  <si>
    <t>Holzbohrer</t>
  </si>
  <si>
    <t>RW/3409</t>
  </si>
  <si>
    <t>Korofin</t>
  </si>
  <si>
    <t>RW/3399</t>
  </si>
  <si>
    <t>Mähfaden</t>
  </si>
  <si>
    <t>RW/3414</t>
  </si>
  <si>
    <t>Makadam-Schotter</t>
  </si>
  <si>
    <t>RW/3410</t>
  </si>
  <si>
    <t>Packpapier, Laminierfolie</t>
  </si>
  <si>
    <t>RW/3392</t>
  </si>
  <si>
    <t>Schneestangen 140 Stk.</t>
  </si>
  <si>
    <t>Schneeräumung</t>
  </si>
  <si>
    <t>814300</t>
  </si>
  <si>
    <t>RW/3402</t>
  </si>
  <si>
    <t>Schrauben, Beilagen</t>
  </si>
  <si>
    <t>RW/3401</t>
  </si>
  <si>
    <t>Schrauben, Beilagen, Dübel</t>
  </si>
  <si>
    <t>RW/3396</t>
  </si>
  <si>
    <t>Schrauben, Dübel, Beilagen</t>
  </si>
  <si>
    <t>RW/3404</t>
  </si>
  <si>
    <t>Schulhefte, Bastelblock</t>
  </si>
  <si>
    <t>RW/3377</t>
  </si>
  <si>
    <t>RW/3397</t>
  </si>
  <si>
    <t>Vorhangschloss f. Schranken</t>
  </si>
  <si>
    <t>RW/3425</t>
  </si>
  <si>
    <t>neuerl.Anw. fachfremde Musik</t>
  </si>
  <si>
    <t>RW/3427</t>
  </si>
  <si>
    <t>Plane f. 2. E-Mobilitätstag</t>
  </si>
  <si>
    <t>RW/3420</t>
  </si>
  <si>
    <t>Rückleitg. fachfremde Musik</t>
  </si>
  <si>
    <t>RW/3469</t>
  </si>
  <si>
    <t>Betonfalzrohr, Trockenbeton</t>
  </si>
  <si>
    <t>RW/3476</t>
  </si>
  <si>
    <t>RW/3461</t>
  </si>
  <si>
    <t>Druckrohr</t>
  </si>
  <si>
    <t>RW/3467</t>
  </si>
  <si>
    <t>Eimer, Stahlstifte, Schrauben</t>
  </si>
  <si>
    <t>RW/3460</t>
  </si>
  <si>
    <t>Einbaugarn., PE-Rohr, Schieber</t>
  </si>
  <si>
    <t>RW/3471</t>
  </si>
  <si>
    <t>RW/3457</t>
  </si>
  <si>
    <t>Jacke, Handschuhe</t>
  </si>
  <si>
    <t>RW/3441</t>
  </si>
  <si>
    <t>RW/3450</t>
  </si>
  <si>
    <t>RW/3474</t>
  </si>
  <si>
    <t>Novakleen</t>
  </si>
  <si>
    <t>RW/3459</t>
  </si>
  <si>
    <t>PVC-Druckrohrüberschubmuffe</t>
  </si>
  <si>
    <t>RW/3468</t>
  </si>
  <si>
    <t>PVC-Muffe und Bogen</t>
  </si>
  <si>
    <t>RW/3473</t>
  </si>
  <si>
    <t>RW/3478</t>
  </si>
  <si>
    <t>Schweißdraht f. Werkstatt</t>
  </si>
  <si>
    <t>RW/3462</t>
  </si>
  <si>
    <t>Staudenstützen</t>
  </si>
  <si>
    <t>RW/3449</t>
  </si>
  <si>
    <t>RW/3494</t>
  </si>
  <si>
    <t>Div. f. Kinder-Sommerprogr.</t>
  </si>
  <si>
    <t>RW/3492</t>
  </si>
  <si>
    <t>RW/3510</t>
  </si>
  <si>
    <t>Reinigungspulver</t>
  </si>
  <si>
    <t>RW/3502</t>
  </si>
  <si>
    <t>Schaltafeln</t>
  </si>
  <si>
    <t>RW/3500</t>
  </si>
  <si>
    <t>Toner f. X576DW</t>
  </si>
  <si>
    <t>RW/3503</t>
  </si>
  <si>
    <t>Trockenbeton f. Schranken</t>
  </si>
  <si>
    <t>RW/3504</t>
  </si>
  <si>
    <t>Trockenbeton f. Verk.Zeichen</t>
  </si>
  <si>
    <t>RW/3529</t>
  </si>
  <si>
    <t>Holz-Doppelleiter</t>
  </si>
  <si>
    <t>RW/3531</t>
  </si>
  <si>
    <t>RW/3545</t>
  </si>
  <si>
    <t>Libro,JZ;div.f.Allt.+FIFASpiel</t>
  </si>
  <si>
    <t>RW/3535</t>
  </si>
  <si>
    <t>Möbelix,Wandpuffer+Filzgl.+</t>
  </si>
  <si>
    <t>RW/3530</t>
  </si>
  <si>
    <t>Tabs+Salz f.Schulküche</t>
  </si>
  <si>
    <t>RW/3536</t>
  </si>
  <si>
    <t>RW/3555</t>
  </si>
  <si>
    <t>Bücherregale</t>
  </si>
  <si>
    <t>RW/3565</t>
  </si>
  <si>
    <t>RW/3554</t>
  </si>
  <si>
    <t>Div. Bücher zweispr. KG-Proj.</t>
  </si>
  <si>
    <t>RW/3564</t>
  </si>
  <si>
    <t>Filtervließ, Cutter</t>
  </si>
  <si>
    <t>RW/3562</t>
  </si>
  <si>
    <t>Gassibeutel</t>
  </si>
  <si>
    <t>RW/3551</t>
  </si>
  <si>
    <t>Hebegurt, Gummiauflage</t>
  </si>
  <si>
    <t>RW/3572</t>
  </si>
  <si>
    <t>Mähfadenkopf Trimmy Tap´n go</t>
  </si>
  <si>
    <t>RW/3558</t>
  </si>
  <si>
    <t>RW/3556</t>
  </si>
  <si>
    <t>Schulmalfarbe, Acryl</t>
  </si>
  <si>
    <t>RW/3557</t>
  </si>
  <si>
    <t>Ventil, Übergang, Winkel</t>
  </si>
  <si>
    <t>RW/3584</t>
  </si>
  <si>
    <t>RW/3618</t>
  </si>
  <si>
    <t>RW/3685</t>
  </si>
  <si>
    <t>Blechschrauben</t>
  </si>
  <si>
    <t>RW/3670</t>
  </si>
  <si>
    <t>Blöcke Wasserwerk</t>
  </si>
  <si>
    <t>RW/3691</t>
  </si>
  <si>
    <t>RW/3690</t>
  </si>
  <si>
    <t>RW/3682</t>
  </si>
  <si>
    <t>RW/3657</t>
  </si>
  <si>
    <t>Ecolan</t>
  </si>
  <si>
    <t>RW/3680</t>
  </si>
  <si>
    <t>Einbaugarnit., Straßenkappe</t>
  </si>
  <si>
    <t>RW/3650</t>
  </si>
  <si>
    <t>fachfremde Musik Stand Sept.18</t>
  </si>
  <si>
    <t>RW/3663</t>
  </si>
  <si>
    <t>Funktions-Hose</t>
  </si>
  <si>
    <t>RW/3676</t>
  </si>
  <si>
    <t>RW/3675</t>
  </si>
  <si>
    <t>RW/3659</t>
  </si>
  <si>
    <t>Mikrofasertuch</t>
  </si>
  <si>
    <t>RW/3683</t>
  </si>
  <si>
    <t>Pflanzenschale f.Kriegerdenkm.</t>
  </si>
  <si>
    <t>369000</t>
  </si>
  <si>
    <t>RW/3684</t>
  </si>
  <si>
    <t>RW/3679</t>
  </si>
  <si>
    <t>Rohrklappe</t>
  </si>
  <si>
    <t>RW/3672</t>
  </si>
  <si>
    <t>Teppich, Kreide, Spielzelt</t>
  </si>
  <si>
    <t>RW/3660</t>
  </si>
  <si>
    <t>RW/3704</t>
  </si>
  <si>
    <t>RW/3705</t>
  </si>
  <si>
    <t>RW/3764</t>
  </si>
  <si>
    <t>Bohrmaschinenpumpe, Schlauch</t>
  </si>
  <si>
    <t>RW/3745</t>
  </si>
  <si>
    <t>Buch Zahlenreise, Lern-CD</t>
  </si>
  <si>
    <t>RW/3779</t>
  </si>
  <si>
    <t>RW/3780</t>
  </si>
  <si>
    <t>RW/3738</t>
  </si>
  <si>
    <t>RW/3740</t>
  </si>
  <si>
    <t>RW/3767</t>
  </si>
  <si>
    <t>Drahtstifte</t>
  </si>
  <si>
    <t>Radfahr-und Wanderwege</t>
  </si>
  <si>
    <t>616100</t>
  </si>
  <si>
    <t>RW/3759</t>
  </si>
  <si>
    <t>Fackel-Dosen</t>
  </si>
  <si>
    <t>RW/3756</t>
  </si>
  <si>
    <t>Gewebeband, Zurrgurt, Schaufel</t>
  </si>
  <si>
    <t>RW/3753</t>
  </si>
  <si>
    <t>Hausanschl. Schieber</t>
  </si>
  <si>
    <t>RW/3757</t>
  </si>
  <si>
    <t>Holzstangen, Pflöcke</t>
  </si>
  <si>
    <t>RW/3742</t>
  </si>
  <si>
    <t>Klassenbuch</t>
  </si>
  <si>
    <t>RW/3763</t>
  </si>
  <si>
    <t>Laubrechen, Schrauben, Stifte</t>
  </si>
  <si>
    <t>RW/3771</t>
  </si>
  <si>
    <t>LED-Fluter, Schlauchleitung</t>
  </si>
  <si>
    <t>RW/3776</t>
  </si>
  <si>
    <t>Messer</t>
  </si>
  <si>
    <t>RW/3733</t>
  </si>
  <si>
    <t>RW/3766</t>
  </si>
  <si>
    <t>Mörtel</t>
  </si>
  <si>
    <t>RW/3755</t>
  </si>
  <si>
    <t>RW/3754</t>
  </si>
  <si>
    <t>Schilder "Rauchen verboten"</t>
  </si>
  <si>
    <t>RW/3762</t>
  </si>
  <si>
    <t>RW/3778</t>
  </si>
  <si>
    <t>Strohballen f. Veranstalt.</t>
  </si>
  <si>
    <t>RW/3731</t>
  </si>
  <si>
    <t>RW/3739</t>
  </si>
  <si>
    <t>RW/3741</t>
  </si>
  <si>
    <t>RW/3748</t>
  </si>
  <si>
    <t>Wintersplitt 2/8</t>
  </si>
  <si>
    <t>RW/3850</t>
  </si>
  <si>
    <t>RW/3824</t>
  </si>
  <si>
    <t>Etikettierung Rundbrief Okt.</t>
  </si>
  <si>
    <t>RW/3848</t>
  </si>
  <si>
    <t>Folierfolie, Kreiden,Kassabuch</t>
  </si>
  <si>
    <t>RW/3844</t>
  </si>
  <si>
    <t>Kuverts, Kuli, Reißnägel</t>
  </si>
  <si>
    <t>RW/3843</t>
  </si>
  <si>
    <t>Laminierfolie, Kreide, Uhu</t>
  </si>
  <si>
    <t>RW/3847</t>
  </si>
  <si>
    <t>Locher, Farbregister, Uhu</t>
  </si>
  <si>
    <t>RW/3808</t>
  </si>
  <si>
    <t>Obst, Fingerfarbe, Luftballons</t>
  </si>
  <si>
    <t>RW/3846</t>
  </si>
  <si>
    <t>Tippex</t>
  </si>
  <si>
    <t>RW/3845</t>
  </si>
  <si>
    <t>Trennstreifen, Register</t>
  </si>
  <si>
    <t>RW/3911</t>
  </si>
  <si>
    <t>Eisen-Chlorid Pix-209W</t>
  </si>
  <si>
    <t>RW/3909</t>
  </si>
  <si>
    <t>RW/3892</t>
  </si>
  <si>
    <t>RW/3891</t>
  </si>
  <si>
    <t>RW/3889</t>
  </si>
  <si>
    <t>RW/3890</t>
  </si>
  <si>
    <t>RW/3935</t>
  </si>
  <si>
    <t>RW/3937</t>
  </si>
  <si>
    <t>Kabelbinder, Halogenstrahler</t>
  </si>
  <si>
    <t>RW/3929</t>
  </si>
  <si>
    <t>Laminierfolie, Textmarker</t>
  </si>
  <si>
    <t>RW/3936</t>
  </si>
  <si>
    <t>Metalldampflampen f. Turnsaal</t>
  </si>
  <si>
    <t>RW/3982</t>
  </si>
  <si>
    <t>Aquafast Kupplung</t>
  </si>
  <si>
    <t>RW/4010</t>
  </si>
  <si>
    <t>RW/3947</t>
  </si>
  <si>
    <t>RW/3959</t>
  </si>
  <si>
    <t>Flachstahl f. Kinderspielpl.</t>
  </si>
  <si>
    <t>RW/4009</t>
  </si>
  <si>
    <t>Gläserkörbe mit Winkel</t>
  </si>
  <si>
    <t>RW/3977</t>
  </si>
  <si>
    <t>Hinweisschilder Postpartner</t>
  </si>
  <si>
    <t>RW/3989</t>
  </si>
  <si>
    <t>Hülse</t>
  </si>
  <si>
    <t>RW/3956</t>
  </si>
  <si>
    <t>Jacke, Warnschutz-Parka</t>
  </si>
  <si>
    <t>RW/4005</t>
  </si>
  <si>
    <t>Kunsstoff-Schneestangen</t>
  </si>
  <si>
    <t>RW/3987</t>
  </si>
  <si>
    <t>Kupplungskopf, Druckring</t>
  </si>
  <si>
    <t>RW/4001</t>
  </si>
  <si>
    <t>LED Fluter, Bewegungsmelder</t>
  </si>
  <si>
    <t>RW/4000</t>
  </si>
  <si>
    <t>Leuchte, Kabel f. Tauschbörse</t>
  </si>
  <si>
    <t>429000</t>
  </si>
  <si>
    <t>RW/3958</t>
  </si>
  <si>
    <t>RW/4004</t>
  </si>
  <si>
    <t>RW/3979</t>
  </si>
  <si>
    <t>RW/4016</t>
  </si>
  <si>
    <t>Schneestangen</t>
  </si>
  <si>
    <t>RW/3978</t>
  </si>
  <si>
    <t>Seilzug</t>
  </si>
  <si>
    <t>RW/3994</t>
  </si>
  <si>
    <t>Sicherheitskleber</t>
  </si>
  <si>
    <t>RW/3995</t>
  </si>
  <si>
    <t>Trennscheiben, Trockenbeton</t>
  </si>
  <si>
    <t>RW/3957</t>
  </si>
  <si>
    <t>Warnschutz-Parka</t>
  </si>
  <si>
    <t>RW/3955</t>
  </si>
  <si>
    <t>Wasserzähler rep.</t>
  </si>
  <si>
    <t>RW/4061</t>
  </si>
  <si>
    <t>3fach Verteiler</t>
  </si>
  <si>
    <t>RW/4058</t>
  </si>
  <si>
    <t>Akkus</t>
  </si>
  <si>
    <t>RW/4055</t>
  </si>
  <si>
    <t>RW/4060</t>
  </si>
  <si>
    <t>RW/4059</t>
  </si>
  <si>
    <t>RW/4063</t>
  </si>
  <si>
    <t xml:space="preserve">Batterien </t>
  </si>
  <si>
    <t>RW/4062</t>
  </si>
  <si>
    <t>Batterien AA, AAA</t>
  </si>
  <si>
    <t>RW/4064</t>
  </si>
  <si>
    <t>Batterien AA, AAA, C</t>
  </si>
  <si>
    <t>RW/4040</t>
  </si>
  <si>
    <t>ElektronikNetzt.,90WNetzAsus</t>
  </si>
  <si>
    <t>RW/4057</t>
  </si>
  <si>
    <t>JZ: Geschirrspüler</t>
  </si>
  <si>
    <t>RW/4056</t>
  </si>
  <si>
    <t>LED-Lampe</t>
  </si>
  <si>
    <t>RW/4039</t>
  </si>
  <si>
    <t>Libro,Gelstifte</t>
  </si>
  <si>
    <t>RW/4044</t>
  </si>
  <si>
    <t>Zgonc,Glasfasermassband</t>
  </si>
  <si>
    <t>RW/4107</t>
  </si>
  <si>
    <t>RW/4092</t>
  </si>
  <si>
    <t>Fahrtenbuch</t>
  </si>
  <si>
    <t>RW/4096</t>
  </si>
  <si>
    <t>Flansch</t>
  </si>
  <si>
    <t>RW/4095</t>
  </si>
  <si>
    <t>Flansch, Schelle, Winkel</t>
  </si>
  <si>
    <t>RW/4103</t>
  </si>
  <si>
    <t>Heizöl FF Reßnig</t>
  </si>
  <si>
    <t>RW/4093</t>
  </si>
  <si>
    <t xml:space="preserve">Lernpaket "wie wächst unser </t>
  </si>
  <si>
    <t>RW/4109</t>
  </si>
  <si>
    <t>Strickliesel, Pomponwickler,</t>
  </si>
  <si>
    <t>RW/4106</t>
  </si>
  <si>
    <t>Superkleber</t>
  </si>
  <si>
    <t>RW/4102</t>
  </si>
  <si>
    <t>RW/4088</t>
  </si>
  <si>
    <t>Warnschutzjacke</t>
  </si>
  <si>
    <t>RW/4087</t>
  </si>
  <si>
    <t>RW/4085</t>
  </si>
  <si>
    <t xml:space="preserve">WC-Gel </t>
  </si>
  <si>
    <t>RW/4128</t>
  </si>
  <si>
    <t>Holzpellets</t>
  </si>
  <si>
    <t>RW/4127</t>
  </si>
  <si>
    <t>Laminierfolie</t>
  </si>
  <si>
    <t>Reißnägel, Uhu, Karton</t>
  </si>
  <si>
    <t>RW/4184</t>
  </si>
  <si>
    <t>RW/4186</t>
  </si>
  <si>
    <t>Div. Pflanzen Gregoritschpark</t>
  </si>
  <si>
    <t>RW/4161</t>
  </si>
  <si>
    <t>Div.Firmen,JZ-Netflex+Uno+</t>
  </si>
  <si>
    <t>RW/4185</t>
  </si>
  <si>
    <t>Herbstbepflanzung Parkanlagen</t>
  </si>
  <si>
    <t>RW/4177</t>
  </si>
  <si>
    <t>Hitachi Akku Bohrschrauber,</t>
  </si>
  <si>
    <t>Schaltafel, Abdeckplane,Stifte</t>
  </si>
  <si>
    <t>RW/4173</t>
  </si>
  <si>
    <t>Winterbroschüre</t>
  </si>
  <si>
    <t>RW/4159</t>
  </si>
  <si>
    <t>Zucker+Div.Teesorten</t>
  </si>
  <si>
    <t>RW/4216</t>
  </si>
  <si>
    <t>Bleigeleeakku</t>
  </si>
  <si>
    <t>RW/4217</t>
  </si>
  <si>
    <t>Datumstempel f. Bgm.</t>
  </si>
  <si>
    <t>RW/4214</t>
  </si>
  <si>
    <t>Geschirr- u. Gläsertücher</t>
  </si>
  <si>
    <t>RW/4211</t>
  </si>
  <si>
    <t>Hürdenset, Einsteinset</t>
  </si>
  <si>
    <t>RW/4212</t>
  </si>
  <si>
    <t>Maxibike, Kmm zurück Ball</t>
  </si>
  <si>
    <t>RW/4218</t>
  </si>
  <si>
    <t>Messrad</t>
  </si>
  <si>
    <t>RW/4213</t>
  </si>
  <si>
    <t>Ringschrauben, Dübel</t>
  </si>
  <si>
    <t>RW/4209</t>
  </si>
  <si>
    <t>Schulobst u. Gemüse</t>
  </si>
  <si>
    <t>RW/4208</t>
  </si>
  <si>
    <t>WZ-Einbaugarnitur, Ventil</t>
  </si>
  <si>
    <t>RW/4237</t>
  </si>
  <si>
    <t>Betätigungsgarnituren, Ventile</t>
  </si>
  <si>
    <t>RW/4244</t>
  </si>
  <si>
    <t>RW/4245</t>
  </si>
  <si>
    <t>RW/4243</t>
  </si>
  <si>
    <t>RW/4249</t>
  </si>
  <si>
    <t>RW/4246</t>
  </si>
  <si>
    <t>Hochdruckreiniger,Kabelaufrol.</t>
  </si>
  <si>
    <t>RW/4233</t>
  </si>
  <si>
    <t>RW/4234</t>
  </si>
  <si>
    <t>Unterschriftenbücher</t>
  </si>
  <si>
    <t>RW/4239</t>
  </si>
  <si>
    <t>Wlan Maus</t>
  </si>
  <si>
    <t>RW/4295</t>
  </si>
  <si>
    <t>Anzünder</t>
  </si>
  <si>
    <t>RW/4286</t>
  </si>
  <si>
    <t>Besenstiele</t>
  </si>
  <si>
    <t>RW/4292</t>
  </si>
  <si>
    <t>Dampfstation, Aktenvernichter,</t>
  </si>
  <si>
    <t>RW/4288</t>
  </si>
  <si>
    <t>RW/4281</t>
  </si>
  <si>
    <t>RW/4278</t>
  </si>
  <si>
    <t>RW/4276</t>
  </si>
  <si>
    <t>RW/4279</t>
  </si>
  <si>
    <t>Diesel, Super, Brakefluid</t>
  </si>
  <si>
    <t>RW/4293</t>
  </si>
  <si>
    <t>Kleb-Dichtstoff, Schrauben,</t>
  </si>
  <si>
    <t>Nikolos</t>
  </si>
  <si>
    <t>RW/4282</t>
  </si>
  <si>
    <t>Ordner, Kopierpapier, Pinnwand</t>
  </si>
  <si>
    <t>RW/4287</t>
  </si>
  <si>
    <t xml:space="preserve">Rasensamen, Rindenmulch, </t>
  </si>
  <si>
    <t>Ratschenzurrgurt</t>
  </si>
  <si>
    <t>RW/4294</t>
  </si>
  <si>
    <t>Schlauchstück</t>
  </si>
  <si>
    <t>Silosandsäcke</t>
  </si>
  <si>
    <t>RW/4280</t>
  </si>
  <si>
    <t>RW/4277</t>
  </si>
  <si>
    <t>Vlechscheren, Lochband, Eimer</t>
  </si>
  <si>
    <t>RW/4289</t>
  </si>
  <si>
    <t>Wespenschaum, Rasensamen,</t>
  </si>
  <si>
    <t>RW/4354</t>
  </si>
  <si>
    <t>Bewegungsmelder, Dosenschutz</t>
  </si>
  <si>
    <t>RW/4345</t>
  </si>
  <si>
    <t>RW/4344</t>
  </si>
  <si>
    <t>Blechschrauben, Bohrer</t>
  </si>
  <si>
    <t>RW/4346</t>
  </si>
  <si>
    <t>Imbus Schraubendreher</t>
  </si>
  <si>
    <t>RW/4352</t>
  </si>
  <si>
    <t>LED Fluter</t>
  </si>
  <si>
    <t>RW/4353</t>
  </si>
  <si>
    <t>LED-Fluter, Batterien</t>
  </si>
  <si>
    <t>RW/4322</t>
  </si>
  <si>
    <t>Säcke für Styropor</t>
  </si>
  <si>
    <t>RW/4347</t>
  </si>
  <si>
    <t>Steckdosenblock, Glühbirnen,</t>
  </si>
  <si>
    <t>RW/4351</t>
  </si>
  <si>
    <t>Stromkabel, Verbindungsmuffe</t>
  </si>
  <si>
    <t>RW/4338</t>
  </si>
  <si>
    <t>Toner CB542A</t>
  </si>
  <si>
    <t>RW/4355</t>
  </si>
  <si>
    <t>Universalbox, Sicherung</t>
  </si>
  <si>
    <t>RW/4379</t>
  </si>
  <si>
    <t>RW/4381</t>
  </si>
  <si>
    <t>RW/4380</t>
  </si>
  <si>
    <t>Diesel, Gemisch</t>
  </si>
  <si>
    <t>RW/4371</t>
  </si>
  <si>
    <t>RW/4375</t>
  </si>
  <si>
    <t>Sägekette, Feilen, Kuppl.Feder</t>
  </si>
  <si>
    <t>RW/4382</t>
  </si>
  <si>
    <t>Schwämme, Handschuhe</t>
  </si>
  <si>
    <t>RW/4370</t>
  </si>
  <si>
    <t>Warnschilder, Ottoseal</t>
  </si>
  <si>
    <t>RW/4405</t>
  </si>
  <si>
    <t>Div. f. Grataulationen</t>
  </si>
  <si>
    <t>RW/4407</t>
  </si>
  <si>
    <t>Englisch, Kunst Lehrplanb.</t>
  </si>
  <si>
    <t>RW/4413</t>
  </si>
  <si>
    <t>Kettensägefeile, Feilheft</t>
  </si>
  <si>
    <t>RW/4406</t>
  </si>
  <si>
    <t>RW/4429</t>
  </si>
  <si>
    <t>Libro,Sifte+Nachf.+Lineal</t>
  </si>
  <si>
    <t>Mineralwasser</t>
  </si>
  <si>
    <t>RW/4402</t>
  </si>
  <si>
    <t xml:space="preserve">Naßwischwagen, Mophalter, </t>
  </si>
  <si>
    <t>RW/4410</t>
  </si>
  <si>
    <t>Poststempel ECO/Prio</t>
  </si>
  <si>
    <t>RW/4403</t>
  </si>
  <si>
    <t>Saiten f. Oktavgitarre</t>
  </si>
  <si>
    <t>RW/4417</t>
  </si>
  <si>
    <t>Schnellspannbohrfutter Bosch</t>
  </si>
  <si>
    <t>RW/4451</t>
  </si>
  <si>
    <t>5/6 Extender</t>
  </si>
  <si>
    <t>RW/4481</t>
  </si>
  <si>
    <t>Baß-Spielständer sitzend</t>
  </si>
  <si>
    <t>RW/4459</t>
  </si>
  <si>
    <t>RW/4498</t>
  </si>
  <si>
    <t>Bewegungsmelder</t>
  </si>
  <si>
    <t>RW/4500</t>
  </si>
  <si>
    <t>BIT-Set, Steckdose</t>
  </si>
  <si>
    <t>RW/4510</t>
  </si>
  <si>
    <t>RW/4454</t>
  </si>
  <si>
    <t>Div. Musikinstrumente</t>
  </si>
  <si>
    <t>RW/4462</t>
  </si>
  <si>
    <t>Gestaltungsstunden 1 - 12</t>
  </si>
  <si>
    <t>RW/4467</t>
  </si>
  <si>
    <t>Hausnummern</t>
  </si>
  <si>
    <t>RW/4450</t>
  </si>
  <si>
    <t>HDMI Kabel</t>
  </si>
  <si>
    <t>RW/4452</t>
  </si>
  <si>
    <t>HDMI Verlängerung Beamer</t>
  </si>
  <si>
    <t>RW/4439</t>
  </si>
  <si>
    <t>RW/4471</t>
  </si>
  <si>
    <t>RW/4511</t>
  </si>
  <si>
    <t>Krampussackerln 500 Stk.</t>
  </si>
  <si>
    <t>RW/4497</t>
  </si>
  <si>
    <t>LED-Rope</t>
  </si>
  <si>
    <t>RW/4496</t>
  </si>
  <si>
    <t>LED-Strings, Fluter</t>
  </si>
  <si>
    <t>RW/4495</t>
  </si>
  <si>
    <t>LED´s, Steckfassungen, Beweg.</t>
  </si>
  <si>
    <t>RW/4437</t>
  </si>
  <si>
    <t>RW/4505</t>
  </si>
  <si>
    <t>RW/4453</t>
  </si>
  <si>
    <t>Schneestange Kunststoff</t>
  </si>
  <si>
    <t>RW/4468</t>
  </si>
  <si>
    <t>Stempel f. Weihnachtsmarkt</t>
  </si>
  <si>
    <t>RW/4491</t>
  </si>
  <si>
    <t>Stihl Hartmetallkette</t>
  </si>
  <si>
    <t>RW/4485</t>
  </si>
  <si>
    <t>RW/4478</t>
  </si>
  <si>
    <t>RW/4499</t>
  </si>
  <si>
    <t>Vorschaltgerät, Kondensator</t>
  </si>
  <si>
    <t>RW/4547</t>
  </si>
  <si>
    <t>Abo 1 - 12/2019</t>
  </si>
  <si>
    <t>RW/4567</t>
  </si>
  <si>
    <t>Flockungsmitel</t>
  </si>
  <si>
    <t>RW/4557</t>
  </si>
  <si>
    <t xml:space="preserve">Niro-Bügel, TW-Rohr, </t>
  </si>
  <si>
    <t>RW/4548</t>
  </si>
  <si>
    <t>Ordner, Kopierpapier gold,</t>
  </si>
  <si>
    <t>RW/4526</t>
  </si>
  <si>
    <t>Portogeb. 10/2018</t>
  </si>
  <si>
    <t>RW/4529</t>
  </si>
  <si>
    <t>RW/4556</t>
  </si>
  <si>
    <t>RW/4568</t>
  </si>
  <si>
    <t>Schlüssel f. Finanzverw.</t>
  </si>
  <si>
    <t>RW/4574</t>
  </si>
  <si>
    <t>RW/4554</t>
  </si>
  <si>
    <t xml:space="preserve">Weihnachtskarten u. Kuverts </t>
  </si>
  <si>
    <t>RW/4602</t>
  </si>
  <si>
    <t>Arge Volkstanz Ktn.,CD "Tanzen</t>
  </si>
  <si>
    <t>RW/4616</t>
  </si>
  <si>
    <t>Klebesticks, Zierkerzen</t>
  </si>
  <si>
    <t>RW/4614</t>
  </si>
  <si>
    <t>RW/4597</t>
  </si>
  <si>
    <t>Rückleitg. Stempel Weihn.Markt</t>
  </si>
  <si>
    <t>RW/4596</t>
  </si>
  <si>
    <t>Rückleitg.Poststempel ECO/Prio</t>
  </si>
  <si>
    <t>RW/4615</t>
  </si>
  <si>
    <t>RW/4627</t>
  </si>
  <si>
    <t>RW/4661</t>
  </si>
  <si>
    <t>Abio des. Sept, Leerflaschen</t>
  </si>
  <si>
    <t>RW/4662</t>
  </si>
  <si>
    <t>Aktenhüllen, Klarsichthüllen,</t>
  </si>
  <si>
    <t>RW/4720</t>
  </si>
  <si>
    <t>Broschüren Bgm. Rundbrief</t>
  </si>
  <si>
    <t>RW/4707</t>
  </si>
  <si>
    <t>RW/4712</t>
  </si>
  <si>
    <t>RW/4664</t>
  </si>
  <si>
    <t>RW/4719</t>
  </si>
  <si>
    <t>RW/4708</t>
  </si>
  <si>
    <t>RW/4718</t>
  </si>
  <si>
    <t>RW/4706</t>
  </si>
  <si>
    <t xml:space="preserve">Div. Lebensmittel u. </t>
  </si>
  <si>
    <t>RW/4700</t>
  </si>
  <si>
    <t>Div. Verbandsmaterial f.</t>
  </si>
  <si>
    <t>RW/4701</t>
  </si>
  <si>
    <t>RW/4702</t>
  </si>
  <si>
    <t>FlocStar</t>
  </si>
  <si>
    <t>RW/4713</t>
  </si>
  <si>
    <t>Gassibeutel u. Spender 3 Stk.</t>
  </si>
  <si>
    <t>RW/4635</t>
  </si>
  <si>
    <t>RW/4670</t>
  </si>
  <si>
    <t>JZ: 2 Queue, Pushtip, Kreide</t>
  </si>
  <si>
    <t>RW/4669</t>
  </si>
  <si>
    <t>RW/4630</t>
  </si>
  <si>
    <t>Libro,Stift rot</t>
  </si>
  <si>
    <t>RW/4709</t>
  </si>
  <si>
    <t>Papierfilter</t>
  </si>
  <si>
    <t>Sitzungsprotokollbuch 2017</t>
  </si>
  <si>
    <t>RW/4734</t>
  </si>
  <si>
    <t>Bit-Satz, Zahlenschloss,</t>
  </si>
  <si>
    <t>RW/4736</t>
  </si>
  <si>
    <t>RW/4685</t>
  </si>
  <si>
    <t>Geschäftsbuch+Tintenroller</t>
  </si>
  <si>
    <t>RW/4729</t>
  </si>
  <si>
    <t>Getriebeöl</t>
  </si>
  <si>
    <t>Glühlampen, Frostschutz</t>
  </si>
  <si>
    <t>RW/4780</t>
  </si>
  <si>
    <t>RW/4781</t>
  </si>
  <si>
    <t>RW/4775</t>
  </si>
  <si>
    <t>LED-Lichterkette</t>
  </si>
  <si>
    <t>RW/4758</t>
  </si>
  <si>
    <t>KW Versand, Fotokarton, Papier</t>
  </si>
  <si>
    <t>RW/4759</t>
  </si>
  <si>
    <t>KW Versand, Tonpapier, Draht</t>
  </si>
  <si>
    <t>RW/4795</t>
  </si>
  <si>
    <t>Arbeitshandschuhe, Stiele</t>
  </si>
  <si>
    <t>RW/4799</t>
  </si>
  <si>
    <t>Batterien, Müllsack</t>
  </si>
  <si>
    <t>RW/4794</t>
  </si>
  <si>
    <t>Einbaugarnit., Winkel,Schieber</t>
  </si>
  <si>
    <t>RW/4798</t>
  </si>
  <si>
    <t>Klebeband, Schrauben, Spray</t>
  </si>
  <si>
    <t>RW/4796</t>
  </si>
  <si>
    <t>Nähdraht, Trennscheiben</t>
  </si>
  <si>
    <t>RW/4797</t>
  </si>
  <si>
    <t>Plane, Lack, Dübel, Schrauben</t>
  </si>
  <si>
    <t>RW/4800</t>
  </si>
  <si>
    <t>Stichsäge, Stichsägeblätter</t>
  </si>
  <si>
    <t>RW/4842</t>
  </si>
  <si>
    <t>Etikettierung Rundbrief Dez.</t>
  </si>
  <si>
    <t>RW/4844</t>
  </si>
  <si>
    <t>RW/4845</t>
  </si>
  <si>
    <t>Hydroxidchlorid 4 Fass</t>
  </si>
  <si>
    <t>RW/4817</t>
  </si>
  <si>
    <t>RW/4843</t>
  </si>
  <si>
    <t>Müllkalender Layout u. Druck</t>
  </si>
  <si>
    <t>RW/4837</t>
  </si>
  <si>
    <t>Naturanzünder</t>
  </si>
  <si>
    <t>Schneeschieber, Aluschaufel,</t>
  </si>
  <si>
    <t>RW/4818</t>
  </si>
  <si>
    <t>Sofortkältekompressen</t>
  </si>
  <si>
    <t>RW/4816</t>
  </si>
  <si>
    <t>RW/4835</t>
  </si>
  <si>
    <t>Winterhandschuhe</t>
  </si>
  <si>
    <t>RW/4839</t>
  </si>
  <si>
    <t>Zylinder</t>
  </si>
  <si>
    <t>RW/4915</t>
  </si>
  <si>
    <t>Alufolie+Müllbeutel+Spülmittel</t>
  </si>
  <si>
    <t>RW/4892</t>
  </si>
  <si>
    <t>Div.f. Gratulationen</t>
  </si>
  <si>
    <t>RW/4908</t>
  </si>
  <si>
    <t>Etiketten, Bleistifte,</t>
  </si>
  <si>
    <t>RW/4911</t>
  </si>
  <si>
    <t>Fachbuch Aushangpfl.Gesetze</t>
  </si>
  <si>
    <t>Getränke Krampuslauf</t>
  </si>
  <si>
    <t>Getränke+Brötchen</t>
  </si>
  <si>
    <t>RW/4894</t>
  </si>
  <si>
    <t>RW/5117</t>
  </si>
  <si>
    <t>JZ;Getränke Weihn.Feier</t>
  </si>
  <si>
    <t>RW/4907</t>
  </si>
  <si>
    <t>RW/4917</t>
  </si>
  <si>
    <t>Led-Teelichter</t>
  </si>
  <si>
    <t>RW/4916</t>
  </si>
  <si>
    <t>Satsumas+Clementinen</t>
  </si>
  <si>
    <t>RW/4906</t>
  </si>
  <si>
    <t>Schrift "Frohe Weihnachten"</t>
  </si>
  <si>
    <t>RW/4903</t>
  </si>
  <si>
    <t>Starter, Leuchtstofflampen</t>
  </si>
  <si>
    <t>RW/4900</t>
  </si>
  <si>
    <t>RW/4901</t>
  </si>
  <si>
    <t>Trockenbeton, Klemmfilz</t>
  </si>
  <si>
    <t>RW/4902</t>
  </si>
  <si>
    <t>Trockenbeton, Mörtelkasten</t>
  </si>
  <si>
    <t>RW/4909</t>
  </si>
  <si>
    <t>Uhu Stic, Klammern</t>
  </si>
  <si>
    <t>Zucker+Datteln</t>
  </si>
  <si>
    <t>RW/5084</t>
  </si>
  <si>
    <t>Abfallsäcke, Abio des.</t>
  </si>
  <si>
    <t>RW/5099</t>
  </si>
  <si>
    <t>Abfallsäcke, Sichtboxen,</t>
  </si>
  <si>
    <t>RW/5164</t>
  </si>
  <si>
    <t>Antifrierex</t>
  </si>
  <si>
    <t>RW/5171</t>
  </si>
  <si>
    <t>RW/5031</t>
  </si>
  <si>
    <t>Desinfektionsmittel</t>
  </si>
  <si>
    <t>RW/5054</t>
  </si>
  <si>
    <t>RW/5168</t>
  </si>
  <si>
    <t>RW/5188</t>
  </si>
  <si>
    <t>RW/5189</t>
  </si>
  <si>
    <t>Div. Bastelmaterial</t>
  </si>
  <si>
    <t>RW/5116</t>
  </si>
  <si>
    <t>Div. Blumen f. Ehrungen</t>
  </si>
  <si>
    <t>RW/5124</t>
  </si>
  <si>
    <t>Div. Fahnen nach Sturmschaden</t>
  </si>
  <si>
    <t>RW/5119</t>
  </si>
  <si>
    <t>Div. Lebensmittel</t>
  </si>
  <si>
    <t>RW/5025</t>
  </si>
  <si>
    <t>Div.Blumen f.Gratulationen</t>
  </si>
  <si>
    <t>RW/5170</t>
  </si>
  <si>
    <t>Dünger, Wickeldraht, Blumen</t>
  </si>
  <si>
    <t>RW/5092</t>
  </si>
  <si>
    <t>Eimer, Vliestücher, Mophalter</t>
  </si>
  <si>
    <t>RW/4958</t>
  </si>
  <si>
    <t>einfach musikalisch 28.Ausgabe</t>
  </si>
  <si>
    <t>RW/5155</t>
  </si>
  <si>
    <t>Energieblock 6v</t>
  </si>
  <si>
    <t>RW/5071</t>
  </si>
  <si>
    <t>Entkalker, LAN-Kabel</t>
  </si>
  <si>
    <t>RW/5159</t>
  </si>
  <si>
    <t>Ferrocolor, Lackwalzen,</t>
  </si>
  <si>
    <t>RW/5160</t>
  </si>
  <si>
    <t>Ferrocolor,Ottoseal,Vandal</t>
  </si>
  <si>
    <t>RW/5109</t>
  </si>
  <si>
    <t>Fotokarton, Stecknadeln,</t>
  </si>
  <si>
    <t>RW/5078</t>
  </si>
  <si>
    <t>Gutscheine f. Blumenolympiade</t>
  </si>
  <si>
    <t>RW/5051</t>
  </si>
  <si>
    <t xml:space="preserve">Heftstreifen, Fineliner, </t>
  </si>
  <si>
    <t>RW/5077</t>
  </si>
  <si>
    <t>RW/5163</t>
  </si>
  <si>
    <t>Holzleim</t>
  </si>
  <si>
    <t>RW/5162</t>
  </si>
  <si>
    <t>RW/5044</t>
  </si>
  <si>
    <t>Kabelbinder</t>
  </si>
  <si>
    <t>RW/5121</t>
  </si>
  <si>
    <t>Klarsichthüllen f. Archiv</t>
  </si>
  <si>
    <t>RW/5042</t>
  </si>
  <si>
    <t>Klebeband</t>
  </si>
  <si>
    <t>RW/5167</t>
  </si>
  <si>
    <t>Klebeband, Absteifgitter</t>
  </si>
  <si>
    <t>RW/5157</t>
  </si>
  <si>
    <t>Klebeband,Spray,Fripex</t>
  </si>
  <si>
    <t>RW/5115</t>
  </si>
  <si>
    <t>Klebepistolen, Patronen</t>
  </si>
  <si>
    <t>Korr. einfach musikal.28.Ausg.</t>
  </si>
  <si>
    <t>RW/5125</t>
  </si>
  <si>
    <t>Kupplungsschlüssel</t>
  </si>
  <si>
    <t>RW/5147</t>
  </si>
  <si>
    <t>RW/5072</t>
  </si>
  <si>
    <t>LED Lampen, Batterien,</t>
  </si>
  <si>
    <t>RW/5046</t>
  </si>
  <si>
    <t>RW/5091</t>
  </si>
  <si>
    <t>Mop-Presse</t>
  </si>
  <si>
    <t>RW/5096</t>
  </si>
  <si>
    <t>PC´s, Drucker JZ</t>
  </si>
  <si>
    <t>RW/5156</t>
  </si>
  <si>
    <t>Permanent Marker</t>
  </si>
  <si>
    <t>RW/5043</t>
  </si>
  <si>
    <t>Pflockeisen</t>
  </si>
  <si>
    <t>RW/5152</t>
  </si>
  <si>
    <t>Pinselsetz, Kraftkleber</t>
  </si>
  <si>
    <t>RW/5126</t>
  </si>
  <si>
    <t>RW/5020</t>
  </si>
  <si>
    <t>RW/5140</t>
  </si>
  <si>
    <t>PVC-Bogen</t>
  </si>
  <si>
    <t>RW/5075</t>
  </si>
  <si>
    <t>Radio Kombigerät</t>
  </si>
  <si>
    <t>RW/5148</t>
  </si>
  <si>
    <t>Rettungszeichen, Puresign</t>
  </si>
  <si>
    <t>RW/5137</t>
  </si>
  <si>
    <t>Ringschraube</t>
  </si>
  <si>
    <t>RW/5166</t>
  </si>
  <si>
    <t>Sanitär-Silicon, Loctite</t>
  </si>
  <si>
    <t>RW/5074</t>
  </si>
  <si>
    <t>Schalterleisten</t>
  </si>
  <si>
    <t>RW/5161</t>
  </si>
  <si>
    <t xml:space="preserve">Schleifvlies, Nitroverd., </t>
  </si>
  <si>
    <t>RW/5108</t>
  </si>
  <si>
    <t>Schlüsselboard, Ordner,</t>
  </si>
  <si>
    <t>RW/5165</t>
  </si>
  <si>
    <t>SchmimmelX, Farbe, Ottoseal</t>
  </si>
  <si>
    <t>RW/5138</t>
  </si>
  <si>
    <t>Schraubendrehersatz,</t>
  </si>
  <si>
    <t>RW/5102</t>
  </si>
  <si>
    <t xml:space="preserve">Schuhe </t>
  </si>
  <si>
    <t>RW/5146</t>
  </si>
  <si>
    <t>Schutzschalter,Klemmen,Leitung</t>
  </si>
  <si>
    <t>RW/5076</t>
  </si>
  <si>
    <t>Sicherung 16AM</t>
  </si>
  <si>
    <t>RW/5154</t>
  </si>
  <si>
    <t>Spray blau</t>
  </si>
  <si>
    <t>RW/5153</t>
  </si>
  <si>
    <t>Storno  einfach musik.28.Ausg.</t>
  </si>
  <si>
    <t>RW/5174</t>
  </si>
  <si>
    <t>RW/5204</t>
  </si>
  <si>
    <t>Teppich,Tischtücher,Holzleim,</t>
  </si>
  <si>
    <t>RW/5135</t>
  </si>
  <si>
    <t>Toner HP201X</t>
  </si>
  <si>
    <t>RW/5019</t>
  </si>
  <si>
    <t>Trapezblech f. Splittsilo</t>
  </si>
  <si>
    <t>RW/5093</t>
  </si>
  <si>
    <t>Trockensauger, Turbobürste</t>
  </si>
  <si>
    <t>RW/5184</t>
  </si>
  <si>
    <t>Vorhangschloss</t>
  </si>
  <si>
    <t>RW/5058</t>
  </si>
  <si>
    <t>Wigapol, Glasmatten</t>
  </si>
  <si>
    <t>RW/5047</t>
  </si>
  <si>
    <t>Zeitrelais DMB51CM24</t>
  </si>
  <si>
    <t>RW/4</t>
  </si>
  <si>
    <t>Abo 1-12/2019 Kleine Zeitung</t>
  </si>
  <si>
    <t>RW/36</t>
  </si>
  <si>
    <t>Bipa,JZ;Geschirrspülmittel</t>
  </si>
  <si>
    <t>RW/37</t>
  </si>
  <si>
    <t>RW/75</t>
  </si>
  <si>
    <t>JZ; Div.f.Alltagsbetrieb</t>
  </si>
  <si>
    <t>RW/76</t>
  </si>
  <si>
    <t>JZ; Netflix</t>
  </si>
  <si>
    <t>RW/77</t>
  </si>
  <si>
    <t>Libro,Kopierpapier</t>
  </si>
  <si>
    <t>RW/117</t>
  </si>
  <si>
    <t>Batterie zu Tragkraftspritze</t>
  </si>
  <si>
    <t>RW/107</t>
  </si>
  <si>
    <t>Bürostühle</t>
  </si>
  <si>
    <t>RW/106</t>
  </si>
  <si>
    <t>RW/118</t>
  </si>
  <si>
    <t>RW/113</t>
  </si>
  <si>
    <t>Gig bag B-Tuba</t>
  </si>
  <si>
    <t>RW/108</t>
  </si>
  <si>
    <t>JZ: Div. Bücher</t>
  </si>
  <si>
    <t>Motoröl</t>
  </si>
  <si>
    <t>Ordner dunkelblau</t>
  </si>
  <si>
    <t>RW/114</t>
  </si>
  <si>
    <t>Toner cyan</t>
  </si>
  <si>
    <t>RW/122</t>
  </si>
  <si>
    <t>Div.Werkmaterial VS 1</t>
  </si>
  <si>
    <t>RW/124</t>
  </si>
  <si>
    <t>RW/125</t>
  </si>
  <si>
    <t>RW/137</t>
  </si>
  <si>
    <t>Abo 02/2019-01/2020</t>
  </si>
  <si>
    <t>Eisfresser</t>
  </si>
  <si>
    <t>RW/157</t>
  </si>
  <si>
    <t>Alu-Jalousien Bauhof-Büro</t>
  </si>
  <si>
    <t>RW/162</t>
  </si>
  <si>
    <t>cleanGlass Pad u. Halter</t>
  </si>
  <si>
    <t>Handschuhe</t>
  </si>
  <si>
    <t>RW/171</t>
  </si>
  <si>
    <t>Holzwurmtod,Schrauben,Keile,</t>
  </si>
  <si>
    <t>Kabelbinder, Blechschrauben</t>
  </si>
  <si>
    <t>Kleinschütz 230V</t>
  </si>
  <si>
    <t>RW/152</t>
  </si>
  <si>
    <t>RW/169</t>
  </si>
  <si>
    <t>Normkette f. Weihnachtsmarkt</t>
  </si>
  <si>
    <t>RW/153</t>
  </si>
  <si>
    <t>Novasol, Falthandtücher</t>
  </si>
  <si>
    <t>RW/178</t>
  </si>
  <si>
    <t>Personenstandsrecht</t>
  </si>
  <si>
    <t>RW/175</t>
  </si>
  <si>
    <t>Sonderausgabe Rundbrief</t>
  </si>
  <si>
    <t>RW/154</t>
  </si>
  <si>
    <t>Sterillium Classic</t>
  </si>
  <si>
    <t>RW/181</t>
  </si>
  <si>
    <t>Wigopal f. Kiessilo</t>
  </si>
  <si>
    <t>RW/186</t>
  </si>
  <si>
    <t>RW/207</t>
  </si>
  <si>
    <t>Portogeb. 12/2018</t>
  </si>
  <si>
    <t>RW/206</t>
  </si>
  <si>
    <t>RW/227</t>
  </si>
  <si>
    <t>Bilder am Eis VS2+VS3</t>
  </si>
  <si>
    <t>RW/242</t>
  </si>
  <si>
    <t>RW/236</t>
  </si>
  <si>
    <t>Div. für Küche</t>
  </si>
  <si>
    <t>RW/240</t>
  </si>
  <si>
    <t>Edding,Briefbox,Glitteruhu,</t>
  </si>
  <si>
    <t>RW/243</t>
  </si>
  <si>
    <t>Latten</t>
  </si>
  <si>
    <t>RW/230</t>
  </si>
  <si>
    <t>Rückschlagvent.,Durchlaufvent.</t>
  </si>
  <si>
    <t>RW/228</t>
  </si>
  <si>
    <t>RW/256</t>
  </si>
  <si>
    <t>RW/271</t>
  </si>
  <si>
    <t>Bildwörterbuch</t>
  </si>
  <si>
    <t>RW/253</t>
  </si>
  <si>
    <t>Fahnen, Lichtmastfahnen</t>
  </si>
  <si>
    <t>RW/257</t>
  </si>
  <si>
    <t>Fahrverbot-Tafeln, Laschen</t>
  </si>
  <si>
    <t>RW/272</t>
  </si>
  <si>
    <t>Falthandtücher, Seife, Desinf.</t>
  </si>
  <si>
    <t>RW/251</t>
  </si>
  <si>
    <t>Jolly-Supersticks,Laminator A3</t>
  </si>
  <si>
    <t>RW/258</t>
  </si>
  <si>
    <t>RW/280</t>
  </si>
  <si>
    <t>RW/277</t>
  </si>
  <si>
    <t>Küchentücher+Waschm.+Spülm.</t>
  </si>
  <si>
    <t>RW/325</t>
  </si>
  <si>
    <t>Anti-Bakterien Dieselzusatz</t>
  </si>
  <si>
    <t>RW/340</t>
  </si>
  <si>
    <t>Danfoss-Thermostat</t>
  </si>
  <si>
    <t>RW/349</t>
  </si>
  <si>
    <t>RW/332</t>
  </si>
  <si>
    <t>RW/341</t>
  </si>
  <si>
    <t>Dübel</t>
  </si>
  <si>
    <t>RW/309</t>
  </si>
  <si>
    <t>Fahrverbotstafeln</t>
  </si>
  <si>
    <t>RW/299</t>
  </si>
  <si>
    <t>RW/315</t>
  </si>
  <si>
    <t>RW/323</t>
  </si>
  <si>
    <t>Hinweisschilder, Halbkreis m.</t>
  </si>
  <si>
    <t>RW/301</t>
  </si>
  <si>
    <t>Klarsichthüllen, Ordner</t>
  </si>
  <si>
    <t>RW/353</t>
  </si>
  <si>
    <t>Kränze f. Kriegerdenkmäler</t>
  </si>
  <si>
    <t>RW/311</t>
  </si>
  <si>
    <t>LED-Röhre</t>
  </si>
  <si>
    <t>RW/300</t>
  </si>
  <si>
    <t>Ordner Schmal</t>
  </si>
  <si>
    <t>Ordner, Einlage-Personal</t>
  </si>
  <si>
    <t>RW/350</t>
  </si>
  <si>
    <t>Schwimmerschalter</t>
  </si>
  <si>
    <t>RW/331</t>
  </si>
  <si>
    <t>Silikonspray,Abdeckband,Cutter</t>
  </si>
  <si>
    <t>Streusalz</t>
  </si>
  <si>
    <t>Vignette f. Gen.Bus</t>
  </si>
  <si>
    <t>Zusatztafeln f. Kurzparkzone</t>
  </si>
  <si>
    <t>RW/438</t>
  </si>
  <si>
    <t>RW/442</t>
  </si>
  <si>
    <t>Blechwanne f. Schotterfang</t>
  </si>
  <si>
    <t>RW/437</t>
  </si>
  <si>
    <t>Brillant-Alkyd, Lackierpinsel,</t>
  </si>
  <si>
    <t>RW/441</t>
  </si>
  <si>
    <t>RW/406</t>
  </si>
  <si>
    <t>Div. Lebensmittel Kindergr.</t>
  </si>
  <si>
    <t>RW/408</t>
  </si>
  <si>
    <t>Holzleim, Samt, Lackwalzen</t>
  </si>
  <si>
    <t>RW/415</t>
  </si>
  <si>
    <t>RW/394</t>
  </si>
  <si>
    <t>JZ,Div.Lebensmittel</t>
  </si>
  <si>
    <t>RW/433</t>
  </si>
  <si>
    <t>Klebeband, Lackwalzen,</t>
  </si>
  <si>
    <t>RW/432</t>
  </si>
  <si>
    <t>Klebeband,Beton-Kunststofflack</t>
  </si>
  <si>
    <t>RW/416</t>
  </si>
  <si>
    <t>Kunststoffetiketten</t>
  </si>
  <si>
    <t>RW/440</t>
  </si>
  <si>
    <t>Lackwalze, Klebeband</t>
  </si>
  <si>
    <t>RW/420</t>
  </si>
  <si>
    <t>Spannschlösser  50 Stk.</t>
  </si>
  <si>
    <t>RW/439</t>
  </si>
  <si>
    <t>Tec7 clear, Pinselset,</t>
  </si>
  <si>
    <t>RW/404</t>
  </si>
  <si>
    <t>Verbindungswinkel PVC</t>
  </si>
  <si>
    <t>RW/436</t>
  </si>
  <si>
    <t>Vileda Wisch, Ersatzwischer</t>
  </si>
  <si>
    <t>RW/431</t>
  </si>
  <si>
    <t>Vileda Wisch,Ersatzwischer,</t>
  </si>
  <si>
    <t>Pinnwand</t>
  </si>
  <si>
    <t>RW/470</t>
  </si>
  <si>
    <t>Batterien,Sägeblatt,Schrauben</t>
  </si>
  <si>
    <t>RW/477</t>
  </si>
  <si>
    <t>RW/475</t>
  </si>
  <si>
    <t>Gewindeösen u. Bohrer</t>
  </si>
  <si>
    <t>RW/474</t>
  </si>
  <si>
    <t>RW/476</t>
  </si>
  <si>
    <t>Kuli, Blaupapier</t>
  </si>
  <si>
    <t>RW/468</t>
  </si>
  <si>
    <t>Schneebauschrauben,</t>
  </si>
  <si>
    <t>RW/469</t>
  </si>
  <si>
    <t>Schraubendreherset, Holzleim</t>
  </si>
  <si>
    <t>RW/472</t>
  </si>
  <si>
    <t>RW/465</t>
  </si>
  <si>
    <t>Vorhangschloss f. E-Werkstätte</t>
  </si>
  <si>
    <t>Arbeitsmappe Lebenskonpetenzen</t>
  </si>
  <si>
    <t>RW/519</t>
  </si>
  <si>
    <t>RW/501</t>
  </si>
  <si>
    <t>Blumenerde,Glübirnen,Schrauben</t>
  </si>
  <si>
    <t>RW/514</t>
  </si>
  <si>
    <t>Fächerträger, Blechschrauben</t>
  </si>
  <si>
    <t>RW/498</t>
  </si>
  <si>
    <t>RW/509</t>
  </si>
  <si>
    <t>Gebührenbehelf 2017 4 Stk.</t>
  </si>
  <si>
    <t>Kopienpauschale 2019</t>
  </si>
  <si>
    <t>Lerntappich Tangram</t>
  </si>
  <si>
    <t>RW/520</t>
  </si>
  <si>
    <t xml:space="preserve">Quips, Märchenbrunnen, </t>
  </si>
  <si>
    <t>RW/507</t>
  </si>
  <si>
    <t>RW/513</t>
  </si>
  <si>
    <t>Winkelverbinder,Torbandschraub</t>
  </si>
  <si>
    <t>WZ Verschraubung</t>
  </si>
  <si>
    <t>RW/535</t>
  </si>
  <si>
    <t>RW/575</t>
  </si>
  <si>
    <t>RW/581</t>
  </si>
  <si>
    <t>Auftausalz</t>
  </si>
  <si>
    <t>Bigläutewerk, Wipptaster</t>
  </si>
  <si>
    <t>RW/579</t>
  </si>
  <si>
    <t>Biobeutel,Gassibeutel,Spender</t>
  </si>
  <si>
    <t>Energieblock</t>
  </si>
  <si>
    <t>RW/566</t>
  </si>
  <si>
    <t>RW/571</t>
  </si>
  <si>
    <t>Kabeltrommel, Verlängerung,</t>
  </si>
  <si>
    <t>Kombi-Tauchpumpe</t>
  </si>
  <si>
    <t>RW/583</t>
  </si>
  <si>
    <t>LED Bulblight, Aderendhülse</t>
  </si>
  <si>
    <t>RW/585</t>
  </si>
  <si>
    <t>Leuchtmittel, Verteilersäule,</t>
  </si>
  <si>
    <t>RW/588</t>
  </si>
  <si>
    <t xml:space="preserve">Schalter, Steuerleitung, </t>
  </si>
  <si>
    <t>RW/573</t>
  </si>
  <si>
    <t>Sicherheitsstiefel</t>
  </si>
  <si>
    <t>Steckdosenschutz</t>
  </si>
  <si>
    <t>RW/593</t>
  </si>
  <si>
    <t>Supertherm Spray, Klebeband</t>
  </si>
  <si>
    <t>RW/577</t>
  </si>
  <si>
    <t>RW/576</t>
  </si>
  <si>
    <t>Portogeb. 1/2019</t>
  </si>
  <si>
    <t>RW/660</t>
  </si>
  <si>
    <t>Anbohrschelle, Spezialflansch</t>
  </si>
  <si>
    <t>RW/649</t>
  </si>
  <si>
    <t>Einbaugarnit., Verbinder</t>
  </si>
  <si>
    <t>RW/662</t>
  </si>
  <si>
    <t>Gardena Greifer</t>
  </si>
  <si>
    <t>RW/636</t>
  </si>
  <si>
    <t>Heijamano, Diseney Film Favor.</t>
  </si>
  <si>
    <t>RW/643</t>
  </si>
  <si>
    <t>Kekse,Müsli,Saft,Duschgel,</t>
  </si>
  <si>
    <t>RW/655</t>
  </si>
  <si>
    <t>Kugelkäfige, Spannstifte,</t>
  </si>
  <si>
    <t>RW/638</t>
  </si>
  <si>
    <t>RW/663</t>
  </si>
  <si>
    <t>Reflektorenlampe, Isoled</t>
  </si>
  <si>
    <t>Reindlin,Krapfen,Saft,Kaffee</t>
  </si>
  <si>
    <t>RW/661</t>
  </si>
  <si>
    <t>Reparaturkupplung</t>
  </si>
  <si>
    <t>Tee, Milch, Zucker</t>
  </si>
  <si>
    <t>RW/637</t>
  </si>
  <si>
    <t>RW/727</t>
  </si>
  <si>
    <t>Bücher</t>
  </si>
  <si>
    <t>RW/746</t>
  </si>
  <si>
    <t>Druckrohr Trinkw.</t>
  </si>
  <si>
    <t>RW/741</t>
  </si>
  <si>
    <t>Genol Ecomix 5L</t>
  </si>
  <si>
    <t>RW/742</t>
  </si>
  <si>
    <t>RW/745</t>
  </si>
  <si>
    <t>Getränke Faschingsumzug</t>
  </si>
  <si>
    <t>RW/725</t>
  </si>
  <si>
    <t>Heberglocke</t>
  </si>
  <si>
    <t>RW/750</t>
  </si>
  <si>
    <t>Karabiner f. Faschingsfahnen</t>
  </si>
  <si>
    <t>RW/751</t>
  </si>
  <si>
    <t>Kugelgehäuse, Sägekette,</t>
  </si>
  <si>
    <t>RW/747</t>
  </si>
  <si>
    <t>Montage Schaum, Filtervließ</t>
  </si>
  <si>
    <t>RW/728</t>
  </si>
  <si>
    <t>orangePower, Fox</t>
  </si>
  <si>
    <t>RW/730</t>
  </si>
  <si>
    <t>Schieber, Sechskantmutter,</t>
  </si>
  <si>
    <t>RW/740</t>
  </si>
  <si>
    <t>Schlauch 19x27</t>
  </si>
  <si>
    <t>RW/731</t>
  </si>
  <si>
    <t>Sechskantschrauben 100 Stk</t>
  </si>
  <si>
    <t>RW/743</t>
  </si>
  <si>
    <t>Staubsauger Powerprof classic</t>
  </si>
  <si>
    <t>Straßenkappen starr</t>
  </si>
  <si>
    <t>RW/781</t>
  </si>
  <si>
    <t>Ausblaspistole, Adapterset</t>
  </si>
  <si>
    <t>RW/797</t>
  </si>
  <si>
    <t xml:space="preserve">Cockpit-Glanz, Schrubber, </t>
  </si>
  <si>
    <t>RW/761</t>
  </si>
  <si>
    <t>RW/773</t>
  </si>
  <si>
    <t>Div. Lebensmittel u.Bastelmat.</t>
  </si>
  <si>
    <t>RW/778</t>
  </si>
  <si>
    <t>ergon. Wipp Hocker</t>
  </si>
  <si>
    <t>RW/799</t>
  </si>
  <si>
    <t>Farbe, Pinselset f. Schneest.</t>
  </si>
  <si>
    <t>RW/802</t>
  </si>
  <si>
    <t xml:space="preserve">Farbe, Spachtel, Silicon, </t>
  </si>
  <si>
    <t>RW/774</t>
  </si>
  <si>
    <t>Frostschaden-WZ</t>
  </si>
  <si>
    <t>RW/783</t>
  </si>
  <si>
    <t>Glühbirnen,Streusalz,Schrauben</t>
  </si>
  <si>
    <t>RW/794</t>
  </si>
  <si>
    <t>Ordner, Trennfahnen,Kuverts,</t>
  </si>
  <si>
    <t>RW/795</t>
  </si>
  <si>
    <t>Ottoseal, Spray</t>
  </si>
  <si>
    <t>RW/803</t>
  </si>
  <si>
    <t>RW/796</t>
  </si>
  <si>
    <t>Reibtuch, Schrubber, Reiniger</t>
  </si>
  <si>
    <t>RW/800</t>
  </si>
  <si>
    <t>Rostschutz</t>
  </si>
  <si>
    <t>RW/786</t>
  </si>
  <si>
    <t>Sägeblätter</t>
  </si>
  <si>
    <t>RW/782</t>
  </si>
  <si>
    <t>Schlegelstiel, Schlauchklemmen</t>
  </si>
  <si>
    <t>RW/776</t>
  </si>
  <si>
    <t>Überschiebemuffe</t>
  </si>
  <si>
    <t>Div.Empf., JZ-Div.Lebensmittel</t>
  </si>
  <si>
    <t>RW/817</t>
  </si>
  <si>
    <t>Tedi GmbH, JZ-Div.Bastelmat.</t>
  </si>
  <si>
    <t>Bausteine Englisch 1-5/19</t>
  </si>
  <si>
    <t>RW/883</t>
  </si>
  <si>
    <t>Anlagenschlüssel ÖGB-Raum</t>
  </si>
  <si>
    <t>RW/871</t>
  </si>
  <si>
    <t>RW/889</t>
  </si>
  <si>
    <t>RW/863</t>
  </si>
  <si>
    <t>RW/857</t>
  </si>
  <si>
    <t>RW/858</t>
  </si>
  <si>
    <t>RW/856</t>
  </si>
  <si>
    <t>RW/864</t>
  </si>
  <si>
    <t>RW/853</t>
  </si>
  <si>
    <t>Div. Verbandsmaterial</t>
  </si>
  <si>
    <t>RW/851</t>
  </si>
  <si>
    <t xml:space="preserve">Falthandtücher, Sprühseife, </t>
  </si>
  <si>
    <t>RW/885</t>
  </si>
  <si>
    <t>RW/881</t>
  </si>
  <si>
    <t>Krapfen</t>
  </si>
  <si>
    <t>RW/869</t>
  </si>
  <si>
    <t>Lese-Märchen-Box</t>
  </si>
  <si>
    <t>RW/852</t>
  </si>
  <si>
    <t>Muffennippel PVC</t>
  </si>
  <si>
    <t>RW/884</t>
  </si>
  <si>
    <t>RW/878</t>
  </si>
  <si>
    <t>Spiralbohrsatz</t>
  </si>
  <si>
    <t>RW/876</t>
  </si>
  <si>
    <t>Stahlschrauben,Flügelmutter,</t>
  </si>
  <si>
    <t>Stahlstifte, Spiralbohrerset</t>
  </si>
  <si>
    <t>40,68l Super, 411,21l Diesel</t>
  </si>
  <si>
    <t>RW/891</t>
  </si>
  <si>
    <t>Winkel, Übergangsmuffennip.,</t>
  </si>
  <si>
    <t>RW/875</t>
  </si>
  <si>
    <t>Winkelverbinder</t>
  </si>
  <si>
    <t>Containeranschluss Cam Lock</t>
  </si>
  <si>
    <t>RW/902</t>
  </si>
  <si>
    <t>E-Schieber,Straßenkappe,</t>
  </si>
  <si>
    <t>RW/905</t>
  </si>
  <si>
    <t>Einbaugarn. teleskopisch</t>
  </si>
  <si>
    <t>RW/899</t>
  </si>
  <si>
    <t>Erste-Hilfe-Kasten auffüllen</t>
  </si>
  <si>
    <t>RW/900</t>
  </si>
  <si>
    <t>RW/903</t>
  </si>
  <si>
    <t>Fusskrümmer, Unterlagsplatte</t>
  </si>
  <si>
    <t>RW/915</t>
  </si>
  <si>
    <t>Klarsichthüllen, Stifte</t>
  </si>
  <si>
    <t>Klarsichtsäckchen 200 Stk.</t>
  </si>
  <si>
    <t>RW/921</t>
  </si>
  <si>
    <t>Radio mit CD</t>
  </si>
  <si>
    <t>RW/904</t>
  </si>
  <si>
    <t>Überflurhydrant NGG</t>
  </si>
  <si>
    <t>Akkord-Spachtel, Ottoseal,</t>
  </si>
  <si>
    <t>RW/948</t>
  </si>
  <si>
    <t>Atemschutzmasken,Schutzbrillen</t>
  </si>
  <si>
    <t>RW/931</t>
  </si>
  <si>
    <t>RW/958</t>
  </si>
  <si>
    <t>BISTA Deutsch Sinnerfassung</t>
  </si>
  <si>
    <t>RW/925</t>
  </si>
  <si>
    <t>Div. Verbandmaterial</t>
  </si>
  <si>
    <t>RW/959</t>
  </si>
  <si>
    <t>Geometriekartei</t>
  </si>
  <si>
    <t>Ringmaulschlüsselsatz,Maßband,</t>
  </si>
  <si>
    <t>RW/944</t>
  </si>
  <si>
    <t>Testheft Vorschulalter</t>
  </si>
  <si>
    <t>RW/951</t>
  </si>
  <si>
    <t>RW/977</t>
  </si>
  <si>
    <t>FCC ASA, Styroporsäcke</t>
  </si>
  <si>
    <t>RW/984</t>
  </si>
  <si>
    <t>RW/990</t>
  </si>
  <si>
    <t>JZ;Div.f.Alltagsb.+Osternester</t>
  </si>
  <si>
    <t>RW/985</t>
  </si>
  <si>
    <t>Tintenpatrone</t>
  </si>
  <si>
    <t>RW/1013</t>
  </si>
  <si>
    <t>Gutscheine</t>
  </si>
  <si>
    <t>RW/1064</t>
  </si>
  <si>
    <t>Akku Bohrschrauber Hitachi,</t>
  </si>
  <si>
    <t>RW/1055</t>
  </si>
  <si>
    <t>Akku, Antenne</t>
  </si>
  <si>
    <t>RW/1068</t>
  </si>
  <si>
    <t>Blitzleuchten, Schütz</t>
  </si>
  <si>
    <t>RW/1066</t>
  </si>
  <si>
    <t>Brandmelder, Druckkupplung</t>
  </si>
  <si>
    <t>RW/1072</t>
  </si>
  <si>
    <t>CeeStecker, Steuerleitung,</t>
  </si>
  <si>
    <t>RW/1070</t>
  </si>
  <si>
    <t>Dosenklemmen</t>
  </si>
  <si>
    <t>Duftreiniger</t>
  </si>
  <si>
    <t>RW/1084</t>
  </si>
  <si>
    <t>GF Muffennippel</t>
  </si>
  <si>
    <t>Gummihandschuhe, Gabelmop,</t>
  </si>
  <si>
    <t>RW/1054</t>
  </si>
  <si>
    <t>RW/1063</t>
  </si>
  <si>
    <t>Holzrahmen u. Spiegel</t>
  </si>
  <si>
    <t>RW/1049</t>
  </si>
  <si>
    <t>Kleenex Waschlotion, Tess</t>
  </si>
  <si>
    <t>3 Karton 6x 1l Kleenex Waschlotion, 1 Sack 20kg Tess</t>
  </si>
  <si>
    <t>RW/1062</t>
  </si>
  <si>
    <t>Korbo Technik, Messzylinder,</t>
  </si>
  <si>
    <t>RW/1061</t>
  </si>
  <si>
    <t>Korbo Vollfarben</t>
  </si>
  <si>
    <t>RW/1078</t>
  </si>
  <si>
    <t>Kuverts, Mappe, Einband</t>
  </si>
  <si>
    <t>RW/1065</t>
  </si>
  <si>
    <t>Montagekleber</t>
  </si>
  <si>
    <t>RW/1082</t>
  </si>
  <si>
    <t>Montageschaum, Silicon,</t>
  </si>
  <si>
    <t>RW/1079</t>
  </si>
  <si>
    <t>RW/1033</t>
  </si>
  <si>
    <t>Ordner f. Archiv</t>
  </si>
  <si>
    <t>RW/1073</t>
  </si>
  <si>
    <t>Rasteranbauleuchten,</t>
  </si>
  <si>
    <t>RW/1058</t>
  </si>
  <si>
    <t>Sachaufwand Schuljahr 2018/201</t>
  </si>
  <si>
    <t>RW/1050</t>
  </si>
  <si>
    <t>Sperrschelle</t>
  </si>
  <si>
    <t>RW/1071</t>
  </si>
  <si>
    <t>Spiralleitung, Universaldose,</t>
  </si>
  <si>
    <t>Sprühseife, Novasol</t>
  </si>
  <si>
    <t>RW/1069</t>
  </si>
  <si>
    <t>Starkstromkabel, Leuchtmittel</t>
  </si>
  <si>
    <t>RW/1060</t>
  </si>
  <si>
    <t>Trennblätter,Edding,Lackstift,</t>
  </si>
  <si>
    <t>RW/1080</t>
  </si>
  <si>
    <t>UhuStic,Pritt-Roller,Minen,</t>
  </si>
  <si>
    <t>RW/1052</t>
  </si>
  <si>
    <t>Augendusche, Wandhalterung</t>
  </si>
  <si>
    <t>RW/1109</t>
  </si>
  <si>
    <t>Autoladegerät f. HFG</t>
  </si>
  <si>
    <t>RW/1123</t>
  </si>
  <si>
    <t>Bleistifte,Mappen,Korr.Roller</t>
  </si>
  <si>
    <t>RW/1117</t>
  </si>
  <si>
    <t>Eier, Farben</t>
  </si>
  <si>
    <t>ErgoMouse Blue</t>
  </si>
  <si>
    <t>RW/1089</t>
  </si>
  <si>
    <t>Flat Staples, Signaltaschen,</t>
  </si>
  <si>
    <t>Handfunkgerät Motorola, Akku</t>
  </si>
  <si>
    <t>RW/1122</t>
  </si>
  <si>
    <t>Kreiden, Kuverts, Notizblock</t>
  </si>
  <si>
    <t>Magnetheber f. Straßenkappen</t>
  </si>
  <si>
    <t>RW/1105</t>
  </si>
  <si>
    <t>RW/1088</t>
  </si>
  <si>
    <t>Memo Tape refil, Highlighter,</t>
  </si>
  <si>
    <t>RW/1114</t>
  </si>
  <si>
    <t>Power Gel Stick, Ministelzen,</t>
  </si>
  <si>
    <t>RW/1112</t>
  </si>
  <si>
    <t>Reca 2-K-Zangenset</t>
  </si>
  <si>
    <t>Schlauchmundstück, Komfortdüse</t>
  </si>
  <si>
    <t>einfach musikalisch 29.Ausgabe</t>
  </si>
  <si>
    <t>RW/1178</t>
  </si>
  <si>
    <t>Amazon,Dönges-Rettungsschere</t>
  </si>
  <si>
    <t>RW/1179</t>
  </si>
  <si>
    <t>Flachfaltenfilter</t>
  </si>
  <si>
    <t>RW/1182</t>
  </si>
  <si>
    <t>RW/1367</t>
  </si>
  <si>
    <t>JZ;Div.f.Reindling</t>
  </si>
  <si>
    <t>RW/1183</t>
  </si>
  <si>
    <t>JZ;Töpfe+Deko</t>
  </si>
  <si>
    <t>RW/1234</t>
  </si>
  <si>
    <t>RW/1243</t>
  </si>
  <si>
    <t>RW/1242</t>
  </si>
  <si>
    <t>Druckrohr 100m</t>
  </si>
  <si>
    <t>Ecolan Glas Plus</t>
  </si>
  <si>
    <t>RW/1236</t>
  </si>
  <si>
    <t>Handschuhe beschichtet</t>
  </si>
  <si>
    <t>Müllbeseitigung</t>
  </si>
  <si>
    <t>527000</t>
  </si>
  <si>
    <t>RW/1241</t>
  </si>
  <si>
    <t>Spray orange, Schraubzwingen</t>
  </si>
  <si>
    <t>Tec7 schw.</t>
  </si>
  <si>
    <t>Verschraubung, Druckrohr,</t>
  </si>
  <si>
    <t>RW/1245</t>
  </si>
  <si>
    <t>Rückzlg. Sachaufwand Schuljahr</t>
  </si>
  <si>
    <t>RW/1300</t>
  </si>
  <si>
    <t>Aufhängevorrichtung f.</t>
  </si>
  <si>
    <t>RW/1293</t>
  </si>
  <si>
    <t>Besen, Stiele, Stielhalter</t>
  </si>
  <si>
    <t>RW/1281</t>
  </si>
  <si>
    <t>RW/1275</t>
  </si>
  <si>
    <t>Betonstahl f. Wanderwege</t>
  </si>
  <si>
    <t>RW/1299</t>
  </si>
  <si>
    <t>Dämmplatten,Mehrzweckschrauben</t>
  </si>
  <si>
    <t>RW/1306</t>
  </si>
  <si>
    <t>RW/1298</t>
  </si>
  <si>
    <t>RW/1288</t>
  </si>
  <si>
    <t>RW/1271</t>
  </si>
  <si>
    <t>RW/1305</t>
  </si>
  <si>
    <t>RW/1273</t>
  </si>
  <si>
    <t>RW/1296</t>
  </si>
  <si>
    <t>RW/1297</t>
  </si>
  <si>
    <t>RW/1272</t>
  </si>
  <si>
    <t>RW/1274</t>
  </si>
  <si>
    <t>RW/1283</t>
  </si>
  <si>
    <t>RW/1294</t>
  </si>
  <si>
    <t>Duracel AAA</t>
  </si>
  <si>
    <t>RW/1267</t>
  </si>
  <si>
    <t>FileSticker, DisplayBooks</t>
  </si>
  <si>
    <t>RW/1307</t>
  </si>
  <si>
    <t>Geschenkskorb f. Pensionierung</t>
  </si>
  <si>
    <t>RW/1316</t>
  </si>
  <si>
    <t>RW/1302</t>
  </si>
  <si>
    <t>Medaillen f. Lauf- u.</t>
  </si>
  <si>
    <t>Öl Genol</t>
  </si>
  <si>
    <t>RW/1269</t>
  </si>
  <si>
    <t>Sappel u. Stiel, Gartenschere,</t>
  </si>
  <si>
    <t>RW/1266</t>
  </si>
  <si>
    <t>Sichtmappen,Display Book,</t>
  </si>
  <si>
    <t>Straßnkappe Gußeisen</t>
  </si>
  <si>
    <t>RW/1295</t>
  </si>
  <si>
    <t>Trockenbeton faserverst.</t>
  </si>
  <si>
    <t>RW/1292</t>
  </si>
  <si>
    <t>Türstopper, Spiralbohrer</t>
  </si>
  <si>
    <t>RW/1317</t>
  </si>
  <si>
    <t>USB-Stick</t>
  </si>
  <si>
    <t>Zeichenpapier, Blumenseide,</t>
  </si>
  <si>
    <t>RW/1337</t>
  </si>
  <si>
    <t>Eckrohrzange</t>
  </si>
  <si>
    <t>RW/1348</t>
  </si>
  <si>
    <t>Erste-Hilfe-Schlüsselanhänger</t>
  </si>
  <si>
    <t>RW/1351</t>
  </si>
  <si>
    <t>Etikettierung Rundbrief 4</t>
  </si>
  <si>
    <t>RW/1335</t>
  </si>
  <si>
    <t>Hausanschluss-Schieber</t>
  </si>
  <si>
    <t>Holzbeizen, Porzellankleber</t>
  </si>
  <si>
    <t>RW/1357</t>
  </si>
  <si>
    <t>Luftfilter</t>
  </si>
  <si>
    <t>Messer, Sägekette</t>
  </si>
  <si>
    <t>RW/1326</t>
  </si>
  <si>
    <t>RW/1361</t>
  </si>
  <si>
    <t>Nitro-Verdünnung</t>
  </si>
  <si>
    <t>Sachaufwand Schuljahr 18/19</t>
  </si>
  <si>
    <t>RW/1338</t>
  </si>
  <si>
    <t>Schachtabdeckungen m.</t>
  </si>
  <si>
    <t>RW/1340</t>
  </si>
  <si>
    <t xml:space="preserve">Schnellschlusshahn, </t>
  </si>
  <si>
    <t>RW/1362</t>
  </si>
  <si>
    <t>Verkehrsspiegel Anti-Eis</t>
  </si>
  <si>
    <t>RW/1334</t>
  </si>
  <si>
    <t>WZ-Einbaugarnitur, Verschraub.</t>
  </si>
  <si>
    <t>RW/1413</t>
  </si>
  <si>
    <t>RW/1417</t>
  </si>
  <si>
    <t>RW/1403</t>
  </si>
  <si>
    <t>Div. Lebensmittel u. Spielmat.</t>
  </si>
  <si>
    <t>RW/1399</t>
  </si>
  <si>
    <t>Jumbo Toilettenpapier</t>
  </si>
  <si>
    <t>RW/1410</t>
  </si>
  <si>
    <t>Kanalkrampen m. Stiel</t>
  </si>
  <si>
    <t>Kette, Schekel Niro</t>
  </si>
  <si>
    <t>RW/1405</t>
  </si>
  <si>
    <t>Service Kit, Deckeldichtung</t>
  </si>
  <si>
    <t>RW/1411</t>
  </si>
  <si>
    <t>Stahlschrauben verzinkt</t>
  </si>
  <si>
    <t>RW/1434</t>
  </si>
  <si>
    <t>RW/1435</t>
  </si>
  <si>
    <t>JZ;Light-Box</t>
  </si>
  <si>
    <t>RW/1485</t>
  </si>
  <si>
    <t>Abdeckband, Injektionsmörtel</t>
  </si>
  <si>
    <t>RW/1482</t>
  </si>
  <si>
    <t>Dichtring, Stutzen f.</t>
  </si>
  <si>
    <t>RW/1492</t>
  </si>
  <si>
    <t>Div. Musikbücher</t>
  </si>
  <si>
    <t>RW/1447</t>
  </si>
  <si>
    <t>Doc-Clip transp.</t>
  </si>
  <si>
    <t>RW/1449</t>
  </si>
  <si>
    <t>Doppelrollos</t>
  </si>
  <si>
    <t>RW/1479</t>
  </si>
  <si>
    <t>Druckschlauch Waldbrand</t>
  </si>
  <si>
    <t>RW/1480</t>
  </si>
  <si>
    <t>Einsatzblusen, Einsatzhosen,</t>
  </si>
  <si>
    <t>RW/1457</t>
  </si>
  <si>
    <t>Flachriemen - Lüfter</t>
  </si>
  <si>
    <t>RW/1490</t>
  </si>
  <si>
    <t>Gebäudefunk Blister, Aderleit.</t>
  </si>
  <si>
    <t>RW/1489</t>
  </si>
  <si>
    <t>Halogenstäbe, Tropfenlampen</t>
  </si>
  <si>
    <t>RW/1445</t>
  </si>
  <si>
    <t>Handschuhe, Abfallsäcke,Ecolan</t>
  </si>
  <si>
    <t>RW/1477</t>
  </si>
  <si>
    <t>O-Ringe f. Atemschutzger.</t>
  </si>
  <si>
    <t>RW/1452</t>
  </si>
  <si>
    <t xml:space="preserve">Ordner </t>
  </si>
  <si>
    <t>RW/1494</t>
  </si>
  <si>
    <t xml:space="preserve">Silicon, Contact Faser, </t>
  </si>
  <si>
    <t>RW/1481</t>
  </si>
  <si>
    <t>Tischtennis Set, Handmikroskop</t>
  </si>
  <si>
    <t>RW/1446</t>
  </si>
  <si>
    <t>Toilettenpapier,Geschirrspült.</t>
  </si>
  <si>
    <t>RW/1486</t>
  </si>
  <si>
    <t>Waschbetonplatten</t>
  </si>
  <si>
    <t>48 Stück</t>
  </si>
  <si>
    <t>RW/1503</t>
  </si>
  <si>
    <t>RW/1500</t>
  </si>
  <si>
    <t>Müllb.+G.Reiniger</t>
  </si>
  <si>
    <t>Tee+Zucker</t>
  </si>
  <si>
    <t>RW/1524</t>
  </si>
  <si>
    <t>RW/1509</t>
  </si>
  <si>
    <t>Baumwollmop</t>
  </si>
  <si>
    <t>Betonschotter</t>
  </si>
  <si>
    <t>Bretter f. Josefsbrücke</t>
  </si>
  <si>
    <t>RW/1528</t>
  </si>
  <si>
    <t>RW/1522</t>
  </si>
  <si>
    <t>RW/1525</t>
  </si>
  <si>
    <t>Gewindeflansch, Schieber,</t>
  </si>
  <si>
    <t>RW/1511</t>
  </si>
  <si>
    <t>Klemmbrett,Memo Tape refil,</t>
  </si>
  <si>
    <t>RW/1510</t>
  </si>
  <si>
    <t>Memopage,Zero Toxic, Leading P</t>
  </si>
  <si>
    <t>RW/1516</t>
  </si>
  <si>
    <t>RSb-Etiketten A5 quer</t>
  </si>
  <si>
    <t>RW/1523</t>
  </si>
  <si>
    <t>Schlauche f. Sackrodel</t>
  </si>
  <si>
    <t>Super, Diesel, Gemisch</t>
  </si>
  <si>
    <t>RW/1556</t>
  </si>
  <si>
    <t>Abo 5/19-4/20 Kronen Zeitung</t>
  </si>
  <si>
    <t>RW/1560</t>
  </si>
  <si>
    <t>Div. Lebensmittel f. Gratulat.</t>
  </si>
  <si>
    <t>RW/1546</t>
  </si>
  <si>
    <t>RW/1549</t>
  </si>
  <si>
    <t>120 stück, 20l</t>
  </si>
  <si>
    <t>RW/1540</t>
  </si>
  <si>
    <t>Portogeb. 3/2019</t>
  </si>
  <si>
    <t>RW/1548</t>
  </si>
  <si>
    <t>Reindling f.Besuch-Kl.Zeitung</t>
  </si>
  <si>
    <t>RW/1561</t>
  </si>
  <si>
    <t>Tixo-Uhu-Stick</t>
  </si>
  <si>
    <t>RW/1592</t>
  </si>
  <si>
    <t>Akku v. Funkgerät GP340/360</t>
  </si>
  <si>
    <t>RW/1600</t>
  </si>
  <si>
    <t>Bowdenzugweiche, Bowdenzug L</t>
  </si>
  <si>
    <t>RW/1597</t>
  </si>
  <si>
    <t xml:space="preserve">Consolan, Haken, Bilderösen, </t>
  </si>
  <si>
    <t>RW/1607</t>
  </si>
  <si>
    <t>RW/1601</t>
  </si>
  <si>
    <t>Flockungsmittel 1 Container</t>
  </si>
  <si>
    <t>RW/1590</t>
  </si>
  <si>
    <t>RW/1606</t>
  </si>
  <si>
    <t>Gewebeband,Handschuhe,</t>
  </si>
  <si>
    <t>RW/1605</t>
  </si>
  <si>
    <t xml:space="preserve">Gläserkörbe </t>
  </si>
  <si>
    <t>Nachfüllungen f. Bleistifte,</t>
  </si>
  <si>
    <t>Nerperl Innenteil,Fächerträger</t>
  </si>
  <si>
    <t>Pinsel, Spannplattenschr.</t>
  </si>
  <si>
    <t>RW/1594</t>
  </si>
  <si>
    <t>RW/1656</t>
  </si>
  <si>
    <t xml:space="preserve"> BWT Durchlaufventil,</t>
  </si>
  <si>
    <t>RW/1688</t>
  </si>
  <si>
    <t>Arbeitshosen, Übergangsstücke</t>
  </si>
  <si>
    <t>Bohrer,Zangen,Drahtseil,</t>
  </si>
  <si>
    <t>RW/1674</t>
  </si>
  <si>
    <t>RW/1671</t>
  </si>
  <si>
    <t>RW/1721</t>
  </si>
  <si>
    <t>RW/1693</t>
  </si>
  <si>
    <t>RW/1709</t>
  </si>
  <si>
    <t>Diesel. Super</t>
  </si>
  <si>
    <t>RW/1673</t>
  </si>
  <si>
    <t>DieselTECH</t>
  </si>
  <si>
    <t xml:space="preserve">Div. Bastelmaterial u. </t>
  </si>
  <si>
    <t>RW/1707</t>
  </si>
  <si>
    <t>Grassamen Gehweg</t>
  </si>
  <si>
    <t>RW/1700</t>
  </si>
  <si>
    <t>Hahnstück, Spritze</t>
  </si>
  <si>
    <t>RW/1691</t>
  </si>
  <si>
    <t>Kragenspiegel, Diensthose,</t>
  </si>
  <si>
    <t>Marmorsplitt</t>
  </si>
  <si>
    <t>RW/1706</t>
  </si>
  <si>
    <t>Muffe, Rohr Hauskanal</t>
  </si>
  <si>
    <t>Muttertags-, Weihnachts-,</t>
  </si>
  <si>
    <t>RW/1692</t>
  </si>
  <si>
    <t>Pflanzenerde</t>
  </si>
  <si>
    <t>RW/1729</t>
  </si>
  <si>
    <t>Puzzle Flughafen, Mein Tag,</t>
  </si>
  <si>
    <t>RW/1704</t>
  </si>
  <si>
    <t>Rad f. Schiebetruhe, Kleber</t>
  </si>
  <si>
    <t>Rechenbesen, Blumenerde</t>
  </si>
  <si>
    <t>RW/1694</t>
  </si>
  <si>
    <t>Spielrasen, Reinigungsspritze</t>
  </si>
  <si>
    <t>RW/1699</t>
  </si>
  <si>
    <t>Steinschlegel, Dübel</t>
  </si>
  <si>
    <t xml:space="preserve">Steinschlegel, Krallenkeil, </t>
  </si>
  <si>
    <t>Super f. Pumpe</t>
  </si>
  <si>
    <t>RW/1716</t>
  </si>
  <si>
    <t>Technik Mini Waffleblocks</t>
  </si>
  <si>
    <t>RW/1669</t>
  </si>
  <si>
    <t xml:space="preserve">Trimmyline </t>
  </si>
  <si>
    <t>Zaunklammern</t>
  </si>
  <si>
    <t>RW/1759</t>
  </si>
  <si>
    <t>RW/1764</t>
  </si>
  <si>
    <t>Ersatzfilter f. Lüftungsanlage</t>
  </si>
  <si>
    <t>RW/1772</t>
  </si>
  <si>
    <t>RW/1765</t>
  </si>
  <si>
    <t xml:space="preserve">Pflanzen </t>
  </si>
  <si>
    <t>RW/1762</t>
  </si>
  <si>
    <t>Saugschlauch, Parketdürse</t>
  </si>
  <si>
    <t>RW/1773</t>
  </si>
  <si>
    <t>TEDI,JZ;Div.f.Alltagsbetrieb</t>
  </si>
  <si>
    <t>RW/1824</t>
  </si>
  <si>
    <t>RW/1826</t>
  </si>
  <si>
    <t>Ankerbolzen Geländer Kappel</t>
  </si>
  <si>
    <t>RW/1791</t>
  </si>
  <si>
    <t>RW/1838</t>
  </si>
  <si>
    <t>RW/1825</t>
  </si>
  <si>
    <t>Durchlaufventil, Einbaugarnit.</t>
  </si>
  <si>
    <t>RW/1816</t>
  </si>
  <si>
    <t>Flexichair</t>
  </si>
  <si>
    <t>RW/1810</t>
  </si>
  <si>
    <t>Frostkoffer, Wegschotter</t>
  </si>
  <si>
    <t>RW/1830</t>
  </si>
  <si>
    <t>Huaqvarna Akku Trimmer</t>
  </si>
  <si>
    <t>RW/1813</t>
  </si>
  <si>
    <t>RW/1820</t>
  </si>
  <si>
    <t>Kärcher Mehrzwecksauger</t>
  </si>
  <si>
    <t>RW/1837</t>
  </si>
  <si>
    <t>Kugellager f. Laubgebläse,</t>
  </si>
  <si>
    <t>RW/1812</t>
  </si>
  <si>
    <t>Parkettdüse</t>
  </si>
  <si>
    <t>RW/1784</t>
  </si>
  <si>
    <t>RW/1811</t>
  </si>
  <si>
    <t>Vliesfiltertüte</t>
  </si>
  <si>
    <t>RW/1806</t>
  </si>
  <si>
    <t>Wettexrollen</t>
  </si>
  <si>
    <t>RW/1818</t>
  </si>
  <si>
    <t>Würfelfux, Kinder d. Sonne</t>
  </si>
  <si>
    <t>RW/1817</t>
  </si>
  <si>
    <t>Würfellux,Jogo Rapido,</t>
  </si>
  <si>
    <t>RW/1827</t>
  </si>
  <si>
    <t>WZ-Einbaugarnitur, Rohr,</t>
  </si>
  <si>
    <t>RW/1848</t>
  </si>
  <si>
    <t>Absperrband, Fugenkratzer</t>
  </si>
  <si>
    <t>axcom Akku</t>
  </si>
  <si>
    <t>RW/1886</t>
  </si>
  <si>
    <t>Eisen II chlorid,Hydroxidchlo</t>
  </si>
  <si>
    <t>3 Karton /5000 Falthandtücher recy., 3 Säcke/64 Toilettenpapier 250 Blatt</t>
  </si>
  <si>
    <t>RW/1880</t>
  </si>
  <si>
    <t>isoliertes Stromkabel 20m</t>
  </si>
  <si>
    <t>RW/1882</t>
  </si>
  <si>
    <t>JZ: Innensensorleuchte</t>
  </si>
  <si>
    <t>OrangePower, addON sanitary</t>
  </si>
  <si>
    <t>RW/1878</t>
  </si>
  <si>
    <t>PE-Müllsäcke 3600 Stk.</t>
  </si>
  <si>
    <t>Schlüssel f. Kellergeschoß</t>
  </si>
  <si>
    <t>RW/1879</t>
  </si>
  <si>
    <t>Viereckgeflecht,Spanndraht,</t>
  </si>
  <si>
    <t>WZ Frostschaden</t>
  </si>
  <si>
    <t>RW/1925</t>
  </si>
  <si>
    <t>RW/1908</t>
  </si>
  <si>
    <t>Farbstifte-Set</t>
  </si>
  <si>
    <t>Hängetaschen, Schilder</t>
  </si>
  <si>
    <t>Isolierband färbig</t>
  </si>
  <si>
    <t>Logitech-Maus</t>
  </si>
  <si>
    <t>RW/1928</t>
  </si>
  <si>
    <t>Pfosten f. Parkbänke</t>
  </si>
  <si>
    <t>Rasenerde</t>
  </si>
  <si>
    <t>Rasenerde Parkfriedhof</t>
  </si>
  <si>
    <t>RW/1915</t>
  </si>
  <si>
    <t>Schuhe</t>
  </si>
  <si>
    <t>RW/1932</t>
  </si>
  <si>
    <t>Portogeb. 4/2019</t>
  </si>
  <si>
    <t>RW/2047</t>
  </si>
  <si>
    <t>Allroungleim, Glue Pads</t>
  </si>
  <si>
    <t>Aspen 2-Taktgemisch,</t>
  </si>
  <si>
    <t>RW/2052</t>
  </si>
  <si>
    <t xml:space="preserve">Bleich- u. Oxidationsmittel </t>
  </si>
  <si>
    <t>RW/2025</t>
  </si>
  <si>
    <t>Falthandtücher, Rollenhandtuch</t>
  </si>
  <si>
    <t>RW/2040</t>
  </si>
  <si>
    <t>RW/2041</t>
  </si>
  <si>
    <t>Jumbo Farbstifte, Laminiert.,</t>
  </si>
  <si>
    <t>Kreide, Puzzle, Magnete</t>
  </si>
  <si>
    <t>RW/2033</t>
  </si>
  <si>
    <t>Luftfilter f. Rasenmäher</t>
  </si>
  <si>
    <t>RW/2042</t>
  </si>
  <si>
    <t>Memo-Didac Wahrnehmung u.</t>
  </si>
  <si>
    <t>RW/2057</t>
  </si>
  <si>
    <t>Packpapierrolle</t>
  </si>
  <si>
    <t>RW/2027</t>
  </si>
  <si>
    <t>Pocket-Folder, Mulit-Tasche XL</t>
  </si>
  <si>
    <t>RW/2043</t>
  </si>
  <si>
    <t>Qvolution Einsteiger-Set</t>
  </si>
  <si>
    <t>RW/2056</t>
  </si>
  <si>
    <t>Scotch, Luftballone</t>
  </si>
  <si>
    <t>RW/2053</t>
  </si>
  <si>
    <t>Scotch,Locher,Hefte,Blöcke</t>
  </si>
  <si>
    <t>RW/2055</t>
  </si>
  <si>
    <t>Stempelkissen</t>
  </si>
  <si>
    <t>RW/2072</t>
  </si>
  <si>
    <t>RW/2115</t>
  </si>
  <si>
    <t>Benzintrimmer</t>
  </si>
  <si>
    <t>RW/2103</t>
  </si>
  <si>
    <t>RW/2125</t>
  </si>
  <si>
    <t xml:space="preserve">Diesel </t>
  </si>
  <si>
    <t>RW/2124</t>
  </si>
  <si>
    <t>Diesel K 72.018</t>
  </si>
  <si>
    <t>RW/2106</t>
  </si>
  <si>
    <t>RW/2100</t>
  </si>
  <si>
    <t>Div. Lebensmittel u.</t>
  </si>
  <si>
    <t>RW/2114</t>
  </si>
  <si>
    <t>Einsatzbluse u. Hose</t>
  </si>
  <si>
    <t>RW/2118</t>
  </si>
  <si>
    <t>Entstörplatine Sicherungen 8/1</t>
  </si>
  <si>
    <t>RW/2122</t>
  </si>
  <si>
    <t>LED Fluter mit Akku, PowerPack</t>
  </si>
  <si>
    <t>RW/2130</t>
  </si>
  <si>
    <t>Pellets 5000 kg</t>
  </si>
  <si>
    <t>Poller, Teleskopschneestangen,</t>
  </si>
  <si>
    <t>Rückzlg. Saugschl.,Parkettdüse</t>
  </si>
  <si>
    <t>RW/2128</t>
  </si>
  <si>
    <t>Straßenkappen, WZ-Einbaugarn.</t>
  </si>
  <si>
    <t>RW/2133</t>
  </si>
  <si>
    <t>RW/2104</t>
  </si>
  <si>
    <t>RW/2120</t>
  </si>
  <si>
    <t>Austausch WZ</t>
  </si>
  <si>
    <t>RW/2154</t>
  </si>
  <si>
    <t>RW/2169</t>
  </si>
  <si>
    <t>Dübel, Schraubenbox,</t>
  </si>
  <si>
    <t>Dübel, Trockenbeton,</t>
  </si>
  <si>
    <t xml:space="preserve">Mehrstrahl-Napläufer </t>
  </si>
  <si>
    <t>Mopphalter, Fensterwischer,</t>
  </si>
  <si>
    <t>RW/2148</t>
  </si>
  <si>
    <t>Novolin, Titan, Betazid Rosso.</t>
  </si>
  <si>
    <t>RW/2170</t>
  </si>
  <si>
    <t>Sperrschelle,Hausanschluss,</t>
  </si>
  <si>
    <t>RW/2149</t>
  </si>
  <si>
    <t>Titan, Met-Control,Vliestücher</t>
  </si>
  <si>
    <t>Absperrschlüssel</t>
  </si>
  <si>
    <t>RW/2188</t>
  </si>
  <si>
    <t>Banklatten</t>
  </si>
  <si>
    <t>RW/2193</t>
  </si>
  <si>
    <t>Blumenerde, Pflanzschale</t>
  </si>
  <si>
    <t>Einlaufgitter</t>
  </si>
  <si>
    <t>Filme f. Sommerkino</t>
  </si>
  <si>
    <t>Gewebeband,Aluschaufel,Rechen,</t>
  </si>
  <si>
    <t>RW/2191</t>
  </si>
  <si>
    <t>LED-Birne, Spanplattenschraub.</t>
  </si>
  <si>
    <t>Montagekosten Händetrockner</t>
  </si>
  <si>
    <t>RW/2192</t>
  </si>
  <si>
    <t>Rasensamen,Schädlingsfrei,</t>
  </si>
  <si>
    <t>RW/2187</t>
  </si>
  <si>
    <t>Rücksäcke 45 Stk.</t>
  </si>
  <si>
    <t>439000</t>
  </si>
  <si>
    <t>RW/2212</t>
  </si>
  <si>
    <t>RW/2239</t>
  </si>
  <si>
    <t>Ausgleichsringe</t>
  </si>
  <si>
    <t>RW/2245</t>
  </si>
  <si>
    <t>Cutter groß</t>
  </si>
  <si>
    <t>RW/2261</t>
  </si>
  <si>
    <t>Deckenbewegungsmelder</t>
  </si>
  <si>
    <t>RW/2267</t>
  </si>
  <si>
    <t>Dünger,Putzband,</t>
  </si>
  <si>
    <t>RW/2230</t>
  </si>
  <si>
    <t>RW/2246</t>
  </si>
  <si>
    <t>Gardena Kupplung</t>
  </si>
  <si>
    <t>RW/2248</t>
  </si>
  <si>
    <t>Inbusschlüssel lang</t>
  </si>
  <si>
    <t>RW/2221</t>
  </si>
  <si>
    <t>Kuverts 4000 Stk.</t>
  </si>
  <si>
    <t>RW/2254</t>
  </si>
  <si>
    <t>Markierungstafeln, Befestig.,</t>
  </si>
  <si>
    <t>RW/2263</t>
  </si>
  <si>
    <t xml:space="preserve">Messer, Seilzug </t>
  </si>
  <si>
    <t>RW/2247</t>
  </si>
  <si>
    <t>Metabo Papierfilter</t>
  </si>
  <si>
    <t>RW/2215</t>
  </si>
  <si>
    <t>RW/2253</t>
  </si>
  <si>
    <t>Ölkontrollstab</t>
  </si>
  <si>
    <t>RW/2240</t>
  </si>
  <si>
    <t>Super f. div. Geräte</t>
  </si>
  <si>
    <t>RW/2250</t>
  </si>
  <si>
    <t>Toner magenta</t>
  </si>
  <si>
    <t>RW/2244</t>
  </si>
  <si>
    <t>Türsicherheitskette, Ottoseal,</t>
  </si>
  <si>
    <t>RW/2298</t>
  </si>
  <si>
    <t>Akkubatterien C</t>
  </si>
  <si>
    <t>RW/2301</t>
  </si>
  <si>
    <t>Batterien 12er</t>
  </si>
  <si>
    <t>RW/2300</t>
  </si>
  <si>
    <t xml:space="preserve">Batterien AA, AAA, </t>
  </si>
  <si>
    <t>RW/2295</t>
  </si>
  <si>
    <t>Blumen f. Ehrungen</t>
  </si>
  <si>
    <t>RW/2305</t>
  </si>
  <si>
    <t>Entkalker f. VS1</t>
  </si>
  <si>
    <t>RW/2299</t>
  </si>
  <si>
    <t>RW/2304</t>
  </si>
  <si>
    <t>Lumen Lampen</t>
  </si>
  <si>
    <t>RW/2302</t>
  </si>
  <si>
    <t>Sicherungen</t>
  </si>
  <si>
    <t>RW/2303</t>
  </si>
  <si>
    <t>USB Stick 16 GB</t>
  </si>
  <si>
    <t>RW/2289</t>
  </si>
  <si>
    <t>Portogeb. 05/2019</t>
  </si>
  <si>
    <t>Anschlussbänder f. Heizbänder,</t>
  </si>
  <si>
    <t>RW/2345</t>
  </si>
  <si>
    <t>Div. Arbeitshefte</t>
  </si>
  <si>
    <t>JZ;Batterien</t>
  </si>
  <si>
    <t>RW/2331</t>
  </si>
  <si>
    <t>Ringschrauben</t>
  </si>
  <si>
    <t>RW/2353</t>
  </si>
  <si>
    <t>Sicherheitskette</t>
  </si>
  <si>
    <t>Silikon trans., Schwämme</t>
  </si>
  <si>
    <t>RW/2411</t>
  </si>
  <si>
    <t>Dichtungen, PE 80 Rohr</t>
  </si>
  <si>
    <t>RW/2417</t>
  </si>
  <si>
    <t>RW/2401</t>
  </si>
  <si>
    <t>Druckerpatronen, Kopierpapier</t>
  </si>
  <si>
    <t>RW/2408</t>
  </si>
  <si>
    <t>JZ: Fierce women Kartenspiel</t>
  </si>
  <si>
    <t>Repaflex-Reparaturkupplung</t>
  </si>
  <si>
    <t>RW/2413</t>
  </si>
  <si>
    <t>Umweltjournal Abo</t>
  </si>
  <si>
    <t>RW/2423</t>
  </si>
  <si>
    <t>USB-Stick`s</t>
  </si>
  <si>
    <t>Bepflanzung Ampeln</t>
  </si>
  <si>
    <t>RW/2453</t>
  </si>
  <si>
    <t>Bepflanzung Brunnen</t>
  </si>
  <si>
    <t>Bepflanzung Grünfläche</t>
  </si>
  <si>
    <t xml:space="preserve">Bepflanzung Grünfläche </t>
  </si>
  <si>
    <t>RW/2452</t>
  </si>
  <si>
    <t>RW/2456</t>
  </si>
  <si>
    <t>Säuglingswäschepakete</t>
  </si>
  <si>
    <t>Tauchsonde</t>
  </si>
  <si>
    <t>RW/2501</t>
  </si>
  <si>
    <t>RW/2484</t>
  </si>
  <si>
    <t>Diverses f. Kindergruppe</t>
  </si>
  <si>
    <t>RW/2496</t>
  </si>
  <si>
    <t>Gießkanne, Gardena-Spritze</t>
  </si>
  <si>
    <t>RW/2493</t>
  </si>
  <si>
    <t>Glasreiniger</t>
  </si>
  <si>
    <t>RW/2475</t>
  </si>
  <si>
    <t>JZ;Div.f.Alltg.-Zeugnisbrunch</t>
  </si>
  <si>
    <t>Kabelbinder, Absperrband</t>
  </si>
  <si>
    <t>RW/2492</t>
  </si>
  <si>
    <t>PCI Polyfix Schnell-Zement</t>
  </si>
  <si>
    <t>RW/2498</t>
  </si>
  <si>
    <t>RW/2469</t>
  </si>
  <si>
    <t>Taschenrechner BA</t>
  </si>
  <si>
    <t>RW/2500</t>
  </si>
  <si>
    <t>Zweitaktöl</t>
  </si>
  <si>
    <t>RW/2538</t>
  </si>
  <si>
    <t>RW/2540</t>
  </si>
  <si>
    <t>Einstemmschloss, Drücker,</t>
  </si>
  <si>
    <t>RW/2535</t>
  </si>
  <si>
    <t>Halbreiber, Vorhangschloss</t>
  </si>
  <si>
    <t>RW/2542</t>
  </si>
  <si>
    <t>Mutterschrauben verzinkt</t>
  </si>
  <si>
    <t>RW/2541</t>
  </si>
  <si>
    <t>PE 80 Rohr</t>
  </si>
  <si>
    <t>RW/2534</t>
  </si>
  <si>
    <t>RW/2537</t>
  </si>
  <si>
    <t>Schrauben, Stifte, Bohrer</t>
  </si>
  <si>
    <t>RW/2543</t>
  </si>
  <si>
    <t>Synoflex-Verbinder</t>
  </si>
  <si>
    <t>RW/2532</t>
  </si>
  <si>
    <t>Wörterrätsel - Erste Wörter</t>
  </si>
  <si>
    <t>RW/2529</t>
  </si>
  <si>
    <t>Zahlenbuch Frühförderprogramm,</t>
  </si>
  <si>
    <t>RW/2528</t>
  </si>
  <si>
    <t>RW/2527</t>
  </si>
  <si>
    <t>RW/2544</t>
  </si>
  <si>
    <t>FCC ASA, Rückzlg. Doppelzlg.</t>
  </si>
  <si>
    <t>RW/2557</t>
  </si>
  <si>
    <t>Bipa,JZ;Teppich-Polsterschaum</t>
  </si>
  <si>
    <t>RW/2556</t>
  </si>
  <si>
    <t>Bodenmatten f.Weidenhäuschen</t>
  </si>
  <si>
    <t>RW/2605</t>
  </si>
  <si>
    <t>RW/2601</t>
  </si>
  <si>
    <t>Fußbälle</t>
  </si>
  <si>
    <t>RW/2573</t>
  </si>
  <si>
    <t>RW/2555</t>
  </si>
  <si>
    <t>Semmel+Ketchup+Eis-</t>
  </si>
  <si>
    <t>RW/2581</t>
  </si>
  <si>
    <t xml:space="preserve">Zeugnis-Untergrundpapier, </t>
  </si>
  <si>
    <t>Ameisenfalle, Siebeinsatz</t>
  </si>
  <si>
    <t>RW/2613</t>
  </si>
  <si>
    <t>Besen, Rechen, WC-Garnitur</t>
  </si>
  <si>
    <t>RW/2632</t>
  </si>
  <si>
    <t>RW/2624</t>
  </si>
  <si>
    <t>Draht,Schädlingsbekämpf.Mittel</t>
  </si>
  <si>
    <t>Gassisäcke und Spender</t>
  </si>
  <si>
    <t>RW/2630</t>
  </si>
  <si>
    <t>RW/2614</t>
  </si>
  <si>
    <t>Handschuhe, Besen, Bürste</t>
  </si>
  <si>
    <t>RW/2640</t>
  </si>
  <si>
    <t>orangePower, MultiKey</t>
  </si>
  <si>
    <t>Putzerband, Sprühfett, Öl</t>
  </si>
  <si>
    <t>Schlauch, Gitter</t>
  </si>
  <si>
    <t>RW/2611</t>
  </si>
  <si>
    <t>Schlauchwagen 2 Stk.</t>
  </si>
  <si>
    <t>Spielrasen</t>
  </si>
  <si>
    <t>RW/2649</t>
  </si>
  <si>
    <t>Getränke f.Schlauchtrocknung</t>
  </si>
  <si>
    <t>RW/2648</t>
  </si>
  <si>
    <t>Straßenmalkreide</t>
  </si>
  <si>
    <t>RW/2663</t>
  </si>
  <si>
    <t>Bipa,Geschirrtabs</t>
  </si>
  <si>
    <t>RW/2664</t>
  </si>
  <si>
    <t>Post-It+Register</t>
  </si>
  <si>
    <t>RW/2689</t>
  </si>
  <si>
    <t>RW/2686</t>
  </si>
  <si>
    <t>RW/2692</t>
  </si>
  <si>
    <t>Div. Lebensmittel f.</t>
  </si>
  <si>
    <t>RW/2711</t>
  </si>
  <si>
    <t>RW/2712</t>
  </si>
  <si>
    <t>Handgelenksauflage Mousepad</t>
  </si>
  <si>
    <t>Knabberboxen</t>
  </si>
  <si>
    <t>Komponentenspezialkleber</t>
  </si>
  <si>
    <t>Kopierpapier A3 5 Pkg.</t>
  </si>
  <si>
    <t>RW/2684</t>
  </si>
  <si>
    <t>Kuverts 4000 mit Fenster,</t>
  </si>
  <si>
    <t>RW/2682</t>
  </si>
  <si>
    <t>Mausmatte</t>
  </si>
  <si>
    <t>Mausmatte,Trennblätter,Ordner,</t>
  </si>
  <si>
    <t>RW/2691</t>
  </si>
  <si>
    <t>Ordner blau</t>
  </si>
  <si>
    <t>Ordner, Klarsichthüllen</t>
  </si>
  <si>
    <t>RW/2713</t>
  </si>
  <si>
    <t>Rillenkugellager</t>
  </si>
  <si>
    <t>RW/2690</t>
  </si>
  <si>
    <t>RW/2708</t>
  </si>
  <si>
    <t>RW/2683</t>
  </si>
  <si>
    <t>Trimmyline Quadra</t>
  </si>
  <si>
    <t>Yam Propeller</t>
  </si>
  <si>
    <t>RW/2725</t>
  </si>
  <si>
    <t>Festplatte BA</t>
  </si>
  <si>
    <t>RW/2782</t>
  </si>
  <si>
    <t>RW/2810</t>
  </si>
  <si>
    <t>Durchlaufventil, Einbaugarn.,</t>
  </si>
  <si>
    <t>RW/2812</t>
  </si>
  <si>
    <t>Film "Womit haben wir d.verd."</t>
  </si>
  <si>
    <t>RW/2778</t>
  </si>
  <si>
    <t>Fußball, Halbkugel</t>
  </si>
  <si>
    <t>RW/2802</t>
  </si>
  <si>
    <t>Kühlerschlauch f. Dumper</t>
  </si>
  <si>
    <t>RW/2815</t>
  </si>
  <si>
    <t>RW/2797</t>
  </si>
  <si>
    <t>Miniflexantenne Motorola</t>
  </si>
  <si>
    <t>RW/2811</t>
  </si>
  <si>
    <t>Mutterschrauben</t>
  </si>
  <si>
    <t>Reinigungsmittel, Handschuhe</t>
  </si>
  <si>
    <t>Schranken Bauhof</t>
  </si>
  <si>
    <t>RW/2790</t>
  </si>
  <si>
    <t>Spitzer,Beschriftungsgerät,Uhu</t>
  </si>
  <si>
    <t>RW/2783</t>
  </si>
  <si>
    <t>RW/2784</t>
  </si>
  <si>
    <t>RW/2785</t>
  </si>
  <si>
    <t>RW/2781</t>
  </si>
  <si>
    <t>Verschraubungs-Set</t>
  </si>
  <si>
    <t>RW/2814</t>
  </si>
  <si>
    <t>Wälzlagerfett</t>
  </si>
  <si>
    <t>RW/2780</t>
  </si>
  <si>
    <t>RW/2840</t>
  </si>
  <si>
    <t>ASCH GA-Nautic Automatikweste,</t>
  </si>
  <si>
    <t>RW/2849</t>
  </si>
  <si>
    <t>RW/2851</t>
  </si>
  <si>
    <t>RW/2850</t>
  </si>
  <si>
    <t>Bepflanzung Tröge vor</t>
  </si>
  <si>
    <t>RW/2841</t>
  </si>
  <si>
    <t>RW/2839</t>
  </si>
  <si>
    <t>Fensterwischer, Waschfell</t>
  </si>
  <si>
    <t>RW/2848</t>
  </si>
  <si>
    <t>Klarsichthüllen,Spitzer, Kuli</t>
  </si>
  <si>
    <t>RW/2836</t>
  </si>
  <si>
    <t>Kopierpapier gold, blau</t>
  </si>
  <si>
    <t>RW/2844</t>
  </si>
  <si>
    <t>Namensstreifen, Ortsnamen</t>
  </si>
  <si>
    <t>Satinband</t>
  </si>
  <si>
    <t>RW/2845</t>
  </si>
  <si>
    <t>Sicherheitsgummistiefel</t>
  </si>
  <si>
    <t>RW/2843</t>
  </si>
  <si>
    <t>Stiefel, Schuhpflege</t>
  </si>
  <si>
    <t>Tafel Forststraße, Sperrgebiet</t>
  </si>
  <si>
    <t>RW/2885</t>
  </si>
  <si>
    <t>Abdeckband, Absperrband</t>
  </si>
  <si>
    <t>RW/2862</t>
  </si>
  <si>
    <t>Absperrkette,Tip-Top,Schlauch</t>
  </si>
  <si>
    <t>RW/2892</t>
  </si>
  <si>
    <t>Ballons, Nadeln</t>
  </si>
  <si>
    <t>Bauholz</t>
  </si>
  <si>
    <t>RW/2869</t>
  </si>
  <si>
    <t>Beondere Kinder CD</t>
  </si>
  <si>
    <t>Brot, Reindlinge f.Kammermusik</t>
  </si>
  <si>
    <t>RW/2888</t>
  </si>
  <si>
    <t>RW/2887</t>
  </si>
  <si>
    <t>Gelstifte, Kuli</t>
  </si>
  <si>
    <t>RW/2868</t>
  </si>
  <si>
    <t>Gerätebenzin</t>
  </si>
  <si>
    <t>RW/2904</t>
  </si>
  <si>
    <t>RW/2905</t>
  </si>
  <si>
    <t>RW/2875</t>
  </si>
  <si>
    <t>Kanalschachtkonus</t>
  </si>
  <si>
    <t>RW/2864</t>
  </si>
  <si>
    <t>Kindergartenküchen u. Spüle</t>
  </si>
  <si>
    <t>RW/2865</t>
  </si>
  <si>
    <t>Koordinationsleiter,WippWalker</t>
  </si>
  <si>
    <t>Kuverts, Kopierkarton</t>
  </si>
  <si>
    <t>RW/2870</t>
  </si>
  <si>
    <t>RW/2873</t>
  </si>
  <si>
    <t>Longopac Ents.Schlauch</t>
  </si>
  <si>
    <t>RW/2863</t>
  </si>
  <si>
    <t>Platten f. Transparente</t>
  </si>
  <si>
    <t>RW/2896</t>
  </si>
  <si>
    <t>Sägeketten, Autocut, Filter</t>
  </si>
  <si>
    <t>Scotch, Kuverts</t>
  </si>
  <si>
    <t>RW/2886</t>
  </si>
  <si>
    <t>RW/2872</t>
  </si>
  <si>
    <t>Splitt</t>
  </si>
  <si>
    <t>Straßenmarkierfarbe,Verdünnung</t>
  </si>
  <si>
    <t>RW/2860</t>
  </si>
  <si>
    <t>Toilettenpapier,Handtücher,</t>
  </si>
  <si>
    <t>RW/2884</t>
  </si>
  <si>
    <t>Torstahl 2 Stangen</t>
  </si>
  <si>
    <t>RW/2877</t>
  </si>
  <si>
    <t>Warndreieck Triopan</t>
  </si>
  <si>
    <t>Zylinder, Rücklauffilter,Kette</t>
  </si>
  <si>
    <t>Bepflanzung Hauptplatz</t>
  </si>
  <si>
    <t>Blumen</t>
  </si>
  <si>
    <t xml:space="preserve">Blumen </t>
  </si>
  <si>
    <t>RW/2964</t>
  </si>
  <si>
    <t>RW/2963</t>
  </si>
  <si>
    <t>RW/2956</t>
  </si>
  <si>
    <t>Folder Abstimmungslauf</t>
  </si>
  <si>
    <t>RW/2939</t>
  </si>
  <si>
    <t>Fugenkratzer,Pflanzenroller,</t>
  </si>
  <si>
    <t>Gestellschrauben,Dübel,</t>
  </si>
  <si>
    <t>JZ: Div. Material f. Umbau</t>
  </si>
  <si>
    <t>RW/2944</t>
  </si>
  <si>
    <t xml:space="preserve">JZ: Universalbohrer, </t>
  </si>
  <si>
    <t>Krampenstiel,Batterien,</t>
  </si>
  <si>
    <t>RW/2929</t>
  </si>
  <si>
    <t>RW/2927</t>
  </si>
  <si>
    <t>Luftfilterdeckel</t>
  </si>
  <si>
    <t>Pflanzkelle</t>
  </si>
  <si>
    <t>RW/2926</t>
  </si>
  <si>
    <t>Reißnägel,Tortenspitze,</t>
  </si>
  <si>
    <t>RW/2938</t>
  </si>
  <si>
    <t>Sägekettenöl</t>
  </si>
  <si>
    <t>RW/2936</t>
  </si>
  <si>
    <t>RW/3008</t>
  </si>
  <si>
    <t>Alu-Eckwinkel, Glättekelle,</t>
  </si>
  <si>
    <t>RW/3015</t>
  </si>
  <si>
    <t>Epoxy</t>
  </si>
  <si>
    <t>RW/3028</t>
  </si>
  <si>
    <t>Eurospar; Eistee, Becher, Tabs</t>
  </si>
  <si>
    <t>RW/3020</t>
  </si>
  <si>
    <t>Gepäckspannerset, Zurrgurt</t>
  </si>
  <si>
    <t>RW/3023</t>
  </si>
  <si>
    <t>Grasteppich,Mattlack,Pinsel,</t>
  </si>
  <si>
    <t>RW/3001</t>
  </si>
  <si>
    <t>RW/3013</t>
  </si>
  <si>
    <t>Holzleim, Straßemmarkierer</t>
  </si>
  <si>
    <t>RW/3022</t>
  </si>
  <si>
    <t>Holzleim, Tiefengrundbürste</t>
  </si>
  <si>
    <t>RW/3018</t>
  </si>
  <si>
    <t>RW/3024</t>
  </si>
  <si>
    <t>Klebebänder, Wlazen,</t>
  </si>
  <si>
    <t>RW/3021</t>
  </si>
  <si>
    <t>Lack, Zinkspray, Rostschutz,</t>
  </si>
  <si>
    <t>Loctite Sofortkleber</t>
  </si>
  <si>
    <t>RW/3012</t>
  </si>
  <si>
    <t>Mattlack, Folie,Winkelprofile,</t>
  </si>
  <si>
    <t>RW/2989</t>
  </si>
  <si>
    <t>RW/3010</t>
  </si>
  <si>
    <t>Ottoseal, Rosette, Pinselset,</t>
  </si>
  <si>
    <t>RW/3009</t>
  </si>
  <si>
    <t>Pufamur Akkord-Spachtel</t>
  </si>
  <si>
    <t>RW/3025</t>
  </si>
  <si>
    <t>Rundbürste, Pinselset</t>
  </si>
  <si>
    <t>RW/3027</t>
  </si>
  <si>
    <t>säurefeste Platten</t>
  </si>
  <si>
    <t>SHS Sanitär, Toilettenpapier</t>
  </si>
  <si>
    <t>RW/3014</t>
  </si>
  <si>
    <t>Spray blau, Tixo</t>
  </si>
  <si>
    <t>RW/3002</t>
  </si>
  <si>
    <t>Starline, Blumenzwiebel</t>
  </si>
  <si>
    <t>RW/3011</t>
  </si>
  <si>
    <t>Steckdosenblöcke, Pinselset,</t>
  </si>
  <si>
    <t>RW/3017</t>
  </si>
  <si>
    <t>Verlängerungskabel,Matte,Farbe</t>
  </si>
  <si>
    <t>Wassereimer, Schrubber</t>
  </si>
  <si>
    <t>RW/2991</t>
  </si>
  <si>
    <t>WC-Papier f. Veranstaltungen</t>
  </si>
  <si>
    <t>RW/3051</t>
  </si>
  <si>
    <t>RW/3040</t>
  </si>
  <si>
    <t>RW/3049</t>
  </si>
  <si>
    <t>Huthaken,Rohrkappen,</t>
  </si>
  <si>
    <t>RW/3050</t>
  </si>
  <si>
    <t xml:space="preserve">Lack, Universalhärter, </t>
  </si>
  <si>
    <t>Mineralwasser am 17.07.</t>
  </si>
  <si>
    <t>RW/3047</t>
  </si>
  <si>
    <t>Patentkette,Dichtstoffe,</t>
  </si>
  <si>
    <t>RW/3036</t>
  </si>
  <si>
    <t>RW/3074</t>
  </si>
  <si>
    <t xml:space="preserve">Bioabfallbeutel </t>
  </si>
  <si>
    <t>Bioabfallbeutel 5 Krt.</t>
  </si>
  <si>
    <t>RW/3068</t>
  </si>
  <si>
    <t>RW/3070</t>
  </si>
  <si>
    <t>Kopierpapier 1 Pal.</t>
  </si>
  <si>
    <t>RW/3072</t>
  </si>
  <si>
    <t>Momentstecker, Stahld.Nippel,</t>
  </si>
  <si>
    <t>Trockenbeton, Brunnenschaum</t>
  </si>
  <si>
    <t>RW/3122</t>
  </si>
  <si>
    <t>Abfallsäcke, Sprühseife,</t>
  </si>
  <si>
    <t>Aderendhülse</t>
  </si>
  <si>
    <t>RW/3148</t>
  </si>
  <si>
    <t>Baustellenleitung, Kupplung</t>
  </si>
  <si>
    <t>Flockungsmittel 1 Cont.</t>
  </si>
  <si>
    <t>RW/3155</t>
  </si>
  <si>
    <t>Geschenkboxen f. Gästeehrung</t>
  </si>
  <si>
    <t>RW/3131</t>
  </si>
  <si>
    <t>RW/3130</t>
  </si>
  <si>
    <t>RW/3136</t>
  </si>
  <si>
    <t>RW/3152</t>
  </si>
  <si>
    <t>JZ: Div. E-Material</t>
  </si>
  <si>
    <t>RW/3159</t>
  </si>
  <si>
    <t>Lack himmelblau</t>
  </si>
  <si>
    <t>Mulchmesser</t>
  </si>
  <si>
    <t>Ordner Pappe</t>
  </si>
  <si>
    <t>RW/3163</t>
  </si>
  <si>
    <t>Poly-Aluminium</t>
  </si>
  <si>
    <t>RW/3141</t>
  </si>
  <si>
    <t>Salami u. Aufstriche Kultrring</t>
  </si>
  <si>
    <t xml:space="preserve">Zündmodul, Zündspule, </t>
  </si>
  <si>
    <t>RW/3186</t>
  </si>
  <si>
    <t>Diamantscheibe Asphalt</t>
  </si>
  <si>
    <t>RW/3180</t>
  </si>
  <si>
    <t>RW/3182</t>
  </si>
  <si>
    <t>RW/3179</t>
  </si>
  <si>
    <t>RW/3178</t>
  </si>
  <si>
    <t>RW/3181</t>
  </si>
  <si>
    <t>RW/3191</t>
  </si>
  <si>
    <t>RW/3190</t>
  </si>
  <si>
    <t>Kabelbiner,Holzleim,Band,</t>
  </si>
  <si>
    <t>Nachfüllung f.Stifte</t>
  </si>
  <si>
    <t>RW/3185</t>
  </si>
  <si>
    <t>Torx, Winkel, Bitsatz</t>
  </si>
  <si>
    <t>RW/3197</t>
  </si>
  <si>
    <t>Getr.Bespr.-E-Mobilität</t>
  </si>
  <si>
    <t>Geringwertige Wirtschaftsgüter des Anlagevermögens</t>
  </si>
  <si>
    <t>699000</t>
  </si>
  <si>
    <t>Faltplanschbecken u. Bälle</t>
  </si>
  <si>
    <t>RW/3263</t>
  </si>
  <si>
    <t>RW/3270</t>
  </si>
  <si>
    <t>RW/3268</t>
  </si>
  <si>
    <t>Essen+Getränke</t>
  </si>
  <si>
    <t>RW/3262</t>
  </si>
  <si>
    <t>Frankfurter</t>
  </si>
  <si>
    <t>RW/3259</t>
  </si>
  <si>
    <t>Holzpflöcke 20 Stk.</t>
  </si>
  <si>
    <t>RW/3260</t>
  </si>
  <si>
    <t>Holzpflöcke u. Holzstangen</t>
  </si>
  <si>
    <t>RW/3247</t>
  </si>
  <si>
    <t>RW/3269</t>
  </si>
  <si>
    <t>Outdoor-Spielküche</t>
  </si>
  <si>
    <t>Portogeb. 7/2019</t>
  </si>
  <si>
    <t>RW/3320</t>
  </si>
  <si>
    <t>Bolzen-Knopfriegel,</t>
  </si>
  <si>
    <t>RW/3312</t>
  </si>
  <si>
    <t>RW/3317</t>
  </si>
  <si>
    <t>RW/3313</t>
  </si>
  <si>
    <t>Film "grüner wird´s nicht"</t>
  </si>
  <si>
    <t>RW/3309</t>
  </si>
  <si>
    <t>Film "Herrliche Zeiten"</t>
  </si>
  <si>
    <t>RW/3299</t>
  </si>
  <si>
    <t>RW/3316</t>
  </si>
  <si>
    <t>PVC-Box</t>
  </si>
  <si>
    <t>RW/3321</t>
  </si>
  <si>
    <t>Rohrkuppl., Wasserzähler</t>
  </si>
  <si>
    <t>RW/3307</t>
  </si>
  <si>
    <t>RW/3310</t>
  </si>
  <si>
    <t>Wespenspray</t>
  </si>
  <si>
    <t>RW/3311</t>
  </si>
  <si>
    <t>Wespenspray, Krampen, Sappel</t>
  </si>
  <si>
    <t>RW/3338</t>
  </si>
  <si>
    <t>Jahresvignette</t>
  </si>
  <si>
    <t>RW/3374</t>
  </si>
  <si>
    <t>Abreißblock "Wochenplan"</t>
  </si>
  <si>
    <t>Batterien, Dübel,Winkel,Bohrer</t>
  </si>
  <si>
    <t>Bohrer, Feile, Batterien</t>
  </si>
  <si>
    <t>RW/3386</t>
  </si>
  <si>
    <t>Das Lasso-Englisch CD</t>
  </si>
  <si>
    <t>RW/3418</t>
  </si>
  <si>
    <t>RW/3417</t>
  </si>
  <si>
    <t>RW/3403</t>
  </si>
  <si>
    <t>Dübel, Schrauben  JZ</t>
  </si>
  <si>
    <t>Försterkreide, Kreppband</t>
  </si>
  <si>
    <t>Fußmatten</t>
  </si>
  <si>
    <t>RW/3390</t>
  </si>
  <si>
    <t>Kabelbinder f. Webcam</t>
  </si>
  <si>
    <t>RW/3375</t>
  </si>
  <si>
    <t>Laubbläser</t>
  </si>
  <si>
    <t>Putzband, Schrauben, Bolzen</t>
  </si>
  <si>
    <t>Rohr, Bogen, Brunnenschaum</t>
  </si>
  <si>
    <t>Roller,Klebeband,Ottoseal,</t>
  </si>
  <si>
    <t>RW/3393</t>
  </si>
  <si>
    <t>Thernostatkopf</t>
  </si>
  <si>
    <t>Weinkelche mit Druck</t>
  </si>
  <si>
    <t>RW/3389</t>
  </si>
  <si>
    <t>RW/3413</t>
  </si>
  <si>
    <t>Wischtücher</t>
  </si>
  <si>
    <t>WZ-Einbaugarnit.,Straßenkappen</t>
  </si>
  <si>
    <t>X-Way Band</t>
  </si>
  <si>
    <t>RW/3429</t>
  </si>
  <si>
    <t>JZ;HP Headset</t>
  </si>
  <si>
    <t>RW/3430</t>
  </si>
  <si>
    <t>Bogen, Schrauben,Brunnenschaum</t>
  </si>
  <si>
    <t>Meldegesetz</t>
  </si>
  <si>
    <t>RW/3465</t>
  </si>
  <si>
    <t>Schubladenboxen 4 Stk.</t>
  </si>
  <si>
    <t>RW/3455</t>
  </si>
  <si>
    <t>RW/3479</t>
  </si>
  <si>
    <t>Ersatzrad f. Schiebetruhe</t>
  </si>
  <si>
    <t>RW/3475</t>
  </si>
  <si>
    <t>Holzstiel, Sisalseil</t>
  </si>
  <si>
    <t>RW/3491</t>
  </si>
  <si>
    <t>RW/3489</t>
  </si>
  <si>
    <t>JZ;Tixoroller</t>
  </si>
  <si>
    <t>RW/3508</t>
  </si>
  <si>
    <t>RW/3533</t>
  </si>
  <si>
    <t>RW/3538</t>
  </si>
  <si>
    <t>Kopierpapier VS</t>
  </si>
  <si>
    <t>RW/3541</t>
  </si>
  <si>
    <t>Leuchte, Steckdose, Schalter</t>
  </si>
  <si>
    <t>RW/3540</t>
  </si>
  <si>
    <t>Stecker, Kontaktkupplung</t>
  </si>
  <si>
    <t>RW/3550</t>
  </si>
  <si>
    <t>Aufkleber A3 f. Hochbehälter</t>
  </si>
  <si>
    <t>Div. Bücher f. KG</t>
  </si>
  <si>
    <t>Lärchenpfähle 5 Stk.</t>
  </si>
  <si>
    <t>Schale, Löffel, Gabel</t>
  </si>
  <si>
    <t>RW/3585</t>
  </si>
  <si>
    <t>Rückzlg. Rg. Abreißblock</t>
  </si>
  <si>
    <t>RW/3616</t>
  </si>
  <si>
    <t>Akku f. Handy</t>
  </si>
  <si>
    <t>RW/3624</t>
  </si>
  <si>
    <t>Brunnenschaum, Verbinder,</t>
  </si>
  <si>
    <t>RW/3603</t>
  </si>
  <si>
    <t>JZ-Spiel Fifa 2020</t>
  </si>
  <si>
    <t>RW/3615</t>
  </si>
  <si>
    <t>Mathematik f. erf. Schulkinder</t>
  </si>
  <si>
    <t>RW/3622</t>
  </si>
  <si>
    <t>Mörtelkasten</t>
  </si>
  <si>
    <t>RW/3629</t>
  </si>
  <si>
    <t>Pinnwand, Tinte, Kombiboard</t>
  </si>
  <si>
    <t>RW/3621</t>
  </si>
  <si>
    <t>PVC-Bogen, Rohr</t>
  </si>
  <si>
    <t>RW/3626</t>
  </si>
  <si>
    <t>RW/3620</t>
  </si>
  <si>
    <t>Schalungseisen</t>
  </si>
  <si>
    <t>RW/3630</t>
  </si>
  <si>
    <t>RW/3625</t>
  </si>
  <si>
    <t>RW/3623</t>
  </si>
  <si>
    <t>Trockenbeton, Abdeckband</t>
  </si>
  <si>
    <t>RW/3671</t>
  </si>
  <si>
    <t>Blumen f. Hauptplatz</t>
  </si>
  <si>
    <t>Blumen vor Bäckerei</t>
  </si>
  <si>
    <t>RW/3667</t>
  </si>
  <si>
    <t>Notenpult, Saitensatz rot</t>
  </si>
  <si>
    <t>RW/3658</t>
  </si>
  <si>
    <t>RW/3656</t>
  </si>
  <si>
    <t>Saitensatz rot</t>
  </si>
  <si>
    <t>RW/3669</t>
  </si>
  <si>
    <t>RW/3692</t>
  </si>
  <si>
    <t>stempelmanuf., Textplatte u.</t>
  </si>
  <si>
    <t>Aushangpfl. Gesetz 2020</t>
  </si>
  <si>
    <t>RW/3750</t>
  </si>
  <si>
    <t>Div. Material</t>
  </si>
  <si>
    <t>RW/3749</t>
  </si>
  <si>
    <t>Div. Material f. Hauptplatz</t>
  </si>
  <si>
    <t>Filterlüfter, Akkupack</t>
  </si>
  <si>
    <t>RW/3719</t>
  </si>
  <si>
    <t>RW/3711</t>
  </si>
  <si>
    <t>RW/3710</t>
  </si>
  <si>
    <t>JZ;Mirowelle</t>
  </si>
  <si>
    <t>RW/3746</t>
  </si>
  <si>
    <t>Rathaus Hauptschlüssel alt</t>
  </si>
  <si>
    <t>RW/3747</t>
  </si>
  <si>
    <t>Rohrkupplung schubges.</t>
  </si>
  <si>
    <t>Splitt f. Sandsäcke füllen</t>
  </si>
  <si>
    <t>RW/3718</t>
  </si>
  <si>
    <t>Verkehrszeichen+Halterungen</t>
  </si>
  <si>
    <t>RW/3796</t>
  </si>
  <si>
    <t xml:space="preserve"> Halter+Schaumstoffauflage,</t>
  </si>
  <si>
    <t>RW/3797</t>
  </si>
  <si>
    <t>Kleber-Set, Rundlaternen-</t>
  </si>
  <si>
    <t>RW/3799</t>
  </si>
  <si>
    <t>Pinselset,SpringPongo,Griffe</t>
  </si>
  <si>
    <t>RW/3800</t>
  </si>
  <si>
    <t>Teller flach</t>
  </si>
  <si>
    <t>RW/3798</t>
  </si>
  <si>
    <t>RW/3794</t>
  </si>
  <si>
    <t>Wochenplan-Abreißblock</t>
  </si>
  <si>
    <t>RW/3807</t>
  </si>
  <si>
    <t>Blubberfarbenset</t>
  </si>
  <si>
    <t>RW/3857</t>
  </si>
  <si>
    <t>Dämmplatten, Schrauben,</t>
  </si>
  <si>
    <t>RW/3864</t>
  </si>
  <si>
    <t>RW/3825</t>
  </si>
  <si>
    <t>RW/3840</t>
  </si>
  <si>
    <t>Drehstuhl, Bodenschutz,</t>
  </si>
  <si>
    <t>RW/3860</t>
  </si>
  <si>
    <t>RW/3854</t>
  </si>
  <si>
    <t>Fächerschleifscheibe,Karabiner</t>
  </si>
  <si>
    <t>RW/3849</t>
  </si>
  <si>
    <t>RW/3818</t>
  </si>
  <si>
    <t>RW/3853</t>
  </si>
  <si>
    <t>Gewindestangen,Schrauben,</t>
  </si>
  <si>
    <t>Gummiwabenmatte</t>
  </si>
  <si>
    <t>Handschuhe, Gewebeband</t>
  </si>
  <si>
    <t>RW/3822</t>
  </si>
  <si>
    <t>Laternenzuschnitte,Kratzkarten</t>
  </si>
  <si>
    <t>Rechen u. Stiel, Astscheren</t>
  </si>
  <si>
    <t>RW/3841</t>
  </si>
  <si>
    <t>Regal Kallax</t>
  </si>
  <si>
    <t>RW/3839</t>
  </si>
  <si>
    <t>Regal, Boxen, Gästehandtücher</t>
  </si>
  <si>
    <t>RW/3836</t>
  </si>
  <si>
    <t>Steinschlichtung Radweg</t>
  </si>
  <si>
    <t>RW/3856</t>
  </si>
  <si>
    <t>Rückzlg. Guthaben</t>
  </si>
  <si>
    <t>RW/3923</t>
  </si>
  <si>
    <t>RW/3904</t>
  </si>
  <si>
    <t>RW/3922</t>
  </si>
  <si>
    <t>RW/3921</t>
  </si>
  <si>
    <t>RW/3900</t>
  </si>
  <si>
    <t>Einsatzhose, Gürtel, Schnalle</t>
  </si>
  <si>
    <t>RW/3903</t>
  </si>
  <si>
    <t>Isolierband</t>
  </si>
  <si>
    <t>RW/3899</t>
  </si>
  <si>
    <t>RW/3898</t>
  </si>
  <si>
    <t>RW/3924</t>
  </si>
  <si>
    <t>Überprüfung Anhänger</t>
  </si>
  <si>
    <t>Äpfel f. Gesundheitstage</t>
  </si>
  <si>
    <t>Sonstige Medizinische Beratung und Betreuung</t>
  </si>
  <si>
    <t>512000</t>
  </si>
  <si>
    <t>RW/3938</t>
  </si>
  <si>
    <t>Beschilderung Fluchtweg</t>
  </si>
  <si>
    <t>RW/3940</t>
  </si>
  <si>
    <t>Flickzeug, Ersatzflicken,</t>
  </si>
  <si>
    <t>RW/3941</t>
  </si>
  <si>
    <t>Klebedichtstoff,Fächerträger,</t>
  </si>
  <si>
    <t>Reiniger</t>
  </si>
  <si>
    <t>RW/3944</t>
  </si>
  <si>
    <t>Spanplatten f. Veranst.Hütten</t>
  </si>
  <si>
    <t>Aufkleber Stadtwappen 200 Stk.</t>
  </si>
  <si>
    <t>RW/3962</t>
  </si>
  <si>
    <t>RW/3966</t>
  </si>
  <si>
    <t>Kabelbinder, Tischverteiler,</t>
  </si>
  <si>
    <t>Ackerm.Elektro,Seitengriff</t>
  </si>
  <si>
    <t>RW/4018</t>
  </si>
  <si>
    <t>City-Display</t>
  </si>
  <si>
    <t>RW/4034</t>
  </si>
  <si>
    <t xml:space="preserve">Desinfektionsmittel u. </t>
  </si>
  <si>
    <t>RW/4074</t>
  </si>
  <si>
    <t>RW/4070</t>
  </si>
  <si>
    <t>RW/4071</t>
  </si>
  <si>
    <t>RW/4073</t>
  </si>
  <si>
    <t>RW/4012</t>
  </si>
  <si>
    <t>Etiketten, Uhu Stic,</t>
  </si>
  <si>
    <t>Fahrtenbücher, Scotch, Folien,</t>
  </si>
  <si>
    <t>RW/4041</t>
  </si>
  <si>
    <t>Feuerwehrstiefel</t>
  </si>
  <si>
    <t>RW/4050</t>
  </si>
  <si>
    <t>Gassibeutel 2 Krt</t>
  </si>
  <si>
    <t>RW/4052</t>
  </si>
  <si>
    <t>Helmstreifen,Helmlampen,</t>
  </si>
  <si>
    <t>Hydrauliköl f. Venieri</t>
  </si>
  <si>
    <t>RW/4067</t>
  </si>
  <si>
    <t>Kreiden</t>
  </si>
  <si>
    <t>RW/4066</t>
  </si>
  <si>
    <t>Kuverts, Laminierfol.</t>
  </si>
  <si>
    <t>RW/4017</t>
  </si>
  <si>
    <t>L-Pocket , Multi-Color Pen,</t>
  </si>
  <si>
    <t>RW/4069</t>
  </si>
  <si>
    <t>Marker</t>
  </si>
  <si>
    <t>Namensstreifen grün</t>
  </si>
  <si>
    <t>RW/4065</t>
  </si>
  <si>
    <t>Ordner, Kreide</t>
  </si>
  <si>
    <t>Österr. Personenstandsrecht</t>
  </si>
  <si>
    <t>Reparaturdichtungssatz</t>
  </si>
  <si>
    <t>RW/4038</t>
  </si>
  <si>
    <t>RSb-Etiketten A5</t>
  </si>
  <si>
    <t>RW/4045</t>
  </si>
  <si>
    <t>Sicherheitsbeleuchtung</t>
  </si>
  <si>
    <t>Super f. Aggregat</t>
  </si>
  <si>
    <t>RW/4015</t>
  </si>
  <si>
    <t>Tropfenlampen</t>
  </si>
  <si>
    <t xml:space="preserve">Uhu Stic, Etiketten, Kuli, </t>
  </si>
  <si>
    <t>RW/4101</t>
  </si>
  <si>
    <t>RW/4115</t>
  </si>
  <si>
    <t>Stifte, Mappen, Locher</t>
  </si>
  <si>
    <t>RW/4110</t>
  </si>
  <si>
    <t>RW/4142</t>
  </si>
  <si>
    <t>Eisen-II-chlorid,</t>
  </si>
  <si>
    <t>RW/4147</t>
  </si>
  <si>
    <t>RW/4160</t>
  </si>
  <si>
    <t>Tonpapier, Tranparentpapier</t>
  </si>
  <si>
    <t>RW/4178</t>
  </si>
  <si>
    <t>RW/4175</t>
  </si>
  <si>
    <t>Silikonschlauch</t>
  </si>
  <si>
    <t>RW/4180</t>
  </si>
  <si>
    <t>Trennscheibe Diamant</t>
  </si>
  <si>
    <t>Ateliermasse weiß u. rot</t>
  </si>
  <si>
    <t>RW/4227</t>
  </si>
  <si>
    <t>Bioversal Ölbes.-u. Feuerlösch</t>
  </si>
  <si>
    <t>RW/4259</t>
  </si>
  <si>
    <t>Blumen u. Zwiebel</t>
  </si>
  <si>
    <t>RW/4207</t>
  </si>
  <si>
    <t>Broschüre "e-Mobil Willkommen"</t>
  </si>
  <si>
    <t>RW/4257</t>
  </si>
  <si>
    <t>RW/4255</t>
  </si>
  <si>
    <t>RW/4210</t>
  </si>
  <si>
    <t>RW/4201</t>
  </si>
  <si>
    <t>Div. Lebensmittel u. Bastelmat</t>
  </si>
  <si>
    <t>RW/4253</t>
  </si>
  <si>
    <t>Flachfilter, Membranfilter,</t>
  </si>
  <si>
    <t>RW/4231</t>
  </si>
  <si>
    <t>RW/4232</t>
  </si>
  <si>
    <t>Gipsspachtel, Blumentopf,</t>
  </si>
  <si>
    <t>Helmstreifen silber u. rot</t>
  </si>
  <si>
    <t>RW/4230</t>
  </si>
  <si>
    <t>LAC Balsam</t>
  </si>
  <si>
    <t>RW/4258</t>
  </si>
  <si>
    <t>Parkanlagen Nachbepflanzung</t>
  </si>
  <si>
    <t>RW/4254</t>
  </si>
  <si>
    <t>Sägekette</t>
  </si>
  <si>
    <t>RW/4248</t>
  </si>
  <si>
    <t>Schieber, Einbaugarnitur,</t>
  </si>
  <si>
    <t>Schlauch</t>
  </si>
  <si>
    <t>Silikonspray, Genol</t>
  </si>
  <si>
    <t>RW/4228</t>
  </si>
  <si>
    <t xml:space="preserve">Strohballen 20 Stk. Wein- </t>
  </si>
  <si>
    <t>RW/4215</t>
  </si>
  <si>
    <t>RW/4225</t>
  </si>
  <si>
    <t>Trennscheiben f. E-Werkstatt</t>
  </si>
  <si>
    <t>RW/4205</t>
  </si>
  <si>
    <t>Zylinder, Kugellager, WDR</t>
  </si>
  <si>
    <t>RW/4300</t>
  </si>
  <si>
    <t>RW/4297</t>
  </si>
  <si>
    <t>Dämmplatte</t>
  </si>
  <si>
    <t>Datenkabel f. Handy</t>
  </si>
  <si>
    <t>RW/4291</t>
  </si>
  <si>
    <t>Floorstar,OrangePower,</t>
  </si>
  <si>
    <t>RW/4296</t>
  </si>
  <si>
    <t xml:space="preserve">Forminex, Zierkette, </t>
  </si>
  <si>
    <t>Graberde</t>
  </si>
  <si>
    <t>RW/4302</t>
  </si>
  <si>
    <t>RW/4301</t>
  </si>
  <si>
    <t>RW/4303</t>
  </si>
  <si>
    <t>Mikrofasermopp 6 Stk.</t>
  </si>
  <si>
    <t>OrangePower, Hygienicdes,</t>
  </si>
  <si>
    <t>RW/4304</t>
  </si>
  <si>
    <t>Rep.Kupplung,Fittinge,Winkel,</t>
  </si>
  <si>
    <t>RW/4290</t>
  </si>
  <si>
    <t>Sprühseife, Ecolan Glas,</t>
  </si>
  <si>
    <t>RW/4316</t>
  </si>
  <si>
    <t>RW/4311</t>
  </si>
  <si>
    <t>LED-Teelichter</t>
  </si>
  <si>
    <t>RW/4310</t>
  </si>
  <si>
    <t>Tee KG</t>
  </si>
  <si>
    <t>RW/4313</t>
  </si>
  <si>
    <t>UhuStick+Leuchtmarker</t>
  </si>
  <si>
    <t>RW/4384</t>
  </si>
  <si>
    <t>Betonbohrer, Haken, Dübel</t>
  </si>
  <si>
    <t>Bewirtung Blumenolympiade</t>
  </si>
  <si>
    <t>RW/4396</t>
  </si>
  <si>
    <t xml:space="preserve">Div. für Gratulationen, </t>
  </si>
  <si>
    <t>RW/4343</t>
  </si>
  <si>
    <t>ErgoMouse wireless</t>
  </si>
  <si>
    <t>RW/4383</t>
  </si>
  <si>
    <t>Haltengurt, Kastenschlüssel,</t>
  </si>
  <si>
    <t>RW/4340</t>
  </si>
  <si>
    <t>Hüllen mit Sichtschutz</t>
  </si>
  <si>
    <t>RW/4386</t>
  </si>
  <si>
    <t>Kartusche D-Super</t>
  </si>
  <si>
    <t xml:space="preserve">Krapfen, Schaumrollen </t>
  </si>
  <si>
    <t>Repräsentationen</t>
  </si>
  <si>
    <t>019000</t>
  </si>
  <si>
    <t>RW/4367</t>
  </si>
  <si>
    <t>Pellets</t>
  </si>
  <si>
    <t>RW/4392</t>
  </si>
  <si>
    <t>Sicherheitsschuhe</t>
  </si>
  <si>
    <t>RW/4385</t>
  </si>
  <si>
    <t>RW/4387</t>
  </si>
  <si>
    <t>Stahlseil, Seilklemmen,</t>
  </si>
  <si>
    <t>RW/4376</t>
  </si>
  <si>
    <t>Stempel "gebucht am"</t>
  </si>
  <si>
    <t>RW/4377</t>
  </si>
  <si>
    <t>Stempel "sachlich und rechn.</t>
  </si>
  <si>
    <t>RW/4339</t>
  </si>
  <si>
    <t>RW/4390</t>
  </si>
  <si>
    <t>RW/4394</t>
  </si>
  <si>
    <t>WZ-Einbaugarnitur, Fittinge</t>
  </si>
  <si>
    <t>RW/4460</t>
  </si>
  <si>
    <t>Div.Empf.,Weihn.Schmuck</t>
  </si>
  <si>
    <t>Druckrohr, Rohrkupplung</t>
  </si>
  <si>
    <t>RW/4480</t>
  </si>
  <si>
    <t>Eimer kurz f. Straßenablauf</t>
  </si>
  <si>
    <t>Elastonbesen,Patentstielhalter</t>
  </si>
  <si>
    <t>RW/4474</t>
  </si>
  <si>
    <t>Ersatzteil f. Rasenmäher</t>
  </si>
  <si>
    <t>RW/4482</t>
  </si>
  <si>
    <t>Gartenschere, Kabeltrommeln</t>
  </si>
  <si>
    <t>RW/4483</t>
  </si>
  <si>
    <t>Genol</t>
  </si>
  <si>
    <t>Kosteners.audiovisuelle</t>
  </si>
  <si>
    <t>Mausefalle</t>
  </si>
  <si>
    <t>RW/4488</t>
  </si>
  <si>
    <t>Mausefalle, Anzünder, Spiritus</t>
  </si>
  <si>
    <t>RW/4493</t>
  </si>
  <si>
    <t>Mini-Leistungsschütz</t>
  </si>
  <si>
    <t>Motorsägensprit 200L Fass</t>
  </si>
  <si>
    <t>RW/4475</t>
  </si>
  <si>
    <t>Nitril-Handschuhe</t>
  </si>
  <si>
    <t>RW/4492</t>
  </si>
  <si>
    <t>Portalschloss mit Wechsel</t>
  </si>
  <si>
    <t>RW/4525</t>
  </si>
  <si>
    <t xml:space="preserve">Abdeckband, Fugenmasse, </t>
  </si>
  <si>
    <t>RW/4507</t>
  </si>
  <si>
    <t>Abo f. 2020</t>
  </si>
  <si>
    <t>RW/4537</t>
  </si>
  <si>
    <t>Blitzstrom Übersp.Ableiter</t>
  </si>
  <si>
    <t>RW/4542</t>
  </si>
  <si>
    <t>RW/4541</t>
  </si>
  <si>
    <t>Diesel, Super f. Agregat</t>
  </si>
  <si>
    <t>RW/4518</t>
  </si>
  <si>
    <t>Festtafel Arrangement</t>
  </si>
  <si>
    <t>RW/4509</t>
  </si>
  <si>
    <t>Gestaltungsstunde Abrg. 2019</t>
  </si>
  <si>
    <t>RW/4532</t>
  </si>
  <si>
    <t>Halogenstab</t>
  </si>
  <si>
    <t>RW/4543</t>
  </si>
  <si>
    <t>RW/4531</t>
  </si>
  <si>
    <t>Infra Grade, Rahmen,</t>
  </si>
  <si>
    <t>RW/4513</t>
  </si>
  <si>
    <t>Kaniester, Mehrzweckschrauben</t>
  </si>
  <si>
    <t>RW/4546</t>
  </si>
  <si>
    <t>RW/4523</t>
  </si>
  <si>
    <t>Mörtelkasten, Glättkelle,</t>
  </si>
  <si>
    <t>RW/4512</t>
  </si>
  <si>
    <t>Namensstreifen blau, grün,</t>
  </si>
  <si>
    <t>RW/4528</t>
  </si>
  <si>
    <t>Sechskantschrauben, Scheiben,</t>
  </si>
  <si>
    <t>RW/4533</t>
  </si>
  <si>
    <t>Starkstromkabel für</t>
  </si>
  <si>
    <t>RW/4582</t>
  </si>
  <si>
    <t>Div.Reinig.Mittel ASZ</t>
  </si>
  <si>
    <t>RW/4587</t>
  </si>
  <si>
    <t>JZ,Div.f.Alltagsb.Weihn.Bäck.</t>
  </si>
  <si>
    <t>RW/4586</t>
  </si>
  <si>
    <t>JZ,Div.f.Alltagsbetrieb-Nikolo</t>
  </si>
  <si>
    <t>RW/4570</t>
  </si>
  <si>
    <t>Mähfaden Alucut</t>
  </si>
  <si>
    <t>RW/4576</t>
  </si>
  <si>
    <t>Portogeb. 10/2019</t>
  </si>
  <si>
    <t>RW/4578</t>
  </si>
  <si>
    <t>PP Master-Rohr</t>
  </si>
  <si>
    <t>RW/4579</t>
  </si>
  <si>
    <t>Premium reaktiv</t>
  </si>
  <si>
    <t>RW/4569</t>
  </si>
  <si>
    <t>Vorhangschloss, Stahlkette</t>
  </si>
  <si>
    <t>RW/4611</t>
  </si>
  <si>
    <t>Druckerpatrone</t>
  </si>
  <si>
    <t>RW/4649</t>
  </si>
  <si>
    <t>Trennstreifen, Batterien</t>
  </si>
  <si>
    <t>RW/4660</t>
  </si>
  <si>
    <t>Wasserkocher</t>
  </si>
  <si>
    <t>RW/4671</t>
  </si>
  <si>
    <t>Certov A.,Schneestangen</t>
  </si>
  <si>
    <t>RW/4748</t>
  </si>
  <si>
    <t>AA Batterien</t>
  </si>
  <si>
    <t>RW/4750</t>
  </si>
  <si>
    <t>CR Batterien</t>
  </si>
  <si>
    <t>RW/4694</t>
  </si>
  <si>
    <t>RW/4695</t>
  </si>
  <si>
    <t>RW/4722</t>
  </si>
  <si>
    <t>RW/4744</t>
  </si>
  <si>
    <t>RW/4716</t>
  </si>
  <si>
    <t>Druckrohr,Verbinder,Fittinge</t>
  </si>
  <si>
    <t>Einmalhandschuhe,Pflegeseife</t>
  </si>
  <si>
    <t>RW/4715</t>
  </si>
  <si>
    <t>RW/4749</t>
  </si>
  <si>
    <t>Halogenlampen</t>
  </si>
  <si>
    <t>RW/4747</t>
  </si>
  <si>
    <t>Kaffeemaschine Nespresso</t>
  </si>
  <si>
    <t>RW/4742</t>
  </si>
  <si>
    <t>Kopierpapier, Ordner, Trennbl.</t>
  </si>
  <si>
    <t>RW/4697</t>
  </si>
  <si>
    <t>RW/4696</t>
  </si>
  <si>
    <t>Weihnachtskarten u. Taschen</t>
  </si>
  <si>
    <t>RW/4793</t>
  </si>
  <si>
    <t>Anschweißnippe 2"</t>
  </si>
  <si>
    <t>RW/4769</t>
  </si>
  <si>
    <t>Aufsetzpunkte, Fußbälle</t>
  </si>
  <si>
    <t>RW/4789</t>
  </si>
  <si>
    <t>Betondeckel</t>
  </si>
  <si>
    <t>RW/4784</t>
  </si>
  <si>
    <t>Chinakladde A4, Uhu stic,</t>
  </si>
  <si>
    <t>RW/4788</t>
  </si>
  <si>
    <t>RW/4792</t>
  </si>
  <si>
    <t>RW/4765</t>
  </si>
  <si>
    <t xml:space="preserve">Kaminanzünder, Äpfel, </t>
  </si>
  <si>
    <t>RW/4791</t>
  </si>
  <si>
    <t>Kronleuchterhaken,Maßband</t>
  </si>
  <si>
    <t>RW/4757</t>
  </si>
  <si>
    <t>RW/4777</t>
  </si>
  <si>
    <t>Naturfeueranzünder</t>
  </si>
  <si>
    <t>RW/4790</t>
  </si>
  <si>
    <t>Synoflex-Flansch</t>
  </si>
  <si>
    <t>RW/4771</t>
  </si>
  <si>
    <t>RW/4841</t>
  </si>
  <si>
    <t>Amazon,Kapselgehörschutz f.</t>
  </si>
  <si>
    <t>Besondere Kinder CD</t>
  </si>
  <si>
    <t>Blechschr.+Teelicht.+Sperrholz</t>
  </si>
  <si>
    <t>RW/4829</t>
  </si>
  <si>
    <t>Bogenschloss, Warntafel,Schild</t>
  </si>
  <si>
    <t>RW/4833</t>
  </si>
  <si>
    <t>RW/4831</t>
  </si>
  <si>
    <t>Dübel, Schrauben</t>
  </si>
  <si>
    <t>RW/4846</t>
  </si>
  <si>
    <t>JZ;Div.f.Alltagsb.+Weihn.Feier</t>
  </si>
  <si>
    <t>RW/4834</t>
  </si>
  <si>
    <t>JZ: Jugendbroschüren</t>
  </si>
  <si>
    <t>Lebensmittel,Bücher,Sticker,</t>
  </si>
  <si>
    <t>RW/4828</t>
  </si>
  <si>
    <t>Normkette, Schäkel</t>
  </si>
  <si>
    <t>Terminkalender+Ordn.Mappen</t>
  </si>
  <si>
    <t>Thermobox</t>
  </si>
  <si>
    <t>RW/4830</t>
  </si>
  <si>
    <t>Trennscheibe, Klebebänder,</t>
  </si>
  <si>
    <t>RW/4893</t>
  </si>
  <si>
    <t>Bewegungsmelder, Klemme</t>
  </si>
  <si>
    <t>RW/4889</t>
  </si>
  <si>
    <t>Bioabfallbeutel u. Gassibeutel</t>
  </si>
  <si>
    <t>RW/4904</t>
  </si>
  <si>
    <t>Blindabdeckung, Rahmen</t>
  </si>
  <si>
    <t>Blockverschienung, Leitung,</t>
  </si>
  <si>
    <t>RW/4972</t>
  </si>
  <si>
    <t>Brillant weiß, Schutzmaske</t>
  </si>
  <si>
    <t>RW/4910</t>
  </si>
  <si>
    <t>RW/4963</t>
  </si>
  <si>
    <t xml:space="preserve">Doppelklebeband, Varicolor, </t>
  </si>
  <si>
    <t>RW/4974</t>
  </si>
  <si>
    <t>Einweghandschuhe,Schwammtücher</t>
  </si>
  <si>
    <t>RW/4966</t>
  </si>
  <si>
    <t>RW/4962</t>
  </si>
  <si>
    <t>Farbe, Glättspachtel f.</t>
  </si>
  <si>
    <t>RW/4968</t>
  </si>
  <si>
    <t>Glättekelle, Gipsspachtel,</t>
  </si>
  <si>
    <t>Handfeger, Staubschaufel</t>
  </si>
  <si>
    <t>RW/4957</t>
  </si>
  <si>
    <t>Holzleim, Klebestoff, Pinselse</t>
  </si>
  <si>
    <t>RW/4969</t>
  </si>
  <si>
    <t>Holzschutz, Sikkens, Salzsäure</t>
  </si>
  <si>
    <t>RW/4964</t>
  </si>
  <si>
    <t>Isolier-Dichtband</t>
  </si>
  <si>
    <t>Kabelbinder, LED-String</t>
  </si>
  <si>
    <t>RW/4971</t>
  </si>
  <si>
    <t>Klarlack, Rostumwandler,</t>
  </si>
  <si>
    <t>RW/4967</t>
  </si>
  <si>
    <t>Klebebänder, Walzen</t>
  </si>
  <si>
    <t>RW/4965</t>
  </si>
  <si>
    <t>Klebespachtelmasse, Rollerset,</t>
  </si>
  <si>
    <t>RW/4899</t>
  </si>
  <si>
    <t>Klemmschelle</t>
  </si>
  <si>
    <t>RW/4872</t>
  </si>
  <si>
    <t>Köder Rattenbekämpfung</t>
  </si>
  <si>
    <t>RW/4873</t>
  </si>
  <si>
    <t>Kunststoffschneestangen 25 Stk</t>
  </si>
  <si>
    <t>Kupplung</t>
  </si>
  <si>
    <t>RW/4959</t>
  </si>
  <si>
    <t>Markierspray, Gartenschere,</t>
  </si>
  <si>
    <t>RW/4973</t>
  </si>
  <si>
    <t>Markierungsspray,Klebeband,</t>
  </si>
  <si>
    <t>RW/4956</t>
  </si>
  <si>
    <t>Nitro-Verdünnung, Unigrund</t>
  </si>
  <si>
    <t>RW/4970</t>
  </si>
  <si>
    <t>Pullex,Klebeband,Versiegler</t>
  </si>
  <si>
    <t>RW/4874</t>
  </si>
  <si>
    <t>Schilder Radweg</t>
  </si>
  <si>
    <t>Schlauchleitung, Schalter</t>
  </si>
  <si>
    <t>RW/4879</t>
  </si>
  <si>
    <t>Schneestangen 25 Stk.</t>
  </si>
  <si>
    <t>SH-Reibeputz</t>
  </si>
  <si>
    <t>Sicherheitsventil</t>
  </si>
  <si>
    <t>RW/4905</t>
  </si>
  <si>
    <t>Steckdose, Klemmschelle</t>
  </si>
  <si>
    <t>RW/4897</t>
  </si>
  <si>
    <t>Stromstoßschalter</t>
  </si>
  <si>
    <t>RW/4961</t>
  </si>
  <si>
    <t>Varicolor</t>
  </si>
  <si>
    <t>Walzen,Abdeckfolie,Farbe</t>
  </si>
  <si>
    <t>RW/4885</t>
  </si>
  <si>
    <t>Wasserpumpenzangen,</t>
  </si>
  <si>
    <t>RW/4877</t>
  </si>
  <si>
    <t>RW/4891</t>
  </si>
  <si>
    <t>Zahlungsdiff. Material</t>
  </si>
  <si>
    <t>RW/5176</t>
  </si>
  <si>
    <t xml:space="preserve">Auftausiedesalz </t>
  </si>
  <si>
    <t>RW/4927</t>
  </si>
  <si>
    <t>Batterien f.Mobile Musikanlage</t>
  </si>
  <si>
    <t>Batterien V27</t>
  </si>
  <si>
    <t>RW/5150</t>
  </si>
  <si>
    <t>Batterien, Kabelbinder, Winkel</t>
  </si>
  <si>
    <t>RW/5022</t>
  </si>
  <si>
    <t>Batterien, Trennstreifen</t>
  </si>
  <si>
    <t>Blindnieten, Blindnietenbohrer</t>
  </si>
  <si>
    <t>Bowdenzug Fräsantrieb f.</t>
  </si>
  <si>
    <t>RW/5134</t>
  </si>
  <si>
    <t>Broschüren Bgm.RB 2018</t>
  </si>
  <si>
    <t>Bürste, Schuhcreme</t>
  </si>
  <si>
    <t>RW/5337</t>
  </si>
  <si>
    <t>Carahum, Pflegemulch, Violen,</t>
  </si>
  <si>
    <t>RW/5256</t>
  </si>
  <si>
    <t>RW/4996</t>
  </si>
  <si>
    <t>Div. Bastelmaterial und</t>
  </si>
  <si>
    <t>RW/5257</t>
  </si>
  <si>
    <t>Div. Blumen f. Parkanl.</t>
  </si>
  <si>
    <t>RW/5246</t>
  </si>
  <si>
    <t>Div. Verkehrszeichen</t>
  </si>
  <si>
    <t>RW/5029</t>
  </si>
  <si>
    <t>Druck und Layout Müllkalender</t>
  </si>
  <si>
    <t>RW/5130</t>
  </si>
  <si>
    <t>Edding, Fotokarton</t>
  </si>
  <si>
    <t>Energieblock, Schaum,</t>
  </si>
  <si>
    <t>Fichtenstempel f. Radweg</t>
  </si>
  <si>
    <t>RW/5330</t>
  </si>
  <si>
    <t>FXP-Turbo Schlauch,</t>
  </si>
  <si>
    <t>RW/5332</t>
  </si>
  <si>
    <t xml:space="preserve">Geschekskorb Ehrung </t>
  </si>
  <si>
    <t>RW/5144</t>
  </si>
  <si>
    <t>Hausnummernschilder</t>
  </si>
  <si>
    <t>RW/5097</t>
  </si>
  <si>
    <t>RW/5122</t>
  </si>
  <si>
    <t>Holzleim f. Sesselrep.</t>
  </si>
  <si>
    <t>RW/5105</t>
  </si>
  <si>
    <t>Honeywell Kartuscheneinsatz</t>
  </si>
  <si>
    <t>RW/5005</t>
  </si>
  <si>
    <t>Karibu 1 Set</t>
  </si>
  <si>
    <t>RW/5151</t>
  </si>
  <si>
    <t>Kerzenlampe, Kabelbinder,</t>
  </si>
  <si>
    <t>RW/5095</t>
  </si>
  <si>
    <t>Kopierkarton maigrün</t>
  </si>
  <si>
    <t>RW/5336</t>
  </si>
  <si>
    <t xml:space="preserve">Kränze f. Denkmäler </t>
  </si>
  <si>
    <t>RW/4998</t>
  </si>
  <si>
    <t>Kreuzbodensack 100 Stk.</t>
  </si>
  <si>
    <t>RW/5104</t>
  </si>
  <si>
    <t>LED Leuchtröhre</t>
  </si>
  <si>
    <t>LED String Lite, Quick fix</t>
  </si>
  <si>
    <t>RW/5127</t>
  </si>
  <si>
    <t>RW/5120</t>
  </si>
  <si>
    <t>Lederfett, Pastabürste</t>
  </si>
  <si>
    <t>Lithium Batterien 9V</t>
  </si>
  <si>
    <t>Makierungsspray, Messbecher</t>
  </si>
  <si>
    <t>RW/5021</t>
  </si>
  <si>
    <t>Nähdraht, Spray, Schlauch</t>
  </si>
  <si>
    <t>Notizbücher</t>
  </si>
  <si>
    <t>RW/5334</t>
  </si>
  <si>
    <t>Offset, Minen, Scotch</t>
  </si>
  <si>
    <t>RW/4999</t>
  </si>
  <si>
    <t>Overheadfolie</t>
  </si>
  <si>
    <t>Powerstriphaken</t>
  </si>
  <si>
    <t>RW/5252</t>
  </si>
  <si>
    <t>Ratschenzurrgurte</t>
  </si>
  <si>
    <t>RW/5035</t>
  </si>
  <si>
    <t>Rechnungsabschluss d.Gemeinden</t>
  </si>
  <si>
    <t>RW/5177</t>
  </si>
  <si>
    <t>Repaflex, Hausanschl.Schieber,</t>
  </si>
  <si>
    <t>RW/5103</t>
  </si>
  <si>
    <t>Reparaturkupplung,WZ-Einbaug.</t>
  </si>
  <si>
    <t>Schere,Laminierfolien,Uhu,</t>
  </si>
  <si>
    <t>Schlauchleitung,Überwurfmutter</t>
  </si>
  <si>
    <t>Schlüsselanhänger, Powerband,</t>
  </si>
  <si>
    <t>RW/5032</t>
  </si>
  <si>
    <t>Schmutzschleuse</t>
  </si>
  <si>
    <t>Schrauben, Türkantenriegel</t>
  </si>
  <si>
    <t>RW/5007</t>
  </si>
  <si>
    <t>Schüsseln, Uhren, Stativ</t>
  </si>
  <si>
    <t>Schutzjacken</t>
  </si>
  <si>
    <t>Sicherungen, Aderendhülsen</t>
  </si>
  <si>
    <t>Sitzungsprotokollbuch 2018</t>
  </si>
  <si>
    <t>Sofortkleber, Markierungsspray</t>
  </si>
  <si>
    <t>RW/5245</t>
  </si>
  <si>
    <t>RW/5133</t>
  </si>
  <si>
    <t>RW/5253</t>
  </si>
  <si>
    <t>Tafelhaftmagnete, Seegeringe</t>
  </si>
  <si>
    <t>RW/5182</t>
  </si>
  <si>
    <t>Tecz, Gewebeband, Autoshampoo</t>
  </si>
  <si>
    <t>RW/5068</t>
  </si>
  <si>
    <t>Wasserschieber, Mörteltrog,</t>
  </si>
  <si>
    <t>RW/5178</t>
  </si>
  <si>
    <t>Winkel, Iso-Fittinge</t>
  </si>
  <si>
    <t>RW/26</t>
  </si>
  <si>
    <t>Bipa; Damenbinden, Hands.  JZ</t>
  </si>
  <si>
    <t>413000</t>
  </si>
  <si>
    <t>RW/27</t>
  </si>
  <si>
    <t>RW/42</t>
  </si>
  <si>
    <t>RW/65</t>
  </si>
  <si>
    <t>Amazon; Geschlechtersens.</t>
  </si>
  <si>
    <t>RW/72</t>
  </si>
  <si>
    <t>RW/66</t>
  </si>
  <si>
    <t>RW/85</t>
  </si>
  <si>
    <t>RW/86</t>
  </si>
  <si>
    <t>19,7l Super, 115,39l Diesel, 102l Tech-Diesel</t>
  </si>
  <si>
    <t>Abfallsäcke, Ecolan Glas,</t>
  </si>
  <si>
    <t>Anschlüsse für Konvektomat</t>
  </si>
  <si>
    <t>RW/164</t>
  </si>
  <si>
    <t>Buchstabenhefte</t>
  </si>
  <si>
    <t>Div. Unterrichtsmaterial</t>
  </si>
  <si>
    <t>Ecolan, Kosmetiktücher</t>
  </si>
  <si>
    <t>RW/145</t>
  </si>
  <si>
    <t>Jahresvignette E-Car 2020</t>
  </si>
  <si>
    <t>RW/172</t>
  </si>
  <si>
    <t>Picturecards swing on</t>
  </si>
  <si>
    <t>RW/165</t>
  </si>
  <si>
    <t>Visitenkarten Amtsleiterin</t>
  </si>
  <si>
    <t>Gutscheinde f. Blumenolympiade</t>
  </si>
  <si>
    <t>Storno Gutscheinde</t>
  </si>
  <si>
    <t>Aluschilder f. Straßenlaternen</t>
  </si>
  <si>
    <t>Batterien, LED-Lampe,</t>
  </si>
  <si>
    <t>RW/235</t>
  </si>
  <si>
    <t>Betätigungsgarnitur</t>
  </si>
  <si>
    <t>Einbaugarnitur,Durchlaufventil</t>
  </si>
  <si>
    <t>420300</t>
  </si>
  <si>
    <t>Einlaufgitter, Repafast</t>
  </si>
  <si>
    <t>Farbe, Holzleim, Ottoseal,</t>
  </si>
  <si>
    <t>RW/233</t>
  </si>
  <si>
    <t>Küvetten-Tests</t>
  </si>
  <si>
    <t>RW/222</t>
  </si>
  <si>
    <t>Portogeb. 12/2019</t>
  </si>
  <si>
    <t>RW/221</t>
  </si>
  <si>
    <t>Säbelsägeblätter,Trennscheiben</t>
  </si>
  <si>
    <t xml:space="preserve">Schaltafeln </t>
  </si>
  <si>
    <t>RW/232</t>
  </si>
  <si>
    <t>Schilder f. Radweg</t>
  </si>
  <si>
    <t xml:space="preserve">Spiralbohrer, Blindniete </t>
  </si>
  <si>
    <t>RW/225</t>
  </si>
  <si>
    <t>RW/231</t>
  </si>
  <si>
    <t>RW/274</t>
  </si>
  <si>
    <t>Blindnieten</t>
  </si>
  <si>
    <t>RW/291</t>
  </si>
  <si>
    <t>Eisfresser f. Außenlift</t>
  </si>
  <si>
    <t>RW/284</t>
  </si>
  <si>
    <t>FlocStar 1050kg</t>
  </si>
  <si>
    <t>RW/297</t>
  </si>
  <si>
    <t>Gassibeutel, Bioabfallsäcke</t>
  </si>
  <si>
    <t>RW/281</t>
  </si>
  <si>
    <t>RW/282</t>
  </si>
  <si>
    <t>JZ;Tesa+Poster-Strips</t>
  </si>
  <si>
    <t>RW/275</t>
  </si>
  <si>
    <t>Lampe f.Schreibtischleuchte</t>
  </si>
  <si>
    <t>Novakleen, Double fix</t>
  </si>
  <si>
    <t>RW/286</t>
  </si>
  <si>
    <t>Ordner orange u. braun</t>
  </si>
  <si>
    <t>PE 80 Rohr 100 lfm</t>
  </si>
  <si>
    <t>RW/296</t>
  </si>
  <si>
    <t>Sachaufwand 2019/2020</t>
  </si>
  <si>
    <t>Uhu-Stick+Stift+Füllung</t>
  </si>
  <si>
    <t>Vorhangschloss Bauhof</t>
  </si>
  <si>
    <t>RW/283</t>
  </si>
  <si>
    <t>Wanduhr</t>
  </si>
  <si>
    <t>Hängetasche,Hängeregistr.,</t>
  </si>
  <si>
    <t>RW/348</t>
  </si>
  <si>
    <t>Bit-Box,Stiftschlüsselsatz,</t>
  </si>
  <si>
    <t>RW/344</t>
  </si>
  <si>
    <t>Blindnieten Niro</t>
  </si>
  <si>
    <t>RW/330</t>
  </si>
  <si>
    <t xml:space="preserve">Div. Lebensmittel, </t>
  </si>
  <si>
    <t>RW/336</t>
  </si>
  <si>
    <t xml:space="preserve">Drehmasse, Ateliermasse, </t>
  </si>
  <si>
    <t>RW/343</t>
  </si>
  <si>
    <t>Dübel, Spanplattenschrauben</t>
  </si>
  <si>
    <t>RW/335</t>
  </si>
  <si>
    <t>Effektvoll modellieren</t>
  </si>
  <si>
    <t>Klebeband, Farbe</t>
  </si>
  <si>
    <t>RW/339</t>
  </si>
  <si>
    <t>Klebezahlen schwarz</t>
  </si>
  <si>
    <t>Samt-Alkyd, Farbe, Unipol</t>
  </si>
  <si>
    <t>RW/345</t>
  </si>
  <si>
    <t>Tele-Verlängerung Stahl</t>
  </si>
  <si>
    <t>RW/346</t>
  </si>
  <si>
    <t>Walzen, Klebeband, Farbe,</t>
  </si>
  <si>
    <t>RW/357</t>
  </si>
  <si>
    <t>JZ;ControllerBlack+Kabel</t>
  </si>
  <si>
    <t>RW/356</t>
  </si>
  <si>
    <t>Krampen, Stiel, Schaufel,Feder</t>
  </si>
  <si>
    <t>RW/355</t>
  </si>
  <si>
    <t>PVC-Rohr, Bolzen</t>
  </si>
  <si>
    <t>RW/354</t>
  </si>
  <si>
    <t>Styropor, Rollmeter</t>
  </si>
  <si>
    <t>RW/388</t>
  </si>
  <si>
    <t>RW/385</t>
  </si>
  <si>
    <t>Div.Blumen f.Gratulat.</t>
  </si>
  <si>
    <t>RW/383</t>
  </si>
  <si>
    <t>Div.f.Krampussackerln</t>
  </si>
  <si>
    <t>RW/382</t>
  </si>
  <si>
    <t>Müllb.+Spülmittel</t>
  </si>
  <si>
    <t>Desinfektionsmaterial</t>
  </si>
  <si>
    <t>RW/494</t>
  </si>
  <si>
    <t>Abo Verordungsblätter</t>
  </si>
  <si>
    <t>RW/490</t>
  </si>
  <si>
    <t>Armatur</t>
  </si>
  <si>
    <t>RW/481</t>
  </si>
  <si>
    <t>Batterien,Color Spry, Dübel,</t>
  </si>
  <si>
    <t>RW/459</t>
  </si>
  <si>
    <t>Bilder am Eis</t>
  </si>
  <si>
    <t>RW/492</t>
  </si>
  <si>
    <t>RW/493</t>
  </si>
  <si>
    <t>RW/460</t>
  </si>
  <si>
    <t>RW/479</t>
  </si>
  <si>
    <t>Einstemmschloss</t>
  </si>
  <si>
    <t xml:space="preserve">Erziehung u. Unterricht </t>
  </si>
  <si>
    <t>RW/457</t>
  </si>
  <si>
    <t>Geschitrrtücher "Rehe"</t>
  </si>
  <si>
    <t>Gewebeband, Silikonspray, Öl</t>
  </si>
  <si>
    <t>Haushaltsbesen, Staubschaufels</t>
  </si>
  <si>
    <t>RW/486</t>
  </si>
  <si>
    <t>Kabelbinder, Schrauben,Muttern</t>
  </si>
  <si>
    <t>RW/478</t>
  </si>
  <si>
    <t>Knopfbatterien</t>
  </si>
  <si>
    <t>RW/489</t>
  </si>
  <si>
    <t>1 Palette A4 80g</t>
  </si>
  <si>
    <t>Kopierpapier VS1</t>
  </si>
  <si>
    <t>Kopierpapier VS3</t>
  </si>
  <si>
    <t>RW/480</t>
  </si>
  <si>
    <t>Kraftseitenschneider,Blechschr</t>
  </si>
  <si>
    <t>Orangepower, Toilettenöl,</t>
  </si>
  <si>
    <t>RW/458</t>
  </si>
  <si>
    <t>RW/482</t>
  </si>
  <si>
    <t>Türpuffer, Nagelschellen,</t>
  </si>
  <si>
    <t>RW/542</t>
  </si>
  <si>
    <t>RW/546</t>
  </si>
  <si>
    <t>RW/528</t>
  </si>
  <si>
    <t>DisplayPort Kabel</t>
  </si>
  <si>
    <t>Farben, Scheren</t>
  </si>
  <si>
    <t>RW/537</t>
  </si>
  <si>
    <t>Feuerwehrkarabiner,</t>
  </si>
  <si>
    <t xml:space="preserve">Flyer ASZ  Tarifliste, Gelbe </t>
  </si>
  <si>
    <t>RW/517</t>
  </si>
  <si>
    <t>Handkehrmaschine</t>
  </si>
  <si>
    <t>Kriechtunnel, Kleber</t>
  </si>
  <si>
    <t>Moppbezug, Kunststoffpflege</t>
  </si>
  <si>
    <t>RW/529</t>
  </si>
  <si>
    <t>Rohre</t>
  </si>
  <si>
    <t>RW/518</t>
  </si>
  <si>
    <t>Streuwagen, Messbecher</t>
  </si>
  <si>
    <t>RW/536</t>
  </si>
  <si>
    <t>Tesa Powerband</t>
  </si>
  <si>
    <t>RW/543</t>
  </si>
  <si>
    <t>Tischverteiler, Stromstoßsch.</t>
  </si>
  <si>
    <t>Werkzeug-, Rädersatz</t>
  </si>
  <si>
    <t>RW/530</t>
  </si>
  <si>
    <t>RW/567</t>
  </si>
  <si>
    <t>Bohrer-Kassette</t>
  </si>
  <si>
    <t>RW/578</t>
  </si>
  <si>
    <t>Flügelmuttern,Spiralbohrer,</t>
  </si>
  <si>
    <t>RW/598</t>
  </si>
  <si>
    <t>Geometriekarteien</t>
  </si>
  <si>
    <t>RW/580</t>
  </si>
  <si>
    <t>Hinweisschild</t>
  </si>
  <si>
    <t>Karibu</t>
  </si>
  <si>
    <t>RW/572</t>
  </si>
  <si>
    <t>Kopienpauschale 2020</t>
  </si>
  <si>
    <t>PVC-Muffe</t>
  </si>
  <si>
    <t>RW/589</t>
  </si>
  <si>
    <t>Reparaturschelle</t>
  </si>
  <si>
    <t>Sicherheitsstiefel, Gürtel,</t>
  </si>
  <si>
    <t>RW/565</t>
  </si>
  <si>
    <t>Monitor 24"</t>
  </si>
  <si>
    <t>Div. Lebensmittel  JZ</t>
  </si>
  <si>
    <t>RW/653</t>
  </si>
  <si>
    <t>Heftklammern für Bizhub</t>
  </si>
  <si>
    <t>Vorhänge, Geschirr, Besteck</t>
  </si>
  <si>
    <t>Wunddesinfekt., Waschlotion</t>
  </si>
  <si>
    <t xml:space="preserve">Alu-Rohr starr für </t>
  </si>
  <si>
    <t>Aluschaufeln, Steinkrampen,</t>
  </si>
  <si>
    <t>RW/736</t>
  </si>
  <si>
    <t>Batterien,Schlüsselringe,</t>
  </si>
  <si>
    <t>Bewegungsmelder, Fluter,</t>
  </si>
  <si>
    <t>RW/717</t>
  </si>
  <si>
    <t>RW/716</t>
  </si>
  <si>
    <t>RW/754</t>
  </si>
  <si>
    <t>RW/722</t>
  </si>
  <si>
    <t>Div. Lebensmittel u. Deko</t>
  </si>
  <si>
    <t>RW/757</t>
  </si>
  <si>
    <t>Ehrenurkunden,Hochzeitswünsche</t>
  </si>
  <si>
    <t>ErgoPols</t>
  </si>
  <si>
    <t>ErgoStretch, ErgoMouse,</t>
  </si>
  <si>
    <t>RW/726</t>
  </si>
  <si>
    <t>Faltsignal Trio "Markierung"</t>
  </si>
  <si>
    <t xml:space="preserve">Feuchtraumleuchte, </t>
  </si>
  <si>
    <t>Feuerwehrkarabiner</t>
  </si>
  <si>
    <t>RW/749</t>
  </si>
  <si>
    <t>Filme für Sommerkino</t>
  </si>
  <si>
    <t>RW/711</t>
  </si>
  <si>
    <t>Füllspachtel, Pinsel</t>
  </si>
  <si>
    <t>RW/702</t>
  </si>
  <si>
    <t>Genol, Silikonspray</t>
  </si>
  <si>
    <t>Hebelfettpresse,Genol,Besen,</t>
  </si>
  <si>
    <t>RW/709</t>
  </si>
  <si>
    <t>Hüllen, OH-Stifte, Fineliner</t>
  </si>
  <si>
    <t>Klemmen</t>
  </si>
  <si>
    <t>Komponentenkleber</t>
  </si>
  <si>
    <t>RW/738</t>
  </si>
  <si>
    <t>Kuverts, Magnete, Gelstift,</t>
  </si>
  <si>
    <t>RW/744</t>
  </si>
  <si>
    <t>LED-Leuchtröhren,Fassungen,</t>
  </si>
  <si>
    <t>RW/694</t>
  </si>
  <si>
    <t>Leitkegel, Faltsignal,</t>
  </si>
  <si>
    <t>RW/687</t>
  </si>
  <si>
    <t>Lieferscheinblöcke WH</t>
  </si>
  <si>
    <t>RW/698</t>
  </si>
  <si>
    <t>Luftballons, Sammelpass,</t>
  </si>
  <si>
    <t>RW/713</t>
  </si>
  <si>
    <t>Markierspray</t>
  </si>
  <si>
    <t>RW/686</t>
  </si>
  <si>
    <t>Ordner Pappe A4q</t>
  </si>
  <si>
    <t>RW/695</t>
  </si>
  <si>
    <t>Perlglanz, Urophen</t>
  </si>
  <si>
    <t>RW/739</t>
  </si>
  <si>
    <t>Rasteranbauleuchte,Leuchtröhre</t>
  </si>
  <si>
    <t>RW/701</t>
  </si>
  <si>
    <t>Sägekette,Treteimer,Loctite,</t>
  </si>
  <si>
    <t>RW/700</t>
  </si>
  <si>
    <t>Sicherheitsschuhe,</t>
  </si>
  <si>
    <t>Staubbehälter, Feinfilter</t>
  </si>
  <si>
    <t>RW/708</t>
  </si>
  <si>
    <t>Stic, Heftstreifen, Tixo</t>
  </si>
  <si>
    <t>Trennfahnen, Stic, Register</t>
  </si>
  <si>
    <t xml:space="preserve">Wannenleuchte, </t>
  </si>
  <si>
    <t>Zurrgurt 6m</t>
  </si>
  <si>
    <t>RW/792</t>
  </si>
  <si>
    <t>Div. für Gratulationen</t>
  </si>
  <si>
    <t>Div. für Gratulationen und</t>
  </si>
  <si>
    <t>400100</t>
  </si>
  <si>
    <t>Druckschlauch, Triopan Ölspur,</t>
  </si>
  <si>
    <t>JZ: Toner Multipack</t>
  </si>
  <si>
    <t>Lithium-Ionen-Akku</t>
  </si>
  <si>
    <t>RW/801</t>
  </si>
  <si>
    <t>Markierspray, Cutter, Kleber</t>
  </si>
  <si>
    <t>RW/798</t>
  </si>
  <si>
    <t>RW/791</t>
  </si>
  <si>
    <t>RW/807</t>
  </si>
  <si>
    <t>Austausch Wasserzähler</t>
  </si>
  <si>
    <t>RW/808</t>
  </si>
  <si>
    <t>Gießkanne</t>
  </si>
  <si>
    <t>RW/813</t>
  </si>
  <si>
    <t>Haix Ersatzlasche</t>
  </si>
  <si>
    <t>RW/804</t>
  </si>
  <si>
    <t>Pfosten f. Hangsicherung</t>
  </si>
  <si>
    <t>Recyclingaspalt 6 m³</t>
  </si>
  <si>
    <t>RW/827</t>
  </si>
  <si>
    <t>Rückleitg. Sicherheitsstiefel</t>
  </si>
  <si>
    <t>Bleistifte, Kuverts, Radierer</t>
  </si>
  <si>
    <t>Deckel Kunststoff</t>
  </si>
  <si>
    <t>Deckel Kunststoff 5x16A</t>
  </si>
  <si>
    <t>Dosenspitzer, Druckerpatronen,</t>
  </si>
  <si>
    <t>RW/849</t>
  </si>
  <si>
    <t>Falthandtücher,Tiolettenpapier</t>
  </si>
  <si>
    <t>5x Falthandtücher, 5x 250 Blatt Toilettenpapier</t>
  </si>
  <si>
    <t>Fassung E14</t>
  </si>
  <si>
    <t>Feinfilter, Staubbehälter</t>
  </si>
  <si>
    <t>Fit für die Schule,Quattro Set</t>
  </si>
  <si>
    <t>Haku-Anbohrschelle</t>
  </si>
  <si>
    <t xml:space="preserve">Kindergartenbox Jolly </t>
  </si>
  <si>
    <t>RW/874</t>
  </si>
  <si>
    <t>Krapfen 105Stk.</t>
  </si>
  <si>
    <t>Lernscheren</t>
  </si>
  <si>
    <t xml:space="preserve">Marker, Farben, Lineale, </t>
  </si>
  <si>
    <t>Nawito-Set, Flachreifen</t>
  </si>
  <si>
    <t>RW/872</t>
  </si>
  <si>
    <t>Spiralbohrer, Spiraldübel</t>
  </si>
  <si>
    <t>RW/867</t>
  </si>
  <si>
    <t>TAUsendsassa</t>
  </si>
  <si>
    <t>RW/873</t>
  </si>
  <si>
    <t>Trockenbeton, Betonfalzrohr</t>
  </si>
  <si>
    <t>Ultra resist Etiketten</t>
  </si>
  <si>
    <t>RW/850</t>
  </si>
  <si>
    <t>Verkehrszeichen Vorrang geben,</t>
  </si>
  <si>
    <t>RW/906</t>
  </si>
  <si>
    <t>Anschlussklemmen</t>
  </si>
  <si>
    <t>RW/908</t>
  </si>
  <si>
    <t>Dammerungsschalter,</t>
  </si>
  <si>
    <t>RW/888</t>
  </si>
  <si>
    <t>RW/898</t>
  </si>
  <si>
    <t>Straßenbesen</t>
  </si>
  <si>
    <t>Hase&amp;Igel Verlag, Div.Bücher</t>
  </si>
  <si>
    <t>RW/926</t>
  </si>
  <si>
    <t xml:space="preserve">Ordner, Trennblätter, </t>
  </si>
  <si>
    <t xml:space="preserve">Papierfilter, Mopphalter, </t>
  </si>
  <si>
    <t>RW/957</t>
  </si>
  <si>
    <t>RW/956</t>
  </si>
  <si>
    <t>Service-Kit, Adapter, Öl</t>
  </si>
  <si>
    <t>RW/964</t>
  </si>
  <si>
    <t>Akku-Packs</t>
  </si>
  <si>
    <t>RW/960</t>
  </si>
  <si>
    <t>Verkehrszeichen</t>
  </si>
  <si>
    <t>RW/978</t>
  </si>
  <si>
    <t>RW/1006</t>
  </si>
  <si>
    <t>Anlagenschlüssel</t>
  </si>
  <si>
    <t>RW/1057</t>
  </si>
  <si>
    <t>Etiketten, Marker,Stempelfarbe</t>
  </si>
  <si>
    <t>RW/1010</t>
  </si>
  <si>
    <t>Eurospender, Sterilium</t>
  </si>
  <si>
    <t>Falthandtücher, Sterillium</t>
  </si>
  <si>
    <t>RW/1011</t>
  </si>
  <si>
    <t>Händedesinfektion, Spender</t>
  </si>
  <si>
    <t>RW/1046</t>
  </si>
  <si>
    <t>Hüllen, Ordner, Trennblätter</t>
  </si>
  <si>
    <t>RW/1017</t>
  </si>
  <si>
    <t>Nachzlg. MwSt. Verkehrszeichen</t>
  </si>
  <si>
    <t>Netzwerkkabel</t>
  </si>
  <si>
    <t>RW/1056</t>
  </si>
  <si>
    <t>Schulrecht</t>
  </si>
  <si>
    <t>Sprüher</t>
  </si>
  <si>
    <t>RW/1047</t>
  </si>
  <si>
    <t xml:space="preserve">Wackelaugen, Pompons, </t>
  </si>
  <si>
    <t>Falthandtücher, Desinfekt,</t>
  </si>
  <si>
    <t>Foliendruck "Straßenmarkier."</t>
  </si>
  <si>
    <t>RW/1075</t>
  </si>
  <si>
    <t>Injectionskartusche</t>
  </si>
  <si>
    <t>Mehrbereichshydrauliköl</t>
  </si>
  <si>
    <t>Stiele, Handschuhe, Sprüher</t>
  </si>
  <si>
    <t>RW/1091</t>
  </si>
  <si>
    <t>Bausteine Englisch</t>
  </si>
  <si>
    <t>Schaber, Dübel, Schrauben</t>
  </si>
  <si>
    <t>RW/1090</t>
  </si>
  <si>
    <t>RW/1103</t>
  </si>
  <si>
    <t>Torbandschrauben,Hakenschraub.</t>
  </si>
  <si>
    <t>RW/1106</t>
  </si>
  <si>
    <t>RW/1137</t>
  </si>
  <si>
    <t>RW/1174</t>
  </si>
  <si>
    <t>Abzug Gutschrift Repaflex</t>
  </si>
  <si>
    <t>420310</t>
  </si>
  <si>
    <t>RW/1166</t>
  </si>
  <si>
    <t>RW/1180</t>
  </si>
  <si>
    <t>Etikettierung Rundbrief April</t>
  </si>
  <si>
    <t>RW/1142</t>
  </si>
  <si>
    <t>RW/1175</t>
  </si>
  <si>
    <t>T-Stück, Red.Nippel</t>
  </si>
  <si>
    <t>RW/1193</t>
  </si>
  <si>
    <t>Minen</t>
  </si>
  <si>
    <t>RW/1209</t>
  </si>
  <si>
    <t>Absperrband</t>
  </si>
  <si>
    <t>RW/1207</t>
  </si>
  <si>
    <t>RW/1212</t>
  </si>
  <si>
    <t>Rasteranbauleuchte,</t>
  </si>
  <si>
    <t>RW/1211</t>
  </si>
  <si>
    <t>Spidy Luftkombinationsdose</t>
  </si>
  <si>
    <t>RW/1247</t>
  </si>
  <si>
    <t>Bewegungsmelder f. Pavillon</t>
  </si>
  <si>
    <t>RW/1304</t>
  </si>
  <si>
    <t>RW/1301</t>
  </si>
  <si>
    <t>RW/1249</t>
  </si>
  <si>
    <t>RW/1303</t>
  </si>
  <si>
    <t>Eisengewindeschrauben,Mutter,</t>
  </si>
  <si>
    <t>RW/1260</t>
  </si>
  <si>
    <t>Frostkoffer 12 m³</t>
  </si>
  <si>
    <t>Hausanschl.Schieber, Schellen,</t>
  </si>
  <si>
    <t>RW/1278</t>
  </si>
  <si>
    <t>RW/1256</t>
  </si>
  <si>
    <t>Jacken 3-in-1 f. ASZ</t>
  </si>
  <si>
    <t>RW/1252</t>
  </si>
  <si>
    <t>Kostenant. Schloss FF-Zufahrt</t>
  </si>
  <si>
    <t>Lampen Park&amp;Ride</t>
  </si>
  <si>
    <t>Schieber,Sperrschellen,</t>
  </si>
  <si>
    <t>RW/1282</t>
  </si>
  <si>
    <t>Spidy Luftkombinationsstecker</t>
  </si>
  <si>
    <t>RW/1248</t>
  </si>
  <si>
    <t>RW/1287</t>
  </si>
  <si>
    <t>Ultra resist.Etiketten f.</t>
  </si>
  <si>
    <t>RW/1261</t>
  </si>
  <si>
    <t xml:space="preserve">Wanderwegschilder, Steher, </t>
  </si>
  <si>
    <t>RW/1328</t>
  </si>
  <si>
    <t>Portogeb. 3/2020</t>
  </si>
  <si>
    <t>RW/1318</t>
  </si>
  <si>
    <t>RW/1401</t>
  </si>
  <si>
    <t>RW/1381</t>
  </si>
  <si>
    <t>Bodenreiniger</t>
  </si>
  <si>
    <t>CD besondere Kinder</t>
  </si>
  <si>
    <t>Küvetten-Test</t>
  </si>
  <si>
    <t>Plakate ASZ Grünschnitt</t>
  </si>
  <si>
    <t>RW/1378</t>
  </si>
  <si>
    <t>Reparaturdichtsatz</t>
  </si>
  <si>
    <t>RW/1380</t>
  </si>
  <si>
    <t>Reparaturdichtsatz,</t>
  </si>
  <si>
    <t>RW/1386</t>
  </si>
  <si>
    <t>Schlauch, Nippel, Muttern</t>
  </si>
  <si>
    <t>Ventildichtung</t>
  </si>
  <si>
    <t>RW/1371</t>
  </si>
  <si>
    <t>RW/1370</t>
  </si>
  <si>
    <t>RW/1372</t>
  </si>
  <si>
    <t>RW/1382</t>
  </si>
  <si>
    <t>Vliesfiltertüten, WC-Garnitur,</t>
  </si>
  <si>
    <t>RW/1389</t>
  </si>
  <si>
    <t>Winkel, Anschlussverschraubung</t>
  </si>
  <si>
    <t>RW/1404</t>
  </si>
  <si>
    <t>Korr.  Bausteine Grundsch. 1-6</t>
  </si>
  <si>
    <t>Storno Bausteine Grundsch. 1-6</t>
  </si>
  <si>
    <t>Abflussreiniger, Ameisenköder</t>
  </si>
  <si>
    <t>RW/1422</t>
  </si>
  <si>
    <t>Blaulicht Rundumleuchte</t>
  </si>
  <si>
    <t xml:space="preserve">Einbausteckdose </t>
  </si>
  <si>
    <t>Gewebeband, Seilset,</t>
  </si>
  <si>
    <t>Hahnverbinder</t>
  </si>
  <si>
    <t>Holzstiele,Rechenbesen,</t>
  </si>
  <si>
    <t>Mehrber.Schaummittel</t>
  </si>
  <si>
    <t>FCC, Rückzlg. DZ</t>
  </si>
  <si>
    <t>RW/1456</t>
  </si>
  <si>
    <t>RW/1455</t>
  </si>
  <si>
    <t>JZ;Kabelbinder+Band</t>
  </si>
  <si>
    <t>Korr. FCC, Rückzlg. DZ</t>
  </si>
  <si>
    <t>Storno FCC, Rückzlg. DZ</t>
  </si>
  <si>
    <t>RW/1536</t>
  </si>
  <si>
    <t>Add blu 10l</t>
  </si>
  <si>
    <t>RW/1502</t>
  </si>
  <si>
    <t>RW/1512</t>
  </si>
  <si>
    <t>RW/1499</t>
  </si>
  <si>
    <t>Hydrauliköl</t>
  </si>
  <si>
    <t>RW/1513</t>
  </si>
  <si>
    <t>Jumbo Toipa, Vliesfiltertüte,</t>
  </si>
  <si>
    <t>RW/1498</t>
  </si>
  <si>
    <t>RW/1491</t>
  </si>
  <si>
    <t>RW/1497</t>
  </si>
  <si>
    <t>Plexiglas für Bushaltestelle</t>
  </si>
  <si>
    <t>RW/1518</t>
  </si>
  <si>
    <t>Schmiergelleinen, Muttern,</t>
  </si>
  <si>
    <t>RW/1501</t>
  </si>
  <si>
    <t>RW/1517</t>
  </si>
  <si>
    <t>Torbandschrauben,Klemmen,</t>
  </si>
  <si>
    <t>Universalreiniger</t>
  </si>
  <si>
    <t>RW/1519</t>
  </si>
  <si>
    <t>RW/1496</t>
  </si>
  <si>
    <t>WC-Sitz</t>
  </si>
  <si>
    <t>WZ Einbaugarn., Kugelhahn,</t>
  </si>
  <si>
    <t>WZ-Einbaugarnitur, PE-Rohr,</t>
  </si>
  <si>
    <t>RW/1559</t>
  </si>
  <si>
    <t>Ergo-Mouse 2 Stk.</t>
  </si>
  <si>
    <t>RW/1566</t>
  </si>
  <si>
    <t>Kabel-Haspel</t>
  </si>
  <si>
    <t>Kfraftstoffkanister Stahl 20l</t>
  </si>
  <si>
    <t>RW/1568</t>
  </si>
  <si>
    <t>Leuchtmittel Blitzröhre</t>
  </si>
  <si>
    <t>RW/1578</t>
  </si>
  <si>
    <t>RW/1586</t>
  </si>
  <si>
    <t>Rasenerde f.</t>
  </si>
  <si>
    <t>Rasenerde f. Friedhof</t>
  </si>
  <si>
    <t>RW/1585</t>
  </si>
  <si>
    <t>Verschraubung1/2"</t>
  </si>
  <si>
    <t>RW/1579</t>
  </si>
  <si>
    <t>RW/1620</t>
  </si>
  <si>
    <t>Flyer Öffnungszeiten ASZ</t>
  </si>
  <si>
    <t>RW/1591</t>
  </si>
  <si>
    <t>JZ;Österr.Wörterbuch</t>
  </si>
  <si>
    <t>RW/1619</t>
  </si>
  <si>
    <t>Lärchenpfosten, Nägel</t>
  </si>
  <si>
    <t>Müllbeutel+Nachfüllseife VS</t>
  </si>
  <si>
    <t>RW/1609</t>
  </si>
  <si>
    <t>Portogeb. 4/2020</t>
  </si>
  <si>
    <t>RW/1627</t>
  </si>
  <si>
    <t>Tiefenerder, Schutzbinde,</t>
  </si>
  <si>
    <t>RW/1621</t>
  </si>
  <si>
    <t>RW/1641</t>
  </si>
  <si>
    <t>ADIDAS,JZ;Fussball</t>
  </si>
  <si>
    <t>RW/1667</t>
  </si>
  <si>
    <t>Schotter f. Schranken</t>
  </si>
  <si>
    <t>Wechselstromzähler Messstelle</t>
  </si>
  <si>
    <t>RW/1755</t>
  </si>
  <si>
    <t>Rückzlg.Doppelzlg. Vliestüte,</t>
  </si>
  <si>
    <t>RW/1766</t>
  </si>
  <si>
    <t>Banklatten für Parkbänke</t>
  </si>
  <si>
    <t>RW/1775</t>
  </si>
  <si>
    <t>Druckminderer, Schrauben</t>
  </si>
  <si>
    <t>Felgenlack, Schleifscheine</t>
  </si>
  <si>
    <t>RW/1782</t>
  </si>
  <si>
    <t>Handtacker, Klammern</t>
  </si>
  <si>
    <t>RW/1779</t>
  </si>
  <si>
    <t>Kantenschutz, Winkelprofil</t>
  </si>
  <si>
    <t>RW/1768</t>
  </si>
  <si>
    <t>Kriechtunnel</t>
  </si>
  <si>
    <t>RW/1780</t>
  </si>
  <si>
    <t>Mauerkante weiß, Ottoseal,</t>
  </si>
  <si>
    <t>RW/1781</t>
  </si>
  <si>
    <t>Neupol hell</t>
  </si>
  <si>
    <t>RW/1761</t>
  </si>
  <si>
    <t>RW/1778</t>
  </si>
  <si>
    <t>Pinselset, Samt-Alkyd, Messb.</t>
  </si>
  <si>
    <t>RW/1785</t>
  </si>
  <si>
    <t>Polyaluminiumhydroxidchlorid</t>
  </si>
  <si>
    <t>RW/1777</t>
  </si>
  <si>
    <t>Sofortkleber</t>
  </si>
  <si>
    <t>RW/1783</t>
  </si>
  <si>
    <t>TEC7 Klebestoff</t>
  </si>
  <si>
    <t>RW/1763</t>
  </si>
  <si>
    <t>Visitenkarten Rauter Y.</t>
  </si>
  <si>
    <t>RW/1776</t>
  </si>
  <si>
    <t>Zurrgurte, Masken, Schutzanzug</t>
  </si>
  <si>
    <t>Briefpapier u. Kuverts</t>
  </si>
  <si>
    <t>RW/1926</t>
  </si>
  <si>
    <t>Div.Empf.,Handsch.+Müllb.+</t>
  </si>
  <si>
    <t>RW/1983</t>
  </si>
  <si>
    <t>Akkucutset Schere</t>
  </si>
  <si>
    <t>RW/1971</t>
  </si>
  <si>
    <t>Batterien, Ersatzbrause</t>
  </si>
  <si>
    <t>RW/1992</t>
  </si>
  <si>
    <t>CEE Wanddose 380 V</t>
  </si>
  <si>
    <t>Einhandwinkelschleifer,</t>
  </si>
  <si>
    <t>RW/1982</t>
  </si>
  <si>
    <t>Genol, Gießkannen 15 Stk.,</t>
  </si>
  <si>
    <t>Haftex, Ecolan Glas</t>
  </si>
  <si>
    <t>Longopac 80 m antistatisch</t>
  </si>
  <si>
    <t>Malfarben, BallaBalla</t>
  </si>
  <si>
    <t>RW/2058</t>
  </si>
  <si>
    <t>RW/2063</t>
  </si>
  <si>
    <t>Genol, Augterminalset</t>
  </si>
  <si>
    <t>Hahnverbinder,Ameisenfrei,</t>
  </si>
  <si>
    <t>Schieber,T-Stück,PE 80 Rohr</t>
  </si>
  <si>
    <t>RW/2050</t>
  </si>
  <si>
    <t>Stichsäge,Sägebogen,</t>
  </si>
  <si>
    <t>Batterien AAA</t>
  </si>
  <si>
    <t>RW/2132</t>
  </si>
  <si>
    <t xml:space="preserve">Rsb-Etiketten A5 </t>
  </si>
  <si>
    <t>RW/2140</t>
  </si>
  <si>
    <t>Wasserstop, Klarlack, E-Profil</t>
  </si>
  <si>
    <t>RW/2131</t>
  </si>
  <si>
    <t>Zuegnis-Untergrudnpapier</t>
  </si>
  <si>
    <t>RW/2145</t>
  </si>
  <si>
    <t>Playway 1</t>
  </si>
  <si>
    <t>Antischimmel,Klebeband,Pinsel,</t>
  </si>
  <si>
    <t>Beschriftungsband, Hüllen,</t>
  </si>
  <si>
    <t>RW/2225</t>
  </si>
  <si>
    <t>Briefpapier, Notitzbuch,Ordner</t>
  </si>
  <si>
    <t>RW/2226</t>
  </si>
  <si>
    <t>Div. Bücher  VS1</t>
  </si>
  <si>
    <t>RW/2209</t>
  </si>
  <si>
    <t>Gebührenbehelf 2020</t>
  </si>
  <si>
    <t>RW/2220</t>
  </si>
  <si>
    <t>Hefte, Hüllen, Notitzbuch</t>
  </si>
  <si>
    <t>RW/2219</t>
  </si>
  <si>
    <t>Heftklammern</t>
  </si>
  <si>
    <t>RW/2229</t>
  </si>
  <si>
    <t>Holzschutz, Farbe, Color-Spray</t>
  </si>
  <si>
    <t>RW/2233</t>
  </si>
  <si>
    <t>Kühlschrank</t>
  </si>
  <si>
    <t>RW/2231</t>
  </si>
  <si>
    <t>Markierspray, Marble gold</t>
  </si>
  <si>
    <t>RW/2224</t>
  </si>
  <si>
    <t>Ordner, Blöcke, Hefte, Billet</t>
  </si>
  <si>
    <t>RW/2232</t>
  </si>
  <si>
    <t>Praxis Grundschule 2/20 - 2/21</t>
  </si>
  <si>
    <t>RW/2205</t>
  </si>
  <si>
    <t>RW/2206</t>
  </si>
  <si>
    <t>Schutzbrillen</t>
  </si>
  <si>
    <t>Styroüorsäcke</t>
  </si>
  <si>
    <t>RW/2214</t>
  </si>
  <si>
    <t>Torbandschrauben, Consolan,</t>
  </si>
  <si>
    <t>RW/2216</t>
  </si>
  <si>
    <t>Überspannungsableiter</t>
  </si>
  <si>
    <t>Verbandsmaterial, Pflaster</t>
  </si>
  <si>
    <t>Bergedreibein</t>
  </si>
  <si>
    <t>RW/2272</t>
  </si>
  <si>
    <t>RW/2273</t>
  </si>
  <si>
    <t>RW/2274</t>
  </si>
  <si>
    <t>RW/2269</t>
  </si>
  <si>
    <t>Fuel XP Power2 5l</t>
  </si>
  <si>
    <t>RW/2291</t>
  </si>
  <si>
    <t>Handwaschpaste, Auto-Schampoo</t>
  </si>
  <si>
    <t>RW/2266</t>
  </si>
  <si>
    <t>Klarsichthüllen, Papier f. AA</t>
  </si>
  <si>
    <t>Kopierpapier, Klarsichthüllen,</t>
  </si>
  <si>
    <t>Mullbinden, Verbände</t>
  </si>
  <si>
    <t>RW/2287</t>
  </si>
  <si>
    <t>Natriumdampflampen 6 Stk.,</t>
  </si>
  <si>
    <t>Organ. u. Anzahl Stellplätze</t>
  </si>
  <si>
    <t>RW/2327</t>
  </si>
  <si>
    <t>Portogeb.5/2020</t>
  </si>
  <si>
    <t>RW/2281</t>
  </si>
  <si>
    <t xml:space="preserve">Rahmenrichtlinien für </t>
  </si>
  <si>
    <t>RW/2288</t>
  </si>
  <si>
    <t>Schrachel f. behind. WC</t>
  </si>
  <si>
    <t>Schukosteckdose 3fach</t>
  </si>
  <si>
    <t>RW/2293</t>
  </si>
  <si>
    <t>RW/2271</t>
  </si>
  <si>
    <t>RW/2290</t>
  </si>
  <si>
    <t>Uhu-Stic, Hüllen</t>
  </si>
  <si>
    <t>RW/2270</t>
  </si>
  <si>
    <t>Verschraubungsset 1/2"</t>
  </si>
  <si>
    <t>RW/2352</t>
  </si>
  <si>
    <t>RW/2347</t>
  </si>
  <si>
    <t>Formrohr, Rundstahl</t>
  </si>
  <si>
    <t>WZ-Einbaugarnitur,Rohrkupplung</t>
  </si>
  <si>
    <t>RW/2376</t>
  </si>
  <si>
    <t>Fliesenlegerschnur</t>
  </si>
  <si>
    <t>Klarspüler, Tabs</t>
  </si>
  <si>
    <t>RW/2377</t>
  </si>
  <si>
    <t>Warnband rot-weiß</t>
  </si>
  <si>
    <t>RW/2398</t>
  </si>
  <si>
    <t>Namensstreifen, Aufschrift OFM</t>
  </si>
  <si>
    <t>JZ, Div. f.Alltagsbetrieb</t>
  </si>
  <si>
    <t>Absperrband rot-weiiß 500m</t>
  </si>
  <si>
    <t>RW/2533</t>
  </si>
  <si>
    <t>Aluprofile</t>
  </si>
  <si>
    <t>RW/2518</t>
  </si>
  <si>
    <t>Ameisenfrei</t>
  </si>
  <si>
    <t>RW/2521</t>
  </si>
  <si>
    <t>Armaturenteile</t>
  </si>
  <si>
    <t>Auslaufventil</t>
  </si>
  <si>
    <t>Baumstangen Rijautzablick</t>
  </si>
  <si>
    <t>RW/2530</t>
  </si>
  <si>
    <t>RW/2499</t>
  </si>
  <si>
    <t xml:space="preserve">Div. Lebensmittel und </t>
  </si>
  <si>
    <t>RW/2504</t>
  </si>
  <si>
    <t>Flachstahl f. Straßenmarkierg.</t>
  </si>
  <si>
    <t>RW/2502</t>
  </si>
  <si>
    <t>Gewindestutzen, Flachdichtung,</t>
  </si>
  <si>
    <t>Glasurleim</t>
  </si>
  <si>
    <t>RW/2512</t>
  </si>
  <si>
    <t>Lamellentür, Gartenkelle,</t>
  </si>
  <si>
    <t>RW/2509</t>
  </si>
  <si>
    <t>Material Stegsanierung</t>
  </si>
  <si>
    <t>Ösen f. Trimmer</t>
  </si>
  <si>
    <t>RW/2524</t>
  </si>
  <si>
    <t xml:space="preserve">Red.Nippel </t>
  </si>
  <si>
    <t>RW/2516</t>
  </si>
  <si>
    <t>Rotations-Fasspumpe</t>
  </si>
  <si>
    <t>RW/2517</t>
  </si>
  <si>
    <t>Scheitersappel, Batterien</t>
  </si>
  <si>
    <t>Spray Tool blau</t>
  </si>
  <si>
    <t>Spritzplastik, Reaktivperlen,</t>
  </si>
  <si>
    <t>Spülmittel, Allzweckreiniger</t>
  </si>
  <si>
    <t>Vari Color, Ottoseal,Pinselset</t>
  </si>
  <si>
    <t>RW/2503</t>
  </si>
  <si>
    <t>Wildkräuter Outdoorküche</t>
  </si>
  <si>
    <t>RW/2522</t>
  </si>
  <si>
    <t>WZ-Einbaugarnituren, Fittinge,</t>
  </si>
  <si>
    <t>RW/2584</t>
  </si>
  <si>
    <t>RW/2599</t>
  </si>
  <si>
    <t>Full-Service Öl-Spray</t>
  </si>
  <si>
    <t>RW/2580</t>
  </si>
  <si>
    <t>Klassenbücher, Zeugnispapier</t>
  </si>
  <si>
    <t>RW/2586</t>
  </si>
  <si>
    <t>Mehrzweckfett, Klingenmesser</t>
  </si>
  <si>
    <t>RW/2598</t>
  </si>
  <si>
    <t>Reaktivperlen, Spritzplastik</t>
  </si>
  <si>
    <t>RW/2585</t>
  </si>
  <si>
    <t>RW/2654</t>
  </si>
  <si>
    <t>Abio des, Ecolan,</t>
  </si>
  <si>
    <t>RW/2658</t>
  </si>
  <si>
    <t>Abwaschschwamm, WC-Kugeln</t>
  </si>
  <si>
    <t>RW/2698</t>
  </si>
  <si>
    <t>Blumen VS 1+3</t>
  </si>
  <si>
    <t>RW/2695</t>
  </si>
  <si>
    <t xml:space="preserve">Div. Blumen </t>
  </si>
  <si>
    <t>RW/2653</t>
  </si>
  <si>
    <t>Falthandtücher,Haftex,</t>
  </si>
  <si>
    <t>Hinweisschild "ausgenommen</t>
  </si>
  <si>
    <t>RW/2668</t>
  </si>
  <si>
    <t xml:space="preserve">Höhensicherungs- u. </t>
  </si>
  <si>
    <t>RW/2678</t>
  </si>
  <si>
    <t>Kompressen</t>
  </si>
  <si>
    <t>RW/2670</t>
  </si>
  <si>
    <t>Lärchenbretter, Torx, Nägel</t>
  </si>
  <si>
    <t>LED-Lampen</t>
  </si>
  <si>
    <t>RW/2655</t>
  </si>
  <si>
    <t>RW/2693</t>
  </si>
  <si>
    <t>Radio</t>
  </si>
  <si>
    <t>RW/2660</t>
  </si>
  <si>
    <t>Rohrhalter, Knopf f.Motorsense</t>
  </si>
  <si>
    <t>RW/2651</t>
  </si>
  <si>
    <t>RW/2662</t>
  </si>
  <si>
    <t xml:space="preserve">Violan, Ranunkeln </t>
  </si>
  <si>
    <t>RW/2659</t>
  </si>
  <si>
    <t>WC-Kugeln, Heizkörperreiniger,</t>
  </si>
  <si>
    <t>RW/2709</t>
  </si>
  <si>
    <t>Küchentücher+Geschirrspülm.</t>
  </si>
  <si>
    <t>Vinyl-Handschuhe</t>
  </si>
  <si>
    <t>RW/2710</t>
  </si>
  <si>
    <t>Wäschekorb+Müllbeutel</t>
  </si>
  <si>
    <t>Kleinspeicher, Rohrkupplung</t>
  </si>
  <si>
    <t>RW/2746</t>
  </si>
  <si>
    <t>Blumen Bezirksgericht</t>
  </si>
  <si>
    <t>RW/2745</t>
  </si>
  <si>
    <t>RW/2743</t>
  </si>
  <si>
    <t>RW/2744</t>
  </si>
  <si>
    <t>Div. Blumen, Blumenerde</t>
  </si>
  <si>
    <t>RW/2742</t>
  </si>
  <si>
    <t>Div. Blumen, Erde</t>
  </si>
  <si>
    <t>RW/2747</t>
  </si>
  <si>
    <t>Div. Pflanzen</t>
  </si>
  <si>
    <t>RW/2748</t>
  </si>
  <si>
    <t>Flieder Historama</t>
  </si>
  <si>
    <t>Kupplungen</t>
  </si>
  <si>
    <t>RW/2767</t>
  </si>
  <si>
    <t>10 Tages Vignette</t>
  </si>
  <si>
    <t>RW/2768</t>
  </si>
  <si>
    <t>RW/2766</t>
  </si>
  <si>
    <t>RW/2757</t>
  </si>
  <si>
    <t>Klebefilz</t>
  </si>
  <si>
    <t>RW/2820</t>
  </si>
  <si>
    <t>RW/2819</t>
  </si>
  <si>
    <t>Schnell-Zement-Mörtel</t>
  </si>
  <si>
    <t>RW/2826</t>
  </si>
  <si>
    <t>Sicherungen f. KA</t>
  </si>
  <si>
    <t>Vergütung Wiedergabe f.Filmen,</t>
  </si>
  <si>
    <t>Bioabfallbeutel, Gassibeutel</t>
  </si>
  <si>
    <t>RW/2876</t>
  </si>
  <si>
    <t>Bremsenreiniger</t>
  </si>
  <si>
    <t xml:space="preserve">Div. Blumen, Dünger, </t>
  </si>
  <si>
    <t>Einlagesohlen</t>
  </si>
  <si>
    <t>RW/2879</t>
  </si>
  <si>
    <t>Folie, Flachpinsel, Schrauben</t>
  </si>
  <si>
    <t>Hydrantenaufkleber 200 Stk.</t>
  </si>
  <si>
    <t>Pinwand, Druckerpatronen,</t>
  </si>
  <si>
    <t>RW/2874</t>
  </si>
  <si>
    <t>Vliestuch, Polierpad</t>
  </si>
  <si>
    <t>RW/2871</t>
  </si>
  <si>
    <t>XP Power2 5l</t>
  </si>
  <si>
    <t>Armacell Armaflex</t>
  </si>
  <si>
    <t>Bit, Dübelstange, Muffe,</t>
  </si>
  <si>
    <t>RW/2973</t>
  </si>
  <si>
    <t>RW/2952</t>
  </si>
  <si>
    <t>Durchlaufventile, PE 80 Rohr,</t>
  </si>
  <si>
    <t>RW/2968</t>
  </si>
  <si>
    <t>Epoxy, Sofortklebestoff</t>
  </si>
  <si>
    <t>Geschirrspültabs, Klarspüler</t>
  </si>
  <si>
    <t>HP LaserJet Pro M118 DW</t>
  </si>
  <si>
    <t>Kopierkarton, Kuverts</t>
  </si>
  <si>
    <t>Mehrbereichskupplung</t>
  </si>
  <si>
    <t>RW/2953</t>
  </si>
  <si>
    <t>Muffe, PVC Rohr, Bogen</t>
  </si>
  <si>
    <t>RW/2942</t>
  </si>
  <si>
    <t>RW/2923</t>
  </si>
  <si>
    <t>Müllsäcke f. Hauptplatz</t>
  </si>
  <si>
    <t>PE 80 Rohr 5/4", WZ-Einbaugarn</t>
  </si>
  <si>
    <t>Putztücher, Sächersch.,</t>
  </si>
  <si>
    <t>RW/2965</t>
  </si>
  <si>
    <t>Register, Uhu stic</t>
  </si>
  <si>
    <t>Schotter Körnung 0/16</t>
  </si>
  <si>
    <t>Substral, Blumenerde, Dübel,</t>
  </si>
  <si>
    <t>RW/2969</t>
  </si>
  <si>
    <t>RW/2972</t>
  </si>
  <si>
    <t>RW/2971</t>
  </si>
  <si>
    <t>RW/2970</t>
  </si>
  <si>
    <t>RW/2943</t>
  </si>
  <si>
    <t>Torbandschrauben, Unterlagsche</t>
  </si>
  <si>
    <t>RW/2931</t>
  </si>
  <si>
    <t>Torbandsschrauben f. Parkbänke</t>
  </si>
  <si>
    <t>RW/2967</t>
  </si>
  <si>
    <t>Vari-Color, Roller-Set, Pinsel</t>
  </si>
  <si>
    <t>RW/3033</t>
  </si>
  <si>
    <t>Div. Hinweisplakate wetterfest</t>
  </si>
  <si>
    <t>RW/3032</t>
  </si>
  <si>
    <t>Ferrocolor,Schleifvlies,</t>
  </si>
  <si>
    <t>Schachtringe,Flachabdeckungen,</t>
  </si>
  <si>
    <t>Sicherheitsstiefel 3 Paar</t>
  </si>
  <si>
    <t>RW/3069</t>
  </si>
  <si>
    <t>RW/3064</t>
  </si>
  <si>
    <t>Wegmaterial</t>
  </si>
  <si>
    <t>RW/3101</t>
  </si>
  <si>
    <t xml:space="preserve">Hausanschlussschieber, </t>
  </si>
  <si>
    <t>RW/3105</t>
  </si>
  <si>
    <t>Reibbürste,Einweghandschuhe,</t>
  </si>
  <si>
    <t>RW/3104</t>
  </si>
  <si>
    <t>RW/3102</t>
  </si>
  <si>
    <t>Schwimmerschalter, O-Ring,</t>
  </si>
  <si>
    <t>RW/3106</t>
  </si>
  <si>
    <t>RW/3114</t>
  </si>
  <si>
    <t>Akkus f. Handfunkgeräte</t>
  </si>
  <si>
    <t>RW/3120</t>
  </si>
  <si>
    <t>RW/3118</t>
  </si>
  <si>
    <t>Fugenmörtel, Fliesenlegerschw.</t>
  </si>
  <si>
    <t>Gießharzbeutel, Abzweigdose</t>
  </si>
  <si>
    <t>Starkstromkabel u.Div.Material</t>
  </si>
  <si>
    <t>RW/3110</t>
  </si>
  <si>
    <t>RW/3117</t>
  </si>
  <si>
    <t>Torstahl Hangrutschung</t>
  </si>
  <si>
    <t>RW/3133</t>
  </si>
  <si>
    <t>Tragegurt, Trimmyleine</t>
  </si>
  <si>
    <t>RW/3126</t>
  </si>
  <si>
    <t xml:space="preserve">Wippschalter, Steckdoese, </t>
  </si>
  <si>
    <t>RW/3164</t>
  </si>
  <si>
    <t>Funkhandsender</t>
  </si>
  <si>
    <t>RW/3171</t>
  </si>
  <si>
    <t>Gewebeband, Schöpser, Greifer,</t>
  </si>
  <si>
    <t>RW/3176</t>
  </si>
  <si>
    <t>Kuverts, Stifte</t>
  </si>
  <si>
    <t>Mopp, Vliestücher</t>
  </si>
  <si>
    <t>Müllbeutel, Schwammtücher</t>
  </si>
  <si>
    <t>RW/3156</t>
  </si>
  <si>
    <t>Portogeb. 7/2020</t>
  </si>
  <si>
    <t>Portogeb.7/2020</t>
  </si>
  <si>
    <t>RW/3166</t>
  </si>
  <si>
    <t>RW/3196</t>
  </si>
  <si>
    <t>RW/3194</t>
  </si>
  <si>
    <t>Krampenstiel, Schaufelstiel</t>
  </si>
  <si>
    <t xml:space="preserve">Spielrasen, Bluenzwiebel, </t>
  </si>
  <si>
    <t>Zählergarnitur, Rohrmuffe,</t>
  </si>
  <si>
    <t>RW/3241</t>
  </si>
  <si>
    <t>Diazed Sicherungen</t>
  </si>
  <si>
    <t>RW/3237</t>
  </si>
  <si>
    <t>RW/3218</t>
  </si>
  <si>
    <t>RW/3239</t>
  </si>
  <si>
    <t>RW/3240</t>
  </si>
  <si>
    <t>RW/3219</t>
  </si>
  <si>
    <t>RW/3216</t>
  </si>
  <si>
    <t>Bipa,JZ-Müllsäcke</t>
  </si>
  <si>
    <t>RW/3258</t>
  </si>
  <si>
    <t>RW/3279</t>
  </si>
  <si>
    <t>Eisen II Chlorid</t>
  </si>
  <si>
    <t>RW/3282</t>
  </si>
  <si>
    <t>Nachzlg. Auslaufventil</t>
  </si>
  <si>
    <t>Schrauben, Gleiter, Kleber</t>
  </si>
  <si>
    <t>Trennscheibe</t>
  </si>
  <si>
    <t>Buch "Die Eule kommt in d.</t>
  </si>
  <si>
    <t>Cutter</t>
  </si>
  <si>
    <t>Gruppentagebücher</t>
  </si>
  <si>
    <t>RW/3301</t>
  </si>
  <si>
    <t>Handtücher, Seife, Tabs</t>
  </si>
  <si>
    <t>Aspen 2-Takt Öl 200L</t>
  </si>
  <si>
    <t>Bepflanzung Auffangbecken</t>
  </si>
  <si>
    <t>RW/3369</t>
  </si>
  <si>
    <t>RW/3368</t>
  </si>
  <si>
    <t>RW/3358</t>
  </si>
  <si>
    <t>Einsatzhose, Aufschrift BM</t>
  </si>
  <si>
    <t>RW/3367</t>
  </si>
  <si>
    <t>Ersatzrad, Fugenmörtel</t>
  </si>
  <si>
    <t>RW/3373</t>
  </si>
  <si>
    <t>Grassamen f. Auffangbecken</t>
  </si>
  <si>
    <t>Klemmschienen</t>
  </si>
  <si>
    <t>RW/3424</t>
  </si>
  <si>
    <t>Benzinhahn</t>
  </si>
  <si>
    <t>RW/3433</t>
  </si>
  <si>
    <t>Karabiner, Kette</t>
  </si>
  <si>
    <t>RW/3426</t>
  </si>
  <si>
    <t>RW/3434</t>
  </si>
  <si>
    <t>Schlauchklemmen</t>
  </si>
  <si>
    <t>Sicherungs-Set</t>
  </si>
  <si>
    <t>RW/3481</t>
  </si>
  <si>
    <t>RW/3470</t>
  </si>
  <si>
    <t>Einbaugarn., Verbinder, Nippel</t>
  </si>
  <si>
    <t>Ordner, Unterschriftenmappe,</t>
  </si>
  <si>
    <t>PE-Müllsäcke</t>
  </si>
  <si>
    <t>Setzlatten f. Str.Schächte</t>
  </si>
  <si>
    <t>RW/3497</t>
  </si>
  <si>
    <t>RW/3493</t>
  </si>
  <si>
    <t>RW/3487</t>
  </si>
  <si>
    <t>RW/3524</t>
  </si>
  <si>
    <t>RW/3578</t>
  </si>
  <si>
    <t>RW/3586</t>
  </si>
  <si>
    <t>Einbaugarnit., Schieber, Rohr</t>
  </si>
  <si>
    <t>RW/3574</t>
  </si>
  <si>
    <t>Klassenbücher VS2 u. VS3</t>
  </si>
  <si>
    <t>RW/3560</t>
  </si>
  <si>
    <t>Toilettenpapier, Sprühseife</t>
  </si>
  <si>
    <t>RW/3581</t>
  </si>
  <si>
    <t>Toner gelb, schwarz</t>
  </si>
  <si>
    <t>RW/3579</t>
  </si>
  <si>
    <t>WC-Sitz für Jugendamt</t>
  </si>
  <si>
    <t>RW/3614</t>
  </si>
  <si>
    <t>Trennblätter, Trennstreifen</t>
  </si>
  <si>
    <t>RW/3638</t>
  </si>
  <si>
    <t>RW/3637</t>
  </si>
  <si>
    <t>Mamo Tape, Pocket stapler,</t>
  </si>
  <si>
    <t>RW/3636</t>
  </si>
  <si>
    <t>Mappen, Screen Clean,</t>
  </si>
  <si>
    <t>RW/3666</t>
  </si>
  <si>
    <t>RW/3677</t>
  </si>
  <si>
    <t>Reifen+Schlauch</t>
  </si>
  <si>
    <t>Reparaturschellen</t>
  </si>
  <si>
    <t>Richtline W 60 Februar 2018</t>
  </si>
  <si>
    <t>RW/3665</t>
  </si>
  <si>
    <t>Schraubendrehereinsatz</t>
  </si>
  <si>
    <t>RW/3674</t>
  </si>
  <si>
    <t>Treibstoff</t>
  </si>
  <si>
    <t>RW/3689</t>
  </si>
  <si>
    <t>Multim.Özg.,JZ;Div.f.Alltagsb.</t>
  </si>
  <si>
    <t>Notizbuch+Gelschreib.+Nachfül.</t>
  </si>
  <si>
    <t>RW/3732</t>
  </si>
  <si>
    <t>Knopfzellen CR 2032</t>
  </si>
  <si>
    <t>Korrekturstifte. File Sticker</t>
  </si>
  <si>
    <t>RW/3712</t>
  </si>
  <si>
    <t>Ordner, Kopierpapier gold</t>
  </si>
  <si>
    <t>Pylonenschalen 6 Stk.</t>
  </si>
  <si>
    <t>RW/3721</t>
  </si>
  <si>
    <t>Sperrschellen, Rep.Kupplung,</t>
  </si>
  <si>
    <t>Umb. Toner a. 0160 EDV</t>
  </si>
  <si>
    <t>RW/3760</t>
  </si>
  <si>
    <t>Abio des., Duftreiniger</t>
  </si>
  <si>
    <t>RW/3782</t>
  </si>
  <si>
    <t>Einweghandschuhe,Wettex,</t>
  </si>
  <si>
    <t>RW/3761</t>
  </si>
  <si>
    <t>Handtücher, Toilettenpapier</t>
  </si>
  <si>
    <t>RW/3786</t>
  </si>
  <si>
    <t>Richtllinien Straßenplanung</t>
  </si>
  <si>
    <t>Saitensatz, Savarez rot</t>
  </si>
  <si>
    <t>RW/3772</t>
  </si>
  <si>
    <t>Schulunterr.Gesetz</t>
  </si>
  <si>
    <t>RW/3775</t>
  </si>
  <si>
    <t>Sicherheitsschuhe, Sappel</t>
  </si>
  <si>
    <t>Spritzplastik, Reaktivperlen</t>
  </si>
  <si>
    <t>Tonpapier</t>
  </si>
  <si>
    <t>RW/3785</t>
  </si>
  <si>
    <t>Überflurhydrant, Schieber,</t>
  </si>
  <si>
    <t>RW/3770</t>
  </si>
  <si>
    <t>RW/3784</t>
  </si>
  <si>
    <t>WZ-Einbaugarnitur, Fittinge,</t>
  </si>
  <si>
    <t>RW/3793</t>
  </si>
  <si>
    <t>Amazon,Schutzanzug+Schutzbr.+</t>
  </si>
  <si>
    <t>Arbeitshandschuhe WW</t>
  </si>
  <si>
    <t>RW/3792</t>
  </si>
  <si>
    <t>JZ;FIFA 21</t>
  </si>
  <si>
    <t>Ballongas Mobilitätstag</t>
  </si>
  <si>
    <t>RW/3819</t>
  </si>
  <si>
    <t>Div. Lebensmittel,Luftballons,</t>
  </si>
  <si>
    <t>Emotion Clip, Pro-pen Twin</t>
  </si>
  <si>
    <t>Hygienic3000</t>
  </si>
  <si>
    <t>Kuverts, Straßenmalkreide</t>
  </si>
  <si>
    <t>RW/3835</t>
  </si>
  <si>
    <t>Mehrzweckleine, Abdeckband</t>
  </si>
  <si>
    <t>Messbecher</t>
  </si>
  <si>
    <t>RW/3823</t>
  </si>
  <si>
    <t>OrangePower,refillBottles</t>
  </si>
  <si>
    <t>Register,Hüllen,Kreide,Tixo</t>
  </si>
  <si>
    <t>Richtlinien W74, W85, W88</t>
  </si>
  <si>
    <t>RW/3838</t>
  </si>
  <si>
    <t>Waschlotion, Mopp</t>
  </si>
  <si>
    <t>RW/3866</t>
  </si>
  <si>
    <t>RW/3865</t>
  </si>
  <si>
    <t>Spülmittel</t>
  </si>
  <si>
    <t>Zucker+Milch</t>
  </si>
  <si>
    <t>Aktenhüllen, Ordnerregister</t>
  </si>
  <si>
    <t>Brunnenschaum</t>
  </si>
  <si>
    <t>RW/3905</t>
  </si>
  <si>
    <t>RW/3888</t>
  </si>
  <si>
    <t>Ecolan, WC Gel, Fettlöser,</t>
  </si>
  <si>
    <t>RW/3902</t>
  </si>
  <si>
    <t>Folien,Finliner,Heftstreifen,</t>
  </si>
  <si>
    <t>RW/3894</t>
  </si>
  <si>
    <t>Fugenkrazter, Gartenschere,</t>
  </si>
  <si>
    <t>RW/3895</t>
  </si>
  <si>
    <t>Knotenkette</t>
  </si>
  <si>
    <t>RW/3893</t>
  </si>
  <si>
    <t>PCI Polyfix Schnellzement</t>
  </si>
  <si>
    <t>PE-Müllsäcke gerollt</t>
  </si>
  <si>
    <t>Straßenkehrung</t>
  </si>
  <si>
    <t>814100</t>
  </si>
  <si>
    <t>3120 Stück</t>
  </si>
  <si>
    <t>3165 Stück</t>
  </si>
  <si>
    <t>Rapidglied</t>
  </si>
  <si>
    <t>Rapidglied, Fugenkrazter,</t>
  </si>
  <si>
    <t>RW/3933</t>
  </si>
  <si>
    <t>Richtlinien W105</t>
  </si>
  <si>
    <t>Sägeketten, Trimmleine</t>
  </si>
  <si>
    <t>RW/3887</t>
  </si>
  <si>
    <t>Sanitärreiniger, Novastar</t>
  </si>
  <si>
    <t>Set Click Rohrschellen,Kleber,</t>
  </si>
  <si>
    <t>RW/3920</t>
  </si>
  <si>
    <t>RW/3896</t>
  </si>
  <si>
    <t>Stecknuss-Set, Schere,</t>
  </si>
  <si>
    <t>RW/3907</t>
  </si>
  <si>
    <t>Überspannungsableiter f.</t>
  </si>
  <si>
    <t>RW/3953</t>
  </si>
  <si>
    <t>Pavillion, Twister</t>
  </si>
  <si>
    <t>RW/3949</t>
  </si>
  <si>
    <t>Rückleitg.Rg. Waschlotion,Mopp</t>
  </si>
  <si>
    <t>RW/3954</t>
  </si>
  <si>
    <t>Wandtafel Dschungeltiere</t>
  </si>
  <si>
    <t>RW/3970</t>
  </si>
  <si>
    <t>RW/3971</t>
  </si>
  <si>
    <t>KEBAB-Pizza,JZ-Div.f.</t>
  </si>
  <si>
    <t>RW/3990</t>
  </si>
  <si>
    <t>RW/3985</t>
  </si>
  <si>
    <t>RW/3984</t>
  </si>
  <si>
    <t>RW/3983</t>
  </si>
  <si>
    <t>RW/3988</t>
  </si>
  <si>
    <t>RW/4003</t>
  </si>
  <si>
    <t>Amazon,JZ-Hülle+Panzerglas</t>
  </si>
  <si>
    <t>Autoschwamm, Schampoo</t>
  </si>
  <si>
    <t>RW/4027</t>
  </si>
  <si>
    <t>Batterie</t>
  </si>
  <si>
    <t>RW/4042</t>
  </si>
  <si>
    <t>RW/4014</t>
  </si>
  <si>
    <t xml:space="preserve">Div. Hausnummerntafeln </t>
  </si>
  <si>
    <t>Drahtbürste, Varicolor, Pinsel</t>
  </si>
  <si>
    <t>RW/4032</t>
  </si>
  <si>
    <t>Duracelmn1500 u. 2400ST</t>
  </si>
  <si>
    <t>RW/4007</t>
  </si>
  <si>
    <t xml:space="preserve">Ecolan, SHS Sanitär, </t>
  </si>
  <si>
    <t>Fensterwunder</t>
  </si>
  <si>
    <t>Flipchartblock, Laminierhüllen</t>
  </si>
  <si>
    <t>Frostkoffer, Filterkies,</t>
  </si>
  <si>
    <t>LED Natriumdamplampen,</t>
  </si>
  <si>
    <t>RW/4008</t>
  </si>
  <si>
    <t>Memo Tape refill, Silent Tape,</t>
  </si>
  <si>
    <t>RW/4033</t>
  </si>
  <si>
    <t>Osram Hqlled1300 10 Stk.</t>
  </si>
  <si>
    <t>RW/4030</t>
  </si>
  <si>
    <t>Strahler LED</t>
  </si>
  <si>
    <t>RW/4020</t>
  </si>
  <si>
    <t>Straßenentw. Bogen u. Rohr</t>
  </si>
  <si>
    <t>RW/4026</t>
  </si>
  <si>
    <t>RW/4022</t>
  </si>
  <si>
    <t>Verstellbesen, Rechenbesen</t>
  </si>
  <si>
    <t>Warnschutzhosen</t>
  </si>
  <si>
    <t>RW/4011</t>
  </si>
  <si>
    <t>Winter- u. Regenbekleidung,</t>
  </si>
  <si>
    <t>RW/4029</t>
  </si>
  <si>
    <t>Zählerklemmen</t>
  </si>
  <si>
    <t>Arbeitspapier Anzahl Stellplä.</t>
  </si>
  <si>
    <t>GG-Einlaufgitter f.</t>
  </si>
  <si>
    <t>Luftfilter, Ambos 4 Stk.</t>
  </si>
  <si>
    <t>Material f. Radarkasten</t>
  </si>
  <si>
    <t>Rückleitg. Rg. Download</t>
  </si>
  <si>
    <t>RW/4054</t>
  </si>
  <si>
    <t>RW/4097</t>
  </si>
  <si>
    <t>WebcamDual-Mic 2 Stk.</t>
  </si>
  <si>
    <t>Bürostuhl schwarz</t>
  </si>
  <si>
    <t>RW/4130</t>
  </si>
  <si>
    <t>Schmidt´s; Div.Material f. LAP</t>
  </si>
  <si>
    <t>RW/4148</t>
  </si>
  <si>
    <t>Abfallsäcke 20L</t>
  </si>
  <si>
    <t>Akkublasgeräteset</t>
  </si>
  <si>
    <t xml:space="preserve">Deckel T-Griff, </t>
  </si>
  <si>
    <t>RW/4162</t>
  </si>
  <si>
    <t>RW/4163</t>
  </si>
  <si>
    <t>RW/4156</t>
  </si>
  <si>
    <t>Div. Lebensmittel und</t>
  </si>
  <si>
    <t>RW/4179</t>
  </si>
  <si>
    <t>Drahtseil, Drahtseilklemme</t>
  </si>
  <si>
    <t>RW/4150</t>
  </si>
  <si>
    <t>Ecolan,SHS WC Gel, Fettlöser,</t>
  </si>
  <si>
    <t>RW/4187</t>
  </si>
  <si>
    <t>Etikettierung Rundbrief</t>
  </si>
  <si>
    <t>RW/4151</t>
  </si>
  <si>
    <t>Falthandtücher, Abio des.</t>
  </si>
  <si>
    <t>Geschenkskorb Jubiläum</t>
  </si>
  <si>
    <t>RW/4154</t>
  </si>
  <si>
    <t>Handwaschpaste</t>
  </si>
  <si>
    <t>RW/4149</t>
  </si>
  <si>
    <t>RW/4191</t>
  </si>
  <si>
    <t>Lackspray glitter,Schleifpap.,</t>
  </si>
  <si>
    <t>RW/4198</t>
  </si>
  <si>
    <t>Lagerh.Tankst.,Diesel LKW</t>
  </si>
  <si>
    <t>RW/4152</t>
  </si>
  <si>
    <t>Neuerl.Anw. Download</t>
  </si>
  <si>
    <t>RSb-Etiketten A5 1000 Stk.</t>
  </si>
  <si>
    <t>RW/4183</t>
  </si>
  <si>
    <t>Schachtringe, Konus,</t>
  </si>
  <si>
    <t>RW/4158</t>
  </si>
  <si>
    <t>Trimmer Line, Keilriemen</t>
  </si>
  <si>
    <t>Windbreaker</t>
  </si>
  <si>
    <t>RW/4221</t>
  </si>
  <si>
    <t>Hofer,Tabs+Salz+Klarspüler</t>
  </si>
  <si>
    <t>RW/4222</t>
  </si>
  <si>
    <t>RW/4306</t>
  </si>
  <si>
    <t>Batterien f. Tor</t>
  </si>
  <si>
    <t>Blumenerde, Allzweckdübel</t>
  </si>
  <si>
    <t>RW/4271</t>
  </si>
  <si>
    <t>RW/4305</t>
  </si>
  <si>
    <t>Ferrocolor, Ottoseal,</t>
  </si>
  <si>
    <t>RW/4269</t>
  </si>
  <si>
    <t>Grabkies f. Ehrengräber</t>
  </si>
  <si>
    <t>RW/4283</t>
  </si>
  <si>
    <t>JZ:Rechen, Krampen, Schaufel,</t>
  </si>
  <si>
    <t>RW/4268</t>
  </si>
  <si>
    <t>Klarsichthüllen, Einbanddeckel</t>
  </si>
  <si>
    <t>Nähdraht, Arb.Handschuhe,</t>
  </si>
  <si>
    <t>Paketband, Batterien</t>
  </si>
  <si>
    <t>Pullex Lasur</t>
  </si>
  <si>
    <t>Seiltanz,Winkel, Schrauben</t>
  </si>
  <si>
    <t xml:space="preserve">Stahlseil, Karabiner für </t>
  </si>
  <si>
    <t>Stahlseil, Klemme, Muffe für</t>
  </si>
  <si>
    <t>Verbotsschild</t>
  </si>
  <si>
    <t>RW/4273</t>
  </si>
  <si>
    <t>RW/4398</t>
  </si>
  <si>
    <t>RW/4397</t>
  </si>
  <si>
    <t>fSpray Tool blau, Varicolor</t>
  </si>
  <si>
    <t>Gutschrift Natriumdampflampen</t>
  </si>
  <si>
    <t>RW/4388</t>
  </si>
  <si>
    <t>Isolierrohr, Klemmschelle</t>
  </si>
  <si>
    <t>RW/4364</t>
  </si>
  <si>
    <t>Laminierhüllen</t>
  </si>
  <si>
    <t>RW/4357</t>
  </si>
  <si>
    <t>Reaktivperlen, Spritzplastik,</t>
  </si>
  <si>
    <t>Stecker</t>
  </si>
  <si>
    <t>RW/4363</t>
  </si>
  <si>
    <t>Taschenrechner</t>
  </si>
  <si>
    <t>RW/4378</t>
  </si>
  <si>
    <t>Wettex, Stanniol Riese</t>
  </si>
  <si>
    <t>Winkel, Durchlaufventil,</t>
  </si>
  <si>
    <t>RW/4411</t>
  </si>
  <si>
    <t>Bürostuhl Bgm.</t>
  </si>
  <si>
    <t>RW/4412</t>
  </si>
  <si>
    <t>Arbeitsschuh schwarz</t>
  </si>
  <si>
    <t>RW/4445</t>
  </si>
  <si>
    <t>Leuchtstifte</t>
  </si>
  <si>
    <t>RW/4456</t>
  </si>
  <si>
    <t>RW/4446</t>
  </si>
  <si>
    <t>Winterarbeitshandschuhe</t>
  </si>
  <si>
    <t>Händedesinfektionsmittel</t>
  </si>
  <si>
    <t>RW/4561</t>
  </si>
  <si>
    <t>RW/4552</t>
  </si>
  <si>
    <t>Durchlaufventil, Sperrschelle,</t>
  </si>
  <si>
    <t>Ecolan, Falthandtücher,</t>
  </si>
  <si>
    <t>RW/4560</t>
  </si>
  <si>
    <t>Etiketten</t>
  </si>
  <si>
    <t>Heft, Hüllen  VS1</t>
  </si>
  <si>
    <t>RW/4558</t>
  </si>
  <si>
    <t>Kreide, Ordner, Gelstift</t>
  </si>
  <si>
    <t>RW/4563</t>
  </si>
  <si>
    <t>RW/4549</t>
  </si>
  <si>
    <t>RW/4559</t>
  </si>
  <si>
    <t>Verstärkungsringe</t>
  </si>
  <si>
    <t>Scheibenklar</t>
  </si>
  <si>
    <t>RW/4581</t>
  </si>
  <si>
    <t>RW/4588</t>
  </si>
  <si>
    <t>Fahrverbotss., Hinweisschilder</t>
  </si>
  <si>
    <t>Motoröl 60L</t>
  </si>
  <si>
    <t>RW/4592</t>
  </si>
  <si>
    <t>USB-Sticks</t>
  </si>
  <si>
    <t>RW/4584</t>
  </si>
  <si>
    <t>Weihn.Karten u. Taschen</t>
  </si>
  <si>
    <t>Bohrschraube</t>
  </si>
  <si>
    <t>RW/4617</t>
  </si>
  <si>
    <t>Feuerwolle</t>
  </si>
  <si>
    <t xml:space="preserve">Handschuhe </t>
  </si>
  <si>
    <t>RW/4613</t>
  </si>
  <si>
    <t>RW/4619</t>
  </si>
  <si>
    <t>Scheibenfrost Konzentrat</t>
  </si>
  <si>
    <t>RW/4626</t>
  </si>
  <si>
    <t>Schrauben, Muttern</t>
  </si>
  <si>
    <t>RW/4618</t>
  </si>
  <si>
    <t>RW/4658</t>
  </si>
  <si>
    <t>Blockbatterie</t>
  </si>
  <si>
    <t>RW/4657</t>
  </si>
  <si>
    <t>RW/4654</t>
  </si>
  <si>
    <t>Einbaugarnitur,Fittinge,</t>
  </si>
  <si>
    <t>RW/4648</t>
  </si>
  <si>
    <t>JZ: Toner</t>
  </si>
  <si>
    <t>RW/4656</t>
  </si>
  <si>
    <t>Öko-Extrakt + Schaumsprüher</t>
  </si>
  <si>
    <t>RW/4646</t>
  </si>
  <si>
    <t>RW/4647</t>
  </si>
  <si>
    <t>Spatenhalter</t>
  </si>
  <si>
    <t>RW/4640</t>
  </si>
  <si>
    <t>RW/4717</t>
  </si>
  <si>
    <t>Amazon,JZ; 1 Kartenspiel</t>
  </si>
  <si>
    <t>RW/4737</t>
  </si>
  <si>
    <t>PinkStinksGermany; Plakate,</t>
  </si>
  <si>
    <t>RW/4746</t>
  </si>
  <si>
    <t>CD´s für KG</t>
  </si>
  <si>
    <t>RW/4772</t>
  </si>
  <si>
    <t>RW/4753</t>
  </si>
  <si>
    <t>Div. Bücher, Wörterbuch</t>
  </si>
  <si>
    <t>RW/4745</t>
  </si>
  <si>
    <t>Falthandtücher, Sprühseife</t>
  </si>
  <si>
    <t>RW/4774</t>
  </si>
  <si>
    <t>Funkgong, Batterien</t>
  </si>
  <si>
    <t>RW/4773</t>
  </si>
  <si>
    <t>Grundlagen der Mathematik</t>
  </si>
  <si>
    <t>RW/4755</t>
  </si>
  <si>
    <t>Parktafeln, Fahrverbot</t>
  </si>
  <si>
    <t>RW/4782</t>
  </si>
  <si>
    <t>Portogeb. 10/2020</t>
  </si>
  <si>
    <t>Portogeb.10/2020</t>
  </si>
  <si>
    <t>RW/4762</t>
  </si>
  <si>
    <t>RW/4768</t>
  </si>
  <si>
    <t>Tintenpatronen</t>
  </si>
  <si>
    <t>Warnschutzparka, Fleece-Jacke</t>
  </si>
  <si>
    <t>RW/4808</t>
  </si>
  <si>
    <t>Register+Uhu-Stick+Mine</t>
  </si>
  <si>
    <t>RW/4876</t>
  </si>
  <si>
    <t>Autocut, Sägeketten</t>
  </si>
  <si>
    <t>RW/4866</t>
  </si>
  <si>
    <t>Kühlerschutz 25l</t>
  </si>
  <si>
    <t>RW/4880</t>
  </si>
  <si>
    <t>Ladegerät, Ladekabel</t>
  </si>
  <si>
    <t>Leuchtstoffröhren, LED Lampen</t>
  </si>
  <si>
    <t>RW/4878</t>
  </si>
  <si>
    <t xml:space="preserve">Multilack, Ottoseal, </t>
  </si>
  <si>
    <t>RW/4868</t>
  </si>
  <si>
    <t>Scherbolzen, Splint f.</t>
  </si>
  <si>
    <t>Spachtelmasse, Lackwalzen,</t>
  </si>
  <si>
    <t>RW/4865</t>
  </si>
  <si>
    <t>Türenschaum, Bohrschrauben,</t>
  </si>
  <si>
    <t>Gleitfüße f. Schneeräumgeräte</t>
  </si>
  <si>
    <t>RW/4977</t>
  </si>
  <si>
    <t>Abdeckband, Kleben Dichten</t>
  </si>
  <si>
    <t>RW/4983</t>
  </si>
  <si>
    <t>Banderdose f. Radarkasten</t>
  </si>
  <si>
    <t>RW/4979</t>
  </si>
  <si>
    <t>RW/4984</t>
  </si>
  <si>
    <t>Funkthermostat+Empfänger</t>
  </si>
  <si>
    <t>RW/4987</t>
  </si>
  <si>
    <t>Hinweisschilder Wohnh.</t>
  </si>
  <si>
    <t>RW/4947</t>
  </si>
  <si>
    <t>JZ;FFP2-Covid19 Präventions-</t>
  </si>
  <si>
    <t>RW/4948</t>
  </si>
  <si>
    <t>JZ;Gutschein Strigl KV</t>
  </si>
  <si>
    <t>RW/4960</t>
  </si>
  <si>
    <t xml:space="preserve">JZ: Untertischspeicher, </t>
  </si>
  <si>
    <t>RW/4937</t>
  </si>
  <si>
    <t>Lebkuchen+Butterk.+Äpfel</t>
  </si>
  <si>
    <t>RW/4982</t>
  </si>
  <si>
    <t>Leuchtstofflampe</t>
  </si>
  <si>
    <t>RW/4955</t>
  </si>
  <si>
    <t>Papierfiltertüten</t>
  </si>
  <si>
    <t>RW/4981</t>
  </si>
  <si>
    <t>RW/4985</t>
  </si>
  <si>
    <t>Universalbox</t>
  </si>
  <si>
    <t>RW/5013</t>
  </si>
  <si>
    <t>Hausanschluss-Schieber,</t>
  </si>
  <si>
    <t>RW/5011</t>
  </si>
  <si>
    <t>Hochleistungsmörtel</t>
  </si>
  <si>
    <t>RW/5002</t>
  </si>
  <si>
    <t>Jahresabrg. Gestaltungsstunde</t>
  </si>
  <si>
    <t>RW/5001</t>
  </si>
  <si>
    <t>Kopierpapier, Tonpapier</t>
  </si>
  <si>
    <t>RW/5012</t>
  </si>
  <si>
    <t>Polyfix Schnellzement,</t>
  </si>
  <si>
    <t xml:space="preserve">Stiefel </t>
  </si>
  <si>
    <t>RW/5003</t>
  </si>
  <si>
    <t>RW/5065</t>
  </si>
  <si>
    <t>Allroundleim</t>
  </si>
  <si>
    <t>RW/5079</t>
  </si>
  <si>
    <t>Combilampen</t>
  </si>
  <si>
    <t>RW/5067</t>
  </si>
  <si>
    <t xml:space="preserve">Gewinderohr </t>
  </si>
  <si>
    <t>RW/5112</t>
  </si>
  <si>
    <t>Kabelbinder f. Weihn.Beleucht.</t>
  </si>
  <si>
    <t>RW/5069</t>
  </si>
  <si>
    <t>Klemmschellen</t>
  </si>
  <si>
    <t>LED-Dimmer, Tastdimmer</t>
  </si>
  <si>
    <t>Leuchtröhre</t>
  </si>
  <si>
    <t>Lichterkette 12m, Div. Kabel,</t>
  </si>
  <si>
    <t>RW/5094</t>
  </si>
  <si>
    <t>Starterseil</t>
  </si>
  <si>
    <t>Steckmuffen, Lampen</t>
  </si>
  <si>
    <t>RW/5062</t>
  </si>
  <si>
    <t>Tafeln, Steher, Halten</t>
  </si>
  <si>
    <t>RW/5083</t>
  </si>
  <si>
    <t>Verkehrsspiegel, Befestigung</t>
  </si>
  <si>
    <t>RW/5070</t>
  </si>
  <si>
    <t xml:space="preserve">Zeitschaltuhr f. </t>
  </si>
  <si>
    <t>Atmos Oberteile</t>
  </si>
  <si>
    <t>RW/5328</t>
  </si>
  <si>
    <t>Aviva Strong Color,Lackwalzen,</t>
  </si>
  <si>
    <t>RW/5179</t>
  </si>
  <si>
    <t>RW/5278</t>
  </si>
  <si>
    <t>Biflex Spachtel, Ottoseal,</t>
  </si>
  <si>
    <t>Bioabfallbeutel 2 Karton</t>
  </si>
  <si>
    <t>Bretter, Schrauben f. Wanderw.</t>
  </si>
  <si>
    <t>RW/5318</t>
  </si>
  <si>
    <t>Einbaudoppelzyl. + 3 Schlüssel</t>
  </si>
  <si>
    <t>RW/5131</t>
  </si>
  <si>
    <t>RW/5339</t>
  </si>
  <si>
    <t xml:space="preserve">Fineliner, Sax </t>
  </si>
  <si>
    <t>RW/5192</t>
  </si>
  <si>
    <t>Frostschutzkonvektor</t>
  </si>
  <si>
    <t>RW/5313</t>
  </si>
  <si>
    <t>RW/5335</t>
  </si>
  <si>
    <t>Kleb.Dichtst., Spiralbohrer,</t>
  </si>
  <si>
    <t>RW/5272</t>
  </si>
  <si>
    <t>Kreissägeblätter</t>
  </si>
  <si>
    <t>RW/5333</t>
  </si>
  <si>
    <t>Kunststoffschaufel,</t>
  </si>
  <si>
    <t>LED-Kerzenlampen</t>
  </si>
  <si>
    <t>Leuchten, Netzgerät, Schlauch</t>
  </si>
  <si>
    <t>RW/5338</t>
  </si>
  <si>
    <t>Leuchtmittel</t>
  </si>
  <si>
    <t>Mathe 4. Schulstufe</t>
  </si>
  <si>
    <t>Papierrollen blau</t>
  </si>
  <si>
    <t>RW/5145</t>
  </si>
  <si>
    <t>Presskabelschuhe, CU Kabel</t>
  </si>
  <si>
    <t>RW/5290</t>
  </si>
  <si>
    <t>Säcke f. Styropor</t>
  </si>
  <si>
    <t>Schneeschieber, Gewebeband</t>
  </si>
  <si>
    <t>Serienschalter + Wippe</t>
  </si>
  <si>
    <t>Toilettenbürsten Garnituren</t>
  </si>
  <si>
    <t>RW/5214</t>
  </si>
  <si>
    <t>W-LAN Repeater</t>
  </si>
  <si>
    <t>RW/5294</t>
  </si>
  <si>
    <t>Waschbeckenamatur</t>
  </si>
  <si>
    <t>Zusatzseiten Rundbrief,</t>
  </si>
  <si>
    <t>RW/15</t>
  </si>
  <si>
    <t>Div.Teesorten</t>
  </si>
  <si>
    <t>Abo 11/20 - 10/21</t>
  </si>
  <si>
    <t>RW/30</t>
  </si>
  <si>
    <t>209l Diesel, 51,17l Tech-Diesel</t>
  </si>
  <si>
    <t>RW/33</t>
  </si>
  <si>
    <t>RW/28</t>
  </si>
  <si>
    <t>48,7l Super, 16,79l Diesel</t>
  </si>
  <si>
    <t>RW/29</t>
  </si>
  <si>
    <t>8,48l Super, 100l Diesel</t>
  </si>
  <si>
    <t>RW/70</t>
  </si>
  <si>
    <t>RW/46</t>
  </si>
  <si>
    <t>RW/47</t>
  </si>
  <si>
    <t>Glühbirnen, Schlüsselringe,</t>
  </si>
  <si>
    <t>RW/62</t>
  </si>
  <si>
    <t>Rückzlg. Doppelzlg. Stiefel</t>
  </si>
  <si>
    <t>RW/91</t>
  </si>
  <si>
    <t>Diverses für Gratulationen</t>
  </si>
  <si>
    <t>Schutzjacken, Schutzhosen</t>
  </si>
  <si>
    <t>Jahresvignette E-Car 2021</t>
  </si>
  <si>
    <t>RW/131</t>
  </si>
  <si>
    <t>Auftausalz, Chlorkalzium</t>
  </si>
  <si>
    <t>RW/138</t>
  </si>
  <si>
    <t>Falthandtücher, Duftreiniger,</t>
  </si>
  <si>
    <t>Farbe, Wandspachtel, Walzen,</t>
  </si>
  <si>
    <t>Feinmechaniker Schraubensatz</t>
  </si>
  <si>
    <t>RW/155</t>
  </si>
  <si>
    <t>Kabelkanal, Bauschrauben</t>
  </si>
  <si>
    <t>RW/150</t>
  </si>
  <si>
    <t>Möbelbänder, Schrauben</t>
  </si>
  <si>
    <t>RW/156</t>
  </si>
  <si>
    <t>Nitroreiniger</t>
  </si>
  <si>
    <t>Schlauchklemmen f. Weihn.Bel.</t>
  </si>
  <si>
    <t>Trockenbeton f.Bushaltestellen</t>
  </si>
  <si>
    <t>RW/196</t>
  </si>
  <si>
    <t>Anzünder, WC-Bürste</t>
  </si>
  <si>
    <t>RW/187</t>
  </si>
  <si>
    <t>RW/201</t>
  </si>
  <si>
    <t>Einbaudoppelzylinder</t>
  </si>
  <si>
    <t>Kleinspeicher, Montage</t>
  </si>
  <si>
    <t>RW/183</t>
  </si>
  <si>
    <t>Mehrbereichshydrauliköl 60L</t>
  </si>
  <si>
    <t>RW/182</t>
  </si>
  <si>
    <t>Stempel "gebucht am" 2 Stk.</t>
  </si>
  <si>
    <t>RW/188</t>
  </si>
  <si>
    <t>Wintersoftshelljacke,</t>
  </si>
  <si>
    <t>RW/220</t>
  </si>
  <si>
    <t>RW/215</t>
  </si>
  <si>
    <t>Broschüre Müllfolder 4000 Stk.</t>
  </si>
  <si>
    <t>RW/219</t>
  </si>
  <si>
    <t>RW/226</t>
  </si>
  <si>
    <t>Bipa,Cremdusche+Bodymilk</t>
  </si>
  <si>
    <t>RW/237</t>
  </si>
  <si>
    <t>Portogeb. 12/2020</t>
  </si>
  <si>
    <t>RW/238</t>
  </si>
  <si>
    <t>RW/268</t>
  </si>
  <si>
    <t>Bilderrahmen A1 silber</t>
  </si>
  <si>
    <t>RW/269</t>
  </si>
  <si>
    <t>Fotokarton,Tonzeichenpapier</t>
  </si>
  <si>
    <t>RW/270</t>
  </si>
  <si>
    <t>Frostschutzmittel</t>
  </si>
  <si>
    <t>Frostschutzmittel f. Außenlift</t>
  </si>
  <si>
    <t>RW/278</t>
  </si>
  <si>
    <t>Pellets 5500 kg</t>
  </si>
  <si>
    <t>RW/267</t>
  </si>
  <si>
    <t>Toilettenpapier,Abfallsäcke,</t>
  </si>
  <si>
    <t>RW/302</t>
  </si>
  <si>
    <t>Lautsprecher f.PC</t>
  </si>
  <si>
    <t>RW/298</t>
  </si>
  <si>
    <t>Tabs+Salz+Klarsp.+Einw.Hands.</t>
  </si>
  <si>
    <t>Aktenvernichter VS2</t>
  </si>
  <si>
    <t>RW/306</t>
  </si>
  <si>
    <t>RW/368</t>
  </si>
  <si>
    <t>RW/370</t>
  </si>
  <si>
    <t>RW/342</t>
  </si>
  <si>
    <t>Bilderrahmen silber</t>
  </si>
  <si>
    <t>Briefpapier 10.000 Stk. u.</t>
  </si>
  <si>
    <t>Diesel, DieselTech</t>
  </si>
  <si>
    <t>RW/351</t>
  </si>
  <si>
    <t>Heißklebepistole</t>
  </si>
  <si>
    <t>Kolbenkompressor</t>
  </si>
  <si>
    <t>RW/369</t>
  </si>
  <si>
    <t>Kondensator f. Gläserspüler</t>
  </si>
  <si>
    <t>RW/367</t>
  </si>
  <si>
    <t>Pullex-Lasur, Akkord-Spachtel,</t>
  </si>
  <si>
    <t>RW/363</t>
  </si>
  <si>
    <t>Rundschlingen Doppelmantel</t>
  </si>
  <si>
    <t>Wandhaken, Ankerbolzen</t>
  </si>
  <si>
    <t>Gewebeband, Besenstiel</t>
  </si>
  <si>
    <t>PC Lautsprecher</t>
  </si>
  <si>
    <t>RW/412</t>
  </si>
  <si>
    <t>RW/424</t>
  </si>
  <si>
    <t>Alutafel Halte- u. Parkverbot</t>
  </si>
  <si>
    <t>Motoröl f. Aggregat</t>
  </si>
  <si>
    <t>Ölfilter f. Aggregat</t>
  </si>
  <si>
    <t>RW/449</t>
  </si>
  <si>
    <t>Sachaufwand 20/21</t>
  </si>
  <si>
    <t>Batterie, Lampen, Gummipuffer</t>
  </si>
  <si>
    <t>RW/483</t>
  </si>
  <si>
    <t xml:space="preserve">Etikettierung Bgm-Rundbrief </t>
  </si>
  <si>
    <t>Kopierpapier gold,blau,orange</t>
  </si>
  <si>
    <t>Suuper</t>
  </si>
  <si>
    <t>Div. Laborbedarf</t>
  </si>
  <si>
    <t>Extremumlenkrolle</t>
  </si>
  <si>
    <t>Hinweiszeichen E-Tankstelle</t>
  </si>
  <si>
    <t>Spültischamatur</t>
  </si>
  <si>
    <t>Stahlrohr Alu-C Kupplung,</t>
  </si>
  <si>
    <t>10 Tage-Vignet.f.Möbeltransp.</t>
  </si>
  <si>
    <t>Antifrostspiegel</t>
  </si>
  <si>
    <t>Dämmerungsschalter</t>
  </si>
  <si>
    <t>Faltenvst. B4 braun</t>
  </si>
  <si>
    <t>Farben,Fixiermittel,Tiermasken</t>
  </si>
  <si>
    <t>Lpngopac</t>
  </si>
  <si>
    <t>Overheadfolien</t>
  </si>
  <si>
    <t>Toner,Ornder,Unterschr.Mappen,</t>
  </si>
  <si>
    <t>RW/560</t>
  </si>
  <si>
    <t>RW/555</t>
  </si>
  <si>
    <t>Rucksäcke f. Babypakete</t>
  </si>
  <si>
    <t>RW/556</t>
  </si>
  <si>
    <t>USB-Stick 64GB</t>
  </si>
  <si>
    <t>RW/570</t>
  </si>
  <si>
    <t>Pipettenspitzen</t>
  </si>
  <si>
    <t>RW/635</t>
  </si>
  <si>
    <t>RW/618</t>
  </si>
  <si>
    <t>Einsatzhose</t>
  </si>
  <si>
    <t>Kuverts "Bürgermeister"</t>
  </si>
  <si>
    <t>RW/599</t>
  </si>
  <si>
    <t>Müllbeutel+Einw.Hands.+Spülm.</t>
  </si>
  <si>
    <t>RW/620</t>
  </si>
  <si>
    <t>Öl WD40</t>
  </si>
  <si>
    <t>RW/613</t>
  </si>
  <si>
    <t>Putzpapier f. Werkstatt</t>
  </si>
  <si>
    <t>Seitenwand f. Pavillion</t>
  </si>
  <si>
    <t>Spühltisch, Ausgussbecken,</t>
  </si>
  <si>
    <t>Stoppmuttern f. Werkstatt</t>
  </si>
  <si>
    <t>RW/632</t>
  </si>
  <si>
    <t>Straßenrep. Premium-reaktiv</t>
  </si>
  <si>
    <t>Handsender 10 Stk.</t>
  </si>
  <si>
    <t>RW/654</t>
  </si>
  <si>
    <t>JZ;Div.f.Ostern</t>
  </si>
  <si>
    <t>RW/679</t>
  </si>
  <si>
    <t>Bohrer, Schrauben, Winkel</t>
  </si>
  <si>
    <t>RW/688</t>
  </si>
  <si>
    <t>Fineliner,Lackstift,Edding,</t>
  </si>
  <si>
    <t>RW/684</t>
  </si>
  <si>
    <t>RW/677</t>
  </si>
  <si>
    <t>Gepäckspanner, Hahnstück,</t>
  </si>
  <si>
    <t>RW/670</t>
  </si>
  <si>
    <t>Hausnummerntafeln</t>
  </si>
  <si>
    <t>RW/689</t>
  </si>
  <si>
    <t>Kuverts, Etiketten, Scotch</t>
  </si>
  <si>
    <t>Kuverts, Etiketten,Scotch</t>
  </si>
  <si>
    <t>RW/664</t>
  </si>
  <si>
    <t>Portogeb. 1/2021</t>
  </si>
  <si>
    <t>RW/678</t>
  </si>
  <si>
    <t>Stahlschrauben</t>
  </si>
  <si>
    <t>RW/669</t>
  </si>
  <si>
    <t xml:space="preserve">Winkelstahl, Hohlprofil, </t>
  </si>
  <si>
    <t>PE Rohr, Einbaugarnitur,</t>
  </si>
  <si>
    <t>Pipettenspitzen 100 Stk.</t>
  </si>
  <si>
    <t>Reisnägel</t>
  </si>
  <si>
    <t>Schlauchmuffen, Saugrohr,</t>
  </si>
  <si>
    <t>RW/765</t>
  </si>
  <si>
    <t>RW/764</t>
  </si>
  <si>
    <t>Blumenpyramiden 3 Stk.</t>
  </si>
  <si>
    <t>RW/772</t>
  </si>
  <si>
    <t>RW/769</t>
  </si>
  <si>
    <t>RW/771</t>
  </si>
  <si>
    <t>RW/779</t>
  </si>
  <si>
    <t>Farbe,Pinsel,Kleber,Roller-Set</t>
  </si>
  <si>
    <t>RW/763</t>
  </si>
  <si>
    <t>Handschuhe 10 PAK</t>
  </si>
  <si>
    <t>RW/780</t>
  </si>
  <si>
    <t xml:space="preserve">Markierspray, Effekt Spray, </t>
  </si>
  <si>
    <t>RW/777</t>
  </si>
  <si>
    <t>Säuglings-Wäschepakete 45 Stk,</t>
  </si>
  <si>
    <t>RW/833</t>
  </si>
  <si>
    <t>Action; Kabel,Sitzkisse,Bezüge</t>
  </si>
  <si>
    <t>RW/815</t>
  </si>
  <si>
    <t>RW/819</t>
  </si>
  <si>
    <t>E2-Schieber,Spezialflansch,</t>
  </si>
  <si>
    <t>RW/785</t>
  </si>
  <si>
    <t>Falthandtücher MS</t>
  </si>
  <si>
    <t>RW/834</t>
  </si>
  <si>
    <t>Hornbach; Bretter,Schrauben</t>
  </si>
  <si>
    <t>Kunstharz, Scheiben, Schrauben</t>
  </si>
  <si>
    <t>RW/832</t>
  </si>
  <si>
    <t>Mömax; Leuchte,Teppich f.</t>
  </si>
  <si>
    <t>Polyfix Schnell-Zement-Mörtel</t>
  </si>
  <si>
    <t>16,24l</t>
  </si>
  <si>
    <t>Tischbock f. Freiluft-JZ</t>
  </si>
  <si>
    <t>RW/793</t>
  </si>
  <si>
    <t>RW/840</t>
  </si>
  <si>
    <t>Waschpulver, Geschirr-Tabs</t>
  </si>
  <si>
    <t>RW/880</t>
  </si>
  <si>
    <t>RW/920</t>
  </si>
  <si>
    <t xml:space="preserve"> Halogenstab</t>
  </si>
  <si>
    <t>Altspeiseöl-Behälter 500 Stk.</t>
  </si>
  <si>
    <t>Div.Austausch Erse-Hilfe-Kast.</t>
  </si>
  <si>
    <t>RW/937</t>
  </si>
  <si>
    <t>RW/928</t>
  </si>
  <si>
    <t>Farbe, Abdeckfolie, Klebeband,</t>
  </si>
  <si>
    <t>Farbe, Glättkelle, Hakenband,</t>
  </si>
  <si>
    <t>RW/909</t>
  </si>
  <si>
    <t>Gassibeutel Nachfüllpackungen</t>
  </si>
  <si>
    <t xml:space="preserve">Haku-Anbohrschelle, </t>
  </si>
  <si>
    <t>RW/917</t>
  </si>
  <si>
    <t>Motoröl, Kraftstoffzusatz</t>
  </si>
  <si>
    <t>Natriumdampflampen, Retrofit,</t>
  </si>
  <si>
    <t>RW/930</t>
  </si>
  <si>
    <t>Plakate 2020 f. Vernissage,</t>
  </si>
  <si>
    <t>Plakate 2020 Musikschule</t>
  </si>
  <si>
    <t>RW/914</t>
  </si>
  <si>
    <t>Trockenbeton 20 Sack</t>
  </si>
  <si>
    <t>RW/919</t>
  </si>
  <si>
    <t>WZ-Einbaugarnitur, BWT Monds.</t>
  </si>
  <si>
    <t>RW/1000</t>
  </si>
  <si>
    <t>Datumsstempel</t>
  </si>
  <si>
    <t>RW/955</t>
  </si>
  <si>
    <t>JZ;Div.f.Alltagsbetrieb u.</t>
  </si>
  <si>
    <t>RW/1001</t>
  </si>
  <si>
    <t>Radw.Preiml,JZ;Fahrradhelm,</t>
  </si>
  <si>
    <t>RW/987</t>
  </si>
  <si>
    <t>Aktenhüllen, IndexSticks,</t>
  </si>
  <si>
    <t>Blumenseide</t>
  </si>
  <si>
    <t>RW/986</t>
  </si>
  <si>
    <t>RW/983</t>
  </si>
  <si>
    <t>Gurte und Seile</t>
  </si>
  <si>
    <t>RW/982</t>
  </si>
  <si>
    <t>Siebdruckplatten</t>
  </si>
  <si>
    <t>RW/988</t>
  </si>
  <si>
    <t>Sikaflex</t>
  </si>
  <si>
    <t>Wettex</t>
  </si>
  <si>
    <t>Absperrpfosten flexibel</t>
  </si>
  <si>
    <t>RW/1036</t>
  </si>
  <si>
    <t>Ausgangsventil</t>
  </si>
  <si>
    <t>RW/1014</t>
  </si>
  <si>
    <t>Austausch div.Verbandsmaterial</t>
  </si>
  <si>
    <t>RW/1015</t>
  </si>
  <si>
    <t>RW/1038</t>
  </si>
  <si>
    <t xml:space="preserve">Beton f. Willkommenstafel </t>
  </si>
  <si>
    <t>RW/1037</t>
  </si>
  <si>
    <t>Drucktaster, Schaltelemente</t>
  </si>
  <si>
    <t>RW/1009</t>
  </si>
  <si>
    <t>Eurospender blau 2 Stk.</t>
  </si>
  <si>
    <t>RW/1019</t>
  </si>
  <si>
    <t>Forsthelm</t>
  </si>
  <si>
    <t>RW/1016</t>
  </si>
  <si>
    <t xml:space="preserve">Kugelhahn, Multibrause, </t>
  </si>
  <si>
    <t>Denkmalpflege</t>
  </si>
  <si>
    <t>Geringwertige Wirtschaftsgüter (GWG)</t>
  </si>
  <si>
    <t>362000</t>
  </si>
  <si>
    <t>10 Rollen, 60l</t>
  </si>
  <si>
    <t>Paketband</t>
  </si>
  <si>
    <t>RW/1008</t>
  </si>
  <si>
    <t>Sanitärreiniger, Desinfekt,</t>
  </si>
  <si>
    <t>Sanitärreiniger, Novasol,</t>
  </si>
  <si>
    <t>Schaumnetz f. Hochleist.Lüfter</t>
  </si>
  <si>
    <t>RW/1018</t>
  </si>
  <si>
    <t>Schnittschutzhose</t>
  </si>
  <si>
    <t>Sicherheitsschuhe f. Lehrling</t>
  </si>
  <si>
    <t>Stonos Außenreiniger für</t>
  </si>
  <si>
    <t>JZ: Rasenteppich</t>
  </si>
  <si>
    <t>RW/1067</t>
  </si>
  <si>
    <t>Österr. Meldegesetz</t>
  </si>
  <si>
    <t>Portalschloss, Bit-Sortiment,</t>
  </si>
  <si>
    <t>Pullex, Versiegler, Pinselset</t>
  </si>
  <si>
    <t>Rundbürste, Pinselset, Farbe</t>
  </si>
  <si>
    <t>RW/1097</t>
  </si>
  <si>
    <t xml:space="preserve">Beregnungsanlage </t>
  </si>
  <si>
    <t>RW/1074</t>
  </si>
  <si>
    <t>Langnippel</t>
  </si>
  <si>
    <t>Makadam nicht frostsicher</t>
  </si>
  <si>
    <t>RW/1108</t>
  </si>
  <si>
    <t>RW/1100</t>
  </si>
  <si>
    <t>Sperrschellen, PE 80 Rohr</t>
  </si>
  <si>
    <t>Verkehrszeichen, Halterungen</t>
  </si>
  <si>
    <t>Div.f.Osterjause</t>
  </si>
  <si>
    <t>RW/1120</t>
  </si>
  <si>
    <t>Lineal</t>
  </si>
  <si>
    <t>Müllbeutel+Topfreiniger</t>
  </si>
  <si>
    <t>Absperrband, Warnband</t>
  </si>
  <si>
    <t>RW/1149</t>
  </si>
  <si>
    <t>Gewebeband, Druckgaspackung</t>
  </si>
  <si>
    <t>RW/1138</t>
  </si>
  <si>
    <t>Mörteltröge</t>
  </si>
  <si>
    <t>RW/1140</t>
  </si>
  <si>
    <t>Ordner,Trannblätter,Addingr.,</t>
  </si>
  <si>
    <t>RW/1147</t>
  </si>
  <si>
    <t>Wasserpumpenzangen</t>
  </si>
  <si>
    <t>JZ;VirtualRealityBrillen</t>
  </si>
  <si>
    <t>RW/1165</t>
  </si>
  <si>
    <t>Korr. Portogeb. 2/2021</t>
  </si>
  <si>
    <t>RW/1164</t>
  </si>
  <si>
    <t>Korr. Portogeb.2/2021</t>
  </si>
  <si>
    <t>Portogeb. 2/2021</t>
  </si>
  <si>
    <t>Portogeb.2/2021</t>
  </si>
  <si>
    <t>Storno Portogeb. 2/2021</t>
  </si>
  <si>
    <t>Storno Portogeb.2/2021</t>
  </si>
  <si>
    <t>RW/1191</t>
  </si>
  <si>
    <t>RW/1206</t>
  </si>
  <si>
    <t>RW/1203</t>
  </si>
  <si>
    <t>Forst-Schnittschutzhose</t>
  </si>
  <si>
    <t>RW/1202</t>
  </si>
  <si>
    <t>Handschuhe f. Flurreinigung</t>
  </si>
  <si>
    <t>RW/1189</t>
  </si>
  <si>
    <t>Lärchenstemp.,Bretter Zaunrep.</t>
  </si>
  <si>
    <t>RW/1197</t>
  </si>
  <si>
    <t>RW/1195</t>
  </si>
  <si>
    <t>Rechenbesen, Gartenschere</t>
  </si>
  <si>
    <t>Ringmaulschlüssel, Sägekette,</t>
  </si>
  <si>
    <t>Spannschloss, Nähdraht</t>
  </si>
  <si>
    <t>RW/1190</t>
  </si>
  <si>
    <t>Sperrpfostsen Edelstahl 10 Stk</t>
  </si>
  <si>
    <t>RW/1186</t>
  </si>
  <si>
    <t>WZ Frostschäden 13 Stk</t>
  </si>
  <si>
    <t>RW/1257</t>
  </si>
  <si>
    <t>Diesel-Tech</t>
  </si>
  <si>
    <t>Diesel, Diesel-Tech</t>
  </si>
  <si>
    <t>125l Diesel, 127l Tech-Diesel, 5,75l Super</t>
  </si>
  <si>
    <t>RW/1262</t>
  </si>
  <si>
    <t>Div. Material f. Bewässerung</t>
  </si>
  <si>
    <t>RW/1264</t>
  </si>
  <si>
    <t>Isolationsprüfer f. E-Werkst.</t>
  </si>
  <si>
    <t>RW/1259</t>
  </si>
  <si>
    <t>Material f. Willkommensschild</t>
  </si>
  <si>
    <t>Meldegesetz 1991 Praxiskomment</t>
  </si>
  <si>
    <t>RW/1258</t>
  </si>
  <si>
    <t xml:space="preserve">Sicherheitskleber, </t>
  </si>
  <si>
    <t>Trockenbeton, Zement</t>
  </si>
  <si>
    <t>RW/1237</t>
  </si>
  <si>
    <t>Überprüfung Feuerlöscher</t>
  </si>
  <si>
    <t>Verbindungsmuffen, Verbinder</t>
  </si>
  <si>
    <t>RW/1313</t>
  </si>
  <si>
    <t>Deckel zu Sperrpfosten</t>
  </si>
  <si>
    <t>RW/1325</t>
  </si>
  <si>
    <t>Fußmatte, Cutter, Holzleim</t>
  </si>
  <si>
    <t>RW/1329</t>
  </si>
  <si>
    <t>Glasur-Feuerrot</t>
  </si>
  <si>
    <t>PE-Rohr, Wasserzähler,Warnband</t>
  </si>
  <si>
    <t>Sikkens, Lackpinsel, Ottoseal</t>
  </si>
  <si>
    <t>RW/1310</t>
  </si>
  <si>
    <t>Torbandschrauben f.</t>
  </si>
  <si>
    <t>Trockenbeton, Dreikantleisten,</t>
  </si>
  <si>
    <t>Wasserzähler, Einbaugarnitur,</t>
  </si>
  <si>
    <t>Winkel</t>
  </si>
  <si>
    <t>Adapter HDMI-Displayport</t>
  </si>
  <si>
    <t>RW/1353</t>
  </si>
  <si>
    <t>Floorstar, Hygienic</t>
  </si>
  <si>
    <t>RW/1356</t>
  </si>
  <si>
    <t>Handschuhe 15 PAK</t>
  </si>
  <si>
    <t>RW/1359</t>
  </si>
  <si>
    <t>Ortstafeln, Verkehrsschilder</t>
  </si>
  <si>
    <t>RW/1352</t>
  </si>
  <si>
    <t>Perlglanz 1 Kanister</t>
  </si>
  <si>
    <t>Pinsel f. Willkommenstafel</t>
  </si>
  <si>
    <t>RW/1345</t>
  </si>
  <si>
    <t>RW/1369</t>
  </si>
  <si>
    <t>Samt-Alkyd,Ottoseal,Abdeckfol.</t>
  </si>
  <si>
    <t>RW/1365</t>
  </si>
  <si>
    <t>Seitenbesen</t>
  </si>
  <si>
    <t>RW/1363</t>
  </si>
  <si>
    <t>Selbstschluss-Wandventil</t>
  </si>
  <si>
    <t>RW/1346</t>
  </si>
  <si>
    <t>Sicherung, Bolzen, Kabelverb.</t>
  </si>
  <si>
    <t>Sicherungshülsen f. Sockel</t>
  </si>
  <si>
    <t>Sperrschelle,Schieber,Einbaug.</t>
  </si>
  <si>
    <t>RW/1368</t>
  </si>
  <si>
    <t>Superkleber, Stift</t>
  </si>
  <si>
    <t>RW/1407</t>
  </si>
  <si>
    <t>RW/1385</t>
  </si>
  <si>
    <t>RW/1390</t>
  </si>
  <si>
    <t>Portogeb. 3/2021</t>
  </si>
  <si>
    <t>RW/1441</t>
  </si>
  <si>
    <t>Aktivstaub Naturid</t>
  </si>
  <si>
    <t>Beschilderungen</t>
  </si>
  <si>
    <t>RW/1443</t>
  </si>
  <si>
    <t>Besen, Rechen, Stiel,Grassamen</t>
  </si>
  <si>
    <t>Blumentröge</t>
  </si>
  <si>
    <t>RW/1444</t>
  </si>
  <si>
    <t>Blumenzwiebeln, Sämereien</t>
  </si>
  <si>
    <t>RW/1419</t>
  </si>
  <si>
    <t>RW/1458</t>
  </si>
  <si>
    <t>RW/1421</t>
  </si>
  <si>
    <t>Dübel, Schrauben, Karabiner</t>
  </si>
  <si>
    <t>RW/1472</t>
  </si>
  <si>
    <t>Geschirrspüler GS 62040W</t>
  </si>
  <si>
    <t>Getränke Flurreinigung</t>
  </si>
  <si>
    <t>RW/1468</t>
  </si>
  <si>
    <t>Gummiringe, Stifte</t>
  </si>
  <si>
    <t>Holzstiel, Rechen, Besen</t>
  </si>
  <si>
    <t>RW/1416</t>
  </si>
  <si>
    <t>Kombi-Universaltauchpumpe</t>
  </si>
  <si>
    <t>RW/1442</t>
  </si>
  <si>
    <t>Kugelauslaufventil, Handschuhe</t>
  </si>
  <si>
    <t>Luftfilter, Messersatz</t>
  </si>
  <si>
    <t>RW/1454</t>
  </si>
  <si>
    <t>RW/1451</t>
  </si>
  <si>
    <t>Schleifscheiben, Substral</t>
  </si>
  <si>
    <t>Schmutzwassertauchpumpe,</t>
  </si>
  <si>
    <t>RW/1450</t>
  </si>
  <si>
    <t>Schrauben, Muttern,</t>
  </si>
  <si>
    <t>RW/1459</t>
  </si>
  <si>
    <t>Vergaser</t>
  </si>
  <si>
    <t>Verschraubungen</t>
  </si>
  <si>
    <t>RW/1488</t>
  </si>
  <si>
    <t>JZ;Outdoor-Geschirr-Sort.</t>
  </si>
  <si>
    <t>RW/1506</t>
  </si>
  <si>
    <t>Schilder Kennzeichn. Schutzweg</t>
  </si>
  <si>
    <t>RW/1573</t>
  </si>
  <si>
    <t>2-Takt Öl  200l</t>
  </si>
  <si>
    <t>Batterie f. Tragkr.Spritze</t>
  </si>
  <si>
    <t>Bipa,Spülmittel+Küchenrolle</t>
  </si>
  <si>
    <t>RW/1552</t>
  </si>
  <si>
    <t>Falthandtücher, Desinf.Mittel</t>
  </si>
  <si>
    <t>RW/1577</t>
  </si>
  <si>
    <t>Flachpinsel, Lack, Spray</t>
  </si>
  <si>
    <t>RW/1557</t>
  </si>
  <si>
    <t>Kopierpapier, Druckerpatronen,</t>
  </si>
  <si>
    <t>Kreppband, Farbe, Abdeckfolie</t>
  </si>
  <si>
    <t>RW/1576</t>
  </si>
  <si>
    <t>PU-Kleber, Farbe</t>
  </si>
  <si>
    <t>RW/1570</t>
  </si>
  <si>
    <t>Rasenderde f. Friedhof</t>
  </si>
  <si>
    <t>RW/1555</t>
  </si>
  <si>
    <t>Tafeln Halten u.Parken verbot.</t>
  </si>
  <si>
    <t>RW/1565</t>
  </si>
  <si>
    <t>RW/1632</t>
  </si>
  <si>
    <t>Aviva Acryl Color</t>
  </si>
  <si>
    <t>RW/1663</t>
  </si>
  <si>
    <t>RW/1658</t>
  </si>
  <si>
    <t>RW/1617</t>
  </si>
  <si>
    <t>Creall-tex</t>
  </si>
  <si>
    <t>RW/1626</t>
  </si>
  <si>
    <t>RW/1651</t>
  </si>
  <si>
    <t>Einsatzbluse u.Einsatzhose K1,</t>
  </si>
  <si>
    <t>Einsatzbluse,Hose,Gürtel,</t>
  </si>
  <si>
    <t>Ersatzsägeblätter</t>
  </si>
  <si>
    <t>RW/1613</t>
  </si>
  <si>
    <t>RW/1612</t>
  </si>
  <si>
    <t>RW/1633</t>
  </si>
  <si>
    <t>Farbe, Pinsel</t>
  </si>
  <si>
    <t>RW/1630</t>
  </si>
  <si>
    <t>Fittinge,Auslaufventile,Winkel</t>
  </si>
  <si>
    <t>RW/1655</t>
  </si>
  <si>
    <t>Gasfeder</t>
  </si>
  <si>
    <t>RW/1646</t>
  </si>
  <si>
    <t>Glasrein,  Combinator</t>
  </si>
  <si>
    <t>Glasrein, Combinator</t>
  </si>
  <si>
    <t>RW/1618</t>
  </si>
  <si>
    <t>Hackgut 7srm</t>
  </si>
  <si>
    <t>RW/1631</t>
  </si>
  <si>
    <t>Iso-Fittinge</t>
  </si>
  <si>
    <t>RW/1625</t>
  </si>
  <si>
    <t>Premium reaktiv,</t>
  </si>
  <si>
    <t>RW/1623</t>
  </si>
  <si>
    <t>Sackspender, Abfallbehälter,</t>
  </si>
  <si>
    <t>RW/1649</t>
  </si>
  <si>
    <t>RW/1634</t>
  </si>
  <si>
    <t>RW/1661</t>
  </si>
  <si>
    <t>Stihl Akku AP 300S</t>
  </si>
  <si>
    <t>RW/1660</t>
  </si>
  <si>
    <t>Stihl Hartmetallkette Rapid</t>
  </si>
  <si>
    <t>RW/1614</t>
  </si>
  <si>
    <t>Verkehrszeichen, Haterungen,</t>
  </si>
  <si>
    <t>WC-Garnituren</t>
  </si>
  <si>
    <t>RW/1654</t>
  </si>
  <si>
    <t>Winkelgelenk, Gasfeder</t>
  </si>
  <si>
    <t>Rückleitg. Diesel</t>
  </si>
  <si>
    <t>RW/1684</t>
  </si>
  <si>
    <t>Portogeb. 4/2021</t>
  </si>
  <si>
    <t>RW/1714</t>
  </si>
  <si>
    <t>RW/1719</t>
  </si>
  <si>
    <t>RW/1720</t>
  </si>
  <si>
    <t>Fuel XP Power2 5L</t>
  </si>
  <si>
    <t>Microfaser Geschirrtücher,</t>
  </si>
  <si>
    <t>Säbelsägeblatt,Trennscheiben,</t>
  </si>
  <si>
    <t>RW/1726</t>
  </si>
  <si>
    <t>WZ-Einbausatz</t>
  </si>
  <si>
    <t>Absperrgitter</t>
  </si>
  <si>
    <t>Aluminiumchlorid</t>
  </si>
  <si>
    <t>RW/1744</t>
  </si>
  <si>
    <t>Ameisenbekämpfung</t>
  </si>
  <si>
    <t>RW/1770</t>
  </si>
  <si>
    <t>Farbe, Kantenschutz</t>
  </si>
  <si>
    <t>RW/1767</t>
  </si>
  <si>
    <t>Farbwalzen, Rollerset</t>
  </si>
  <si>
    <t xml:space="preserve">Mehrzweckleiter f. </t>
  </si>
  <si>
    <t>RW/1756</t>
  </si>
  <si>
    <t>Montageklebeband, Nitro,</t>
  </si>
  <si>
    <t>RW/1745</t>
  </si>
  <si>
    <t>Rattenköder</t>
  </si>
  <si>
    <t>Stahlstifte, Bilderklappösen</t>
  </si>
  <si>
    <t>RW/1769</t>
  </si>
  <si>
    <t>RW/1809</t>
  </si>
  <si>
    <t>Durchlaufventil Oberteil</t>
  </si>
  <si>
    <t>RW/1794</t>
  </si>
  <si>
    <t>Festplatte 2 TB</t>
  </si>
  <si>
    <t>Korngemisch Makadam</t>
  </si>
  <si>
    <t>RW/1797</t>
  </si>
  <si>
    <t>Schotter</t>
  </si>
  <si>
    <t>RW/1850</t>
  </si>
  <si>
    <t>RW/1832</t>
  </si>
  <si>
    <t>RW/1834</t>
  </si>
  <si>
    <t>RW/1835</t>
  </si>
  <si>
    <t>RW/1836</t>
  </si>
  <si>
    <t>RW/1831</t>
  </si>
  <si>
    <t>Gehörschutz mit Visir</t>
  </si>
  <si>
    <t>RW/1839</t>
  </si>
  <si>
    <t>RW/1884</t>
  </si>
  <si>
    <t>RW/1868</t>
  </si>
  <si>
    <t>Bilderhaken</t>
  </si>
  <si>
    <t>Blumenkasten</t>
  </si>
  <si>
    <t>RW/1883</t>
  </si>
  <si>
    <t>Borschrauben</t>
  </si>
  <si>
    <t>Div.Reinig.Mittel</t>
  </si>
  <si>
    <t>RW/1889</t>
  </si>
  <si>
    <t>FI-Schalter 3 Stk.</t>
  </si>
  <si>
    <t>RW/1885</t>
  </si>
  <si>
    <t>Gebo-Verschraubungen</t>
  </si>
  <si>
    <t>Installationsschütz</t>
  </si>
  <si>
    <t>RW/1887</t>
  </si>
  <si>
    <t>Rabe</t>
  </si>
  <si>
    <t>RW/1890</t>
  </si>
  <si>
    <t>Rasenerde f. Parkanlagen</t>
  </si>
  <si>
    <t>Starleine</t>
  </si>
  <si>
    <t>Staubschaufelset,Topfreiniger,</t>
  </si>
  <si>
    <t>RW/1891</t>
  </si>
  <si>
    <t>Vergaser f. Motorsense,</t>
  </si>
  <si>
    <t>RW/1888</t>
  </si>
  <si>
    <t>Zeitschaltuhr,Dreikantschl.,</t>
  </si>
  <si>
    <t>Abstreifgitter, Farbe</t>
  </si>
  <si>
    <t>RW/1899</t>
  </si>
  <si>
    <t>RW/1909</t>
  </si>
  <si>
    <t>RW/1958</t>
  </si>
  <si>
    <t>Batterien AA</t>
  </si>
  <si>
    <t>Batterien CR2032</t>
  </si>
  <si>
    <t>RW/1956</t>
  </si>
  <si>
    <t>Besen, Gerätestielhalter</t>
  </si>
  <si>
    <t>RW/1946</t>
  </si>
  <si>
    <t>Eisemann Erdungsgarnitur</t>
  </si>
  <si>
    <t>Fahtverbot Fahrzeuge über 8 t</t>
  </si>
  <si>
    <t>RW/1954</t>
  </si>
  <si>
    <t>Farben, Lackierset, Pinsel,</t>
  </si>
  <si>
    <t>RW/1955</t>
  </si>
  <si>
    <t>Gepäclsspanner</t>
  </si>
  <si>
    <t>RW/1935</t>
  </si>
  <si>
    <t>Hebebänder, Schäkel</t>
  </si>
  <si>
    <t>RW/1934</t>
  </si>
  <si>
    <t>PE-Lutte f. Lüftungsgerät</t>
  </si>
  <si>
    <t xml:space="preserve">Pufamur Spachtel, Silicon, </t>
  </si>
  <si>
    <t>RW/1940</t>
  </si>
  <si>
    <t>Schaltafeln, Sicherheitskleber</t>
  </si>
  <si>
    <t>RW/1939</t>
  </si>
  <si>
    <t>Sicherheitskleber 4 Sack</t>
  </si>
  <si>
    <t>RW/1921</t>
  </si>
  <si>
    <t>Toilettenpapier, Handtücher,</t>
  </si>
  <si>
    <t>Trennblätter, Scotch, Kuverts</t>
  </si>
  <si>
    <t>RW/1941</t>
  </si>
  <si>
    <t>RW/1975</t>
  </si>
  <si>
    <t>Portogeb. 5/2021</t>
  </si>
  <si>
    <t>RW/1976</t>
  </si>
  <si>
    <t>Einsatzbluse, Einsatzhose,</t>
  </si>
  <si>
    <t>RW/2003</t>
  </si>
  <si>
    <t>RW/2004</t>
  </si>
  <si>
    <t>RW/2046</t>
  </si>
  <si>
    <t>Kartengeb.</t>
  </si>
  <si>
    <t xml:space="preserve">MS Office 2019 </t>
  </si>
  <si>
    <t>RW/2045</t>
  </si>
  <si>
    <t>Schieber, Rohr, Straßenkappen,</t>
  </si>
  <si>
    <t>Synoflex-Flansch, Schieber,</t>
  </si>
  <si>
    <t>RW/2083</t>
  </si>
  <si>
    <t>BIPA,JZ;Div.f.Alltagsbetrieb</t>
  </si>
  <si>
    <t>RW/2082</t>
  </si>
  <si>
    <t>Fenistil+Oktisep WW</t>
  </si>
  <si>
    <t>RW/2075</t>
  </si>
  <si>
    <t>RW/2109</t>
  </si>
  <si>
    <t>RW/2108</t>
  </si>
  <si>
    <t>JZ;Rollenboxen+Crepepfanne+</t>
  </si>
  <si>
    <t>RW/2159</t>
  </si>
  <si>
    <t>Arbeitshandschuhe, Batterien</t>
  </si>
  <si>
    <t>RW/2162</t>
  </si>
  <si>
    <t>Blumenerde, Dübel, Glühbirnen,</t>
  </si>
  <si>
    <t>RW/2172</t>
  </si>
  <si>
    <t>RW/2138</t>
  </si>
  <si>
    <t>Einbauzylinder Umweltamt</t>
  </si>
  <si>
    <t>Fischer Bolzen</t>
  </si>
  <si>
    <t>RW/2147</t>
  </si>
  <si>
    <t>Floorstar, orangePower</t>
  </si>
  <si>
    <t>Gewindeschraube</t>
  </si>
  <si>
    <t>RW/2157</t>
  </si>
  <si>
    <t xml:space="preserve">Gießstab, Mausefalle, </t>
  </si>
  <si>
    <t>RW/2155</t>
  </si>
  <si>
    <t>Hahnverbinder, Ameisenmittel</t>
  </si>
  <si>
    <t>RW/2168</t>
  </si>
  <si>
    <t>Heizöl 3000 L</t>
  </si>
  <si>
    <t>RW/2173</t>
  </si>
  <si>
    <t>Hüllen, Index, Scoth,</t>
  </si>
  <si>
    <t>RW/2139</t>
  </si>
  <si>
    <t>RW/2141</t>
  </si>
  <si>
    <t>Langzeitfett</t>
  </si>
  <si>
    <t xml:space="preserve">Ösenzange, Ösen </t>
  </si>
  <si>
    <t>PVC Rohr Hauskanal</t>
  </si>
  <si>
    <t>Schöpser, Lochplatte, Pinsel,</t>
  </si>
  <si>
    <t>RW/2161</t>
  </si>
  <si>
    <t>Spannplattenschrauben</t>
  </si>
  <si>
    <t>Steher u. Schilder 16 Stk.</t>
  </si>
  <si>
    <t>RW/2146</t>
  </si>
  <si>
    <t>Hervis-Sports,JZ;Bälle</t>
  </si>
  <si>
    <t>RW/2235</t>
  </si>
  <si>
    <t>RW/2241</t>
  </si>
  <si>
    <t>Kopierpapier A4+A3</t>
  </si>
  <si>
    <t>Nachzlg. Steher u. Schilder</t>
  </si>
  <si>
    <t>orangePower, Radikalin Set</t>
  </si>
  <si>
    <t>Sperrpfosten Edelstahl</t>
  </si>
  <si>
    <t>RW/2234</t>
  </si>
  <si>
    <t>Tischtennisschläger+Bälle+Netz</t>
  </si>
  <si>
    <t>RW/2217</t>
  </si>
  <si>
    <t>RW/2311</t>
  </si>
  <si>
    <t>Bohrer,Anbohrfräser,Einb.Garn.</t>
  </si>
  <si>
    <t>RW/2279</t>
  </si>
  <si>
    <t>Fuel XP Power 5l</t>
  </si>
  <si>
    <t>Kreppband, Walzen</t>
  </si>
  <si>
    <t>Parkverbot, Achtung Kinder</t>
  </si>
  <si>
    <t>RW/2294</t>
  </si>
  <si>
    <t>Straßenbesen, Gewebeband,</t>
  </si>
  <si>
    <t>Universaletiketten</t>
  </si>
  <si>
    <t>RW/2319</t>
  </si>
  <si>
    <t>RW/2321</t>
  </si>
  <si>
    <t>RW/2323</t>
  </si>
  <si>
    <t>RW/2324</t>
  </si>
  <si>
    <t>Hansaplast</t>
  </si>
  <si>
    <t>RW/2318</t>
  </si>
  <si>
    <t>JZ;Speisen+Getr.Fahrrad-WS</t>
  </si>
  <si>
    <t>RW/2320</t>
  </si>
  <si>
    <t>JZ;USB-Stick</t>
  </si>
  <si>
    <t>RW/2322</t>
  </si>
  <si>
    <t>Müllbeutel</t>
  </si>
  <si>
    <t>Refund. 25% Sachaufwand</t>
  </si>
  <si>
    <t>RW/2332</t>
  </si>
  <si>
    <t>RW/2337</t>
  </si>
  <si>
    <t>Geschenkskorb 100. Geb.</t>
  </si>
  <si>
    <t>RW/2334</t>
  </si>
  <si>
    <t>Patrone+Kalligraphie-Set+</t>
  </si>
  <si>
    <t>Pentel</t>
  </si>
  <si>
    <t>Pentel-Gelmine</t>
  </si>
  <si>
    <t>RW/2414</t>
  </si>
  <si>
    <t>Eurospender f. Bauhof</t>
  </si>
  <si>
    <t>Fahrradständer</t>
  </si>
  <si>
    <t>Falthandtücher, Ecolan Glas,</t>
  </si>
  <si>
    <t>RW/2388</t>
  </si>
  <si>
    <t>RW/2410</t>
  </si>
  <si>
    <t>Hausanschl.-Schieber,</t>
  </si>
  <si>
    <t>RW/2405</t>
  </si>
  <si>
    <t>Makadam 0/16</t>
  </si>
  <si>
    <t>Schlüssel f. Bauamt</t>
  </si>
  <si>
    <t>RW/2399</t>
  </si>
  <si>
    <t>Schmutzfänger</t>
  </si>
  <si>
    <t>RW/2416</t>
  </si>
  <si>
    <t>Stahldrahtseil, Rep.Schelle,</t>
  </si>
  <si>
    <t>RW/2402</t>
  </si>
  <si>
    <t>Stonos Reiniger f.Straßenränd.</t>
  </si>
  <si>
    <t>RW/2436</t>
  </si>
  <si>
    <t>HDMI-Kabel 20 m</t>
  </si>
  <si>
    <t>JZ; Farbe, Pinsel, Kreppband</t>
  </si>
  <si>
    <t>RW/2432</t>
  </si>
  <si>
    <t>Material f. Brückengeländer</t>
  </si>
  <si>
    <t>RW/2434</t>
  </si>
  <si>
    <t>Mörtelkasten,Silikon,</t>
  </si>
  <si>
    <t>Propangas</t>
  </si>
  <si>
    <t>RW/2443</t>
  </si>
  <si>
    <t>Spachtelmasse, Farbe</t>
  </si>
  <si>
    <t>Spray, Band, Schrumpffolie</t>
  </si>
  <si>
    <t>RW/2426</t>
  </si>
  <si>
    <t>Straßenmarkierfarb.Weiß u.Blau</t>
  </si>
  <si>
    <t>Verbindungsmuffe,</t>
  </si>
  <si>
    <t>Winkel, Schrauben</t>
  </si>
  <si>
    <t>Dämmpl.+Rahmen+Schrankaufh.</t>
  </si>
  <si>
    <t>Drucker+Tintenpatronen</t>
  </si>
  <si>
    <t>Luftbild digital</t>
  </si>
  <si>
    <t>Resilenbesen+Stiel</t>
  </si>
  <si>
    <t>RW/2467</t>
  </si>
  <si>
    <t xml:space="preserve">Straßenkanal-Rohr </t>
  </si>
  <si>
    <t>RW/2468</t>
  </si>
  <si>
    <t>Verk.Zeichen Fahrverbot,</t>
  </si>
  <si>
    <t>Diesel+Kartengeb.</t>
  </si>
  <si>
    <t>RW/2520</t>
  </si>
  <si>
    <t>Padschwämme, Vliestuch,</t>
  </si>
  <si>
    <t>RW/2564</t>
  </si>
  <si>
    <t>Allzweckreiniger, Eimer</t>
  </si>
  <si>
    <t>RW/2545</t>
  </si>
  <si>
    <t>RW/2561</t>
  </si>
  <si>
    <t>RW/2562</t>
  </si>
  <si>
    <t>Müll- und Biomüllbeutel</t>
  </si>
  <si>
    <t>RW/2563</t>
  </si>
  <si>
    <t>Tintenpatronen Canon</t>
  </si>
  <si>
    <t>Vollmilch</t>
  </si>
  <si>
    <t>RW/2577</t>
  </si>
  <si>
    <t>Batterien, Messersatz</t>
  </si>
  <si>
    <t>Feuerwehrkarabiner f. Fahnen</t>
  </si>
  <si>
    <t>RW/2576</t>
  </si>
  <si>
    <t>RW/2591</t>
  </si>
  <si>
    <t>Holzschutz Mix</t>
  </si>
  <si>
    <t>RW/2582</t>
  </si>
  <si>
    <t>Karabiner, Schrauben</t>
  </si>
  <si>
    <t>RW/2579</t>
  </si>
  <si>
    <t>Ösen+Zange, Rohrkappen, Sieb</t>
  </si>
  <si>
    <t>Short e.s.vision Gr. 50</t>
  </si>
  <si>
    <t>Äpfel, Saft f.VS-Kinder</t>
  </si>
  <si>
    <t>RW/2650</t>
  </si>
  <si>
    <t>RW/2652</t>
  </si>
  <si>
    <t>RW/2656</t>
  </si>
  <si>
    <t xml:space="preserve">Doppelentnahmehähne mit </t>
  </si>
  <si>
    <t>Kragenspange HBM,Funktionsabz.</t>
  </si>
  <si>
    <t>Nitro, Flachpinsel, Ferrocolor</t>
  </si>
  <si>
    <t>PVC-Bogen, Muffe, Abzweiger</t>
  </si>
  <si>
    <t>RW/2669</t>
  </si>
  <si>
    <t>Betondeckel. Rasensamen</t>
  </si>
  <si>
    <t>RW/2667</t>
  </si>
  <si>
    <t>Ents. Asphalt Rohrbruch</t>
  </si>
  <si>
    <t>RW/2665</t>
  </si>
  <si>
    <t>Hyydrantenaufkleber</t>
  </si>
  <si>
    <t>RW/2666</t>
  </si>
  <si>
    <t>Klasichthüllen, Akenhüllen</t>
  </si>
  <si>
    <t>Kopierpapier, Schnellhefter</t>
  </si>
  <si>
    <t>Dämmerungs-, Wippschalter</t>
  </si>
  <si>
    <t>Faden f. Motorsense</t>
  </si>
  <si>
    <t>RW/2733</t>
  </si>
  <si>
    <t>Kabelbinder f. Fahnenbrücke</t>
  </si>
  <si>
    <t>RW/2718</t>
  </si>
  <si>
    <t>Lernteppich "Jahreskreis"</t>
  </si>
  <si>
    <t>Motorsense, Faden</t>
  </si>
  <si>
    <t>Schlauch-, Hahnverbinder</t>
  </si>
  <si>
    <t>RW/2726</t>
  </si>
  <si>
    <t>Stihl Motorsense FS38</t>
  </si>
  <si>
    <t>Portogeb. 7/2021</t>
  </si>
  <si>
    <t>Geldkasette</t>
  </si>
  <si>
    <t>Kärcher K5 Compact</t>
  </si>
  <si>
    <t>Reinigungsset f. Waschplatz</t>
  </si>
  <si>
    <t>Ringmaulschlüssel, Faden</t>
  </si>
  <si>
    <t>RW/2798</t>
  </si>
  <si>
    <t>RW/2792</t>
  </si>
  <si>
    <t>Stiele f. Besen, Schaufel,</t>
  </si>
  <si>
    <t>RW/2786</t>
  </si>
  <si>
    <t>RW/2853</t>
  </si>
  <si>
    <t>Abdeckvlies, Ottoseal, Roller</t>
  </si>
  <si>
    <t xml:space="preserve">Blumen f. Brücke </t>
  </si>
  <si>
    <t>RW/2861</t>
  </si>
  <si>
    <t>Div. Blumen f. Ehrengräber</t>
  </si>
  <si>
    <t>RW/2854</t>
  </si>
  <si>
    <t>Ferrocolor, Verdünnung</t>
  </si>
  <si>
    <t>RW/2831</t>
  </si>
  <si>
    <t>Flansch f. Motorsense</t>
  </si>
  <si>
    <t>RW/2830</t>
  </si>
  <si>
    <t>RW/2856</t>
  </si>
  <si>
    <t>Ottoseal transp., Sikkens,</t>
  </si>
  <si>
    <t>RW/2858</t>
  </si>
  <si>
    <t>Reaktivperlen, Resista</t>
  </si>
  <si>
    <t>Schleifen f. 1.Mai</t>
  </si>
  <si>
    <t>Trockenbeton f. Einlaufsächte</t>
  </si>
  <si>
    <t>RW/2833</t>
  </si>
  <si>
    <t>Uhu-Stic, Fasermaler</t>
  </si>
  <si>
    <t>RW/2837</t>
  </si>
  <si>
    <t>WZ-Einbaugarnitur,Rohr,</t>
  </si>
  <si>
    <t>RW/2857</t>
  </si>
  <si>
    <t xml:space="preserve">Zusatztafel </t>
  </si>
  <si>
    <t>Div. Blumen 07.06.</t>
  </si>
  <si>
    <t>Div. Blumen 10.05.</t>
  </si>
  <si>
    <t>Div. Blumen 18.05.</t>
  </si>
  <si>
    <t>Div. Blumen 19.05.</t>
  </si>
  <si>
    <t>Div. Blumen 20.05.</t>
  </si>
  <si>
    <t>Div. Blumen 21.05.</t>
  </si>
  <si>
    <t>RW/2878</t>
  </si>
  <si>
    <t>Div. Blumen Juni</t>
  </si>
  <si>
    <t>Div. Blumen März</t>
  </si>
  <si>
    <t>Div. Blumen u. Sträucher</t>
  </si>
  <si>
    <t>RW/2880</t>
  </si>
  <si>
    <t>Dünger, Pflanzenschutz</t>
  </si>
  <si>
    <t>Klarsichthüllen, Büroklammern,</t>
  </si>
  <si>
    <t>Pyramidenbepflanzung</t>
  </si>
  <si>
    <t>RW/2922</t>
  </si>
  <si>
    <t>Badmintonbälle, Hula-Reifen,</t>
  </si>
  <si>
    <t>Duracel Plus E-Block 2 Stk.</t>
  </si>
  <si>
    <t>Falthandtücher, Novasol,</t>
  </si>
  <si>
    <t>Filterkies</t>
  </si>
  <si>
    <t>RW/2921</t>
  </si>
  <si>
    <t xml:space="preserve">Hauptschlüssel Rathaus </t>
  </si>
  <si>
    <t>RW/2925</t>
  </si>
  <si>
    <t>Namensstreifen blau u. grün</t>
  </si>
  <si>
    <t>Sägekette,Keilriemen,Messer,</t>
  </si>
  <si>
    <t>RW/2924</t>
  </si>
  <si>
    <t>Tiermotiv-Stempel,Kaleidoskop,</t>
  </si>
  <si>
    <t>Besen+Stiel</t>
  </si>
  <si>
    <t>Bipa,WC-Feuchttücher+Spülm.</t>
  </si>
  <si>
    <t>dm-Drogeriem.,Einweghands.</t>
  </si>
  <si>
    <t>RW/2981</t>
  </si>
  <si>
    <t>Abflussreiniger</t>
  </si>
  <si>
    <t>Akku-Fettpresse, Putzpapier</t>
  </si>
  <si>
    <t>RW/2982</t>
  </si>
  <si>
    <t>Bioabfallbeutele</t>
  </si>
  <si>
    <t>RW/2988</t>
  </si>
  <si>
    <t>Ecolan Glas, Abfallsäcke 60L</t>
  </si>
  <si>
    <t>RW/2994</t>
  </si>
  <si>
    <t>RW/2966</t>
  </si>
  <si>
    <t>Rep.Heckscheibe nach Bruch</t>
  </si>
  <si>
    <t>RW/2997</t>
  </si>
  <si>
    <t>Sikkens,Klebeband,Ottoseal,</t>
  </si>
  <si>
    <t>Staßenkappen, Fittinge,</t>
  </si>
  <si>
    <t>RW/3043</t>
  </si>
  <si>
    <t>BIT-Garnitur, Blumenhaken,</t>
  </si>
  <si>
    <t>RW/3048</t>
  </si>
  <si>
    <t>RW/3035</t>
  </si>
  <si>
    <t>RW/3029</t>
  </si>
  <si>
    <t>RW/3063</t>
  </si>
  <si>
    <t>Div.Blumen, Dünger, Erde April</t>
  </si>
  <si>
    <t xml:space="preserve">Ferrocolor, Abdeckvlies, </t>
  </si>
  <si>
    <t>Gewindestange, Grundplatte,</t>
  </si>
  <si>
    <t>RW/3057</t>
  </si>
  <si>
    <t>RW/3042</t>
  </si>
  <si>
    <t>samt-Alkyd, Pinselset</t>
  </si>
  <si>
    <t>RW/3041</t>
  </si>
  <si>
    <t>Starline, Staubschaufelset</t>
  </si>
  <si>
    <t>Stempelkissten, Farbe</t>
  </si>
  <si>
    <t>JZ;Kabelbinder</t>
  </si>
  <si>
    <t>JZ;Netflix</t>
  </si>
  <si>
    <t>Akku-Pack TAS 300 6 Stk.</t>
  </si>
  <si>
    <t>RW/3097</t>
  </si>
  <si>
    <t>RW/3113</t>
  </si>
  <si>
    <t>Gewebebänder</t>
  </si>
  <si>
    <t>Kabelbinder,Steckschlüsselsatz</t>
  </si>
  <si>
    <t>RW/3115</t>
  </si>
  <si>
    <t>RW/3121</t>
  </si>
  <si>
    <t>PVC-Überschiebmuffe</t>
  </si>
  <si>
    <t>RW/3111</t>
  </si>
  <si>
    <t>Rohrkupplung, Nippel, Rohre</t>
  </si>
  <si>
    <t>Starline Nylium</t>
  </si>
  <si>
    <t>RW/3112</t>
  </si>
  <si>
    <t>Starline Nylium, Handeslböm.</t>
  </si>
  <si>
    <t>Steinschlegl</t>
  </si>
  <si>
    <t>RW/3109</t>
  </si>
  <si>
    <t>Ungeziefer- u. Wespenspray</t>
  </si>
  <si>
    <t>RW/3100</t>
  </si>
  <si>
    <t>RW/3123</t>
  </si>
  <si>
    <t>Wischtuch, Spray blau</t>
  </si>
  <si>
    <t>RW/3132</t>
  </si>
  <si>
    <t>Klarspüler+Reg.Salz+Einweg-</t>
  </si>
  <si>
    <t>Antenne f. Handfunkgerät</t>
  </si>
  <si>
    <t>RW/3137</t>
  </si>
  <si>
    <t>Pylonenschalen, Facheldose</t>
  </si>
  <si>
    <t>RW/3138</t>
  </si>
  <si>
    <t>Rattenbekämpfung, Köder</t>
  </si>
  <si>
    <t>RW/3150</t>
  </si>
  <si>
    <t>Broschüre Sicherer Schulweg</t>
  </si>
  <si>
    <t>RW/3221</t>
  </si>
  <si>
    <t>Filterlüfter</t>
  </si>
  <si>
    <t>RW/3212</t>
  </si>
  <si>
    <t>Gassibeutel Nachfüllungen</t>
  </si>
  <si>
    <t>RW/3195</t>
  </si>
  <si>
    <t>Hinweisschilder Videoüberwach.</t>
  </si>
  <si>
    <t>Kassette HSS Forte</t>
  </si>
  <si>
    <t>RW/3184</t>
  </si>
  <si>
    <t>Kita-Planer</t>
  </si>
  <si>
    <t>RW/3223</t>
  </si>
  <si>
    <t>Leitungsschutzschalter</t>
  </si>
  <si>
    <t>Müllsäcke f. Bodental</t>
  </si>
  <si>
    <t>Riesenstempelkissen</t>
  </si>
  <si>
    <t>RW/3213</t>
  </si>
  <si>
    <t xml:space="preserve">Schneestangen-Bodenhülsen </t>
  </si>
  <si>
    <t>Sprühseife, Falthandtücher,</t>
  </si>
  <si>
    <t>RW/3177</t>
  </si>
  <si>
    <t>Stempelkissen blau u. Farbe</t>
  </si>
  <si>
    <t>RW/3222</t>
  </si>
  <si>
    <t>Steuerdose,Klemme,Steckdose</t>
  </si>
  <si>
    <t>RW/3224</t>
  </si>
  <si>
    <t>Tischverteiler</t>
  </si>
  <si>
    <t>RW/3192</t>
  </si>
  <si>
    <t>Verkehrsschilder u. Rohsteher</t>
  </si>
  <si>
    <t>Windeleimer</t>
  </si>
  <si>
    <t>RW/3230</t>
  </si>
  <si>
    <t>Abstandhalter  Fontänenbrunnen</t>
  </si>
  <si>
    <t>Clics</t>
  </si>
  <si>
    <t>RW/3253</t>
  </si>
  <si>
    <t xml:space="preserve">Klarsichtsäckchen f. </t>
  </si>
  <si>
    <t>RW/3243</t>
  </si>
  <si>
    <t>Smyths,Nachfüll.f.Windeleimer</t>
  </si>
  <si>
    <t>RW/3242</t>
  </si>
  <si>
    <t>VivancoUSB-Verlängerung KG</t>
  </si>
  <si>
    <t>Bewegungsmelder bei Turnhalle</t>
  </si>
  <si>
    <t>RW/3291</t>
  </si>
  <si>
    <t>Installationsarb. öffentl.Bel.</t>
  </si>
  <si>
    <t>Korngem. Makadam</t>
  </si>
  <si>
    <t>RW/3295</t>
  </si>
  <si>
    <t>Sicherheitsstiefel,Hose,</t>
  </si>
  <si>
    <t>RW/3294</t>
  </si>
  <si>
    <t>Stempelk.Nachfüllfarbe rot</t>
  </si>
  <si>
    <t>Wörterbuch mit Bildwörterbuch</t>
  </si>
  <si>
    <t>3M Schleifscheiben 150 mm</t>
  </si>
  <si>
    <t>RW/3336</t>
  </si>
  <si>
    <t>Air-Stop e-Profil, Tec7 clear</t>
  </si>
  <si>
    <t>RW/3340</t>
  </si>
  <si>
    <t>Kreppband, Walzen, W-Way</t>
  </si>
  <si>
    <t>RW/3337</t>
  </si>
  <si>
    <t>Markierspray weiß, Ottoseal</t>
  </si>
  <si>
    <t>Ottoseal S105 Manhatten</t>
  </si>
  <si>
    <t>RW/3333</t>
  </si>
  <si>
    <t>Rattenbekämfpung Köder</t>
  </si>
  <si>
    <t>Alfa Blu, Mikrofasermopp</t>
  </si>
  <si>
    <t>RW/3384</t>
  </si>
  <si>
    <t>Froschklappe</t>
  </si>
  <si>
    <t>Makadam</t>
  </si>
  <si>
    <t>RW/3383</t>
  </si>
  <si>
    <t>Wasserzähler, Nippel,</t>
  </si>
  <si>
    <t>RW/3431</t>
  </si>
  <si>
    <t>Div. Lebensmittel u. Spiel</t>
  </si>
  <si>
    <t>RW/3423</t>
  </si>
  <si>
    <t>Gestellschrauben, Dübel,</t>
  </si>
  <si>
    <t>Karniesenhaken, Dübel,</t>
  </si>
  <si>
    <t>RW/3442</t>
  </si>
  <si>
    <t>Kerzenlampen LED</t>
  </si>
  <si>
    <t>RW/3419</t>
  </si>
  <si>
    <t>RW/3421</t>
  </si>
  <si>
    <t xml:space="preserve">Ottocoll, Klebeband, </t>
  </si>
  <si>
    <t>RW/3440</t>
  </si>
  <si>
    <t>Seilfett</t>
  </si>
  <si>
    <t>Spritze, Schlauchstück,</t>
  </si>
  <si>
    <t>RW/3428</t>
  </si>
  <si>
    <t>Stellagenwinkel, Vandal,</t>
  </si>
  <si>
    <t>RW/3411</t>
  </si>
  <si>
    <t>Verkehrsspiegel, Befestigungen</t>
  </si>
  <si>
    <t>RW/3422</t>
  </si>
  <si>
    <t>Vorhangschloss, Schrauben,</t>
  </si>
  <si>
    <t>Liegenschaft Miklitsch</t>
  </si>
  <si>
    <t>846010</t>
  </si>
  <si>
    <t>Zahlenschloss, Seilklemme</t>
  </si>
  <si>
    <t>RW/3464</t>
  </si>
  <si>
    <t>Schachtabdeckungen 6 Stk.</t>
  </si>
  <si>
    <t>RW/3463</t>
  </si>
  <si>
    <t>Straßenmalkreide f.</t>
  </si>
  <si>
    <t>Amazon,Teelichter-E  KG</t>
  </si>
  <si>
    <t>RW/3477</t>
  </si>
  <si>
    <t>JZ;Wildkamera+Speicherkarte</t>
  </si>
  <si>
    <t>RW/3480</t>
  </si>
  <si>
    <t>Milch+Tee+Salz KG</t>
  </si>
  <si>
    <t>RW/3515</t>
  </si>
  <si>
    <t>Natriumhydroxidlösung</t>
  </si>
  <si>
    <t xml:space="preserve">Rasenerde f. Standort </t>
  </si>
  <si>
    <t>Reflektorbären weiss 330 Stk.</t>
  </si>
  <si>
    <t>RW/3534</t>
  </si>
  <si>
    <t>Schachtring, Teilsicher,</t>
  </si>
  <si>
    <t>RW/3525</t>
  </si>
  <si>
    <t>RW/3532</t>
  </si>
  <si>
    <t>WZ-Einbaugarnitur, Kappe,</t>
  </si>
  <si>
    <t>Zahlenreise</t>
  </si>
  <si>
    <t>RW/3549</t>
  </si>
  <si>
    <t>JZ:Div.f.Alltagsbetrieb</t>
  </si>
  <si>
    <t>RW/3597</t>
  </si>
  <si>
    <t>Deckenbewegungsmelder,</t>
  </si>
  <si>
    <t>RW/3599</t>
  </si>
  <si>
    <t>Duspol Digital</t>
  </si>
  <si>
    <t>RW/3608</t>
  </si>
  <si>
    <t>RW/3569</t>
  </si>
  <si>
    <t>RW/3591</t>
  </si>
  <si>
    <t>PVC-Rohr</t>
  </si>
  <si>
    <t>RW/3580</t>
  </si>
  <si>
    <t>Schachtabdeckungen 5 Stk.</t>
  </si>
  <si>
    <t>RW/3588</t>
  </si>
  <si>
    <t>Schaltafel, Schrauben,Beton</t>
  </si>
  <si>
    <t>RW/3594</t>
  </si>
  <si>
    <t>RW/3606</t>
  </si>
  <si>
    <t>RW/3589</t>
  </si>
  <si>
    <t>Trockenbeton f.</t>
  </si>
  <si>
    <t>RW/3590</t>
  </si>
  <si>
    <t>Trockenbeton, Montageschaum</t>
  </si>
  <si>
    <t>RW/3575</t>
  </si>
  <si>
    <t>RW/3570</t>
  </si>
  <si>
    <t>WZ Frostschaden 4 Stk.</t>
  </si>
  <si>
    <t>RW/3600</t>
  </si>
  <si>
    <t>Zeitschaltuhr f. Schenkbox</t>
  </si>
  <si>
    <t>Gestaltungsstunde 1 - 12</t>
  </si>
  <si>
    <t>RW/3662</t>
  </si>
  <si>
    <t>RW/3673</t>
  </si>
  <si>
    <t>Mop, Bürste, Reinig.Mittel</t>
  </si>
  <si>
    <t>Sachbücher</t>
  </si>
  <si>
    <t>Saugschlauch, Düse, Filter</t>
  </si>
  <si>
    <t>Schachtabdeckung f.WW</t>
  </si>
  <si>
    <t>RW/3678</t>
  </si>
  <si>
    <t>Schachtabdeckungen 4 Stk.</t>
  </si>
  <si>
    <t>RW/3694</t>
  </si>
  <si>
    <t>RW/3737</t>
  </si>
  <si>
    <t>Aluminiumchlorid, Eisen-II-chl</t>
  </si>
  <si>
    <t>Aluschaufel, Besen, Gewebeband</t>
  </si>
  <si>
    <t>RW/3713</t>
  </si>
  <si>
    <t>Bundhose, Jacke, Müllsäcke</t>
  </si>
  <si>
    <t>Falthandtücher, Ecolan</t>
  </si>
  <si>
    <t>RW/3722</t>
  </si>
  <si>
    <t>Mausefalle, Rattenfalle</t>
  </si>
  <si>
    <t>RW/3723</t>
  </si>
  <si>
    <t>RW/3729</t>
  </si>
  <si>
    <t>PE-Rohr, Reparaturschelle</t>
  </si>
  <si>
    <t>RW/3714</t>
  </si>
  <si>
    <t>Sicherheitsstiefel, Handschuhe</t>
  </si>
  <si>
    <t>RW/3751</t>
  </si>
  <si>
    <t>Karabiner, Leine, Ring</t>
  </si>
  <si>
    <t>Schrauben, Dübel, Winkel</t>
  </si>
  <si>
    <t>Butter</t>
  </si>
  <si>
    <t>RW/3783</t>
  </si>
  <si>
    <t>Div. Material f. Motorsensen</t>
  </si>
  <si>
    <t>Fächerscheiben,Thermohandsch.</t>
  </si>
  <si>
    <t>Holzleim, Farbe, Klebeband,</t>
  </si>
  <si>
    <t>RW/3790</t>
  </si>
  <si>
    <t>RW/3789</t>
  </si>
  <si>
    <t>RW/3829</t>
  </si>
  <si>
    <t>Playway Audio-CD´s</t>
  </si>
  <si>
    <t>RW/3817</t>
  </si>
  <si>
    <t>RW/3842</t>
  </si>
  <si>
    <t>RW/3858</t>
  </si>
  <si>
    <t>Kkorrekturstift, Locher,</t>
  </si>
  <si>
    <t>Sicherheitskleber, Knieschoner</t>
  </si>
  <si>
    <t>Uhustick, Korrekturroller,</t>
  </si>
  <si>
    <t>RW/3837</t>
  </si>
  <si>
    <t>Wintersicherheitsstiefel,</t>
  </si>
  <si>
    <t>RW/3868</t>
  </si>
  <si>
    <t>RW/3886</t>
  </si>
  <si>
    <t>Erste Hilfe Koffe Größe 2</t>
  </si>
  <si>
    <t>RW/3883</t>
  </si>
  <si>
    <t>RW/3901</t>
  </si>
  <si>
    <t>Perlmuttpapier,Fotokarton,</t>
  </si>
  <si>
    <t>Regale, Boxen, Abfalleimer,</t>
  </si>
  <si>
    <t xml:space="preserve">Steckschlüsselsatz, </t>
  </si>
  <si>
    <t>Visitenkarten</t>
  </si>
  <si>
    <t>Visitenkarten, Anschluss-,</t>
  </si>
  <si>
    <t>RW/3915</t>
  </si>
  <si>
    <t>RW/3919</t>
  </si>
  <si>
    <t>Multifunktionsspray,</t>
  </si>
  <si>
    <t>RW/3931</t>
  </si>
  <si>
    <t>Sofortbilder f.Basteln</t>
  </si>
  <si>
    <t>RW/3930</t>
  </si>
  <si>
    <t>Waschm.+Topfrein.+Putzschw.</t>
  </si>
  <si>
    <t>Chlorkalzium</t>
  </si>
  <si>
    <t>Erdkabel, Blitzschutz,Warnband</t>
  </si>
  <si>
    <t>RW/3986</t>
  </si>
  <si>
    <t>Farbe f. Schneestangen</t>
  </si>
  <si>
    <t>RW/3948</t>
  </si>
  <si>
    <t>Gassibeutel, Bioabfallbeutel</t>
  </si>
  <si>
    <t>RW/3975</t>
  </si>
  <si>
    <t>Hausanschluss-Schieber, Rohr,</t>
  </si>
  <si>
    <t>RW/3980</t>
  </si>
  <si>
    <t>Leuchte</t>
  </si>
  <si>
    <t>RW/3968</t>
  </si>
  <si>
    <t>Schraubverbinder, Muffen,</t>
  </si>
  <si>
    <t>RW/3951</t>
  </si>
  <si>
    <t>Spannschlösser f.</t>
  </si>
  <si>
    <t>RW/3976</t>
  </si>
  <si>
    <t>Sperrschellen,Stopfen,</t>
  </si>
  <si>
    <t>RW/3997</t>
  </si>
  <si>
    <t>Handschuh ESKA</t>
  </si>
  <si>
    <t>Schlüssel Bauamt u. Eingang</t>
  </si>
  <si>
    <t>JZ-AKKU-Schrauber-Werkz.Ausst.</t>
  </si>
  <si>
    <t>Register, Kopierpapier gold,</t>
  </si>
  <si>
    <t>Akku-Pack TAS300</t>
  </si>
  <si>
    <t>Fineliner, Fotokarton,</t>
  </si>
  <si>
    <t>Fluchtwegschilder</t>
  </si>
  <si>
    <t>RW/4051</t>
  </si>
  <si>
    <t>Klebesticks,Zeichenblöcke,</t>
  </si>
  <si>
    <t>Kreide bund u. weiß, Locher,</t>
  </si>
  <si>
    <t xml:space="preserve">Laminierfolien, Kreiden, </t>
  </si>
  <si>
    <t>Neuwertdifferenz für 3m³</t>
  </si>
  <si>
    <t>RW/4048</t>
  </si>
  <si>
    <t>RW/4049</t>
  </si>
  <si>
    <t>RW/4091</t>
  </si>
  <si>
    <t>Fluchtweg- u. Rettungszeichen</t>
  </si>
  <si>
    <t>Küchenwaage, Microwellenherd,</t>
  </si>
  <si>
    <t>RW/4090</t>
  </si>
  <si>
    <t>Lampe, Starter</t>
  </si>
  <si>
    <t>RW/4086</t>
  </si>
  <si>
    <t>Österreich Raum u.Gesellschaft</t>
  </si>
  <si>
    <t>RW/4077</t>
  </si>
  <si>
    <t>Trodat Printy, Stempelkissen</t>
  </si>
  <si>
    <t>RW/4078</t>
  </si>
  <si>
    <t>Trodat Professional,</t>
  </si>
  <si>
    <t>RW/4080</t>
  </si>
  <si>
    <t>Weihnachtskarten u. Kuverts</t>
  </si>
  <si>
    <t>RW/4089</t>
  </si>
  <si>
    <t>Zahlenschloss</t>
  </si>
  <si>
    <t>Abbrechklingen, Klebeband</t>
  </si>
  <si>
    <t>RW/4139</t>
  </si>
  <si>
    <t>Abo 11/2021-10/2022</t>
  </si>
  <si>
    <t>Alu-Bügel f. Weihnachtsbel.</t>
  </si>
  <si>
    <t>RW/4118</t>
  </si>
  <si>
    <t>RW/4121</t>
  </si>
  <si>
    <t>Diesel+Kartengeb.  10/2021</t>
  </si>
  <si>
    <t>RW/4137</t>
  </si>
  <si>
    <t>Getriebe f. Schneefräse</t>
  </si>
  <si>
    <t>RW/4141</t>
  </si>
  <si>
    <t>Lesespaß, MA inkl. USB-Sticks</t>
  </si>
  <si>
    <t>Stromschwammerln</t>
  </si>
  <si>
    <t>Toiletten-Duftöl, Spülmittel</t>
  </si>
  <si>
    <t>RW/4169</t>
  </si>
  <si>
    <t>BIPA,JZ-Reinig.+Bürste+Cif</t>
  </si>
  <si>
    <t>RW/4174</t>
  </si>
  <si>
    <t>Blitzrechnen, Basiskurs Zahlen</t>
  </si>
  <si>
    <t>RW/4166</t>
  </si>
  <si>
    <t>RW/4168</t>
  </si>
  <si>
    <t>JZ;Schneidbrett+Sitzkissen+</t>
  </si>
  <si>
    <t>RW/4165</t>
  </si>
  <si>
    <t>JZ;Soda-Stream+Ausstattg.+</t>
  </si>
  <si>
    <t>RW/4236</t>
  </si>
  <si>
    <t xml:space="preserve">Besen, Balsam, Leimring, </t>
  </si>
  <si>
    <t>Div. Verteilermaterial</t>
  </si>
  <si>
    <t>RW/4203</t>
  </si>
  <si>
    <t>Fruchriegel, Limonaden</t>
  </si>
  <si>
    <t>RW/4195</t>
  </si>
  <si>
    <t>Gutschrift Rundbrief Oktober</t>
  </si>
  <si>
    <t>RW/4235</t>
  </si>
  <si>
    <t>Kränze f. Denkmäler</t>
  </si>
  <si>
    <t>RW/4202</t>
  </si>
  <si>
    <t>Ordner, Register, Klebestift</t>
  </si>
  <si>
    <t>RW/4196</t>
  </si>
  <si>
    <t>Portogeb. 10/2021</t>
  </si>
  <si>
    <t>Queue Fieberglas, Spitzen,</t>
  </si>
  <si>
    <t>RW/4229</t>
  </si>
  <si>
    <t>Synoflex-Verbinder,Bogen,</t>
  </si>
  <si>
    <t>RW/4220</t>
  </si>
  <si>
    <t>Verkehrsspiegel, Poller 3 Stk.</t>
  </si>
  <si>
    <t>JZ; Holzleim, Dübel</t>
  </si>
  <si>
    <t>JZ; Schwerlastregale</t>
  </si>
  <si>
    <t>RW/4263</t>
  </si>
  <si>
    <t>JZ;Gutscheine Mitarb.-Corona</t>
  </si>
  <si>
    <t xml:space="preserve">Abfallbehälter, </t>
  </si>
  <si>
    <t>RW/4309</t>
  </si>
  <si>
    <t>Benzin f. Kleingeräte</t>
  </si>
  <si>
    <t>Ersatzteil f. Atemluftkompress</t>
  </si>
  <si>
    <t>JZ: Kästen, Regale</t>
  </si>
  <si>
    <t>RW/4284</t>
  </si>
  <si>
    <t>Klammern</t>
  </si>
  <si>
    <t>Schneeschieber</t>
  </si>
  <si>
    <t>Trockensauger, Filtertüten,</t>
  </si>
  <si>
    <t>Dämmerungsschalter,</t>
  </si>
  <si>
    <t>RW/4331</t>
  </si>
  <si>
    <t>RW/4329</t>
  </si>
  <si>
    <t>RW/4330</t>
  </si>
  <si>
    <t>RW/4328</t>
  </si>
  <si>
    <t>RW/4327</t>
  </si>
  <si>
    <t>Hebegurte</t>
  </si>
  <si>
    <t>RW/4324</t>
  </si>
  <si>
    <t>Hydrauliköl 60 l</t>
  </si>
  <si>
    <t>Metalldampflampe</t>
  </si>
  <si>
    <t>Natriumdampflampe</t>
  </si>
  <si>
    <t>RW/4326</t>
  </si>
  <si>
    <t>Scherbolzen, Splint,</t>
  </si>
  <si>
    <t>RW/4337</t>
  </si>
  <si>
    <t>Stehleiter, Sapel, Spray,</t>
  </si>
  <si>
    <t>RW/4342</t>
  </si>
  <si>
    <t>Wasserwaage mit Magnet,</t>
  </si>
  <si>
    <t>RW/4341</t>
  </si>
  <si>
    <t>Wega-LED, Snow-Flake,</t>
  </si>
  <si>
    <t>RW/4447</t>
  </si>
  <si>
    <t>Achterschlingen</t>
  </si>
  <si>
    <t>RW/4469</t>
  </si>
  <si>
    <t>Anfrierex, X-Way-Band</t>
  </si>
  <si>
    <t>Bgm-Rundbrief 12</t>
  </si>
  <si>
    <t>RW/4391</t>
  </si>
  <si>
    <t>Büroklammern+Hüllen+Abroller+</t>
  </si>
  <si>
    <t>RW/4477</t>
  </si>
  <si>
    <t>Collegeblöcke</t>
  </si>
  <si>
    <t>Diesel+Kartengeb.  11/2021</t>
  </si>
  <si>
    <t>RW/4550</t>
  </si>
  <si>
    <t>Div. Lehrmittel</t>
  </si>
  <si>
    <t>Etikettierung Rundbrief 12</t>
  </si>
  <si>
    <t>RW/4365</t>
  </si>
  <si>
    <t>Gelenkrohrschellen</t>
  </si>
  <si>
    <t>RW/4535</t>
  </si>
  <si>
    <t xml:space="preserve">Gelstifte, Klebeband, </t>
  </si>
  <si>
    <t>RW/4409</t>
  </si>
  <si>
    <t>Handwagen 6 Stk.</t>
  </si>
  <si>
    <t>RW/4366</t>
  </si>
  <si>
    <t>Hausanschl.-Schieber, Ventile,</t>
  </si>
  <si>
    <t>Havon ultra, Hygienic</t>
  </si>
  <si>
    <t>RW/4538</t>
  </si>
  <si>
    <t>RW/4441</t>
  </si>
  <si>
    <t>Hydrauliköl, Castrol Edge</t>
  </si>
  <si>
    <t>JZ; Bitbox</t>
  </si>
  <si>
    <t>JZ; Konsolen 3 Stk.</t>
  </si>
  <si>
    <t>RW/4434</t>
  </si>
  <si>
    <t>JZ; Werkzeugwagen</t>
  </si>
  <si>
    <t>Klarsichthüllen</t>
  </si>
  <si>
    <t>RW/4534</t>
  </si>
  <si>
    <t>Korrekturroller, Deckblätter</t>
  </si>
  <si>
    <t>Laminierfolien</t>
  </si>
  <si>
    <t>Leuchte Philips</t>
  </si>
  <si>
    <t>Montessori Rechenstäbe</t>
  </si>
  <si>
    <t>Müllbroschüre, Stickerbogen</t>
  </si>
  <si>
    <t>RW/4515</t>
  </si>
  <si>
    <t>Notebook Lenovo+Installation,</t>
  </si>
  <si>
    <t>RW/4502</t>
  </si>
  <si>
    <t>Novasol 12 kg</t>
  </si>
  <si>
    <t>Packpapier</t>
  </si>
  <si>
    <t>RW/4465</t>
  </si>
  <si>
    <t xml:space="preserve">Plasterfugenmlörtel f. </t>
  </si>
  <si>
    <t>Portogeb. 11/2021</t>
  </si>
  <si>
    <t>RW/4527</t>
  </si>
  <si>
    <t>PVC-Mantelleitung 100 m</t>
  </si>
  <si>
    <t>RW/4361</t>
  </si>
  <si>
    <t xml:space="preserve">Schachtabdeckung, Schlüssel </t>
  </si>
  <si>
    <t>Scheibe für Radarkasten</t>
  </si>
  <si>
    <t>RW/4464</t>
  </si>
  <si>
    <t>Schlauchschellen, Flügelmutter</t>
  </si>
  <si>
    <t>Schneeschieber, Besen, Pattex,</t>
  </si>
  <si>
    <t>RW/4551</t>
  </si>
  <si>
    <t>Schraubhaken, Batterien</t>
  </si>
  <si>
    <t>Sportime; JZ, Queue-Wandhalter</t>
  </si>
  <si>
    <t>Steuerleitung, Panzerrohr,</t>
  </si>
  <si>
    <t>RW/4473</t>
  </si>
  <si>
    <t>Thermistorüberwachungsrelais</t>
  </si>
  <si>
    <t>RW/4466</t>
  </si>
  <si>
    <t xml:space="preserve">Trockenbeton f. </t>
  </si>
  <si>
    <t>Trockenbeton Verk.Zeichen</t>
  </si>
  <si>
    <t>Wandkonvektor Aufb.Halle</t>
  </si>
  <si>
    <t>Wohnlandschaft</t>
  </si>
  <si>
    <t>Zeitschaltuhr f. Weihn.Bel.</t>
  </si>
  <si>
    <t>RW/3</t>
  </si>
  <si>
    <t>Aluschaufel, Schneeschieber,</t>
  </si>
  <si>
    <t>RW/2</t>
  </si>
  <si>
    <t xml:space="preserve">Lagerregale </t>
  </si>
  <si>
    <t>Starterleine, Gewebeband</t>
  </si>
  <si>
    <t>RW/7</t>
  </si>
  <si>
    <t>Kopierpapier rot</t>
  </si>
  <si>
    <t>Add blue</t>
  </si>
  <si>
    <t>RW/24</t>
  </si>
  <si>
    <t>RW/45</t>
  </si>
  <si>
    <t>Diesel Minibagger</t>
  </si>
  <si>
    <t>Verschraubung,Schieber,</t>
  </si>
  <si>
    <t>RW/25</t>
  </si>
  <si>
    <t>Warnschutz-Funktionsjacken</t>
  </si>
  <si>
    <t>RW/73</t>
  </si>
  <si>
    <t>RW/78</t>
  </si>
  <si>
    <t>Ringmappen+Büroklammern</t>
  </si>
  <si>
    <t>Schiebetruhe Ersatzrad</t>
  </si>
  <si>
    <t>RW/140</t>
  </si>
  <si>
    <t>Amazon,JZ;Bastelmaterial</t>
  </si>
  <si>
    <t>Fineliner+Edding+Becher</t>
  </si>
  <si>
    <t>RW/127</t>
  </si>
  <si>
    <t>RW/139</t>
  </si>
  <si>
    <t>Ordner orange</t>
  </si>
  <si>
    <t>Spülm.+Einwegh.+Bluestar</t>
  </si>
  <si>
    <t>RW/135</t>
  </si>
  <si>
    <t>Tape Dispenser, Tape,</t>
  </si>
  <si>
    <t>Anzeigen des Todes</t>
  </si>
  <si>
    <t>RW/203</t>
  </si>
  <si>
    <t>Diesel, Diesel TECH</t>
  </si>
  <si>
    <t>178,12l Diesel, 100,27l Tech-Diesel</t>
  </si>
  <si>
    <t>RW/204</t>
  </si>
  <si>
    <t>DieselTech</t>
  </si>
  <si>
    <t>RW/176</t>
  </si>
  <si>
    <t>Elektrostarter</t>
  </si>
  <si>
    <t>RW/179</t>
  </si>
  <si>
    <t>Handsender für Schranken</t>
  </si>
  <si>
    <t>RW/216</t>
  </si>
  <si>
    <t>Markierspray orange, Pinselset</t>
  </si>
  <si>
    <t>RSbEtiketten A5 1000 Stk.</t>
  </si>
  <si>
    <t>Scheibenklar, Glasreiniger,</t>
  </si>
  <si>
    <t>RW/210</t>
  </si>
  <si>
    <t>Spineboard mit Gurtsystem</t>
  </si>
  <si>
    <t>Staubschaufel, Clo-Rein</t>
  </si>
  <si>
    <t>RW/185</t>
  </si>
  <si>
    <t>Synoflex-Verbinder, Muffe</t>
  </si>
  <si>
    <t>RW/177</t>
  </si>
  <si>
    <t>Waschmittel, Waschlotion</t>
  </si>
  <si>
    <t>1 Sack 20kg Tess Waschmittel, 3 Karton 6x 1lKleenex Waschlotion</t>
  </si>
  <si>
    <t>Jahresvignette 2022</t>
  </si>
  <si>
    <t>Aktenhüllen, Ordner,</t>
  </si>
  <si>
    <t>RW/266</t>
  </si>
  <si>
    <t>Alu-Verladerampen</t>
  </si>
  <si>
    <t>Austausch-Wasserzähler</t>
  </si>
  <si>
    <t>Blockbatterien</t>
  </si>
  <si>
    <t>RW/273</t>
  </si>
  <si>
    <t>Defrost Auftausiedesalz</t>
  </si>
  <si>
    <t>Ordner grün, Textliner, Marker</t>
  </si>
  <si>
    <t>Wasserpumpenzange Knipex,</t>
  </si>
  <si>
    <t>RW/294</t>
  </si>
  <si>
    <t>Gürtel, Beschriftungen,</t>
  </si>
  <si>
    <t>JZ;Div.F.Alltagsbetrieb</t>
  </si>
  <si>
    <t>RW/285</t>
  </si>
  <si>
    <t>JZ;Div.Feingebäck</t>
  </si>
  <si>
    <t>Pellets 1 Pal.</t>
  </si>
  <si>
    <t>Tabs+Einweghands.+Müllb.VS</t>
  </si>
  <si>
    <t>Diesel+Kartengeb.  12/2021</t>
  </si>
  <si>
    <t>RW/334</t>
  </si>
  <si>
    <t>Hartmetallkette, Gewindestift</t>
  </si>
  <si>
    <t>Iso-Fitting, Druckrohr,</t>
  </si>
  <si>
    <t>RW/328</t>
  </si>
  <si>
    <t>Mappen, Hängeregister,</t>
  </si>
  <si>
    <t>Tixo-Uhu-Stic</t>
  </si>
  <si>
    <t>RW/327</t>
  </si>
  <si>
    <t>RW/333</t>
  </si>
  <si>
    <t>Zählergarnitur</t>
  </si>
  <si>
    <t>RW/347</t>
  </si>
  <si>
    <t>Hängeregister</t>
  </si>
  <si>
    <t>BelcolArt Farben u. Transfix</t>
  </si>
  <si>
    <t>RW/377</t>
  </si>
  <si>
    <t>RW/373</t>
  </si>
  <si>
    <t>RW/371</t>
  </si>
  <si>
    <t>53,94l Diesel, 42,29l Super</t>
  </si>
  <si>
    <t>RW/372</t>
  </si>
  <si>
    <t>RW/392</t>
  </si>
  <si>
    <t>RW/374</t>
  </si>
  <si>
    <t>Super, Diesel, DieselTech</t>
  </si>
  <si>
    <t>15,41l Super, 54,02l Diesel, 104,04l Tech-Diesel</t>
  </si>
  <si>
    <t>RW/386</t>
  </si>
  <si>
    <t>Superkleber, Aluschaufel,</t>
  </si>
  <si>
    <t>Handsender 4 Stk.</t>
  </si>
  <si>
    <t>Monitor Klammhalterung, HDMI,</t>
  </si>
  <si>
    <t>Telefonkabel 15m</t>
  </si>
  <si>
    <t>Urkundenmappen 152 Stk</t>
  </si>
  <si>
    <t>Urkundenmappen 50 Stk</t>
  </si>
  <si>
    <t>WZ-Ersatzstück Messing</t>
  </si>
  <si>
    <t>Abo 01.02.21 - 31.01.23</t>
  </si>
  <si>
    <t>RW/464</t>
  </si>
  <si>
    <t>BIPA,Sofortbilder</t>
  </si>
  <si>
    <t>Canon-Tinte</t>
  </si>
  <si>
    <t>dm-Drog.,Einweg-Handschuhe</t>
  </si>
  <si>
    <t>Haftnotizen-Marker</t>
  </si>
  <si>
    <t>Heftstreifen+UHU-Stic</t>
  </si>
  <si>
    <t>JZ-Div.f.Ferienfrühstück</t>
  </si>
  <si>
    <t>RW/463</t>
  </si>
  <si>
    <t>JZ;Rätselmix+Sudokublock</t>
  </si>
  <si>
    <t>RW/471</t>
  </si>
  <si>
    <t>RW/548</t>
  </si>
  <si>
    <t>Abo Verordnungsblatt 1 - 12</t>
  </si>
  <si>
    <t>Austauschzähler 180 Stk.</t>
  </si>
  <si>
    <t>Bodenreiniger, WC-Reiniger,</t>
  </si>
  <si>
    <t>Dämmerungsschalter, Fühler,</t>
  </si>
  <si>
    <t>Div. Bluemen f. Gratulationen</t>
  </si>
  <si>
    <t>Entkalkter 2 Stk.</t>
  </si>
  <si>
    <t>RW/503</t>
  </si>
  <si>
    <t>RW/549</t>
  </si>
  <si>
    <t>RW/505</t>
  </si>
  <si>
    <t>Handgelenkauflage, Klasichth.,</t>
  </si>
  <si>
    <t>Havon Ultra, Mop, Besen,</t>
  </si>
  <si>
    <t>RW/538</t>
  </si>
  <si>
    <t>Kabel MiniDisplay, Adapter</t>
  </si>
  <si>
    <t>Kinderscheren, Premiumschren,</t>
  </si>
  <si>
    <t>RW/554</t>
  </si>
  <si>
    <t>Leuchtmittel Park&amp;Ride</t>
  </si>
  <si>
    <t xml:space="preserve">Memo Tapes, Window Tape, </t>
  </si>
  <si>
    <t>mopSpray, Toilettenöl.</t>
  </si>
  <si>
    <t>Mörtelkästen</t>
  </si>
  <si>
    <t>Postwurf Baumpatenschaft</t>
  </si>
  <si>
    <t>Schlüssel Einlaufstelle</t>
  </si>
  <si>
    <t>RW/510</t>
  </si>
  <si>
    <t xml:space="preserve">Warnschutzjacke, </t>
  </si>
  <si>
    <t>RW/521</t>
  </si>
  <si>
    <t>Winkerkellen mit LED 2 Stk.</t>
  </si>
  <si>
    <t>Druckrohr, Kupplung, Verbinder</t>
  </si>
  <si>
    <t>Klemmschienen, Kopierpapier</t>
  </si>
  <si>
    <t>Lampe Mares</t>
  </si>
  <si>
    <t>Strickhaube</t>
  </si>
  <si>
    <t>Zeugnisuntergrundpapier</t>
  </si>
  <si>
    <t>RW/631</t>
  </si>
  <si>
    <t>RW/630</t>
  </si>
  <si>
    <t>RW/633</t>
  </si>
  <si>
    <t>JZ; Fußballtore,Stife,Div.f.</t>
  </si>
  <si>
    <t>RW/642</t>
  </si>
  <si>
    <t>Portogeb. 12/2021</t>
  </si>
  <si>
    <t>RW/665</t>
  </si>
  <si>
    <t xml:space="preserve">Falthandtücher, </t>
  </si>
  <si>
    <t>Falthandtücher, Hädesinfekt.,</t>
  </si>
  <si>
    <t>RW/666</t>
  </si>
  <si>
    <t>Fl.Dichtung, Gummifl.Dichtung</t>
  </si>
  <si>
    <t>RW/668</t>
  </si>
  <si>
    <t>Folie f. Medaillenrückseite</t>
  </si>
  <si>
    <t>Pullex Kiefer, Holzkitt</t>
  </si>
  <si>
    <t>Vliesfiltertüten,</t>
  </si>
  <si>
    <t>AKKU-Ladegerät f. Werkstätte</t>
  </si>
  <si>
    <t>RW/673</t>
  </si>
  <si>
    <t>Keygarage, Ausblaspistolen</t>
  </si>
  <si>
    <t>Drucksprühgerät, Gewebeband,</t>
  </si>
  <si>
    <t>Aufbewahrungskorb</t>
  </si>
  <si>
    <t>Bit, Magnethalter für</t>
  </si>
  <si>
    <t>RW/756</t>
  </si>
  <si>
    <t>RW/758</t>
  </si>
  <si>
    <t>Doppelnippel, Langnippel</t>
  </si>
  <si>
    <t>RW/760</t>
  </si>
  <si>
    <t>FI-Schalter Beleuchtung</t>
  </si>
  <si>
    <t>Kabelbinder, Sappel m. Stiel</t>
  </si>
  <si>
    <t>Karabiner, Schere, Silicon,</t>
  </si>
  <si>
    <t>Krapfen 103 Stk</t>
  </si>
  <si>
    <t>Metallsägeblätter,Dosendeckel,</t>
  </si>
  <si>
    <t>RW/759</t>
  </si>
  <si>
    <t>Montagespray</t>
  </si>
  <si>
    <t xml:space="preserve">Nagelschellen </t>
  </si>
  <si>
    <t>Ordner rot 30 Stk.</t>
  </si>
  <si>
    <t xml:space="preserve">Propan rot, Haftgrund, </t>
  </si>
  <si>
    <t>Rundstahl</t>
  </si>
  <si>
    <t>Schild f. Umweltinsel in</t>
  </si>
  <si>
    <t>Schilder f. Transportwagen</t>
  </si>
  <si>
    <t>Schrauben, Muttern, Bohrer,</t>
  </si>
  <si>
    <t>Türknopf</t>
  </si>
  <si>
    <t>Umschaltknarre, Dübel,</t>
  </si>
  <si>
    <t>Wandkonvektor</t>
  </si>
  <si>
    <t>Wasserwaage,Maurerkelle,</t>
  </si>
  <si>
    <t>Diesel+Kartengeb.  01/2022</t>
  </si>
  <si>
    <t>RW/818</t>
  </si>
  <si>
    <t>Akkuleuchte u. Ladekabel</t>
  </si>
  <si>
    <t>Ecolan Glas 10l</t>
  </si>
  <si>
    <t>Farbe, Klebeband</t>
  </si>
  <si>
    <t>Forstinger,Autoplane</t>
  </si>
  <si>
    <t>JZ-Div.f.Alltagsbetrieb</t>
  </si>
  <si>
    <t>JZ-Skizzenbuch</t>
  </si>
  <si>
    <t>JZ-USB-Stick+Netflix</t>
  </si>
  <si>
    <t>JZ-Vivanco-Klinkenverb.</t>
  </si>
  <si>
    <t>RW/821</t>
  </si>
  <si>
    <t>Klappdeckelboxen</t>
  </si>
  <si>
    <t>RW/839</t>
  </si>
  <si>
    <t>Kreissägeblatt f. WW</t>
  </si>
  <si>
    <t>RW/828</t>
  </si>
  <si>
    <t>Nasswischmop</t>
  </si>
  <si>
    <t>RW/846</t>
  </si>
  <si>
    <t xml:space="preserve">Novakleen 25 l </t>
  </si>
  <si>
    <t>RW/838</t>
  </si>
  <si>
    <t>PE 80 Rohr 100 m, Warnband,</t>
  </si>
  <si>
    <t>Pinsel, Alkydgrund,</t>
  </si>
  <si>
    <t>Plasson T-Stück, PE-Rohr,</t>
  </si>
  <si>
    <t>Stempel  "Kontrollausschuss"</t>
  </si>
  <si>
    <t>BIPA,JZ-Div.f.Alltagsbetrieb</t>
  </si>
  <si>
    <t>RW/870</t>
  </si>
  <si>
    <t>Früchtetee+Zucker KG</t>
  </si>
  <si>
    <t>Handschuhe, Siefel,Schutzhaube</t>
  </si>
  <si>
    <t>Müllsäcke+Waschmittel KG</t>
  </si>
  <si>
    <t>Versicherungspauschale</t>
  </si>
  <si>
    <t>Wolle+Uhu+Klebestifte</t>
  </si>
  <si>
    <t>Abzweigkasten, Minidose,</t>
  </si>
  <si>
    <t>Asphalt f. Dollich</t>
  </si>
  <si>
    <t>RW/961</t>
  </si>
  <si>
    <t>Bewegungsmelder Luxomat LC</t>
  </si>
  <si>
    <t>RW/962</t>
  </si>
  <si>
    <t>Circular Sensor, Dosendeckel,</t>
  </si>
  <si>
    <t>Div. Verkehrsschilder</t>
  </si>
  <si>
    <t>Gummischlauchleitung</t>
  </si>
  <si>
    <t>Kanal 24m, Zwillingsleitung,</t>
  </si>
  <si>
    <t>LED-Fluter</t>
  </si>
  <si>
    <t>RW/963</t>
  </si>
  <si>
    <t>Schrumpfverbindungsmuffe</t>
  </si>
  <si>
    <t>RW/952</t>
  </si>
  <si>
    <t>Stonos Außenreiniger 30l</t>
  </si>
  <si>
    <t>Zündgerät, Vorschaltgerät</t>
  </si>
  <si>
    <t>RW/975</t>
  </si>
  <si>
    <t>RW/995</t>
  </si>
  <si>
    <t>Belegte Brötchen f.</t>
  </si>
  <si>
    <t>Bgm-Rundbrief binden</t>
  </si>
  <si>
    <t>Getriebe-Spulen 7 Stk.</t>
  </si>
  <si>
    <t xml:space="preserve">GR- u. StR-Protokolle 2020 u. </t>
  </si>
  <si>
    <t>RW/1002</t>
  </si>
  <si>
    <t>RW/999</t>
  </si>
  <si>
    <t>RW/1035</t>
  </si>
  <si>
    <t>Butan Gaskartusche,</t>
  </si>
  <si>
    <t>RW/1030</t>
  </si>
  <si>
    <t>Hausanschl.-Schieber, Rohr,</t>
  </si>
  <si>
    <t>Knopfzellen 3V</t>
  </si>
  <si>
    <t>Ordner, Kopierpapier f. AA</t>
  </si>
  <si>
    <t xml:space="preserve">Schachtabdeckungen </t>
  </si>
  <si>
    <t>Div.f."Gesunde Jause" KG</t>
  </si>
  <si>
    <t>dm-Drog.,Schädlingsbekämpf.</t>
  </si>
  <si>
    <t>Farben+Stanzer</t>
  </si>
  <si>
    <t>Ordnungsmappe, USB-Sticks,</t>
  </si>
  <si>
    <t>Diesel+Kartengeb.  02/2022</t>
  </si>
  <si>
    <t>Handschuhe Leder</t>
  </si>
  <si>
    <t xml:space="preserve">Korrekturroller, Folien, </t>
  </si>
  <si>
    <t xml:space="preserve">Nitril-Handschuhe für </t>
  </si>
  <si>
    <t>RW/1116</t>
  </si>
  <si>
    <t>Register,Minen, Stempelkissen</t>
  </si>
  <si>
    <t>Sprühseife, Novastar 10l,</t>
  </si>
  <si>
    <t>Uhu-Stic</t>
  </si>
  <si>
    <t>RW/1136</t>
  </si>
  <si>
    <t xml:space="preserve">Postwurf Frühjahrsputz </t>
  </si>
  <si>
    <t>Hornbach,Handschuhe f.</t>
  </si>
  <si>
    <t>RW/1168</t>
  </si>
  <si>
    <t>JZ;Lego-StarWars</t>
  </si>
  <si>
    <t>RW/1200</t>
  </si>
  <si>
    <t>RW/1199</t>
  </si>
  <si>
    <t>RW/1181</t>
  </si>
  <si>
    <t>Kabelbinder, Maurerpfanne,</t>
  </si>
  <si>
    <t>RW/1188</t>
  </si>
  <si>
    <t>Longopac 80mtr antistatisch</t>
  </si>
  <si>
    <t>Rückschlagventil, Densobinde</t>
  </si>
  <si>
    <t>Sägeketten, Schutzplanen,</t>
  </si>
  <si>
    <t>Telsekopsäge</t>
  </si>
  <si>
    <t>RW/1201</t>
  </si>
  <si>
    <t>TW-Rohre 5/4", Sperrschellen,</t>
  </si>
  <si>
    <t>WZ Frostschaden 6 Stk.</t>
  </si>
  <si>
    <t xml:space="preserve"> Schlauchaufroller</t>
  </si>
  <si>
    <t>RW/1279</t>
  </si>
  <si>
    <t>Combamappe A4 grau</t>
  </si>
  <si>
    <t>Kopierkarton, Kuverts, Magnete</t>
  </si>
  <si>
    <t xml:space="preserve">Kopierpapier </t>
  </si>
  <si>
    <t>Mophalter, Alfa Blue,</t>
  </si>
  <si>
    <t>Ordner 2 Stk.</t>
  </si>
  <si>
    <t>RW/1263</t>
  </si>
  <si>
    <t xml:space="preserve">Schrauben Geländer </t>
  </si>
  <si>
    <t>Action,JZ-Outdoor-Kreativ</t>
  </si>
  <si>
    <t>JZ-Outdoor-Picknick-Decke</t>
  </si>
  <si>
    <t>Bürostuhl</t>
  </si>
  <si>
    <t>RW/1339</t>
  </si>
  <si>
    <t>Dämmerungsschalter,Verbinder,</t>
  </si>
  <si>
    <t>Leuchten</t>
  </si>
  <si>
    <t>RW/1343</t>
  </si>
  <si>
    <t>Ottoseal, GMK/BA/L</t>
  </si>
  <si>
    <t>Aufschiebeschlaufen</t>
  </si>
  <si>
    <t>Betonfalzrohr, Modellgips</t>
  </si>
  <si>
    <t>Bremsflüssigkeit f. Werkstatt</t>
  </si>
  <si>
    <t>Kellerverguß, Betonnägel,</t>
  </si>
  <si>
    <t>Lärchenstempel 12 Stk.</t>
  </si>
  <si>
    <t>Schlauchaufroller Skonto</t>
  </si>
  <si>
    <t>Trockenbeton, Schrauben,</t>
  </si>
  <si>
    <t>Aktenfahnen</t>
  </si>
  <si>
    <t>Tastaturauflage</t>
  </si>
  <si>
    <t>Behälter 1100 L 2 Stk.</t>
  </si>
  <si>
    <t>Dieselfiltereinsatz f. Tempa,</t>
  </si>
  <si>
    <t>Hydrauliköl, Messerkombi,</t>
  </si>
  <si>
    <t>RW/1438</t>
  </si>
  <si>
    <t>LED-Strahler f. LFA-W</t>
  </si>
  <si>
    <t>RW/1453</t>
  </si>
  <si>
    <t xml:space="preserve">AL-KO Schmutzwasserpumpe </t>
  </si>
  <si>
    <t>RW/1465</t>
  </si>
  <si>
    <t>Besen</t>
  </si>
  <si>
    <t>Dachpappstifte, Eimer,</t>
  </si>
  <si>
    <t>Div. Langzeitdünger</t>
  </si>
  <si>
    <t>Falthandtücher,</t>
  </si>
  <si>
    <t>Henrys Jonglage Basis-Set</t>
  </si>
  <si>
    <t>Küvetten-Tests Amonium,</t>
  </si>
  <si>
    <t>safetyWipes blau 4 Stk.</t>
  </si>
  <si>
    <t>RW/1471</t>
  </si>
  <si>
    <t>Schädlingsfrei, Mehrzweckspray</t>
  </si>
  <si>
    <t xml:space="preserve">Sommerlinde f. Ehrung GFK </t>
  </si>
  <si>
    <t>Trimmer Line</t>
  </si>
  <si>
    <t>Winkelstecker, Anschlussdosen,</t>
  </si>
  <si>
    <t>DM,Sofort-Bilder 64 Stk.</t>
  </si>
  <si>
    <t>RW/1493</t>
  </si>
  <si>
    <t>Frischhaltefolie</t>
  </si>
  <si>
    <t>Gefrierb.+Blumenerde</t>
  </si>
  <si>
    <t>Hygiene Bodenschrubber</t>
  </si>
  <si>
    <t>Kartot.Samen+Kresse+Saatband</t>
  </si>
  <si>
    <t>Salz</t>
  </si>
  <si>
    <t>Gardena-Kupplung, Perlregner</t>
  </si>
  <si>
    <t>RW/1526</t>
  </si>
  <si>
    <t>Klammern, Ersatzklingen</t>
  </si>
  <si>
    <t>Tonkinstab, Gartendraht</t>
  </si>
  <si>
    <t>Vogelabwehr Eule, Schäkel</t>
  </si>
  <si>
    <t>Dokumentenmappe</t>
  </si>
  <si>
    <t>RW/1533</t>
  </si>
  <si>
    <t>Konzertgitarrensaiten</t>
  </si>
  <si>
    <t>RW/1532</t>
  </si>
  <si>
    <t>MultimarktAMA,JZ;Div.f.</t>
  </si>
  <si>
    <t>Pentel-Stifte</t>
  </si>
  <si>
    <t>Soma-Würfel 250 Stk.</t>
  </si>
  <si>
    <t>Abio des., Novasol, Purgalin,</t>
  </si>
  <si>
    <t>RW/1583</t>
  </si>
  <si>
    <t>Einlaufgitter 2 Stk.</t>
  </si>
  <si>
    <t>Eistee, Äpfel, Mineralwasser,</t>
  </si>
  <si>
    <t>RW/1572</t>
  </si>
  <si>
    <t>Fahreimer Combix</t>
  </si>
  <si>
    <t>RW/1554</t>
  </si>
  <si>
    <t>Fischer Bolzen, Beilagen,</t>
  </si>
  <si>
    <t>Funkmaterial f. neues Fahrzeug</t>
  </si>
  <si>
    <t>Geka Dichtungen</t>
  </si>
  <si>
    <t>Gerüstböcke, Filtervlies,</t>
  </si>
  <si>
    <t>Krampenstiel, Cutter, Klingen</t>
  </si>
  <si>
    <t>RW/1567</t>
  </si>
  <si>
    <t>Langzeitdünger für Sportplatz</t>
  </si>
  <si>
    <t>Lärchenstempel 12 STk.</t>
  </si>
  <si>
    <t>Ordner-schmal</t>
  </si>
  <si>
    <t>RW/1545</t>
  </si>
  <si>
    <t>PAGRO,Div.Bastelmaterial</t>
  </si>
  <si>
    <t>RW/1584</t>
  </si>
  <si>
    <t>PE 80 Rohr 100m</t>
  </si>
  <si>
    <t>RW/1581</t>
  </si>
  <si>
    <t>Rorisolierung, Montageschaum,</t>
  </si>
  <si>
    <t>RW/1563</t>
  </si>
  <si>
    <t>RW/1564</t>
  </si>
  <si>
    <t>Schlüssel für TI-</t>
  </si>
  <si>
    <t>Stützkrümmer, Einsatzbluse,</t>
  </si>
  <si>
    <t>Tabs, Schwämme</t>
  </si>
  <si>
    <t>RW/1544</t>
  </si>
  <si>
    <t>TEDI,Div.Bastelmat.-Glaswaren+</t>
  </si>
  <si>
    <t>Textilglasgitter, Fugenkelle,</t>
  </si>
  <si>
    <t>RW/1547</t>
  </si>
  <si>
    <t>Treibstoff+Kartengeb.  03/2022</t>
  </si>
  <si>
    <t>RW/1571</t>
  </si>
  <si>
    <t>WZ-Einbaugaritur, Ventile,</t>
  </si>
  <si>
    <t xml:space="preserve">Zahlen-Vorhangschloss </t>
  </si>
  <si>
    <t>RW/1599</t>
  </si>
  <si>
    <t>Diesel Tech</t>
  </si>
  <si>
    <t>RW/1598</t>
  </si>
  <si>
    <t>Diesel, Diesel Tech</t>
  </si>
  <si>
    <t>RW/1615</t>
  </si>
  <si>
    <t>Edding</t>
  </si>
  <si>
    <t>Gassibeutel Nachfüllungen u.</t>
  </si>
  <si>
    <t>Heftstreifen, Gummiringe</t>
  </si>
  <si>
    <t>Super, DieselTech</t>
  </si>
  <si>
    <t>RW/1603</t>
  </si>
  <si>
    <t>Waschlotion, Vliestücher,</t>
  </si>
  <si>
    <t>2 Karton 6x 1l Kleenex Waschlotion, 2 Pkg je 100 Stück Vliestücher</t>
  </si>
  <si>
    <t>Wasserfarben, Stifte, Spitzer,</t>
  </si>
  <si>
    <t>RW/1642</t>
  </si>
  <si>
    <t>Alpinaweiss, Abstreifgitter,</t>
  </si>
  <si>
    <t>RW/1643</t>
  </si>
  <si>
    <t>RW/1644</t>
  </si>
  <si>
    <t>Betonrandleisten, Fugenmörtel,</t>
  </si>
  <si>
    <t>RW/1645</t>
  </si>
  <si>
    <t>Dietzel Schellen 2.lappig</t>
  </si>
  <si>
    <t>RW/1639</t>
  </si>
  <si>
    <t xml:space="preserve">Injektionsmörtel, </t>
  </si>
  <si>
    <t xml:space="preserve">Kabel, Rohre, Schaltuhr, </t>
  </si>
  <si>
    <t>RW/1647</t>
  </si>
  <si>
    <t>LED-Fluter kaltweiß</t>
  </si>
  <si>
    <t>RW/1640</t>
  </si>
  <si>
    <t>RW/1703</t>
  </si>
  <si>
    <t xml:space="preserve">Aluminium-, Posyaluminium- u. </t>
  </si>
  <si>
    <t>Arbeitsschuhe</t>
  </si>
  <si>
    <t>RW/1682</t>
  </si>
  <si>
    <t>Div. Stempel</t>
  </si>
  <si>
    <t>Ecolan, WC Gel, Abio des</t>
  </si>
  <si>
    <t>RW/1683</t>
  </si>
  <si>
    <t>RW/1679</t>
  </si>
  <si>
    <t>Erneuerung Erste-Hilfe-Kasten</t>
  </si>
  <si>
    <t>Erneuerung Erste-Hilfe-Kästen</t>
  </si>
  <si>
    <t>RW/1681</t>
  </si>
  <si>
    <t>Fahrradständer f. Bushaltest.</t>
  </si>
  <si>
    <t>FlocStar 1050 kg</t>
  </si>
  <si>
    <t>Gitter, X-Way</t>
  </si>
  <si>
    <t>Hinweisschilder "kein GPS"</t>
  </si>
  <si>
    <t>RW/1686</t>
  </si>
  <si>
    <t xml:space="preserve">Lärchenbretter, Schrauben </t>
  </si>
  <si>
    <t>neuerl.Anweis. Tastaturauflage</t>
  </si>
  <si>
    <t>ActionGmbH.,JZ-Ringwurfsp.</t>
  </si>
  <si>
    <t>Aufnahmegerät f.Sitzungen</t>
  </si>
  <si>
    <t>JZ;Buntstifte+Speicherk.f.K.</t>
  </si>
  <si>
    <t>RW/1749</t>
  </si>
  <si>
    <t>RW/1739</t>
  </si>
  <si>
    <t>JZ;Fitnesszubehör</t>
  </si>
  <si>
    <t>RW/1737</t>
  </si>
  <si>
    <t>Kuverts+Binderücken</t>
  </si>
  <si>
    <t>Register A-Z</t>
  </si>
  <si>
    <t>RW/1793</t>
  </si>
  <si>
    <t>Antenne u. Akku f. HFG</t>
  </si>
  <si>
    <t>Div. Material Bauhof</t>
  </si>
  <si>
    <t xml:space="preserve">Locher, Edding, Uhu, </t>
  </si>
  <si>
    <t>RW/1787</t>
  </si>
  <si>
    <t>Rückleitg. Rg. Tastaturauflage</t>
  </si>
  <si>
    <t>RW/1846</t>
  </si>
  <si>
    <t>Blindnieten Alu/Flachkopf</t>
  </si>
  <si>
    <t xml:space="preserve">Flexibler Poller u. </t>
  </si>
  <si>
    <t>Fuel XP Power 5 L</t>
  </si>
  <si>
    <t>Überflurhydrant</t>
  </si>
  <si>
    <t>RW/1819</t>
  </si>
  <si>
    <t>Verschraubungen, Gew.Stutzen,</t>
  </si>
  <si>
    <t>RW/1847</t>
  </si>
  <si>
    <t>WC-Sitz mit Deckel</t>
  </si>
  <si>
    <t>RW/1849</t>
  </si>
  <si>
    <t>WD40 Spray</t>
  </si>
  <si>
    <t>Zurrgurt 6 m</t>
  </si>
  <si>
    <t>RW/1873</t>
  </si>
  <si>
    <t>Reindling f. goldene Hochzeit</t>
  </si>
  <si>
    <t>Maus f. Laptop</t>
  </si>
  <si>
    <t>RW/1901</t>
  </si>
  <si>
    <t>Akku-Pack TAS X30</t>
  </si>
  <si>
    <t>Fuel XP Power 2 5L</t>
  </si>
  <si>
    <t>RW/1904</t>
  </si>
  <si>
    <t>Gelenkrohrschellen,</t>
  </si>
  <si>
    <t>RW/1903</t>
  </si>
  <si>
    <t xml:space="preserve">Hausanschluss-Schieber, </t>
  </si>
  <si>
    <t>RW/1905</t>
  </si>
  <si>
    <t>Iso Fittinge Winkel, Verbinder</t>
  </si>
  <si>
    <t>RW/1902</t>
  </si>
  <si>
    <t>Plakatrahmen A1 f. Veranst.</t>
  </si>
  <si>
    <t>Sachaufwand 2021/2022</t>
  </si>
  <si>
    <t>Viedeokennzeichnung Außenlift</t>
  </si>
  <si>
    <t>Div.Bücher KG</t>
  </si>
  <si>
    <t>JZ-Seifenblasenschwert</t>
  </si>
  <si>
    <t>Salz,Pfeffer+div.Gewürze</t>
  </si>
  <si>
    <t>RW/1948</t>
  </si>
  <si>
    <t>Beilagenscheiben 900tlg,</t>
  </si>
  <si>
    <t>RW/1944</t>
  </si>
  <si>
    <t>Kernleinenseil,</t>
  </si>
  <si>
    <t>RW/1942</t>
  </si>
  <si>
    <t>Rolltacho mit Speicherrad</t>
  </si>
  <si>
    <t>RW/1947</t>
  </si>
  <si>
    <t>Vliessäcke 5 Stk.</t>
  </si>
  <si>
    <t>Treibstoff+Kartengeb.  04/2022</t>
  </si>
  <si>
    <t>Brumolin</t>
  </si>
  <si>
    <t>Div. für goldene Hochzeit</t>
  </si>
  <si>
    <t>RW/2008</t>
  </si>
  <si>
    <t>Diverse Noten</t>
  </si>
  <si>
    <t>Gewebeband, Stiel, Besen</t>
  </si>
  <si>
    <t>RW/1997</t>
  </si>
  <si>
    <t>Kantholz, Rundpalisaden</t>
  </si>
  <si>
    <t>Lauf-u.Walk.Park,Gutsch.f.</t>
  </si>
  <si>
    <t>Mörteltrog</t>
  </si>
  <si>
    <t>RW/1972</t>
  </si>
  <si>
    <t>PC-Mäuse</t>
  </si>
  <si>
    <t>Portogeb. 03/2022</t>
  </si>
  <si>
    <t>RW/2023</t>
  </si>
  <si>
    <t>RW/2030</t>
  </si>
  <si>
    <t>RW/2039</t>
  </si>
  <si>
    <t>RW/2031</t>
  </si>
  <si>
    <t>Geschenk f. Goldene Hochzeit</t>
  </si>
  <si>
    <t>RW/2020</t>
  </si>
  <si>
    <t>JZ;Netflix-Zugang</t>
  </si>
  <si>
    <t>LED Fluter, Bewegungsmelder,</t>
  </si>
  <si>
    <t>RW/2044</t>
  </si>
  <si>
    <t xml:space="preserve">MV-Klemmen mit </t>
  </si>
  <si>
    <t>RW/2026</t>
  </si>
  <si>
    <t>Nummerntastatur</t>
  </si>
  <si>
    <t>PVC-Mantelleitung, Panzerrohr</t>
  </si>
  <si>
    <t>RW/2037</t>
  </si>
  <si>
    <t>PVC-Mantelleitung, Rahmen,</t>
  </si>
  <si>
    <t>Somfy Schalter f. Sonnenschutz</t>
  </si>
  <si>
    <t>RW/2038</t>
  </si>
  <si>
    <t xml:space="preserve">Starkstromkabel isoliert, </t>
  </si>
  <si>
    <t>Starkstromkabel, Verbinder</t>
  </si>
  <si>
    <t>Stifte-PermanentMarker</t>
  </si>
  <si>
    <t>RW/2028</t>
  </si>
  <si>
    <t>RW/2035</t>
  </si>
  <si>
    <t>Trockenbeton Beleuchtung</t>
  </si>
  <si>
    <t>RW/2036</t>
  </si>
  <si>
    <t>Trockenbeton f.Verkehrszeichen</t>
  </si>
  <si>
    <t>RW/2013</t>
  </si>
  <si>
    <t>Akkü-Pack TAS300</t>
  </si>
  <si>
    <t>Allzweckdübel, Meißel,</t>
  </si>
  <si>
    <t>Bluetooth-Receiver u.</t>
  </si>
  <si>
    <t>RW/2102</t>
  </si>
  <si>
    <t>Gefahrenzeichen Steinschlag</t>
  </si>
  <si>
    <t>Gitarrennoten</t>
  </si>
  <si>
    <t>RW/2077</t>
  </si>
  <si>
    <t>Liederbücher</t>
  </si>
  <si>
    <t>RW/2081</t>
  </si>
  <si>
    <t>Schneestangen 60 Stk.</t>
  </si>
  <si>
    <t>RW/2080</t>
  </si>
  <si>
    <t>Spiralbohrer, Set-Bohren u.</t>
  </si>
  <si>
    <t xml:space="preserve">Super </t>
  </si>
  <si>
    <t>RW/2094</t>
  </si>
  <si>
    <t>RW/2107</t>
  </si>
  <si>
    <t>Verschraubund WZ, Sperrschelle</t>
  </si>
  <si>
    <t>Wanmarkierungsbänder</t>
  </si>
  <si>
    <t>JZ;Div.f.Alltagsb.(Zeugn.+</t>
  </si>
  <si>
    <t>Akkus f. HGF</t>
  </si>
  <si>
    <t>Einstecktülle</t>
  </si>
  <si>
    <t>Plisse-Sonnenschutz Finanz</t>
  </si>
  <si>
    <t>Systempflege 1L</t>
  </si>
  <si>
    <t>Bohrer f. Werkstatt</t>
  </si>
  <si>
    <t>RW/2228</t>
  </si>
  <si>
    <t>RW/2211</t>
  </si>
  <si>
    <t>Edelstahlrohr,Sanpressbogen,</t>
  </si>
  <si>
    <t>RW/2222</t>
  </si>
  <si>
    <t>Lärchenpfosten f. Bank am</t>
  </si>
  <si>
    <t>RW/2227</t>
  </si>
  <si>
    <t>Ringm.+Register+Edding</t>
  </si>
  <si>
    <t>RW/2204</t>
  </si>
  <si>
    <t>DM-Drog.,Bilder-Sofortdruck</t>
  </si>
  <si>
    <t>RW/2252</t>
  </si>
  <si>
    <t>Geschirrspülm.+Waschm.f.KG</t>
  </si>
  <si>
    <t>RW/2251</t>
  </si>
  <si>
    <t>JZ-Div.f.Sommerf.Zuk.Brunch</t>
  </si>
  <si>
    <t>JZ-Etiketten+Marker+Trennstr.</t>
  </si>
  <si>
    <t>RW/2280</t>
  </si>
  <si>
    <t>Blumenkistenhaken, Spax, Dübel</t>
  </si>
  <si>
    <t>Bodenreiniger, Schwamm,</t>
  </si>
  <si>
    <t>Bodenstrahler, Erdspieß</t>
  </si>
  <si>
    <t>CD+Griffschrifthefte</t>
  </si>
  <si>
    <t>Fliegengitter, Klebeband,Spray</t>
  </si>
  <si>
    <t>Frankfurter f. Sommerfest</t>
  </si>
  <si>
    <t>Haken, Schleifscheibe</t>
  </si>
  <si>
    <t>Hammerbohrer, Schrauben</t>
  </si>
  <si>
    <t>RW/2262</t>
  </si>
  <si>
    <t>Lärchenholz, Schrauben</t>
  </si>
  <si>
    <t>Mikrofasermopp, Vliestuch</t>
  </si>
  <si>
    <t>orangePower, Radikalin,</t>
  </si>
  <si>
    <t>Randdeckel, Ottoseal</t>
  </si>
  <si>
    <t>RW/2284</t>
  </si>
  <si>
    <t>Semmeln f. Sommerfest</t>
  </si>
  <si>
    <t>Spiralbohrer, Klebeband,</t>
  </si>
  <si>
    <t>Trockenbeton, Mörtel,Torstahl,</t>
  </si>
  <si>
    <t>RW/2264</t>
  </si>
  <si>
    <t>2 PC-Mäuse</t>
  </si>
  <si>
    <t>RW/2310</t>
  </si>
  <si>
    <t>Eis+Getr. Weinfest</t>
  </si>
  <si>
    <t>RW/2335</t>
  </si>
  <si>
    <t>RW/2308</t>
  </si>
  <si>
    <t>Falthandtücher, Klopapier</t>
  </si>
  <si>
    <t>RW/2307</t>
  </si>
  <si>
    <t>RW/2315</t>
  </si>
  <si>
    <t>Flyer Sommerkino</t>
  </si>
  <si>
    <t>RW/2343</t>
  </si>
  <si>
    <t>Klebeband, Folie</t>
  </si>
  <si>
    <t>Mörteltrog, Ameisenfrei</t>
  </si>
  <si>
    <t>RW/2342</t>
  </si>
  <si>
    <t>Pinsel, Farbe, Handschuhe</t>
  </si>
  <si>
    <t>Reifenfüller, Spiralschlauch</t>
  </si>
  <si>
    <t>Rohr, Betonziegel,</t>
  </si>
  <si>
    <t>RW/2316</t>
  </si>
  <si>
    <t>Tiefspül-WC,Spülkasten,WC-Sitz</t>
  </si>
  <si>
    <t>Trockenbeton f. Kläranl.</t>
  </si>
  <si>
    <t>Wasserpumpenzange, Sägeblatt,</t>
  </si>
  <si>
    <t>RW/2422</t>
  </si>
  <si>
    <t>NKD,Holzboxen</t>
  </si>
  <si>
    <t>Tabs+Regen.Salz+Klarpüler</t>
  </si>
  <si>
    <t>Heizöl  3.200 L</t>
  </si>
  <si>
    <t>RW/2368</t>
  </si>
  <si>
    <t>Ottoseal</t>
  </si>
  <si>
    <t>RW/2363</t>
  </si>
  <si>
    <t>RW/2351</t>
  </si>
  <si>
    <t>Blitzzement, Spray</t>
  </si>
  <si>
    <t>Eimer, Klammern, Rundschlüssel</t>
  </si>
  <si>
    <t>Federstecker</t>
  </si>
  <si>
    <t>Nägel f. Partlbrücke</t>
  </si>
  <si>
    <t>Schlauch, Kupplung, Draht</t>
  </si>
  <si>
    <t>RW/2407</t>
  </si>
  <si>
    <t>Unterbodengewebe</t>
  </si>
  <si>
    <t>RW/2397</t>
  </si>
  <si>
    <t>RW/2396</t>
  </si>
  <si>
    <t>WD-40 Spray</t>
  </si>
  <si>
    <t>Aufschrift, Reflexstreifen</t>
  </si>
  <si>
    <t>Bluetooth-Kopf f. Fernablesung</t>
  </si>
  <si>
    <t>Essen u. Getränke</t>
  </si>
  <si>
    <t>Froschklappe, Sperrschelle</t>
  </si>
  <si>
    <t>Fuel XP</t>
  </si>
  <si>
    <t>Magnetventil</t>
  </si>
  <si>
    <t>Set-Abdeckung mit Zündung</t>
  </si>
  <si>
    <t>Sperrschelle. Hausanschl.</t>
  </si>
  <si>
    <t>Timmerkopf</t>
  </si>
  <si>
    <t>Treibstoff+Kartengeb.  05/2022</t>
  </si>
  <si>
    <t>FilingTabs Sticks</t>
  </si>
  <si>
    <t>RW/2494</t>
  </si>
  <si>
    <t>Nano-Kombi Düse</t>
  </si>
  <si>
    <t>700x1000mm, 4390 Stück</t>
  </si>
  <si>
    <t>RW/2497</t>
  </si>
  <si>
    <t>RW/2476</t>
  </si>
  <si>
    <t>Sicherheitsstiefel, Wathosen</t>
  </si>
  <si>
    <t>RW/2480</t>
  </si>
  <si>
    <t>RW/2486</t>
  </si>
  <si>
    <t>RW/2479</t>
  </si>
  <si>
    <t>Wintersplitt zugestellt</t>
  </si>
  <si>
    <t>RW/2485</t>
  </si>
  <si>
    <t>WZ-Einbaugarn., Hausanschl.</t>
  </si>
  <si>
    <t>Ateliermasse, Bildertrockner</t>
  </si>
  <si>
    <t>Autocut Mähkopf</t>
  </si>
  <si>
    <t>RW/2575</t>
  </si>
  <si>
    <t>Einsatzbluse u. Hemd</t>
  </si>
  <si>
    <t>Einsatzbluse, Einsatzhemd</t>
  </si>
  <si>
    <t>Holz-Stehleitern</t>
  </si>
  <si>
    <t>Holzkeil, Schlegelstiel</t>
  </si>
  <si>
    <t>Kabelbänder</t>
  </si>
  <si>
    <t>Korb f. Gratulation</t>
  </si>
  <si>
    <t>Korrekturstift, Memo Tape,</t>
  </si>
  <si>
    <t>Lieferscheinblöcke</t>
  </si>
  <si>
    <t>Marvin Kleber 1L</t>
  </si>
  <si>
    <t>RW/2510</t>
  </si>
  <si>
    <t>Mulit-Taschen, Register,</t>
  </si>
  <si>
    <t>Müllsäcke, Tess</t>
  </si>
  <si>
    <t>Sesselrollen</t>
  </si>
  <si>
    <t xml:space="preserve">Stahldrahtseil, Seilklemmen, </t>
  </si>
  <si>
    <t>Stonos Außenreiniger 60L</t>
  </si>
  <si>
    <t>RW/2567</t>
  </si>
  <si>
    <t>Vorhangschloss Schrankenanlage</t>
  </si>
  <si>
    <t>RW/2589</t>
  </si>
  <si>
    <t>Urkundenpapier f.Gästeehrung</t>
  </si>
  <si>
    <t>RW/2647</t>
  </si>
  <si>
    <t>Absperrband,Bolzen,Schrauben,</t>
  </si>
  <si>
    <t>Div. Filter</t>
  </si>
  <si>
    <t>Düberl Doupower, Bohrschrauben</t>
  </si>
  <si>
    <t>RW/2657</t>
  </si>
  <si>
    <t>RW/2634</t>
  </si>
  <si>
    <t>Fugenkrazter</t>
  </si>
  <si>
    <t>Fundamentsockel 10 Stk.,</t>
  </si>
  <si>
    <t>Gemisch f. Motorsense</t>
  </si>
  <si>
    <t>RW/2641</t>
  </si>
  <si>
    <t>Geschenksets</t>
  </si>
  <si>
    <t>RW/2635</t>
  </si>
  <si>
    <t>Halten u. Parken verboten 4Stk</t>
  </si>
  <si>
    <t>Holz f. Bocciabahn Schloßpark</t>
  </si>
  <si>
    <t>Mähkopf Stihl</t>
  </si>
  <si>
    <t>Markierspray rot</t>
  </si>
  <si>
    <t>Material für Zaun Meerauge</t>
  </si>
  <si>
    <t>RW/2617</t>
  </si>
  <si>
    <t>NEKC-Laschen 10 Stk.</t>
  </si>
  <si>
    <t>RW/2646</t>
  </si>
  <si>
    <t>Spannschlösser, Ausgleichsring</t>
  </si>
  <si>
    <t>RW/2636</t>
  </si>
  <si>
    <t>Spielrasen f. Bocciabahn</t>
  </si>
  <si>
    <t>RW/2637</t>
  </si>
  <si>
    <t>Wasserstop, Hahnverbinder,</t>
  </si>
  <si>
    <t xml:space="preserve">Äpfel,Müsliriegel,Kuchen </t>
  </si>
  <si>
    <t>Div. für Gratulationen,</t>
  </si>
  <si>
    <t>BWT Tabletten f.Font.Brunnen</t>
  </si>
  <si>
    <t>RW/2714</t>
  </si>
  <si>
    <t>Dehner,Zierbunnenklärer f.</t>
  </si>
  <si>
    <t>Urkundenpapier</t>
  </si>
  <si>
    <t>Einsatzhose, Klettband 1 m</t>
  </si>
  <si>
    <t>RW/2762</t>
  </si>
  <si>
    <t>Ersatzrollen Bürosessel</t>
  </si>
  <si>
    <t>RW/2751</t>
  </si>
  <si>
    <t>Kopierpapier blau u. gold</t>
  </si>
  <si>
    <t>Magnet-Puzzle  Set</t>
  </si>
  <si>
    <t>Seilrolle</t>
  </si>
  <si>
    <t>RW/2750</t>
  </si>
  <si>
    <t>RW/2749</t>
  </si>
  <si>
    <t xml:space="preserve">Storno Müllsäcke wegen </t>
  </si>
  <si>
    <t>Abfalleimer</t>
  </si>
  <si>
    <t>Fuel XP Power Sonderkraftstoff</t>
  </si>
  <si>
    <t>RW/2804</t>
  </si>
  <si>
    <t>Rasensamen, Substral</t>
  </si>
  <si>
    <t>RW/2788</t>
  </si>
  <si>
    <t>Spülrein, Mikrofasermop,</t>
  </si>
  <si>
    <t>RW/2807</t>
  </si>
  <si>
    <t>Treibstoff+Kartengeb.  06/2022</t>
  </si>
  <si>
    <t xml:space="preserve">Gestänge, Spindel, u. </t>
  </si>
  <si>
    <t>RW/2834</t>
  </si>
  <si>
    <t>Kabelbinder, LED´s</t>
  </si>
  <si>
    <t>RW/2835</t>
  </si>
  <si>
    <t>RW/2867</t>
  </si>
  <si>
    <t>Softshelljacke m. Beschriftung</t>
  </si>
  <si>
    <t>Waschbürste, Schrumpffolie,</t>
  </si>
  <si>
    <t>AdBlue 20 L</t>
  </si>
  <si>
    <t>Aufputzgehäuse, LED-Fluter mit</t>
  </si>
  <si>
    <t>Außenreiniger</t>
  </si>
  <si>
    <t>Bewegungsmelderset</t>
  </si>
  <si>
    <t>Flachmeißel f. Werkstatt</t>
  </si>
  <si>
    <t>Gardena Pflanzreihen Start Set</t>
  </si>
  <si>
    <t>Keilriemen, Kraftstoffpumpe,</t>
  </si>
  <si>
    <t>Laminiertaschen, Wellpappe,</t>
  </si>
  <si>
    <t>Markierspray, Ottoseal</t>
  </si>
  <si>
    <t>PE-Platte</t>
  </si>
  <si>
    <t>RW/2933</t>
  </si>
  <si>
    <t>Reaktivperlen</t>
  </si>
  <si>
    <t>RW/2932</t>
  </si>
  <si>
    <t>Reaktivperlen, Reflexperlen,</t>
  </si>
  <si>
    <t>Sirius Sanftstarter, Akku</t>
  </si>
  <si>
    <t>Trockenbeton, Torstahl für</t>
  </si>
  <si>
    <t>C-Schlauchabsperrung</t>
  </si>
  <si>
    <t>Husqvarna XP Power 2-TA</t>
  </si>
  <si>
    <t>Kupplungssscheiben Rotex 38</t>
  </si>
  <si>
    <t>RW/2996</t>
  </si>
  <si>
    <t>RW/2995</t>
  </si>
  <si>
    <t>JZ; Farbe</t>
  </si>
  <si>
    <t>JZ; Kerzen, Decken  Projekt</t>
  </si>
  <si>
    <t>JZ; Korkplatten, Korkkleber</t>
  </si>
  <si>
    <t>JZ; Mülleimer, Kissenbezug,Box</t>
  </si>
  <si>
    <t>JZ; Sessel, Hocker, Behälter</t>
  </si>
  <si>
    <t>Alufolie, Elefantenpapier,</t>
  </si>
  <si>
    <t>Druckminderer, Manometer</t>
  </si>
  <si>
    <t>Ersatzlasche Haix</t>
  </si>
  <si>
    <t>Pinselset, Lackwalze,</t>
  </si>
  <si>
    <t>Rohre HT</t>
  </si>
  <si>
    <t>RW/3039</t>
  </si>
  <si>
    <t>Sperrschelle, Fl.Dichtung,</t>
  </si>
  <si>
    <t>Spiralbinderücken</t>
  </si>
  <si>
    <t>RW/3031</t>
  </si>
  <si>
    <t>RW/3038</t>
  </si>
  <si>
    <t>WZ-Einbaugarnitur,Kugelhahn,</t>
  </si>
  <si>
    <t>Div.Lebensmittel Gesunde Jause</t>
  </si>
  <si>
    <t>Druckerpatrone Canon</t>
  </si>
  <si>
    <t>RW/3088</t>
  </si>
  <si>
    <t>Korrekturstifte, Edding,Stifte</t>
  </si>
  <si>
    <t xml:space="preserve"> Nachdruck Loiblbuch</t>
  </si>
  <si>
    <t>Bits, Blechschrauben, Switter</t>
  </si>
  <si>
    <t>Bitt Garnitur, Dübelset,</t>
  </si>
  <si>
    <t>Dübel f. LKW-Garage</t>
  </si>
  <si>
    <t>RW/3103</t>
  </si>
  <si>
    <t>Hahnstücke, Verbinder,</t>
  </si>
  <si>
    <t xml:space="preserve">Kette 35 m, Karabiner, </t>
  </si>
  <si>
    <t>Maschinengew.Bohrer</t>
  </si>
  <si>
    <t>Mulchmesser, Luftfiltereinsatz</t>
  </si>
  <si>
    <t>RW/3134</t>
  </si>
  <si>
    <t>Ottoseal, Rollmeter, Zurrgurt</t>
  </si>
  <si>
    <t>RW/3135</t>
  </si>
  <si>
    <t>Rasenteppich, Zahlenschloss,</t>
  </si>
  <si>
    <t>Schaufeln, Krampen+Stiel,</t>
  </si>
  <si>
    <t>Schrauben, Zurrgurt,</t>
  </si>
  <si>
    <t>Schraubendreher, Stifte,</t>
  </si>
  <si>
    <t>RW/3108</t>
  </si>
  <si>
    <t>Schutzplane</t>
  </si>
  <si>
    <t>RW/3116</t>
  </si>
  <si>
    <t>Stahlstifte, Imbusschlüssel,</t>
  </si>
  <si>
    <t xml:space="preserve">Stockschrauben, Dübel, </t>
  </si>
  <si>
    <t>Teflonband, Klebeband,</t>
  </si>
  <si>
    <t>Urkunden, Pokaletiketten</t>
  </si>
  <si>
    <t>Weihnachtskärtchen 400 Stk.</t>
  </si>
  <si>
    <t>JZ-Netflex-Guthaben</t>
  </si>
  <si>
    <t>Portogeb. 07/2022</t>
  </si>
  <si>
    <t>RW/3211</t>
  </si>
  <si>
    <t>Glade-Duftspray</t>
  </si>
  <si>
    <t>Treibstoff+Kartengeb.  07/2022</t>
  </si>
  <si>
    <t xml:space="preserve">Abdeckfolie, Klebeband, </t>
  </si>
  <si>
    <t>Gardena Schlauch- u. Hahnstück</t>
  </si>
  <si>
    <t>Getränke + Zutaten</t>
  </si>
  <si>
    <t>Klausz M., Zuschuss Bildschirm</t>
  </si>
  <si>
    <t>RW/3293</t>
  </si>
  <si>
    <t>Lieferscheinblöcke Kläranlage</t>
  </si>
  <si>
    <t>Ordner, Uhu-Stic, Trennblätter</t>
  </si>
  <si>
    <t>Akku-Pack f.</t>
  </si>
  <si>
    <t>Audiovis. Lehrmittel 21/22</t>
  </si>
  <si>
    <t>Spezialflansch, Wasserwerk</t>
  </si>
  <si>
    <t>Staubbehälter, Motorschutzfil.</t>
  </si>
  <si>
    <t xml:space="preserve">Vergütung öff. Wiedergabe </t>
  </si>
  <si>
    <t>9 Stk. Hausnummerntafeln</t>
  </si>
  <si>
    <t>Alu-Schild</t>
  </si>
  <si>
    <t>dm-Drog.,Sofortdruck-Bilder</t>
  </si>
  <si>
    <t>Faltenfilter</t>
  </si>
  <si>
    <t>JZ-Spiel-Fifa23 f.Playst.</t>
  </si>
  <si>
    <t>RW/3406</t>
  </si>
  <si>
    <t xml:space="preserve">LED-Signalanlage, </t>
  </si>
  <si>
    <t>RW/3382</t>
  </si>
  <si>
    <t>Straßenmalkreiden</t>
  </si>
  <si>
    <t>RW/3407</t>
  </si>
  <si>
    <t>Toner CB435A</t>
  </si>
  <si>
    <t>RW/3451</t>
  </si>
  <si>
    <t>Austausch-WZ</t>
  </si>
  <si>
    <t>RW/3458</t>
  </si>
  <si>
    <t>RW/3456</t>
  </si>
  <si>
    <t>Diesel, Super, Ventilschutz</t>
  </si>
  <si>
    <t>dm-Drog.M.,JZ-LED-Nagellampe</t>
  </si>
  <si>
    <t>RW/3485</t>
  </si>
  <si>
    <t>Holzleim, Spezialkleister,</t>
  </si>
  <si>
    <t>RW/3435</t>
  </si>
  <si>
    <t>JZ-Div.f.Allt.-Zeichenpapier+</t>
  </si>
  <si>
    <t>RW/3436</t>
  </si>
  <si>
    <t>RW/3432</t>
  </si>
  <si>
    <t>Mikrofasermopp, Fasertuch,</t>
  </si>
  <si>
    <t>Müller,JZ-Elektronikfreies JZ</t>
  </si>
  <si>
    <t>Namensstreifen, Einsatzhose,</t>
  </si>
  <si>
    <t>RW/3486</t>
  </si>
  <si>
    <t xml:space="preserve">Pinsel f. Markierung </t>
  </si>
  <si>
    <t>RW/3484</t>
  </si>
  <si>
    <t>Propan rot</t>
  </si>
  <si>
    <t>Schablone f. Straßenmarkierung</t>
  </si>
  <si>
    <t>Schieber, Einbaugarn., Flansch</t>
  </si>
  <si>
    <t>Steckschlüssel-Einsatz,</t>
  </si>
  <si>
    <t>Winterhose f. Schülerlotsin</t>
  </si>
  <si>
    <t>RW/3506</t>
  </si>
  <si>
    <t>Geschenkskorb 70. Geb.</t>
  </si>
  <si>
    <t>RW/3511</t>
  </si>
  <si>
    <t xml:space="preserve">Ventil mit Dichtring f. </t>
  </si>
  <si>
    <t>RW/3498</t>
  </si>
  <si>
    <t>Wurmkiste.at, JZ; Wurmkiste +</t>
  </si>
  <si>
    <t>RW/3528</t>
  </si>
  <si>
    <t>Baby-Markt, Babyrasseln</t>
  </si>
  <si>
    <t>KG; Ordner, Schnellhefter</t>
  </si>
  <si>
    <t>KG; Wackelaugen, Fotoecken</t>
  </si>
  <si>
    <t>Treibstoff+Kartengeb.  08/2022</t>
  </si>
  <si>
    <t>RW/3561</t>
  </si>
  <si>
    <t>RW/3552</t>
  </si>
  <si>
    <t>Gehörschutzkapseln flach</t>
  </si>
  <si>
    <t xml:space="preserve">Kettensägefeilen, </t>
  </si>
  <si>
    <t>RW/3553</t>
  </si>
  <si>
    <t>Mop</t>
  </si>
  <si>
    <t>Zgons,Kompr.TE-AC FF-UF</t>
  </si>
  <si>
    <t>Akku f. Handfunkg. GP300</t>
  </si>
  <si>
    <t>RW/3611</t>
  </si>
  <si>
    <t>LED-Akku Minileuchten u.</t>
  </si>
  <si>
    <t>RW/3605</t>
  </si>
  <si>
    <t>Mondsee Druchlaufventil</t>
  </si>
  <si>
    <t>RW/3609</t>
  </si>
  <si>
    <t>WZ-Einbaugarnitur, Flansch,</t>
  </si>
  <si>
    <t>Laminiergerät+Folien</t>
  </si>
  <si>
    <t>RW/3612</t>
  </si>
  <si>
    <t>Brot f. gesunde Jause</t>
  </si>
  <si>
    <t>RW/3653</t>
  </si>
  <si>
    <t>RW/3654</t>
  </si>
  <si>
    <t>Diverse Lebensmittel</t>
  </si>
  <si>
    <t>RW/3648</t>
  </si>
  <si>
    <t xml:space="preserve">Heizöl f. Kärcher </t>
  </si>
  <si>
    <t>Inox Froschklappe</t>
  </si>
  <si>
    <t>RW/3646</t>
  </si>
  <si>
    <t>Leimstifte 60 Stk</t>
  </si>
  <si>
    <t>RW/3649</t>
  </si>
  <si>
    <t xml:space="preserve">Ordner, Mausmatte, </t>
  </si>
  <si>
    <t>Rechenbesen, Schaufel</t>
  </si>
  <si>
    <t>RW/3655</t>
  </si>
  <si>
    <t>Teilsickerrohr, Trockenbeton</t>
  </si>
  <si>
    <t>RW/3652</t>
  </si>
  <si>
    <t>WZ-Einbaugarnitur,</t>
  </si>
  <si>
    <t>RW/3700</t>
  </si>
  <si>
    <t>RW/3699</t>
  </si>
  <si>
    <t>RW/3698</t>
  </si>
  <si>
    <t>Notizblock+Pentel+Gelroller</t>
  </si>
  <si>
    <t>RW/3724</t>
  </si>
  <si>
    <t>Akkus für HFG</t>
  </si>
  <si>
    <t>Babybodies bedruckt 50 Stk</t>
  </si>
  <si>
    <t>RW/3728</t>
  </si>
  <si>
    <t>Bedrucken Babyrucksäcke 50 Stk</t>
  </si>
  <si>
    <t>RW/3734</t>
  </si>
  <si>
    <t>BWT Mondsee Oberteile</t>
  </si>
  <si>
    <t>Dichtungsschlämme</t>
  </si>
  <si>
    <t>Druckminderer, Monometer,</t>
  </si>
  <si>
    <t>RW/3730</t>
  </si>
  <si>
    <t>orangePower, mopSpray,</t>
  </si>
  <si>
    <t>Ottoseal, Akkord-Spachtel</t>
  </si>
  <si>
    <t>Silirub Silikon</t>
  </si>
  <si>
    <t xml:space="preserve">Wetex, Topfreiniger, </t>
  </si>
  <si>
    <t>RW/3735</t>
  </si>
  <si>
    <t>WZ-Verschraubung</t>
  </si>
  <si>
    <t>Kopierpapier+Tinte</t>
  </si>
  <si>
    <t>Betonfalzrohr 4m, PVC-Rohr</t>
  </si>
  <si>
    <t>BIPA,JZ-Leinöl-Deospr.Korr.</t>
  </si>
  <si>
    <t>BIPA,JZ-Leinöl+Deospr-Storno</t>
  </si>
  <si>
    <t>BIPA,JZ-Leinöl+Deospray</t>
  </si>
  <si>
    <t>RW/3801</t>
  </si>
  <si>
    <t>Farben u. Pinsel für</t>
  </si>
  <si>
    <t>RW/3774</t>
  </si>
  <si>
    <t>Protect-Oil</t>
  </si>
  <si>
    <t>RW/3781</t>
  </si>
  <si>
    <t>Stufenbohrer-Kassette,</t>
  </si>
  <si>
    <t>Toner HP schwarz</t>
  </si>
  <si>
    <t>Akku für HFG</t>
  </si>
  <si>
    <t>Dig. Zeitschaltuhr</t>
  </si>
  <si>
    <t>RW/3826</t>
  </si>
  <si>
    <t>div. Kleinteile</t>
  </si>
  <si>
    <t>RW/3827</t>
  </si>
  <si>
    <t>RW/3828</t>
  </si>
  <si>
    <t>Durchsteckfassungen; VS</t>
  </si>
  <si>
    <t>RW/3832</t>
  </si>
  <si>
    <t>Fehlerstromschutzschalter</t>
  </si>
  <si>
    <t>RW/3809</t>
  </si>
  <si>
    <t xml:space="preserve">Handbuch Kinderarmut in der </t>
  </si>
  <si>
    <t>RW/3814</t>
  </si>
  <si>
    <t>Kabelsand</t>
  </si>
  <si>
    <t>RW/3831</t>
  </si>
  <si>
    <t>RW/3810</t>
  </si>
  <si>
    <t>Putzpaier f. Werkstatt</t>
  </si>
  <si>
    <t>Spannbetttücher 30 Stk.</t>
  </si>
  <si>
    <t>RW/3834</t>
  </si>
  <si>
    <t>Vergaserdichtung f. Stampfer</t>
  </si>
  <si>
    <t>RW/3806</t>
  </si>
  <si>
    <t>RW/3851</t>
  </si>
  <si>
    <t>Durchsteckfassung</t>
  </si>
  <si>
    <t>Eckventile, Thermoflowset</t>
  </si>
  <si>
    <t>Nikolosackerl 500 Stk.</t>
  </si>
  <si>
    <t>Papierfiltertüten 3 Stk</t>
  </si>
  <si>
    <t>RW/3855</t>
  </si>
  <si>
    <t>Schultafellack, Lackwalze,</t>
  </si>
  <si>
    <t>RW/3852</t>
  </si>
  <si>
    <t>RW/3863</t>
  </si>
  <si>
    <t>Etikettierung RB Oktober</t>
  </si>
  <si>
    <t>RW/3914</t>
  </si>
  <si>
    <t>Fackelschalen 5 Stk.</t>
  </si>
  <si>
    <t>Hausanschl.Schieber, Fittinge,</t>
  </si>
  <si>
    <t>RW/3910</t>
  </si>
  <si>
    <t>RW/3913</t>
  </si>
  <si>
    <t>Gesch.f.Kinder/Blumenolympiade</t>
  </si>
  <si>
    <t>Hornbach,Bandmaße+Verbind.</t>
  </si>
  <si>
    <t>RW/3964</t>
  </si>
  <si>
    <t>RW/3965</t>
  </si>
  <si>
    <t>Treibstoff+Kartengeb.  09/2022</t>
  </si>
  <si>
    <t>RW/3960</t>
  </si>
  <si>
    <t>C-Hohlstahlrohr</t>
  </si>
  <si>
    <t>Handschuhe, Aufschriften</t>
  </si>
  <si>
    <t>RW/3961</t>
  </si>
  <si>
    <t>RW/3991</t>
  </si>
  <si>
    <t xml:space="preserve"> Glitzi, Müllsäcke</t>
  </si>
  <si>
    <t>RW/3981</t>
  </si>
  <si>
    <t xml:space="preserve">Div. Lebensmittel </t>
  </si>
  <si>
    <t>Kühlerfrost</t>
  </si>
  <si>
    <t>RW/4019</t>
  </si>
  <si>
    <t>Div.Empf.,Diesel-Maut</t>
  </si>
  <si>
    <t>RW/4013</t>
  </si>
  <si>
    <t>MultimarktAMA,JZ-Div.f.</t>
  </si>
  <si>
    <t>Besen, Kehrgarnitur</t>
  </si>
  <si>
    <t>Broschüre sicherer Schulweg</t>
  </si>
  <si>
    <t>RW/4072</t>
  </si>
  <si>
    <t>RW/4046</t>
  </si>
  <si>
    <t>Div. für gesunde Jause</t>
  </si>
  <si>
    <t>Easy Clipper, Glitter Gel,</t>
  </si>
  <si>
    <t>Einsatzoverall, Kragensp. OV</t>
  </si>
  <si>
    <t>Gleitnägel, Winkel, Schrauben</t>
  </si>
  <si>
    <t>Hahnstück</t>
  </si>
  <si>
    <t>Inbus-Einsätze</t>
  </si>
  <si>
    <t>Klebeband Transparent,</t>
  </si>
  <si>
    <t>Maurerpfanne</t>
  </si>
  <si>
    <t>Patchkabel 15m</t>
  </si>
  <si>
    <t>RW/4081</t>
  </si>
  <si>
    <t>Schlauchträger mit Klemmbögen</t>
  </si>
  <si>
    <t>Schraubendrehsatz,</t>
  </si>
  <si>
    <t>RW/4068</t>
  </si>
  <si>
    <t>Spiralbohrer 2 Stk.</t>
  </si>
  <si>
    <t>Vorhangschlösser, Schrauben</t>
  </si>
  <si>
    <t>JZ-Div.f.Alltagsbetr.Adventkr.</t>
  </si>
  <si>
    <t>Kunststoffleitpfosten 100 Stk.</t>
  </si>
  <si>
    <t>Rollboxen f.Abfallberatung</t>
  </si>
  <si>
    <t>RW/4108</t>
  </si>
  <si>
    <t>Smyths,JZ-Div.Spiele</t>
  </si>
  <si>
    <t>Fahrverbotstafeln, Rohrsteher</t>
  </si>
  <si>
    <t>RW/4117</t>
  </si>
  <si>
    <r>
      <rPr>
        <sz val="10"/>
        <rFont val="Arial"/>
        <charset val="1"/>
      </rPr>
      <t xml:space="preserve">~80g auf </t>
    </r>
    <r>
      <rPr>
        <sz val="8"/>
        <rFont val="Arial"/>
        <family val="2"/>
        <charset val="1"/>
      </rPr>
      <t>buerohandel.at</t>
    </r>
  </si>
  <si>
    <t>RW/4116</t>
  </si>
  <si>
    <t>RW/4126</t>
  </si>
  <si>
    <t>Straßenkappe</t>
  </si>
  <si>
    <t>RW/4138</t>
  </si>
  <si>
    <t>JZ-Sticker+Lackmarker</t>
  </si>
  <si>
    <t>AdBlue</t>
  </si>
  <si>
    <t>Aufputz-Gehäuse 2 Stk.</t>
  </si>
  <si>
    <t>RW/4219</t>
  </si>
  <si>
    <t>Bestätigungsgarnitur f.</t>
  </si>
  <si>
    <t xml:space="preserve">Combo-Dose, </t>
  </si>
  <si>
    <t xml:space="preserve">Diamanttrennscheibe, </t>
  </si>
  <si>
    <t>RW/4238</t>
  </si>
  <si>
    <t>Diesel-System 400 ml</t>
  </si>
  <si>
    <t>RW/4188</t>
  </si>
  <si>
    <t>Div.f.Nikolaus-Feier</t>
  </si>
  <si>
    <t>Ersatzteile f. Atemschutz</t>
  </si>
  <si>
    <t>FI-Schalter,Verbindungsklemmen</t>
  </si>
  <si>
    <t>Fotokarton</t>
  </si>
  <si>
    <t>Genol 5 L</t>
  </si>
  <si>
    <t>Glättkelle, Betonfix,</t>
  </si>
  <si>
    <t>Hüpfsäcke</t>
  </si>
  <si>
    <t>JZ-Div.f.Adv.+Weihn.Feier/</t>
  </si>
  <si>
    <t>RW/4164</t>
  </si>
  <si>
    <t>JZ-Stühle+Licht+Schrank</t>
  </si>
  <si>
    <t>Lüfterrad, Handstarter</t>
  </si>
  <si>
    <t>RW/4197</t>
  </si>
  <si>
    <t xml:space="preserve">Mop, orangePower, </t>
  </si>
  <si>
    <t>Nostradamus Grad 2</t>
  </si>
  <si>
    <t>RW/4224</t>
  </si>
  <si>
    <t>Rohrabstandsschellen,</t>
  </si>
  <si>
    <t>RW/4241</t>
  </si>
  <si>
    <t>Sachunterricht Kopiervorlagen</t>
  </si>
  <si>
    <t>RW/4206</t>
  </si>
  <si>
    <t>Schachtabdeckung, Polyfix</t>
  </si>
  <si>
    <t>RW/4240</t>
  </si>
  <si>
    <t>Stampfeinsatz kpl.</t>
  </si>
  <si>
    <t>TEDI,JZ-Bastelmat.f.Adv.+</t>
  </si>
  <si>
    <t>RW/4176</t>
  </si>
  <si>
    <t>RW/4223</t>
  </si>
  <si>
    <t>WSS Kombination</t>
  </si>
  <si>
    <t>Desinfektionsmittel 6 L,</t>
  </si>
  <si>
    <t>Gästebücher Diff.</t>
  </si>
  <si>
    <t>RW/4314</t>
  </si>
  <si>
    <t>Kugelschreiber, Ordner, Tixo,</t>
  </si>
  <si>
    <t>RW/4333</t>
  </si>
  <si>
    <t>Soziokratie; Konsenstspiel</t>
  </si>
  <si>
    <t>RW/4369</t>
  </si>
  <si>
    <t>Betonfalzrohr BFR 250</t>
  </si>
  <si>
    <t>RW/4372</t>
  </si>
  <si>
    <t>DonGuanShi,LED-Teelichter</t>
  </si>
  <si>
    <t>RW/4368</t>
  </si>
  <si>
    <t>RW/4374</t>
  </si>
  <si>
    <t>Einbaugarnitur starr</t>
  </si>
  <si>
    <t>RW/4360</t>
  </si>
  <si>
    <t>RW/4359</t>
  </si>
  <si>
    <t>Kuverts f.Weihnachtspost</t>
  </si>
  <si>
    <t>Laminiergerät</t>
  </si>
  <si>
    <t>RW/4325</t>
  </si>
  <si>
    <t>Regale+Tische</t>
  </si>
  <si>
    <t>Div.Garne,Rührst.+Pappteller</t>
  </si>
  <si>
    <t>dm-Drog.Markt,Kerzen</t>
  </si>
  <si>
    <t>dm-Drog.Markt,Kinderfrüchtetee</t>
  </si>
  <si>
    <t>RW/4457</t>
  </si>
  <si>
    <t>RW/4444</t>
  </si>
  <si>
    <t>RW/4443</t>
  </si>
  <si>
    <t>RW/4433</t>
  </si>
  <si>
    <t>Fichtenlatten</t>
  </si>
  <si>
    <t>RW/4419</t>
  </si>
  <si>
    <t>Laborkittel 15 Stk.</t>
  </si>
  <si>
    <t>RW/4432</t>
  </si>
  <si>
    <t>Lautsprecher f. Trauungen</t>
  </si>
  <si>
    <t>RW/4399</t>
  </si>
  <si>
    <t>Portogeb. 10/2022</t>
  </si>
  <si>
    <t>RW/4420</t>
  </si>
  <si>
    <t>Schlauch f. Honda-Aggregat</t>
  </si>
  <si>
    <t>Schraubhaken</t>
  </si>
  <si>
    <t>RW/4422</t>
  </si>
  <si>
    <t>Schubladenbox, Klasichthüllen,</t>
  </si>
  <si>
    <t>Spanplattenschrauben,</t>
  </si>
  <si>
    <t>Trockensauger hollutech TS131,</t>
  </si>
  <si>
    <t>RW/4530</t>
  </si>
  <si>
    <t>Abstandskeile, Filzzuschnittt,</t>
  </si>
  <si>
    <t>Arbeitshalbschuhe</t>
  </si>
  <si>
    <t>RW/4506</t>
  </si>
  <si>
    <t>Flyer Tarife ASZ</t>
  </si>
  <si>
    <t>Hydraulik-Kit</t>
  </si>
  <si>
    <t>RW/4476</t>
  </si>
  <si>
    <t>JZ-Lackmarker</t>
  </si>
  <si>
    <t>RW/4514</t>
  </si>
  <si>
    <t>Rundsiegel klein</t>
  </si>
  <si>
    <t>RW/4494</t>
  </si>
  <si>
    <t>Teilrückzlg. Musikschulbtr.</t>
  </si>
  <si>
    <t>Treibstoff+Kartengeb.  10/2022</t>
  </si>
  <si>
    <t>RW/4486</t>
  </si>
  <si>
    <t>Uhu-Stick+Papier</t>
  </si>
  <si>
    <t>Weihnachtskarten Bgm.</t>
  </si>
  <si>
    <t>Amazon, CD-Radios 4.Stk.</t>
  </si>
  <si>
    <t>home24,  JZ; Kompaktgarderobe</t>
  </si>
  <si>
    <t>RW/4634</t>
  </si>
  <si>
    <t>beko Gecko Hybrid</t>
  </si>
  <si>
    <t>RW/4629</t>
  </si>
  <si>
    <t>Bremsenreiniger 24 Stk.</t>
  </si>
  <si>
    <t>RW/4641</t>
  </si>
  <si>
    <t>RW/4651</t>
  </si>
  <si>
    <t>Diverse Blumen</t>
  </si>
  <si>
    <t>RW/4608</t>
  </si>
  <si>
    <t>Ecolan, WC-Gel, Abfallsäcke,</t>
  </si>
  <si>
    <t>RW/4607</t>
  </si>
  <si>
    <t>Ersatzteile f. Orffinstrumente</t>
  </si>
  <si>
    <t>RW/4650</t>
  </si>
  <si>
    <t>RW/4633</t>
  </si>
  <si>
    <t>Fugenmörtel Bildstock</t>
  </si>
  <si>
    <t>RW/4603</t>
  </si>
  <si>
    <t>Geschenkspapier</t>
  </si>
  <si>
    <t>Info Österreich sammelt</t>
  </si>
  <si>
    <t>RW/4599</t>
  </si>
  <si>
    <t>JZ-Ausstattung Geschirr</t>
  </si>
  <si>
    <t>JZ-Bücher</t>
  </si>
  <si>
    <t>RW/4598</t>
  </si>
  <si>
    <t>JZ-Zeichenbedarf</t>
  </si>
  <si>
    <t>RW/4643</t>
  </si>
  <si>
    <t>Kabelbinder f. Weihnachtsbel.</t>
  </si>
  <si>
    <t>RW/4637</t>
  </si>
  <si>
    <t>LEDtube, LED Röhre</t>
  </si>
  <si>
    <t>RW/4639</t>
  </si>
  <si>
    <t xml:space="preserve">LEDtube, LED Röhre für </t>
  </si>
  <si>
    <t>RW/4631</t>
  </si>
  <si>
    <t>Lysoform, Allzweckreiniger,</t>
  </si>
  <si>
    <t>RW/4642</t>
  </si>
  <si>
    <t>PVC-Mantelleitung, Klemme,</t>
  </si>
  <si>
    <t>Rohrbruch Otrouza Material</t>
  </si>
  <si>
    <t>RW/4638</t>
  </si>
  <si>
    <t>Schutzkontaktstecker,</t>
  </si>
  <si>
    <t>RW/4609</t>
  </si>
  <si>
    <t>RW/4601</t>
  </si>
  <si>
    <t>Stifte+Nachfüllungen</t>
  </si>
  <si>
    <t xml:space="preserve">Verteiler, Aderleitung braun </t>
  </si>
  <si>
    <t>RW/4863</t>
  </si>
  <si>
    <t>Aluschaufel, Maurerpfanne</t>
  </si>
  <si>
    <t>Äpfel, Erdnüsse, Mandarinen</t>
  </si>
  <si>
    <t xml:space="preserve">Auftausalz </t>
  </si>
  <si>
    <t>Auftausalz,Chlorkalzium</t>
  </si>
  <si>
    <t>RW/4875</t>
  </si>
  <si>
    <t>Basisrot, Basisgelb, Nitro,</t>
  </si>
  <si>
    <t>Bit-Garnitur, Gewindestange</t>
  </si>
  <si>
    <t>RW/4890</t>
  </si>
  <si>
    <t>Boom Box</t>
  </si>
  <si>
    <t>RW/4683</t>
  </si>
  <si>
    <t>RW/4888</t>
  </si>
  <si>
    <t>Cheklisten Sammlung</t>
  </si>
  <si>
    <t>RW/4711</t>
  </si>
  <si>
    <t>RW/4714</t>
  </si>
  <si>
    <t>Div. Kinderbücher</t>
  </si>
  <si>
    <t xml:space="preserve">Div. Lebensmittel für </t>
  </si>
  <si>
    <t>RW/4923</t>
  </si>
  <si>
    <t>RW/4806</t>
  </si>
  <si>
    <t>Donau Aquabella plus</t>
  </si>
  <si>
    <t>RW/4821</t>
  </si>
  <si>
    <t>Eimer, Schnabeleimer</t>
  </si>
  <si>
    <t>Etikettierung Bgm-Rundbrief 12</t>
  </si>
  <si>
    <t>RW/4826</t>
  </si>
  <si>
    <t>Fächerträger</t>
  </si>
  <si>
    <t>Fasfeder, Gabelkopf,</t>
  </si>
  <si>
    <t>RW/4733</t>
  </si>
  <si>
    <t>RW/4761</t>
  </si>
  <si>
    <t>Fuchsschwanz</t>
  </si>
  <si>
    <t>Glühlampen,Kabelbinder,</t>
  </si>
  <si>
    <t>RW/4760</t>
  </si>
  <si>
    <t>Honeywell Druckminderer</t>
  </si>
  <si>
    <t>RW/4869</t>
  </si>
  <si>
    <t>JZ; TonerKit Samsung</t>
  </si>
  <si>
    <t>Kaffee, Becher, Milch, Zucker</t>
  </si>
  <si>
    <t>Kurbeltaschenlampen,</t>
  </si>
  <si>
    <t>RW/4813</t>
  </si>
  <si>
    <t>Kvetten-Tests</t>
  </si>
  <si>
    <t>Lebensmittel f. Kindergr.</t>
  </si>
  <si>
    <t>RW/4920</t>
  </si>
  <si>
    <t>Led-Lampen, Leuchtstofflampen</t>
  </si>
  <si>
    <t>LED-Lampen, Leuchtstofflampen</t>
  </si>
  <si>
    <t>RW/4763</t>
  </si>
  <si>
    <t>Man. Abquetschvorrichtung für</t>
  </si>
  <si>
    <t>RW/4870</t>
  </si>
  <si>
    <t>RW/4852</t>
  </si>
  <si>
    <t>Müllbroschüre u. Stickerbogen</t>
  </si>
  <si>
    <t>RW/4867</t>
  </si>
  <si>
    <t>Parkpank für Aussichtspunkt</t>
  </si>
  <si>
    <t>RW/4812</t>
  </si>
  <si>
    <t>Polaroid´s Elektronikfreies JZ</t>
  </si>
  <si>
    <t>Portogeb. 06/2022</t>
  </si>
  <si>
    <t>Profilborsten, Schrubber,</t>
  </si>
  <si>
    <t>RB Beilage Müllabfuhrkalender</t>
  </si>
  <si>
    <t>Rohrkupplung schubgesichert</t>
  </si>
  <si>
    <t>RW/4825</t>
  </si>
  <si>
    <t>Schneeschaufel, Schneeschieber</t>
  </si>
  <si>
    <t>RW/4862</t>
  </si>
  <si>
    <t>Schneeschieber 2 Stk.</t>
  </si>
  <si>
    <t>RW/4882</t>
  </si>
  <si>
    <t>Schraci FI</t>
  </si>
  <si>
    <t>Schrauben, Flügelmutter,</t>
  </si>
  <si>
    <t>Schuko-Steckdose, Rahmen</t>
  </si>
  <si>
    <t>RW/4864</t>
  </si>
  <si>
    <t>Schulobstlieferung 2022/23</t>
  </si>
  <si>
    <t>RW/4819</t>
  </si>
  <si>
    <t>Sperrpfosten</t>
  </si>
  <si>
    <t>Stehleiter, Einziehfeder</t>
  </si>
  <si>
    <t>RW/4860</t>
  </si>
  <si>
    <t>Stempel</t>
  </si>
  <si>
    <t xml:space="preserve">Tixoroller, Klarsichthüllen, </t>
  </si>
  <si>
    <t>RW/4710</t>
  </si>
  <si>
    <t>RW/4822</t>
  </si>
  <si>
    <t>Trichter, Pattex, Schneebesen,</t>
  </si>
  <si>
    <t>RW/4732</t>
  </si>
  <si>
    <t>Trockenbeton  Einlaufschächte</t>
  </si>
  <si>
    <t>RW/4731</t>
  </si>
  <si>
    <t>Trockenbeton Kanaldeckel</t>
  </si>
  <si>
    <t>Zentralschlüssel 2 Stk.</t>
  </si>
  <si>
    <t>Hausnr.Tafel</t>
  </si>
  <si>
    <t>Mietw.</t>
  </si>
  <si>
    <t>Aspen 2-Takt</t>
  </si>
  <si>
    <t>Bremsrein.,</t>
  </si>
  <si>
    <t>Natüranzünd.,</t>
  </si>
  <si>
    <t>Frostkoffer</t>
  </si>
  <si>
    <t>Olympia-Plakat</t>
  </si>
  <si>
    <t xml:space="preserve">Spirituosen </t>
  </si>
  <si>
    <t>Wegweiser</t>
  </si>
  <si>
    <t xml:space="preserve">Einbaugarnitur </t>
  </si>
  <si>
    <t>Humus</t>
  </si>
  <si>
    <t>Schlüssel</t>
  </si>
  <si>
    <t xml:space="preserve">JZ: Datenspeicher </t>
  </si>
  <si>
    <t>Trinkbecher</t>
  </si>
  <si>
    <t>Diesel-Kehrm.</t>
  </si>
  <si>
    <t>Mineral</t>
  </si>
  <si>
    <t>Blumen FF</t>
  </si>
  <si>
    <t>Mietw..</t>
  </si>
  <si>
    <t>Getränke Aufbau</t>
  </si>
  <si>
    <t>Plakate, Flyer</t>
  </si>
  <si>
    <t>Getränke</t>
  </si>
  <si>
    <t>Verhütungskoffer</t>
  </si>
  <si>
    <t>Bogenplakat Sporttag</t>
  </si>
  <si>
    <t>Libro,Laminierfolie</t>
  </si>
  <si>
    <t>Miet.</t>
  </si>
  <si>
    <t>Herbstbepflanzung</t>
  </si>
  <si>
    <t>weiß, Tiefengrund</t>
  </si>
  <si>
    <t>Kinozentr.,JZ-Kinokarten</t>
  </si>
  <si>
    <t>Bilderrahmen</t>
  </si>
  <si>
    <t>Frostkoffer Gehweg</t>
  </si>
  <si>
    <t>Schlossriegel</t>
  </si>
  <si>
    <t>Projekt</t>
  </si>
  <si>
    <t>LD Lampen</t>
  </si>
  <si>
    <t>Bepflanzung FF</t>
  </si>
  <si>
    <t>Bepflanzung</t>
  </si>
  <si>
    <t>Bepflanzung Tröge</t>
  </si>
  <si>
    <t>Hausanschl</t>
  </si>
  <si>
    <t>Miet.Spender</t>
  </si>
  <si>
    <t>Hausnr.</t>
  </si>
  <si>
    <t>Transparent</t>
  </si>
  <si>
    <t>Lichthaube</t>
  </si>
  <si>
    <t>Hepatitis-Impfst.</t>
  </si>
  <si>
    <t>Hepatitis,FSME-Impf.</t>
  </si>
  <si>
    <t>Blumen Tröge</t>
  </si>
  <si>
    <t>Kuverts 2000 Stk.</t>
  </si>
  <si>
    <t>Miete Spender</t>
  </si>
  <si>
    <t>Geschekskorb</t>
  </si>
  <si>
    <t>Essen+Getr.</t>
  </si>
  <si>
    <t>Kost.Ers. Essen+Getr.</t>
  </si>
  <si>
    <t>Arbeithndschuhe</t>
  </si>
  <si>
    <t>Stauden</t>
  </si>
  <si>
    <t>Broschüre</t>
  </si>
  <si>
    <t>Gewindeflansch</t>
  </si>
  <si>
    <t>Splitt f. Rohrbruch</t>
  </si>
  <si>
    <t>Miete Spende</t>
  </si>
  <si>
    <t>Umb.</t>
  </si>
  <si>
    <t>Abo</t>
  </si>
  <si>
    <t>Handy</t>
  </si>
  <si>
    <t>Stehverlängerung</t>
  </si>
  <si>
    <t>Bipa,Gratulation</t>
  </si>
  <si>
    <t>Medaillen</t>
  </si>
  <si>
    <t xml:space="preserve">Visitenkarten </t>
  </si>
  <si>
    <t>Plakatständer</t>
  </si>
  <si>
    <t>Plakatst.</t>
  </si>
  <si>
    <t>Material</t>
  </si>
  <si>
    <t>Startnummern</t>
  </si>
  <si>
    <t>Tischrechner</t>
  </si>
  <si>
    <t>Hausnr.Schilder</t>
  </si>
  <si>
    <t>Injektionsmörtel</t>
  </si>
  <si>
    <t>Wanderwegschilder</t>
  </si>
  <si>
    <t>Hausnummerntafel</t>
  </si>
  <si>
    <t>JZ;Heilerde+Bienenwachs</t>
  </si>
  <si>
    <t>Schlüsselschrank</t>
  </si>
  <si>
    <t>Blumenkisten</t>
  </si>
  <si>
    <t>Wegschotter</t>
  </si>
  <si>
    <t>Grassamen Schranken</t>
  </si>
  <si>
    <t>Download ÖNORM</t>
  </si>
  <si>
    <t>Rasenerde 5m³ Schranken</t>
  </si>
  <si>
    <t>Miete Spend.</t>
  </si>
  <si>
    <t>Rahmen</t>
  </si>
  <si>
    <t>Abo Verordnungsblätter</t>
  </si>
  <si>
    <t>Diesel f.</t>
  </si>
  <si>
    <t>Lärchenstemp.</t>
  </si>
  <si>
    <t>JZ: Beamer Epsom</t>
  </si>
  <si>
    <t>Korr.</t>
  </si>
  <si>
    <t>Kombi-Tester</t>
  </si>
  <si>
    <t>Benzinmotorsäge</t>
  </si>
  <si>
    <t>Pflanzkelle,Fugenkratzer,</t>
  </si>
  <si>
    <t>Verbindungsmuffe</t>
  </si>
  <si>
    <t>Rückzlg. DZ</t>
  </si>
  <si>
    <t>Abo Zeitung</t>
  </si>
  <si>
    <t>Pellets f. FF</t>
  </si>
  <si>
    <t>Etikettierung</t>
  </si>
  <si>
    <t>Muttertagsblumen</t>
  </si>
  <si>
    <t xml:space="preserve">Absperrgitter </t>
  </si>
  <si>
    <t>Beton</t>
  </si>
  <si>
    <t>Zusatztafel</t>
  </si>
  <si>
    <t>Englischheft</t>
  </si>
  <si>
    <t>Helmstreifen</t>
  </si>
  <si>
    <t xml:space="preserve">Miete Spender </t>
  </si>
  <si>
    <t>JZ;Fahrrad-</t>
  </si>
  <si>
    <t>dm-Drog</t>
  </si>
  <si>
    <t>dm-Drog,Teppichschaum</t>
  </si>
  <si>
    <t>Magnetheber</t>
  </si>
  <si>
    <t>Uniform</t>
  </si>
  <si>
    <t>Kontrollbänder</t>
  </si>
  <si>
    <t>2-Monats-Vignette</t>
  </si>
  <si>
    <t>PVC-Plane</t>
  </si>
  <si>
    <t>Gutschrift Einbausatz</t>
  </si>
  <si>
    <t>Zinnrose</t>
  </si>
  <si>
    <t xml:space="preserve">Schlüssel </t>
  </si>
  <si>
    <t>Schotter f. Bildstock</t>
  </si>
  <si>
    <t>JZ-Div</t>
  </si>
  <si>
    <t>KG-Div.</t>
  </si>
  <si>
    <t>Hausnr.Tafeln</t>
  </si>
  <si>
    <t>Adventkranz</t>
  </si>
  <si>
    <t>Blumen Weihnachtsfeier</t>
  </si>
  <si>
    <t>Tax A.,Produkt.Figur</t>
  </si>
  <si>
    <t>Bücher 5 Stk.</t>
  </si>
  <si>
    <t>JZ;Div.</t>
  </si>
  <si>
    <t>JZ; Feingebäck</t>
  </si>
  <si>
    <t>Einbaugarnitur</t>
  </si>
  <si>
    <t xml:space="preserve">Rasensamen </t>
  </si>
  <si>
    <t>Erde f. Böschung</t>
  </si>
  <si>
    <t>Div.Empf.,Gratul.100</t>
  </si>
  <si>
    <t>Ausgleichsring</t>
  </si>
  <si>
    <t xml:space="preserve"> Hinweisschild</t>
  </si>
  <si>
    <t>ÖKO-Extrakt, Reifenschw.</t>
  </si>
  <si>
    <t>Zeckenimpf.</t>
  </si>
  <si>
    <t>gold 2 Stk.</t>
  </si>
  <si>
    <t>Getränke-Jury</t>
  </si>
  <si>
    <t>Gästeehrung</t>
  </si>
  <si>
    <t>Platte PPH</t>
  </si>
  <si>
    <t xml:space="preserve">Reindling </t>
  </si>
  <si>
    <t>Geschenk</t>
  </si>
  <si>
    <t>Strohballen</t>
  </si>
  <si>
    <t>Bauernreindling</t>
  </si>
  <si>
    <t>Geschenke f. Jury</t>
  </si>
  <si>
    <t>Trichter</t>
  </si>
  <si>
    <t>Reinig.Material</t>
  </si>
  <si>
    <t>Kreide+Ringm.+Uhu+Klam.f.</t>
  </si>
  <si>
    <t>Aktenregale f.</t>
  </si>
  <si>
    <t>Benzinkanister 20l-FF</t>
  </si>
  <si>
    <t>Trinkwasser</t>
  </si>
  <si>
    <t>70. Geb.</t>
  </si>
  <si>
    <t xml:space="preserve"> Babyrasseln</t>
  </si>
  <si>
    <t>Babyrasseln</t>
  </si>
  <si>
    <t>Verteiler</t>
  </si>
  <si>
    <t>Pellets FF</t>
  </si>
  <si>
    <t>Holzfiguren</t>
  </si>
  <si>
    <t>Reindling Hochzeit</t>
  </si>
  <si>
    <t>Sisalbindfaden</t>
  </si>
  <si>
    <t>Kunststoffrahm.f.100J</t>
  </si>
  <si>
    <t>Schneestangen150Stk.</t>
  </si>
  <si>
    <t>Parkplatztafel</t>
  </si>
  <si>
    <t>2-Takt Motoröl</t>
  </si>
  <si>
    <t>Trafo,Thermostat</t>
  </si>
  <si>
    <t>Diehl;Wasserzähl.</t>
  </si>
  <si>
    <t>Spar;</t>
  </si>
  <si>
    <t>Hüllen, Ordner</t>
  </si>
  <si>
    <t>Div.f.Gratulat.</t>
  </si>
  <si>
    <t>Lose f. 2018</t>
  </si>
  <si>
    <t>Lose f. 1500 Stk.</t>
  </si>
  <si>
    <t xml:space="preserve">101. Geburtstag </t>
  </si>
  <si>
    <t>Magnetpuzzle politisch</t>
  </si>
  <si>
    <t>Österreich- Band f.</t>
  </si>
  <si>
    <t>Magnet Puzzle</t>
  </si>
  <si>
    <t>physisch</t>
  </si>
  <si>
    <t>Abo Bauer</t>
  </si>
  <si>
    <t>Plane</t>
  </si>
  <si>
    <t>Film</t>
  </si>
  <si>
    <t>JZ-Fahrradhelm,</t>
  </si>
  <si>
    <t>Retournahme-JZ;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</si>
</sst>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#,##0.00_ ;\-#,##0.00\ "/>
  </numFmts>
  <fonts count="6" x14ac:knownFonts="1">
    <font>
      <sz val="10"/>
      <name val="Arial"/>
      <charset val="1"/>
    </font>
    <font>
      <sz val="10"/>
      <name val="Arial"/>
    </font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EDEDED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FFFFCC"/>
        <bgColor rgb="FFFFF2CC"/>
      </patternFill>
    </fill>
    <fill>
      <patternFill patternType="solid">
        <fgColor rgb="FFD9D9D9"/>
        <bgColor rgb="FFDBDBDB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2" fillId="2" borderId="0" applyBorder="0" applyProtection="0"/>
    <xf numFmtId="0" fontId="2" fillId="3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5" fillId="14" borderId="1" applyProtection="0"/>
  </cellStyleXfs>
  <cellXfs count="11">
    <xf numFmtId="0" fontId="0" fillId="0" borderId="0" xfId="0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5" fontId="3" fillId="15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4" fillId="15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4">
    <cellStyle name="20 % - Akzent1 2" xfId="1" xr:uid="{00000000-0005-0000-0000-000006000000}"/>
    <cellStyle name="20 % - Akzent2 2" xfId="2" xr:uid="{00000000-0005-0000-0000-000007000000}"/>
    <cellStyle name="20 % - Akzent3 2" xfId="3" xr:uid="{00000000-0005-0000-0000-000008000000}"/>
    <cellStyle name="20 % - Akzent4 2" xfId="4" xr:uid="{00000000-0005-0000-0000-000009000000}"/>
    <cellStyle name="20 % - Akzent5 2" xfId="5" xr:uid="{00000000-0005-0000-0000-00000A000000}"/>
    <cellStyle name="20 % - Akzent6 2" xfId="6" xr:uid="{00000000-0005-0000-0000-00000B000000}"/>
    <cellStyle name="40 % - Akzent1 2" xfId="7" xr:uid="{00000000-0005-0000-0000-00000C000000}"/>
    <cellStyle name="40 % - Akzent2 2" xfId="8" xr:uid="{00000000-0005-0000-0000-00000D000000}"/>
    <cellStyle name="40 % - Akzent3 2" xfId="9" xr:uid="{00000000-0005-0000-0000-00000E000000}"/>
    <cellStyle name="40 % - Akzent4 2" xfId="10" xr:uid="{00000000-0005-0000-0000-00000F000000}"/>
    <cellStyle name="40 % - Akzent5 2" xfId="11" xr:uid="{00000000-0005-0000-0000-000010000000}"/>
    <cellStyle name="40 % - Akzent6 2" xfId="12" xr:uid="{00000000-0005-0000-0000-000011000000}"/>
    <cellStyle name="Notiz 2" xfId="13" xr:uid="{00000000-0005-0000-0000-000012000000}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2CC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BDBDB"/>
      <rgbColor rgb="FFD9D9D9"/>
      <rgbColor rgb="FFF8CBAD"/>
      <rgbColor rgb="FF3366FF"/>
      <rgbColor rgb="FF33CCCC"/>
      <rgbColor rgb="FF99CC00"/>
      <rgbColor rgb="FFFBE5D6"/>
      <rgbColor rgb="FFFF9900"/>
      <rgbColor rgb="FFFF6600"/>
      <rgbColor rgb="FF666699"/>
      <rgbColor rgb="FFC5E0B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02"/>
  <sheetViews>
    <sheetView tabSelected="1" zoomScale="119" zoomScaleNormal="119" workbookViewId="0">
      <pane ySplit="1" topLeftCell="A5085" activePane="bottomLeft" state="frozen"/>
      <selection pane="bottomLeft" activeCell="C5091" sqref="C5091"/>
    </sheetView>
  </sheetViews>
  <sheetFormatPr baseColWidth="10" defaultColWidth="11.54296875" defaultRowHeight="12.5" x14ac:dyDescent="0.25"/>
  <cols>
    <col min="1" max="1" width="3" style="1" customWidth="1"/>
    <col min="2" max="2" width="3.54296875" style="2" customWidth="1"/>
    <col min="3" max="3" width="24" style="1" customWidth="1"/>
    <col min="4" max="4" width="1.54296875" style="3" customWidth="1"/>
    <col min="5" max="5" width="7.90625" style="3" customWidth="1"/>
    <col min="6" max="6" width="15.26953125" style="4" customWidth="1"/>
    <col min="7" max="7" width="3.1796875" style="1" customWidth="1"/>
    <col min="8" max="8" width="3" style="1" customWidth="1"/>
    <col min="9" max="9" width="37.08984375" style="1" customWidth="1"/>
    <col min="10" max="10" width="8.90625" style="1" customWidth="1"/>
    <col min="11" max="11" width="1.7265625" style="1" customWidth="1"/>
    <col min="12" max="12" width="9.54296875" style="1" customWidth="1"/>
    <col min="13" max="13" width="5.08984375" style="1" customWidth="1"/>
    <col min="14" max="14" width="3.08984375" style="1" customWidth="1"/>
    <col min="15" max="15" width="6" customWidth="1"/>
    <col min="16" max="16" width="17.1796875" customWidth="1"/>
  </cols>
  <sheetData>
    <row r="1" spans="1:16" x14ac:dyDescent="0.25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1" t="s">
        <v>16</v>
      </c>
      <c r="B2" s="2">
        <v>43116</v>
      </c>
      <c r="C2" s="1" t="s">
        <v>17</v>
      </c>
      <c r="E2" s="3">
        <v>331.2</v>
      </c>
      <c r="F2" s="4">
        <v>331.2</v>
      </c>
      <c r="G2" s="1">
        <v>2018</v>
      </c>
      <c r="H2" s="1">
        <v>1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</row>
    <row r="3" spans="1:16" x14ac:dyDescent="0.25">
      <c r="A3" s="1" t="s">
        <v>23</v>
      </c>
      <c r="B3" s="2">
        <v>43119</v>
      </c>
      <c r="C3" s="1" t="s">
        <v>1002</v>
      </c>
      <c r="E3" s="3">
        <v>50</v>
      </c>
      <c r="F3" s="4">
        <v>50</v>
      </c>
      <c r="G3" s="1">
        <v>2018</v>
      </c>
      <c r="H3" s="1">
        <v>1</v>
      </c>
      <c r="I3" s="1" t="s">
        <v>24</v>
      </c>
      <c r="J3" s="1" t="s">
        <v>25</v>
      </c>
      <c r="K3" s="1" t="s">
        <v>20</v>
      </c>
      <c r="L3" s="1" t="s">
        <v>26</v>
      </c>
      <c r="M3" s="1" t="s">
        <v>27</v>
      </c>
    </row>
    <row r="4" spans="1:16" x14ac:dyDescent="0.25">
      <c r="A4" s="1" t="s">
        <v>28</v>
      </c>
      <c r="B4" s="2">
        <v>43119</v>
      </c>
      <c r="C4" s="1" t="s">
        <v>29</v>
      </c>
      <c r="E4" s="3">
        <v>89</v>
      </c>
      <c r="F4" s="4">
        <v>89</v>
      </c>
      <c r="G4" s="1">
        <v>2018</v>
      </c>
      <c r="H4" s="1">
        <v>1</v>
      </c>
      <c r="I4" s="1" t="s">
        <v>30</v>
      </c>
      <c r="J4" s="1" t="s">
        <v>25</v>
      </c>
      <c r="K4" s="1" t="s">
        <v>20</v>
      </c>
      <c r="L4" s="1" t="s">
        <v>31</v>
      </c>
      <c r="M4" s="1" t="s">
        <v>27</v>
      </c>
    </row>
    <row r="5" spans="1:16" x14ac:dyDescent="0.25">
      <c r="A5" s="1" t="s">
        <v>32</v>
      </c>
      <c r="B5" s="2">
        <v>43126</v>
      </c>
      <c r="C5" s="1" t="s">
        <v>33</v>
      </c>
      <c r="D5" s="3">
        <v>20</v>
      </c>
      <c r="E5" s="3">
        <v>4862.3999999999996</v>
      </c>
      <c r="F5" s="4">
        <v>4052</v>
      </c>
      <c r="G5" s="1">
        <v>2018</v>
      </c>
      <c r="H5" s="1">
        <v>1</v>
      </c>
      <c r="I5" s="1" t="s">
        <v>34</v>
      </c>
      <c r="J5" s="1" t="s">
        <v>35</v>
      </c>
      <c r="K5" s="1" t="s">
        <v>20</v>
      </c>
      <c r="L5" s="1" t="s">
        <v>36</v>
      </c>
      <c r="M5" s="1" t="s">
        <v>37</v>
      </c>
      <c r="O5">
        <f>F5*72.79120024</f>
        <v>294949.94337247999</v>
      </c>
    </row>
    <row r="6" spans="1:16" x14ac:dyDescent="0.25">
      <c r="A6" s="1" t="s">
        <v>38</v>
      </c>
      <c r="B6" s="2">
        <v>43126</v>
      </c>
      <c r="C6" s="1" t="s">
        <v>39</v>
      </c>
      <c r="E6" s="3">
        <v>730.83</v>
      </c>
      <c r="F6" s="4">
        <v>730.83</v>
      </c>
      <c r="G6" s="1">
        <v>2018</v>
      </c>
      <c r="H6" s="1">
        <v>1</v>
      </c>
      <c r="I6" s="1" t="s">
        <v>40</v>
      </c>
      <c r="J6" s="1" t="s">
        <v>41</v>
      </c>
      <c r="K6" s="1" t="s">
        <v>20</v>
      </c>
      <c r="L6" s="1" t="s">
        <v>42</v>
      </c>
      <c r="M6" s="1" t="s">
        <v>43</v>
      </c>
      <c r="O6">
        <f>F6/1.26</f>
        <v>580.02380952380952</v>
      </c>
    </row>
    <row r="7" spans="1:16" x14ac:dyDescent="0.25">
      <c r="A7" s="1" t="s">
        <v>44</v>
      </c>
      <c r="B7" s="2">
        <v>43126</v>
      </c>
      <c r="C7" s="1" t="s">
        <v>39</v>
      </c>
      <c r="E7" s="3">
        <v>123.24</v>
      </c>
      <c r="F7" s="4">
        <v>123.24</v>
      </c>
      <c r="G7" s="1">
        <v>2018</v>
      </c>
      <c r="H7" s="1">
        <v>1</v>
      </c>
      <c r="I7" s="1" t="s">
        <v>40</v>
      </c>
      <c r="J7" s="1" t="s">
        <v>41</v>
      </c>
      <c r="K7" s="1" t="s">
        <v>20</v>
      </c>
      <c r="L7" s="1" t="s">
        <v>42</v>
      </c>
      <c r="M7" s="1" t="s">
        <v>43</v>
      </c>
      <c r="O7">
        <f>F7/1.26</f>
        <v>97.80952380952381</v>
      </c>
    </row>
    <row r="8" spans="1:16" x14ac:dyDescent="0.25">
      <c r="A8" s="1" t="s">
        <v>45</v>
      </c>
      <c r="B8" s="2">
        <v>43126</v>
      </c>
      <c r="C8" s="1" t="s">
        <v>7883</v>
      </c>
      <c r="E8" s="3">
        <v>25.92</v>
      </c>
      <c r="F8" s="4">
        <v>25.92</v>
      </c>
      <c r="G8" s="1">
        <v>2018</v>
      </c>
      <c r="H8" s="1">
        <v>1</v>
      </c>
      <c r="I8" s="1" t="s">
        <v>46</v>
      </c>
      <c r="J8" s="1" t="s">
        <v>25</v>
      </c>
      <c r="K8" s="1" t="s">
        <v>20</v>
      </c>
      <c r="L8" s="1" t="s">
        <v>47</v>
      </c>
      <c r="M8" s="1" t="s">
        <v>27</v>
      </c>
      <c r="O8">
        <f>F8*5.3</f>
        <v>137.376</v>
      </c>
    </row>
    <row r="9" spans="1:16" x14ac:dyDescent="0.25">
      <c r="A9" s="1" t="s">
        <v>48</v>
      </c>
      <c r="B9" s="2">
        <v>43126</v>
      </c>
      <c r="C9" s="1" t="s">
        <v>49</v>
      </c>
      <c r="E9" s="3">
        <v>44.37</v>
      </c>
      <c r="F9" s="4">
        <v>44.37</v>
      </c>
      <c r="G9" s="1">
        <v>2018</v>
      </c>
      <c r="H9" s="1">
        <v>1</v>
      </c>
      <c r="I9" s="1" t="s">
        <v>50</v>
      </c>
      <c r="J9" s="1" t="s">
        <v>51</v>
      </c>
      <c r="K9" s="1" t="s">
        <v>20</v>
      </c>
      <c r="L9" s="1" t="s">
        <v>52</v>
      </c>
      <c r="M9" s="1" t="s">
        <v>53</v>
      </c>
      <c r="O9">
        <f>F9*176</f>
        <v>7809.12</v>
      </c>
    </row>
    <row r="10" spans="1:16" x14ac:dyDescent="0.25">
      <c r="A10" s="1" t="s">
        <v>54</v>
      </c>
      <c r="B10" s="2">
        <v>43126</v>
      </c>
      <c r="C10" s="1" t="s">
        <v>55</v>
      </c>
      <c r="D10" s="3">
        <v>20</v>
      </c>
      <c r="E10" s="3">
        <v>359.33</v>
      </c>
      <c r="F10" s="4">
        <v>299.44</v>
      </c>
      <c r="G10" s="1">
        <v>2018</v>
      </c>
      <c r="H10" s="1">
        <v>1</v>
      </c>
      <c r="I10" s="1" t="s">
        <v>56</v>
      </c>
      <c r="J10" s="1" t="s">
        <v>35</v>
      </c>
      <c r="K10" s="1" t="s">
        <v>20</v>
      </c>
      <c r="L10" s="1" t="s">
        <v>57</v>
      </c>
      <c r="M10" s="1" t="s">
        <v>37</v>
      </c>
    </row>
    <row r="11" spans="1:16" x14ac:dyDescent="0.25">
      <c r="A11" s="1" t="s">
        <v>58</v>
      </c>
      <c r="B11" s="2">
        <v>43126</v>
      </c>
      <c r="C11" s="1" t="s">
        <v>59</v>
      </c>
      <c r="E11" s="3">
        <v>27.99</v>
      </c>
      <c r="F11" s="4">
        <v>27.99</v>
      </c>
      <c r="G11" s="1">
        <v>2018</v>
      </c>
      <c r="H11" s="1">
        <v>1</v>
      </c>
      <c r="I11" s="1" t="s">
        <v>40</v>
      </c>
      <c r="J11" s="1" t="s">
        <v>41</v>
      </c>
      <c r="K11" s="1" t="s">
        <v>20</v>
      </c>
      <c r="L11" s="1" t="s">
        <v>42</v>
      </c>
      <c r="M11" s="1" t="s">
        <v>43</v>
      </c>
    </row>
    <row r="12" spans="1:16" x14ac:dyDescent="0.25">
      <c r="A12" s="1" t="s">
        <v>60</v>
      </c>
      <c r="B12" s="2">
        <v>43126</v>
      </c>
      <c r="C12" s="1" t="s">
        <v>59</v>
      </c>
      <c r="E12" s="3">
        <v>77.489999999999995</v>
      </c>
      <c r="F12" s="4">
        <v>77.489999999999995</v>
      </c>
      <c r="G12" s="1">
        <v>2018</v>
      </c>
      <c r="H12" s="1">
        <v>1</v>
      </c>
      <c r="I12" s="1" t="s">
        <v>40</v>
      </c>
      <c r="J12" s="1" t="s">
        <v>41</v>
      </c>
      <c r="K12" s="1" t="s">
        <v>20</v>
      </c>
      <c r="L12" s="1" t="s">
        <v>42</v>
      </c>
      <c r="M12" s="1" t="s">
        <v>43</v>
      </c>
    </row>
    <row r="13" spans="1:16" x14ac:dyDescent="0.25">
      <c r="A13" s="1" t="s">
        <v>61</v>
      </c>
      <c r="B13" s="2">
        <v>43126</v>
      </c>
      <c r="C13" s="1" t="s">
        <v>62</v>
      </c>
      <c r="E13" s="3">
        <v>185.62</v>
      </c>
      <c r="F13" s="4">
        <v>185.62</v>
      </c>
      <c r="G13" s="1">
        <v>2018</v>
      </c>
      <c r="H13" s="1">
        <v>1</v>
      </c>
      <c r="I13" s="1" t="s">
        <v>40</v>
      </c>
      <c r="J13" s="1" t="s">
        <v>41</v>
      </c>
      <c r="K13" s="1" t="s">
        <v>20</v>
      </c>
      <c r="L13" s="1" t="s">
        <v>42</v>
      </c>
      <c r="M13" s="1" t="s">
        <v>43</v>
      </c>
      <c r="O13">
        <f>F13/1.26</f>
        <v>147.31746031746033</v>
      </c>
    </row>
    <row r="14" spans="1:16" x14ac:dyDescent="0.25">
      <c r="A14" s="1" t="s">
        <v>63</v>
      </c>
      <c r="B14" s="2">
        <v>43126</v>
      </c>
      <c r="C14" s="1" t="s">
        <v>62</v>
      </c>
      <c r="E14" s="3">
        <v>168.79</v>
      </c>
      <c r="F14" s="4">
        <v>168.79</v>
      </c>
      <c r="G14" s="1">
        <v>2018</v>
      </c>
      <c r="H14" s="1">
        <v>1</v>
      </c>
      <c r="I14" s="1" t="s">
        <v>40</v>
      </c>
      <c r="J14" s="1" t="s">
        <v>41</v>
      </c>
      <c r="K14" s="1" t="s">
        <v>20</v>
      </c>
      <c r="L14" s="1" t="s">
        <v>42</v>
      </c>
      <c r="M14" s="1" t="s">
        <v>43</v>
      </c>
      <c r="O14">
        <f>F14/1.26</f>
        <v>133.96031746031744</v>
      </c>
    </row>
    <row r="15" spans="1:16" x14ac:dyDescent="0.25">
      <c r="A15" s="1" t="s">
        <v>64</v>
      </c>
      <c r="B15" s="2">
        <v>43126</v>
      </c>
      <c r="C15" s="1" t="s">
        <v>65</v>
      </c>
      <c r="D15" s="3">
        <v>20</v>
      </c>
      <c r="E15" s="3">
        <v>125.42</v>
      </c>
      <c r="F15" s="4">
        <v>104.52</v>
      </c>
      <c r="G15" s="1">
        <v>2018</v>
      </c>
      <c r="H15" s="1">
        <v>1</v>
      </c>
      <c r="I15" s="1" t="s">
        <v>56</v>
      </c>
      <c r="J15" s="1" t="s">
        <v>35</v>
      </c>
      <c r="K15" s="1" t="s">
        <v>20</v>
      </c>
      <c r="L15" s="1" t="s">
        <v>57</v>
      </c>
      <c r="M15" s="1" t="s">
        <v>37</v>
      </c>
    </row>
    <row r="16" spans="1:16" x14ac:dyDescent="0.25">
      <c r="A16" s="1" t="s">
        <v>66</v>
      </c>
      <c r="B16" s="2">
        <v>43126</v>
      </c>
      <c r="C16" s="1" t="s">
        <v>67</v>
      </c>
      <c r="E16" s="3">
        <v>4.0599999999999996</v>
      </c>
      <c r="F16" s="4">
        <v>4.0599999999999996</v>
      </c>
      <c r="G16" s="1">
        <v>2018</v>
      </c>
      <c r="H16" s="1">
        <v>1</v>
      </c>
      <c r="I16" s="1" t="s">
        <v>40</v>
      </c>
      <c r="J16" s="1" t="s">
        <v>35</v>
      </c>
      <c r="K16" s="1" t="s">
        <v>20</v>
      </c>
      <c r="L16" s="1" t="s">
        <v>42</v>
      </c>
      <c r="M16" s="1" t="s">
        <v>37</v>
      </c>
    </row>
    <row r="17" spans="1:15" x14ac:dyDescent="0.25">
      <c r="A17" s="1" t="s">
        <v>68</v>
      </c>
      <c r="B17" s="2">
        <v>43130</v>
      </c>
      <c r="C17" s="1" t="s">
        <v>69</v>
      </c>
      <c r="D17" s="3">
        <v>20</v>
      </c>
      <c r="E17" s="3">
        <v>524.62</v>
      </c>
      <c r="F17" s="4">
        <v>437.18</v>
      </c>
      <c r="G17" s="1">
        <v>2018</v>
      </c>
      <c r="H17" s="1">
        <v>1</v>
      </c>
      <c r="I17" s="1" t="s">
        <v>70</v>
      </c>
      <c r="J17" s="1" t="s">
        <v>19</v>
      </c>
      <c r="K17" s="1" t="s">
        <v>20</v>
      </c>
      <c r="L17" s="1" t="s">
        <v>71</v>
      </c>
      <c r="M17" s="1" t="s">
        <v>22</v>
      </c>
    </row>
    <row r="18" spans="1:15" x14ac:dyDescent="0.25">
      <c r="A18" s="1" t="s">
        <v>72</v>
      </c>
      <c r="B18" s="2">
        <v>43131</v>
      </c>
      <c r="C18" s="1" t="s">
        <v>73</v>
      </c>
      <c r="E18" s="3">
        <v>8.68</v>
      </c>
      <c r="F18" s="4">
        <v>8.68</v>
      </c>
      <c r="G18" s="1">
        <v>2018</v>
      </c>
      <c r="H18" s="1">
        <v>1</v>
      </c>
      <c r="I18" s="1" t="s">
        <v>24</v>
      </c>
      <c r="J18" s="1" t="s">
        <v>25</v>
      </c>
      <c r="K18" s="1" t="s">
        <v>20</v>
      </c>
      <c r="L18" s="1" t="s">
        <v>26</v>
      </c>
      <c r="M18" s="1" t="s">
        <v>27</v>
      </c>
    </row>
    <row r="19" spans="1:15" x14ac:dyDescent="0.25">
      <c r="A19" s="1" t="s">
        <v>74</v>
      </c>
      <c r="B19" s="2">
        <v>43131</v>
      </c>
      <c r="C19" s="1" t="s">
        <v>75</v>
      </c>
      <c r="E19" s="3">
        <v>2.85</v>
      </c>
      <c r="F19" s="4">
        <v>2.85</v>
      </c>
      <c r="G19" s="1">
        <v>2018</v>
      </c>
      <c r="H19" s="1">
        <v>1</v>
      </c>
      <c r="I19" s="1" t="s">
        <v>30</v>
      </c>
      <c r="J19" s="1" t="s">
        <v>25</v>
      </c>
      <c r="K19" s="1" t="s">
        <v>20</v>
      </c>
      <c r="L19" s="1" t="s">
        <v>31</v>
      </c>
      <c r="M19" s="1" t="s">
        <v>27</v>
      </c>
      <c r="O19">
        <f>F19*191</f>
        <v>544.35</v>
      </c>
    </row>
    <row r="20" spans="1:15" x14ac:dyDescent="0.25">
      <c r="A20" s="1" t="s">
        <v>76</v>
      </c>
      <c r="B20" s="2">
        <v>43131</v>
      </c>
      <c r="C20" s="1" t="s">
        <v>77</v>
      </c>
      <c r="E20" s="3">
        <v>3.98</v>
      </c>
      <c r="F20" s="4">
        <v>3.98</v>
      </c>
      <c r="G20" s="1">
        <v>2018</v>
      </c>
      <c r="H20" s="1">
        <v>1</v>
      </c>
      <c r="I20" s="1" t="s">
        <v>30</v>
      </c>
      <c r="J20" s="1" t="s">
        <v>25</v>
      </c>
      <c r="K20" s="1" t="s">
        <v>20</v>
      </c>
      <c r="L20" s="1" t="s">
        <v>31</v>
      </c>
      <c r="M20" s="1" t="s">
        <v>27</v>
      </c>
      <c r="O20">
        <f>F20*176</f>
        <v>700.48</v>
      </c>
    </row>
    <row r="21" spans="1:15" x14ac:dyDescent="0.25">
      <c r="A21" s="1" t="s">
        <v>78</v>
      </c>
      <c r="B21" s="2">
        <v>43133</v>
      </c>
      <c r="C21" s="1" t="s">
        <v>79</v>
      </c>
      <c r="E21" s="3">
        <v>3190.42</v>
      </c>
      <c r="F21" s="4">
        <v>3190.42</v>
      </c>
      <c r="G21" s="1">
        <v>2018</v>
      </c>
      <c r="H21" s="1">
        <v>2</v>
      </c>
      <c r="I21" s="1" t="s">
        <v>80</v>
      </c>
      <c r="J21" s="1" t="s">
        <v>81</v>
      </c>
      <c r="K21" s="1" t="s">
        <v>20</v>
      </c>
      <c r="L21" s="1" t="s">
        <v>82</v>
      </c>
      <c r="M21" s="1" t="s">
        <v>83</v>
      </c>
      <c r="O21">
        <v>83589</v>
      </c>
    </row>
    <row r="22" spans="1:15" x14ac:dyDescent="0.25">
      <c r="A22" s="1" t="s">
        <v>84</v>
      </c>
      <c r="B22" s="2">
        <v>43133</v>
      </c>
      <c r="C22" s="1" t="s">
        <v>85</v>
      </c>
      <c r="E22" s="3">
        <v>350.62</v>
      </c>
      <c r="F22" s="4">
        <v>350.62</v>
      </c>
      <c r="G22" s="1">
        <v>2018</v>
      </c>
      <c r="H22" s="1">
        <v>2</v>
      </c>
      <c r="I22" s="1" t="s">
        <v>86</v>
      </c>
      <c r="J22" s="1" t="s">
        <v>41</v>
      </c>
      <c r="K22" s="1" t="s">
        <v>20</v>
      </c>
      <c r="L22" s="1" t="s">
        <v>87</v>
      </c>
      <c r="M22" s="1" t="s">
        <v>43</v>
      </c>
      <c r="O22">
        <f t="shared" ref="O22:O33" si="0">F22/1.26</f>
        <v>278.26984126984127</v>
      </c>
    </row>
    <row r="23" spans="1:15" x14ac:dyDescent="0.25">
      <c r="A23" s="1" t="s">
        <v>84</v>
      </c>
      <c r="B23" s="2">
        <v>43133</v>
      </c>
      <c r="C23" s="1" t="s">
        <v>85</v>
      </c>
      <c r="E23" s="3">
        <v>225.08</v>
      </c>
      <c r="F23" s="4">
        <v>225.08</v>
      </c>
      <c r="G23" s="1">
        <v>2018</v>
      </c>
      <c r="H23" s="1">
        <v>2</v>
      </c>
      <c r="I23" s="1" t="s">
        <v>86</v>
      </c>
      <c r="J23" s="1" t="s">
        <v>41</v>
      </c>
      <c r="K23" s="1" t="s">
        <v>20</v>
      </c>
      <c r="L23" s="1" t="s">
        <v>87</v>
      </c>
      <c r="M23" s="1" t="s">
        <v>43</v>
      </c>
      <c r="O23">
        <f t="shared" si="0"/>
        <v>178.63492063492063</v>
      </c>
    </row>
    <row r="24" spans="1:15" x14ac:dyDescent="0.25">
      <c r="A24" s="1" t="s">
        <v>84</v>
      </c>
      <c r="B24" s="2">
        <v>43133</v>
      </c>
      <c r="C24" s="1" t="s">
        <v>85</v>
      </c>
      <c r="E24" s="3">
        <v>207.01</v>
      </c>
      <c r="F24" s="4">
        <v>207.01</v>
      </c>
      <c r="G24" s="1">
        <v>2018</v>
      </c>
      <c r="H24" s="1">
        <v>2</v>
      </c>
      <c r="I24" s="1" t="s">
        <v>86</v>
      </c>
      <c r="J24" s="1" t="s">
        <v>41</v>
      </c>
      <c r="K24" s="1" t="s">
        <v>20</v>
      </c>
      <c r="L24" s="1" t="s">
        <v>87</v>
      </c>
      <c r="M24" s="1" t="s">
        <v>43</v>
      </c>
      <c r="O24">
        <f t="shared" si="0"/>
        <v>164.29365079365078</v>
      </c>
    </row>
    <row r="25" spans="1:15" x14ac:dyDescent="0.25">
      <c r="A25" s="1" t="s">
        <v>84</v>
      </c>
      <c r="B25" s="2">
        <v>43133</v>
      </c>
      <c r="C25" s="1" t="s">
        <v>85</v>
      </c>
      <c r="E25" s="3">
        <v>80.900000000000006</v>
      </c>
      <c r="F25" s="4">
        <v>80.900000000000006</v>
      </c>
      <c r="G25" s="1">
        <v>2018</v>
      </c>
      <c r="H25" s="1">
        <v>2</v>
      </c>
      <c r="I25" s="1" t="s">
        <v>86</v>
      </c>
      <c r="J25" s="1" t="s">
        <v>41</v>
      </c>
      <c r="K25" s="1" t="s">
        <v>20</v>
      </c>
      <c r="L25" s="1" t="s">
        <v>87</v>
      </c>
      <c r="M25" s="1" t="s">
        <v>43</v>
      </c>
      <c r="O25">
        <f t="shared" si="0"/>
        <v>64.206349206349216</v>
      </c>
    </row>
    <row r="26" spans="1:15" x14ac:dyDescent="0.25">
      <c r="A26" s="1" t="s">
        <v>84</v>
      </c>
      <c r="B26" s="2">
        <v>43133</v>
      </c>
      <c r="C26" s="1" t="s">
        <v>85</v>
      </c>
      <c r="E26" s="3">
        <v>79.39</v>
      </c>
      <c r="F26" s="4">
        <v>79.39</v>
      </c>
      <c r="G26" s="1">
        <v>2018</v>
      </c>
      <c r="H26" s="1">
        <v>2</v>
      </c>
      <c r="I26" s="1" t="s">
        <v>86</v>
      </c>
      <c r="J26" s="1" t="s">
        <v>41</v>
      </c>
      <c r="K26" s="1" t="s">
        <v>20</v>
      </c>
      <c r="L26" s="1" t="s">
        <v>87</v>
      </c>
      <c r="M26" s="1" t="s">
        <v>43</v>
      </c>
      <c r="O26">
        <f t="shared" si="0"/>
        <v>63.007936507936506</v>
      </c>
    </row>
    <row r="27" spans="1:15" x14ac:dyDescent="0.25">
      <c r="A27" s="1" t="s">
        <v>84</v>
      </c>
      <c r="B27" s="2">
        <v>43133</v>
      </c>
      <c r="C27" s="1" t="s">
        <v>85</v>
      </c>
      <c r="E27" s="3">
        <v>62.18</v>
      </c>
      <c r="F27" s="4">
        <v>62.18</v>
      </c>
      <c r="G27" s="1">
        <v>2018</v>
      </c>
      <c r="H27" s="1">
        <v>2</v>
      </c>
      <c r="I27" s="1" t="s">
        <v>86</v>
      </c>
      <c r="J27" s="1" t="s">
        <v>41</v>
      </c>
      <c r="K27" s="1" t="s">
        <v>20</v>
      </c>
      <c r="L27" s="1" t="s">
        <v>87</v>
      </c>
      <c r="M27" s="1" t="s">
        <v>43</v>
      </c>
      <c r="O27">
        <f t="shared" si="0"/>
        <v>49.349206349206348</v>
      </c>
    </row>
    <row r="28" spans="1:15" x14ac:dyDescent="0.25">
      <c r="A28" s="1" t="s">
        <v>84</v>
      </c>
      <c r="B28" s="2">
        <v>43133</v>
      </c>
      <c r="C28" s="1" t="s">
        <v>85</v>
      </c>
      <c r="D28" s="3">
        <v>20</v>
      </c>
      <c r="E28" s="3">
        <v>72</v>
      </c>
      <c r="F28" s="4">
        <v>60</v>
      </c>
      <c r="G28" s="1">
        <v>2018</v>
      </c>
      <c r="H28" s="1">
        <v>2</v>
      </c>
      <c r="I28" s="1" t="s">
        <v>56</v>
      </c>
      <c r="J28" s="1" t="s">
        <v>41</v>
      </c>
      <c r="K28" s="1" t="s">
        <v>20</v>
      </c>
      <c r="L28" s="1" t="s">
        <v>57</v>
      </c>
      <c r="M28" s="1" t="s">
        <v>43</v>
      </c>
      <c r="O28">
        <f t="shared" si="0"/>
        <v>47.61904761904762</v>
      </c>
    </row>
    <row r="29" spans="1:15" x14ac:dyDescent="0.25">
      <c r="A29" s="1" t="s">
        <v>88</v>
      </c>
      <c r="B29" s="2">
        <v>43133</v>
      </c>
      <c r="C29" s="1" t="s">
        <v>85</v>
      </c>
      <c r="D29" s="3">
        <v>20</v>
      </c>
      <c r="E29" s="3">
        <v>70.86</v>
      </c>
      <c r="F29" s="4">
        <v>59.05</v>
      </c>
      <c r="G29" s="1">
        <v>2018</v>
      </c>
      <c r="H29" s="1">
        <v>2</v>
      </c>
      <c r="I29" s="1" t="s">
        <v>70</v>
      </c>
      <c r="J29" s="1" t="s">
        <v>41</v>
      </c>
      <c r="K29" s="1" t="s">
        <v>20</v>
      </c>
      <c r="L29" s="1" t="s">
        <v>71</v>
      </c>
      <c r="M29" s="1" t="s">
        <v>43</v>
      </c>
      <c r="O29">
        <f t="shared" si="0"/>
        <v>46.86507936507936</v>
      </c>
    </row>
    <row r="30" spans="1:15" x14ac:dyDescent="0.25">
      <c r="A30" s="1" t="s">
        <v>84</v>
      </c>
      <c r="B30" s="2">
        <v>43133</v>
      </c>
      <c r="C30" s="1" t="s">
        <v>85</v>
      </c>
      <c r="D30" s="3">
        <v>20</v>
      </c>
      <c r="E30" s="3">
        <v>70.010000000000005</v>
      </c>
      <c r="F30" s="4">
        <v>58.34</v>
      </c>
      <c r="G30" s="1">
        <v>2018</v>
      </c>
      <c r="H30" s="1">
        <v>2</v>
      </c>
      <c r="I30" s="1" t="s">
        <v>34</v>
      </c>
      <c r="J30" s="1" t="s">
        <v>41</v>
      </c>
      <c r="K30" s="1" t="s">
        <v>20</v>
      </c>
      <c r="L30" s="1" t="s">
        <v>36</v>
      </c>
      <c r="M30" s="1" t="s">
        <v>43</v>
      </c>
      <c r="O30">
        <f t="shared" si="0"/>
        <v>46.301587301587304</v>
      </c>
    </row>
    <row r="31" spans="1:15" x14ac:dyDescent="0.25">
      <c r="A31" s="1" t="s">
        <v>84</v>
      </c>
      <c r="B31" s="2">
        <v>43133</v>
      </c>
      <c r="C31" s="1" t="s">
        <v>85</v>
      </c>
      <c r="D31" s="3">
        <v>20</v>
      </c>
      <c r="E31" s="3">
        <v>61.5</v>
      </c>
      <c r="F31" s="4">
        <v>51.25</v>
      </c>
      <c r="G31" s="1">
        <v>2018</v>
      </c>
      <c r="H31" s="1">
        <v>2</v>
      </c>
      <c r="I31" s="1" t="s">
        <v>34</v>
      </c>
      <c r="J31" s="1" t="s">
        <v>41</v>
      </c>
      <c r="K31" s="1" t="s">
        <v>20</v>
      </c>
      <c r="L31" s="1" t="s">
        <v>36</v>
      </c>
      <c r="M31" s="1" t="s">
        <v>43</v>
      </c>
      <c r="O31">
        <f t="shared" si="0"/>
        <v>40.674603174603178</v>
      </c>
    </row>
    <row r="32" spans="1:15" x14ac:dyDescent="0.25">
      <c r="A32" s="1" t="s">
        <v>84</v>
      </c>
      <c r="B32" s="2">
        <v>43133</v>
      </c>
      <c r="C32" s="1" t="s">
        <v>85</v>
      </c>
      <c r="E32" s="3">
        <v>50.91</v>
      </c>
      <c r="F32" s="4">
        <v>50.91</v>
      </c>
      <c r="G32" s="1">
        <v>2018</v>
      </c>
      <c r="H32" s="1">
        <v>2</v>
      </c>
      <c r="I32" s="1" t="s">
        <v>86</v>
      </c>
      <c r="J32" s="1" t="s">
        <v>41</v>
      </c>
      <c r="K32" s="1" t="s">
        <v>20</v>
      </c>
      <c r="L32" s="1" t="s">
        <v>87</v>
      </c>
      <c r="M32" s="1" t="s">
        <v>43</v>
      </c>
      <c r="O32">
        <f t="shared" si="0"/>
        <v>40.404761904761905</v>
      </c>
    </row>
    <row r="33" spans="1:16" x14ac:dyDescent="0.25">
      <c r="A33" s="1" t="s">
        <v>84</v>
      </c>
      <c r="B33" s="2">
        <v>43133</v>
      </c>
      <c r="C33" s="1" t="s">
        <v>85</v>
      </c>
      <c r="E33" s="3">
        <v>27.3</v>
      </c>
      <c r="F33" s="4">
        <v>27.3</v>
      </c>
      <c r="G33" s="1">
        <v>2018</v>
      </c>
      <c r="H33" s="1">
        <v>2</v>
      </c>
      <c r="I33" s="1" t="s">
        <v>18</v>
      </c>
      <c r="J33" s="1" t="s">
        <v>41</v>
      </c>
      <c r="K33" s="1" t="s">
        <v>20</v>
      </c>
      <c r="L33" s="1" t="s">
        <v>21</v>
      </c>
      <c r="M33" s="1" t="s">
        <v>43</v>
      </c>
      <c r="O33">
        <f t="shared" si="0"/>
        <v>21.666666666666668</v>
      </c>
    </row>
    <row r="34" spans="1:16" x14ac:dyDescent="0.25">
      <c r="A34" s="1" t="s">
        <v>89</v>
      </c>
      <c r="B34" s="2">
        <v>43133</v>
      </c>
      <c r="C34" s="1" t="s">
        <v>90</v>
      </c>
      <c r="E34" s="3">
        <v>160.21</v>
      </c>
      <c r="F34" s="4">
        <v>160.21</v>
      </c>
      <c r="G34" s="1">
        <v>2018</v>
      </c>
      <c r="H34" s="1">
        <v>2</v>
      </c>
      <c r="I34" s="1" t="s">
        <v>91</v>
      </c>
      <c r="J34" s="1" t="s">
        <v>92</v>
      </c>
      <c r="K34" s="1" t="s">
        <v>20</v>
      </c>
      <c r="L34" s="1" t="s">
        <v>93</v>
      </c>
      <c r="M34" s="1" t="s">
        <v>94</v>
      </c>
    </row>
    <row r="35" spans="1:16" x14ac:dyDescent="0.25">
      <c r="A35" s="1" t="s">
        <v>95</v>
      </c>
      <c r="B35" s="2">
        <v>43133</v>
      </c>
      <c r="C35" s="1" t="s">
        <v>96</v>
      </c>
      <c r="E35" s="3">
        <v>176.4</v>
      </c>
      <c r="F35" s="4">
        <v>176.4</v>
      </c>
      <c r="G35" s="1">
        <v>2018</v>
      </c>
      <c r="H35" s="1">
        <v>2</v>
      </c>
      <c r="I35" s="1" t="s">
        <v>97</v>
      </c>
      <c r="J35" s="1" t="s">
        <v>98</v>
      </c>
      <c r="K35" s="1" t="s">
        <v>20</v>
      </c>
      <c r="L35" s="1" t="s">
        <v>99</v>
      </c>
      <c r="M35" s="1" t="s">
        <v>100</v>
      </c>
      <c r="O35">
        <f>F35*178</f>
        <v>31399.200000000001</v>
      </c>
    </row>
    <row r="36" spans="1:16" x14ac:dyDescent="0.25">
      <c r="A36" s="1" t="s">
        <v>101</v>
      </c>
      <c r="B36" s="2">
        <v>43133</v>
      </c>
      <c r="C36" s="1" t="s">
        <v>102</v>
      </c>
      <c r="E36" s="3">
        <v>157.1</v>
      </c>
      <c r="F36" s="4">
        <v>157.1</v>
      </c>
      <c r="G36" s="1">
        <v>2018</v>
      </c>
      <c r="H36" s="1">
        <v>2</v>
      </c>
      <c r="I36" s="1" t="s">
        <v>91</v>
      </c>
      <c r="J36" s="1" t="s">
        <v>98</v>
      </c>
      <c r="K36" s="1" t="s">
        <v>20</v>
      </c>
      <c r="L36" s="1" t="s">
        <v>93</v>
      </c>
      <c r="M36" s="1" t="s">
        <v>100</v>
      </c>
      <c r="O36">
        <f>F36*243</f>
        <v>38175.299999999996</v>
      </c>
    </row>
    <row r="37" spans="1:16" x14ac:dyDescent="0.25">
      <c r="A37" s="1" t="s">
        <v>103</v>
      </c>
      <c r="B37" s="2">
        <v>43133</v>
      </c>
      <c r="C37" s="1" t="s">
        <v>104</v>
      </c>
      <c r="E37" s="3">
        <v>176.4</v>
      </c>
      <c r="F37" s="4">
        <v>176.4</v>
      </c>
      <c r="G37" s="1">
        <v>2018</v>
      </c>
      <c r="H37" s="1">
        <v>2</v>
      </c>
      <c r="I37" s="1" t="s">
        <v>91</v>
      </c>
      <c r="J37" s="1" t="s">
        <v>98</v>
      </c>
      <c r="K37" s="1" t="s">
        <v>20</v>
      </c>
      <c r="L37" s="1" t="s">
        <v>93</v>
      </c>
      <c r="M37" s="1" t="s">
        <v>100</v>
      </c>
      <c r="O37">
        <f>F37*178</f>
        <v>31399.200000000001</v>
      </c>
      <c r="P37" s="1" t="s">
        <v>105</v>
      </c>
    </row>
    <row r="38" spans="1:16" x14ac:dyDescent="0.25">
      <c r="A38" s="1" t="s">
        <v>106</v>
      </c>
      <c r="B38" s="2">
        <v>43133</v>
      </c>
      <c r="C38" s="1" t="s">
        <v>107</v>
      </c>
      <c r="E38" s="3">
        <v>189.86</v>
      </c>
      <c r="F38" s="4">
        <v>189.86</v>
      </c>
      <c r="G38" s="1">
        <v>2018</v>
      </c>
      <c r="H38" s="1">
        <v>2</v>
      </c>
      <c r="I38" s="1" t="s">
        <v>86</v>
      </c>
      <c r="J38" s="1" t="s">
        <v>35</v>
      </c>
      <c r="K38" s="1" t="s">
        <v>20</v>
      </c>
      <c r="L38" s="1" t="s">
        <v>87</v>
      </c>
      <c r="M38" s="1" t="s">
        <v>37</v>
      </c>
    </row>
    <row r="39" spans="1:16" x14ac:dyDescent="0.25">
      <c r="A39" s="1" t="s">
        <v>84</v>
      </c>
      <c r="B39" s="2">
        <v>43133</v>
      </c>
      <c r="C39" s="1" t="s">
        <v>108</v>
      </c>
      <c r="E39" s="3">
        <v>98.86</v>
      </c>
      <c r="F39" s="4">
        <v>98.86</v>
      </c>
      <c r="G39" s="1">
        <v>2018</v>
      </c>
      <c r="H39" s="1">
        <v>2</v>
      </c>
      <c r="I39" s="1" t="s">
        <v>86</v>
      </c>
      <c r="J39" s="1" t="s">
        <v>41</v>
      </c>
      <c r="K39" s="1" t="s">
        <v>20</v>
      </c>
      <c r="L39" s="1" t="s">
        <v>87</v>
      </c>
      <c r="M39" s="1" t="s">
        <v>43</v>
      </c>
      <c r="O39">
        <f>F39*778</f>
        <v>76913.08</v>
      </c>
    </row>
    <row r="40" spans="1:16" x14ac:dyDescent="0.25">
      <c r="A40" s="1" t="s">
        <v>109</v>
      </c>
      <c r="B40" s="2">
        <v>43133</v>
      </c>
      <c r="C40" s="1" t="s">
        <v>7883</v>
      </c>
      <c r="E40" s="3">
        <v>25.92</v>
      </c>
      <c r="F40" s="4">
        <v>25.92</v>
      </c>
      <c r="G40" s="1">
        <v>2018</v>
      </c>
      <c r="H40" s="1">
        <v>2</v>
      </c>
      <c r="I40" s="1" t="s">
        <v>46</v>
      </c>
      <c r="J40" s="1" t="s">
        <v>25</v>
      </c>
      <c r="K40" s="1" t="s">
        <v>20</v>
      </c>
      <c r="L40" s="1" t="s">
        <v>47</v>
      </c>
      <c r="M40" s="1" t="s">
        <v>27</v>
      </c>
      <c r="O40">
        <f>F40*5.3</f>
        <v>137.376</v>
      </c>
    </row>
    <row r="41" spans="1:16" x14ac:dyDescent="0.25">
      <c r="A41" s="1" t="s">
        <v>110</v>
      </c>
      <c r="B41" s="2">
        <v>43133</v>
      </c>
      <c r="C41" s="1" t="s">
        <v>7884</v>
      </c>
      <c r="D41" s="3">
        <v>20</v>
      </c>
      <c r="E41" s="3">
        <v>60.03</v>
      </c>
      <c r="F41" s="4">
        <v>50.02</v>
      </c>
      <c r="G41" s="1">
        <v>2018</v>
      </c>
      <c r="H41" s="1">
        <v>2</v>
      </c>
      <c r="I41" s="1" t="s">
        <v>111</v>
      </c>
      <c r="J41" s="1" t="s">
        <v>98</v>
      </c>
      <c r="K41" s="1" t="s">
        <v>20</v>
      </c>
      <c r="L41" s="1" t="s">
        <v>112</v>
      </c>
      <c r="M41" s="1" t="s">
        <v>100</v>
      </c>
    </row>
    <row r="42" spans="1:16" x14ac:dyDescent="0.25">
      <c r="A42" s="1" t="s">
        <v>110</v>
      </c>
      <c r="B42" s="2">
        <v>43133</v>
      </c>
      <c r="C42" s="1" t="s">
        <v>7884</v>
      </c>
      <c r="E42" s="3">
        <v>60.03</v>
      </c>
      <c r="F42" s="4">
        <v>60.03</v>
      </c>
      <c r="G42" s="1">
        <v>2018</v>
      </c>
      <c r="H42" s="1">
        <v>2</v>
      </c>
      <c r="I42" s="1" t="s">
        <v>111</v>
      </c>
      <c r="J42" s="1" t="s">
        <v>98</v>
      </c>
      <c r="K42" s="1" t="s">
        <v>20</v>
      </c>
      <c r="L42" s="1" t="s">
        <v>112</v>
      </c>
      <c r="M42" s="1" t="s">
        <v>100</v>
      </c>
    </row>
    <row r="43" spans="1:16" x14ac:dyDescent="0.25">
      <c r="A43" s="1" t="s">
        <v>113</v>
      </c>
      <c r="B43" s="2">
        <v>43133</v>
      </c>
      <c r="C43" s="1" t="s">
        <v>114</v>
      </c>
      <c r="E43" s="3">
        <v>64.900000000000006</v>
      </c>
      <c r="F43" s="4">
        <v>64.900000000000006</v>
      </c>
      <c r="G43" s="1">
        <v>2018</v>
      </c>
      <c r="H43" s="1">
        <v>2</v>
      </c>
      <c r="I43" s="1" t="s">
        <v>18</v>
      </c>
      <c r="J43" s="1" t="s">
        <v>19</v>
      </c>
      <c r="K43" s="1" t="s">
        <v>20</v>
      </c>
      <c r="L43" s="1" t="s">
        <v>21</v>
      </c>
      <c r="M43" s="1" t="s">
        <v>22</v>
      </c>
    </row>
    <row r="44" spans="1:16" x14ac:dyDescent="0.25">
      <c r="A44" s="1" t="s">
        <v>115</v>
      </c>
      <c r="B44" s="2">
        <v>43133</v>
      </c>
      <c r="C44" s="1" t="s">
        <v>116</v>
      </c>
      <c r="E44" s="3">
        <v>20.329999999999998</v>
      </c>
      <c r="F44" s="4">
        <v>20.329999999999998</v>
      </c>
      <c r="G44" s="1">
        <v>2018</v>
      </c>
      <c r="H44" s="1">
        <v>2</v>
      </c>
      <c r="I44" s="1" t="s">
        <v>50</v>
      </c>
      <c r="J44" s="1" t="s">
        <v>51</v>
      </c>
      <c r="K44" s="1" t="s">
        <v>20</v>
      </c>
      <c r="L44" s="1" t="s">
        <v>52</v>
      </c>
      <c r="M44" s="1" t="s">
        <v>53</v>
      </c>
      <c r="O44">
        <f>F44*176</f>
        <v>3578.08</v>
      </c>
    </row>
    <row r="45" spans="1:16" x14ac:dyDescent="0.25">
      <c r="A45" s="1" t="s">
        <v>117</v>
      </c>
      <c r="B45" s="2">
        <v>43133</v>
      </c>
      <c r="C45" s="1" t="s">
        <v>118</v>
      </c>
      <c r="E45" s="3">
        <v>450.36</v>
      </c>
      <c r="F45" s="4">
        <v>450.36</v>
      </c>
      <c r="G45" s="1">
        <v>2018</v>
      </c>
      <c r="H45" s="1">
        <v>2</v>
      </c>
      <c r="I45" s="1" t="s">
        <v>18</v>
      </c>
      <c r="J45" s="1" t="s">
        <v>119</v>
      </c>
      <c r="K45" s="1" t="s">
        <v>20</v>
      </c>
      <c r="L45" s="1" t="s">
        <v>21</v>
      </c>
      <c r="M45" s="1" t="s">
        <v>120</v>
      </c>
    </row>
    <row r="46" spans="1:16" x14ac:dyDescent="0.25">
      <c r="A46" s="1" t="s">
        <v>117</v>
      </c>
      <c r="B46" s="2">
        <v>43133</v>
      </c>
      <c r="C46" s="1" t="s">
        <v>118</v>
      </c>
      <c r="D46" s="3">
        <v>20</v>
      </c>
      <c r="E46" s="3">
        <v>880.86</v>
      </c>
      <c r="F46" s="4">
        <v>734.05</v>
      </c>
      <c r="G46" s="1">
        <v>2018</v>
      </c>
      <c r="H46" s="1">
        <v>2</v>
      </c>
      <c r="I46" s="1" t="s">
        <v>18</v>
      </c>
      <c r="J46" s="1" t="s">
        <v>119</v>
      </c>
      <c r="K46" s="1" t="s">
        <v>20</v>
      </c>
      <c r="L46" s="1" t="s">
        <v>21</v>
      </c>
      <c r="M46" s="1" t="s">
        <v>120</v>
      </c>
    </row>
    <row r="47" spans="1:16" x14ac:dyDescent="0.25">
      <c r="A47" s="1" t="s">
        <v>121</v>
      </c>
      <c r="B47" s="2">
        <v>43133</v>
      </c>
      <c r="C47" s="1" t="s">
        <v>118</v>
      </c>
      <c r="E47" s="3">
        <v>1198.5</v>
      </c>
      <c r="F47" s="4">
        <v>1198.5</v>
      </c>
      <c r="G47" s="1">
        <v>2018</v>
      </c>
      <c r="H47" s="1">
        <v>2</v>
      </c>
      <c r="I47" s="1" t="s">
        <v>18</v>
      </c>
      <c r="J47" s="1" t="s">
        <v>119</v>
      </c>
      <c r="K47" s="1" t="s">
        <v>20</v>
      </c>
      <c r="L47" s="1" t="s">
        <v>21</v>
      </c>
      <c r="M47" s="1" t="s">
        <v>120</v>
      </c>
    </row>
    <row r="48" spans="1:16" x14ac:dyDescent="0.25">
      <c r="A48" s="1" t="s">
        <v>122</v>
      </c>
      <c r="B48" s="2">
        <v>43133</v>
      </c>
      <c r="C48" s="1" t="s">
        <v>123</v>
      </c>
      <c r="E48" s="3">
        <v>48.01</v>
      </c>
      <c r="F48" s="4">
        <v>48.01</v>
      </c>
      <c r="G48" s="1">
        <v>2018</v>
      </c>
      <c r="H48" s="1">
        <v>2</v>
      </c>
      <c r="I48" s="1" t="s">
        <v>111</v>
      </c>
      <c r="J48" s="1" t="s">
        <v>35</v>
      </c>
      <c r="K48" s="1" t="s">
        <v>20</v>
      </c>
      <c r="L48" s="1" t="s">
        <v>112</v>
      </c>
      <c r="M48" s="1" t="s">
        <v>37</v>
      </c>
      <c r="O48" s="8">
        <f>F48</f>
        <v>48.01</v>
      </c>
    </row>
    <row r="49" spans="1:15" x14ac:dyDescent="0.25">
      <c r="A49" s="1" t="s">
        <v>84</v>
      </c>
      <c r="B49" s="2">
        <v>43133</v>
      </c>
      <c r="C49" s="1" t="s">
        <v>59</v>
      </c>
      <c r="E49" s="3">
        <v>60.02</v>
      </c>
      <c r="F49" s="4">
        <v>60.02</v>
      </c>
      <c r="G49" s="1">
        <v>2018</v>
      </c>
      <c r="H49" s="1">
        <v>2</v>
      </c>
      <c r="I49" s="1" t="s">
        <v>86</v>
      </c>
      <c r="J49" s="1" t="s">
        <v>41</v>
      </c>
      <c r="K49" s="1" t="s">
        <v>20</v>
      </c>
      <c r="L49" s="1" t="s">
        <v>87</v>
      </c>
      <c r="M49" s="1" t="s">
        <v>43</v>
      </c>
    </row>
    <row r="50" spans="1:15" x14ac:dyDescent="0.25">
      <c r="A50" s="1" t="s">
        <v>84</v>
      </c>
      <c r="B50" s="2">
        <v>43133</v>
      </c>
      <c r="C50" s="1" t="s">
        <v>124</v>
      </c>
      <c r="E50" s="3">
        <v>87.3</v>
      </c>
      <c r="F50" s="4">
        <v>87.3</v>
      </c>
      <c r="G50" s="1">
        <v>2018</v>
      </c>
      <c r="H50" s="1">
        <v>2</v>
      </c>
      <c r="I50" s="1" t="s">
        <v>18</v>
      </c>
      <c r="J50" s="1" t="s">
        <v>35</v>
      </c>
      <c r="K50" s="1" t="s">
        <v>20</v>
      </c>
      <c r="L50" s="1" t="s">
        <v>21</v>
      </c>
      <c r="M50" s="1" t="s">
        <v>37</v>
      </c>
      <c r="O50">
        <v>5</v>
      </c>
    </row>
    <row r="51" spans="1:15" x14ac:dyDescent="0.25">
      <c r="A51" s="1" t="s">
        <v>125</v>
      </c>
      <c r="B51" s="2">
        <v>43136</v>
      </c>
      <c r="C51" s="1" t="s">
        <v>7885</v>
      </c>
      <c r="D51" s="3">
        <v>20</v>
      </c>
      <c r="E51" s="3">
        <v>-37.340000000000003</v>
      </c>
      <c r="F51" s="4">
        <v>-31.12</v>
      </c>
      <c r="G51" s="1">
        <v>2018</v>
      </c>
      <c r="H51" s="1">
        <v>2</v>
      </c>
      <c r="I51" s="1" t="s">
        <v>70</v>
      </c>
      <c r="J51" s="1" t="s">
        <v>41</v>
      </c>
      <c r="K51" s="1" t="s">
        <v>20</v>
      </c>
      <c r="L51" s="1" t="s">
        <v>71</v>
      </c>
      <c r="M51" s="1" t="s">
        <v>43</v>
      </c>
    </row>
    <row r="52" spans="1:15" x14ac:dyDescent="0.25">
      <c r="A52" s="1" t="s">
        <v>125</v>
      </c>
      <c r="B52" s="2">
        <v>43136</v>
      </c>
      <c r="C52" s="1" t="s">
        <v>7886</v>
      </c>
      <c r="E52" s="3">
        <v>-27.36</v>
      </c>
      <c r="F52" s="4">
        <v>-27.36</v>
      </c>
      <c r="G52" s="1">
        <v>2018</v>
      </c>
      <c r="H52" s="1">
        <v>2</v>
      </c>
      <c r="I52" s="1" t="s">
        <v>40</v>
      </c>
      <c r="J52" s="1" t="s">
        <v>35</v>
      </c>
      <c r="K52" s="1" t="s">
        <v>20</v>
      </c>
      <c r="L52" s="1" t="s">
        <v>42</v>
      </c>
      <c r="M52" s="1" t="s">
        <v>37</v>
      </c>
    </row>
    <row r="53" spans="1:15" x14ac:dyDescent="0.25">
      <c r="A53" s="1" t="s">
        <v>125</v>
      </c>
      <c r="B53" s="2">
        <v>43136</v>
      </c>
      <c r="C53" s="1" t="s">
        <v>7887</v>
      </c>
      <c r="E53" s="3">
        <v>-24.81</v>
      </c>
      <c r="F53" s="4">
        <v>-24.81</v>
      </c>
      <c r="G53" s="1">
        <v>2018</v>
      </c>
      <c r="H53" s="1">
        <v>2</v>
      </c>
      <c r="I53" s="1" t="s">
        <v>86</v>
      </c>
      <c r="J53" s="1" t="s">
        <v>35</v>
      </c>
      <c r="K53" s="1" t="s">
        <v>20</v>
      </c>
      <c r="L53" s="1" t="s">
        <v>87</v>
      </c>
      <c r="M53" s="1" t="s">
        <v>37</v>
      </c>
    </row>
    <row r="54" spans="1:15" x14ac:dyDescent="0.25">
      <c r="A54" s="1" t="s">
        <v>126</v>
      </c>
      <c r="B54" s="2">
        <v>43137</v>
      </c>
      <c r="C54" s="1" t="s">
        <v>127</v>
      </c>
      <c r="D54" s="3">
        <v>20</v>
      </c>
      <c r="E54" s="3">
        <v>4.9800000000000004</v>
      </c>
      <c r="F54" s="4">
        <v>4.1500000000000004</v>
      </c>
      <c r="G54" s="1">
        <v>2018</v>
      </c>
      <c r="H54" s="1">
        <v>2</v>
      </c>
      <c r="I54" s="1" t="s">
        <v>34</v>
      </c>
      <c r="J54" s="1" t="s">
        <v>98</v>
      </c>
      <c r="K54" s="1" t="s">
        <v>20</v>
      </c>
      <c r="L54" s="1" t="s">
        <v>36</v>
      </c>
      <c r="M54" s="1" t="s">
        <v>100</v>
      </c>
    </row>
    <row r="55" spans="1:15" x14ac:dyDescent="0.25">
      <c r="A55" s="1" t="s">
        <v>128</v>
      </c>
      <c r="B55" s="2">
        <v>43137</v>
      </c>
      <c r="C55" s="1" t="s">
        <v>129</v>
      </c>
      <c r="E55" s="3">
        <v>110.84</v>
      </c>
      <c r="F55" s="4">
        <v>110.84</v>
      </c>
      <c r="G55" s="1">
        <v>2018</v>
      </c>
      <c r="H55" s="1">
        <v>2</v>
      </c>
      <c r="I55" s="1" t="s">
        <v>30</v>
      </c>
      <c r="J55" s="1" t="s">
        <v>25</v>
      </c>
      <c r="K55" s="1" t="s">
        <v>20</v>
      </c>
      <c r="L55" s="1" t="s">
        <v>31</v>
      </c>
      <c r="M55" s="1" t="s">
        <v>27</v>
      </c>
    </row>
    <row r="56" spans="1:15" x14ac:dyDescent="0.25">
      <c r="A56" s="1" t="s">
        <v>130</v>
      </c>
      <c r="B56" s="2">
        <v>43137</v>
      </c>
      <c r="C56" s="1" t="s">
        <v>131</v>
      </c>
      <c r="E56" s="3">
        <v>7.56</v>
      </c>
      <c r="F56" s="4">
        <v>7.56</v>
      </c>
      <c r="G56" s="1">
        <v>2018</v>
      </c>
      <c r="H56" s="1">
        <v>2</v>
      </c>
      <c r="I56" s="1" t="s">
        <v>50</v>
      </c>
      <c r="J56" s="1" t="s">
        <v>51</v>
      </c>
      <c r="K56" s="1" t="s">
        <v>20</v>
      </c>
      <c r="L56" s="1" t="s">
        <v>52</v>
      </c>
      <c r="M56" s="1" t="s">
        <v>53</v>
      </c>
    </row>
    <row r="57" spans="1:15" x14ac:dyDescent="0.25">
      <c r="A57" s="1" t="s">
        <v>132</v>
      </c>
      <c r="B57" s="2">
        <v>43138</v>
      </c>
      <c r="C57" s="1" t="s">
        <v>133</v>
      </c>
      <c r="D57" s="3">
        <v>20</v>
      </c>
      <c r="E57" s="3">
        <v>192.91</v>
      </c>
      <c r="F57" s="4">
        <v>160.76</v>
      </c>
      <c r="G57" s="1">
        <v>2018</v>
      </c>
      <c r="H57" s="1">
        <v>2</v>
      </c>
      <c r="I57" s="1" t="s">
        <v>134</v>
      </c>
      <c r="J57" s="1" t="s">
        <v>35</v>
      </c>
      <c r="K57" s="1" t="s">
        <v>20</v>
      </c>
      <c r="L57" s="1" t="s">
        <v>135</v>
      </c>
      <c r="M57" s="1" t="s">
        <v>37</v>
      </c>
    </row>
    <row r="58" spans="1:15" x14ac:dyDescent="0.25">
      <c r="A58" s="1" t="s">
        <v>136</v>
      </c>
      <c r="B58" s="2">
        <v>43138</v>
      </c>
      <c r="C58" s="1" t="s">
        <v>137</v>
      </c>
      <c r="E58" s="3">
        <v>79.2</v>
      </c>
      <c r="F58" s="4">
        <v>79.2</v>
      </c>
      <c r="G58" s="1">
        <v>2018</v>
      </c>
      <c r="H58" s="1">
        <v>2</v>
      </c>
      <c r="I58" s="1" t="s">
        <v>138</v>
      </c>
      <c r="J58" s="1" t="s">
        <v>35</v>
      </c>
      <c r="K58" s="1" t="s">
        <v>20</v>
      </c>
      <c r="L58" s="1" t="s">
        <v>139</v>
      </c>
      <c r="M58" s="1" t="s">
        <v>37</v>
      </c>
      <c r="O58">
        <f>F58*52.63</f>
        <v>4168.2960000000003</v>
      </c>
    </row>
    <row r="59" spans="1:15" x14ac:dyDescent="0.25">
      <c r="A59" s="1" t="s">
        <v>140</v>
      </c>
      <c r="B59" s="2">
        <v>43138</v>
      </c>
      <c r="C59" s="1" t="s">
        <v>141</v>
      </c>
      <c r="E59" s="3">
        <v>2874.35</v>
      </c>
      <c r="F59" s="4">
        <v>2874.35</v>
      </c>
      <c r="G59" s="1">
        <v>2018</v>
      </c>
      <c r="H59" s="1">
        <v>2</v>
      </c>
      <c r="I59" s="1" t="s">
        <v>80</v>
      </c>
      <c r="J59" s="1" t="s">
        <v>81</v>
      </c>
      <c r="K59" s="1" t="s">
        <v>20</v>
      </c>
      <c r="L59" s="1" t="s">
        <v>82</v>
      </c>
      <c r="M59" s="1" t="s">
        <v>83</v>
      </c>
      <c r="O59">
        <v>61418</v>
      </c>
    </row>
    <row r="60" spans="1:15" x14ac:dyDescent="0.25">
      <c r="A60" s="1" t="s">
        <v>142</v>
      </c>
      <c r="B60" s="2">
        <v>43138</v>
      </c>
      <c r="C60" s="1" t="s">
        <v>143</v>
      </c>
      <c r="D60" s="3">
        <v>20</v>
      </c>
      <c r="E60" s="3">
        <v>201.23</v>
      </c>
      <c r="F60" s="4">
        <v>167.69</v>
      </c>
      <c r="G60" s="1">
        <v>2018</v>
      </c>
      <c r="H60" s="1">
        <v>2</v>
      </c>
      <c r="I60" s="1" t="s">
        <v>134</v>
      </c>
      <c r="J60" s="1" t="s">
        <v>144</v>
      </c>
      <c r="K60" s="1" t="s">
        <v>20</v>
      </c>
      <c r="L60" s="1" t="s">
        <v>135</v>
      </c>
      <c r="M60" s="1" t="s">
        <v>145</v>
      </c>
      <c r="O60">
        <f>F60*5.7</f>
        <v>955.83299999999997</v>
      </c>
    </row>
    <row r="61" spans="1:15" x14ac:dyDescent="0.25">
      <c r="A61" s="1" t="s">
        <v>146</v>
      </c>
      <c r="B61" s="2">
        <v>43138</v>
      </c>
      <c r="C61" s="1" t="s">
        <v>147</v>
      </c>
      <c r="E61" s="3">
        <v>73.900000000000006</v>
      </c>
      <c r="F61" s="4">
        <v>73.900000000000006</v>
      </c>
      <c r="G61" s="1">
        <v>2018</v>
      </c>
      <c r="H61" s="1">
        <v>2</v>
      </c>
      <c r="I61" s="1" t="s">
        <v>86</v>
      </c>
      <c r="J61" s="1" t="s">
        <v>35</v>
      </c>
      <c r="K61" s="1" t="s">
        <v>20</v>
      </c>
      <c r="L61" s="1" t="s">
        <v>87</v>
      </c>
      <c r="M61" s="1" t="s">
        <v>37</v>
      </c>
    </row>
    <row r="62" spans="1:15" x14ac:dyDescent="0.25">
      <c r="A62" s="1" t="s">
        <v>148</v>
      </c>
      <c r="B62" s="2">
        <v>43138</v>
      </c>
      <c r="C62" s="1" t="s">
        <v>149</v>
      </c>
      <c r="E62" s="3">
        <v>58.21</v>
      </c>
      <c r="F62" s="4">
        <v>58.21</v>
      </c>
      <c r="G62" s="1">
        <v>2018</v>
      </c>
      <c r="H62" s="1">
        <v>2</v>
      </c>
      <c r="I62" s="1" t="s">
        <v>150</v>
      </c>
      <c r="J62" s="1" t="s">
        <v>51</v>
      </c>
      <c r="K62" s="1" t="s">
        <v>20</v>
      </c>
      <c r="L62" s="1" t="s">
        <v>151</v>
      </c>
      <c r="M62" s="1" t="s">
        <v>53</v>
      </c>
      <c r="O62">
        <f>F62*5.7</f>
        <v>331.79700000000003</v>
      </c>
    </row>
    <row r="63" spans="1:15" x14ac:dyDescent="0.25">
      <c r="A63" s="1" t="s">
        <v>152</v>
      </c>
      <c r="B63" s="2">
        <v>43138</v>
      </c>
      <c r="C63" s="1" t="s">
        <v>153</v>
      </c>
      <c r="E63" s="3">
        <v>375.79</v>
      </c>
      <c r="F63" s="4">
        <v>375.79</v>
      </c>
      <c r="G63" s="1">
        <v>2018</v>
      </c>
      <c r="H63" s="1">
        <v>2</v>
      </c>
      <c r="I63" s="1" t="s">
        <v>86</v>
      </c>
      <c r="J63" s="1" t="s">
        <v>35</v>
      </c>
      <c r="K63" s="1" t="s">
        <v>20</v>
      </c>
      <c r="L63" s="1" t="s">
        <v>87</v>
      </c>
      <c r="M63" s="1" t="s">
        <v>37</v>
      </c>
    </row>
    <row r="64" spans="1:15" x14ac:dyDescent="0.25">
      <c r="A64" s="1" t="s">
        <v>154</v>
      </c>
      <c r="B64" s="2">
        <v>43138</v>
      </c>
      <c r="C64" s="1" t="s">
        <v>155</v>
      </c>
      <c r="E64" s="3">
        <v>38.47</v>
      </c>
      <c r="F64" s="4">
        <v>38.47</v>
      </c>
      <c r="G64" s="1">
        <v>2018</v>
      </c>
      <c r="H64" s="1">
        <v>2</v>
      </c>
      <c r="I64" s="1" t="s">
        <v>86</v>
      </c>
      <c r="J64" s="1" t="s">
        <v>35</v>
      </c>
      <c r="K64" s="1" t="s">
        <v>20</v>
      </c>
      <c r="L64" s="1" t="s">
        <v>87</v>
      </c>
      <c r="M64" s="1" t="s">
        <v>37</v>
      </c>
      <c r="O64">
        <f>F64*1850</f>
        <v>71169.5</v>
      </c>
    </row>
    <row r="65" spans="1:16" x14ac:dyDescent="0.25">
      <c r="A65" s="1" t="s">
        <v>156</v>
      </c>
      <c r="B65" s="2">
        <v>43138</v>
      </c>
      <c r="C65" s="1" t="s">
        <v>157</v>
      </c>
      <c r="D65" s="3">
        <v>20</v>
      </c>
      <c r="E65" s="3">
        <v>64.08</v>
      </c>
      <c r="F65" s="4">
        <v>53.4</v>
      </c>
      <c r="G65" s="1">
        <v>2018</v>
      </c>
      <c r="H65" s="1">
        <v>2</v>
      </c>
      <c r="I65" s="1" t="s">
        <v>56</v>
      </c>
      <c r="J65" s="1" t="s">
        <v>98</v>
      </c>
      <c r="K65" s="1" t="s">
        <v>20</v>
      </c>
      <c r="L65" s="1" t="s">
        <v>57</v>
      </c>
      <c r="M65" s="1" t="s">
        <v>100</v>
      </c>
    </row>
    <row r="66" spans="1:16" x14ac:dyDescent="0.25">
      <c r="A66" s="1" t="s">
        <v>158</v>
      </c>
      <c r="B66" s="2">
        <v>43138</v>
      </c>
      <c r="C66" s="1" t="s">
        <v>159</v>
      </c>
      <c r="D66" s="3">
        <v>20</v>
      </c>
      <c r="E66" s="3">
        <v>216.66</v>
      </c>
      <c r="F66" s="4">
        <v>180.55</v>
      </c>
      <c r="G66" s="1">
        <v>2018</v>
      </c>
      <c r="H66" s="1">
        <v>2</v>
      </c>
      <c r="I66" s="1" t="s">
        <v>111</v>
      </c>
      <c r="J66" s="1" t="s">
        <v>98</v>
      </c>
      <c r="K66" s="1" t="s">
        <v>20</v>
      </c>
      <c r="L66" s="1" t="s">
        <v>112</v>
      </c>
      <c r="M66" s="1" t="s">
        <v>100</v>
      </c>
      <c r="O66">
        <f>F66*313.15</f>
        <v>56539.232499999998</v>
      </c>
      <c r="P66" s="1" t="s">
        <v>160</v>
      </c>
    </row>
    <row r="67" spans="1:16" x14ac:dyDescent="0.25">
      <c r="A67" s="1" t="s">
        <v>158</v>
      </c>
      <c r="B67" s="2">
        <v>43138</v>
      </c>
      <c r="C67" s="1" t="s">
        <v>159</v>
      </c>
      <c r="E67" s="3">
        <v>216.67</v>
      </c>
      <c r="F67" s="4">
        <v>216.67</v>
      </c>
      <c r="G67" s="1">
        <v>2018</v>
      </c>
      <c r="H67" s="1">
        <v>2</v>
      </c>
      <c r="I67" s="1" t="s">
        <v>111</v>
      </c>
      <c r="J67" s="1" t="s">
        <v>98</v>
      </c>
      <c r="K67" s="1" t="s">
        <v>20</v>
      </c>
      <c r="L67" s="1" t="s">
        <v>112</v>
      </c>
      <c r="M67" s="1" t="s">
        <v>100</v>
      </c>
      <c r="O67">
        <f>F67*313.15</f>
        <v>67850.210499999986</v>
      </c>
      <c r="P67" s="1" t="s">
        <v>160</v>
      </c>
    </row>
    <row r="68" spans="1:16" x14ac:dyDescent="0.25">
      <c r="A68" s="1" t="s">
        <v>161</v>
      </c>
      <c r="B68" s="2">
        <v>43139</v>
      </c>
      <c r="C68" s="1" t="s">
        <v>162</v>
      </c>
      <c r="D68" s="3">
        <v>20</v>
      </c>
      <c r="E68" s="3">
        <v>10.86</v>
      </c>
      <c r="F68" s="4">
        <v>9.0500000000000007</v>
      </c>
      <c r="G68" s="1">
        <v>2018</v>
      </c>
      <c r="H68" s="1">
        <v>2</v>
      </c>
      <c r="I68" s="1" t="s">
        <v>56</v>
      </c>
      <c r="J68" s="1" t="s">
        <v>35</v>
      </c>
      <c r="K68" s="1" t="s">
        <v>20</v>
      </c>
      <c r="L68" s="1" t="s">
        <v>57</v>
      </c>
      <c r="M68" s="1" t="s">
        <v>37</v>
      </c>
    </row>
    <row r="69" spans="1:16" x14ac:dyDescent="0.25">
      <c r="A69" s="1" t="s">
        <v>163</v>
      </c>
      <c r="B69" s="2">
        <v>43139</v>
      </c>
      <c r="C69" s="1" t="s">
        <v>164</v>
      </c>
      <c r="E69" s="3">
        <v>117.5</v>
      </c>
      <c r="F69" s="4">
        <v>117.5</v>
      </c>
      <c r="G69" s="1">
        <v>2018</v>
      </c>
      <c r="H69" s="1">
        <v>2</v>
      </c>
      <c r="I69" s="1" t="s">
        <v>86</v>
      </c>
      <c r="J69" s="1" t="s">
        <v>35</v>
      </c>
      <c r="K69" s="1" t="s">
        <v>20</v>
      </c>
      <c r="L69" s="1" t="s">
        <v>87</v>
      </c>
      <c r="M69" s="1" t="s">
        <v>37</v>
      </c>
      <c r="O69">
        <f>F69*50</f>
        <v>5875</v>
      </c>
    </row>
    <row r="70" spans="1:16" x14ac:dyDescent="0.25">
      <c r="A70" s="1" t="s">
        <v>165</v>
      </c>
      <c r="B70" s="2">
        <v>43139</v>
      </c>
      <c r="C70" s="1" t="s">
        <v>166</v>
      </c>
      <c r="D70" s="3">
        <v>20</v>
      </c>
      <c r="E70" s="3">
        <v>279.42</v>
      </c>
      <c r="F70" s="4">
        <v>232.85</v>
      </c>
      <c r="G70" s="1">
        <v>2018</v>
      </c>
      <c r="H70" s="1">
        <v>2</v>
      </c>
      <c r="I70" s="1" t="s">
        <v>56</v>
      </c>
      <c r="J70" s="1" t="s">
        <v>35</v>
      </c>
      <c r="K70" s="1" t="s">
        <v>20</v>
      </c>
      <c r="L70" s="1" t="s">
        <v>57</v>
      </c>
      <c r="M70" s="1" t="s">
        <v>37</v>
      </c>
    </row>
    <row r="71" spans="1:16" x14ac:dyDescent="0.25">
      <c r="A71" s="1" t="s">
        <v>167</v>
      </c>
      <c r="B71" s="2">
        <v>43139</v>
      </c>
      <c r="C71" s="1" t="s">
        <v>7888</v>
      </c>
      <c r="E71" s="3">
        <v>601.91999999999996</v>
      </c>
      <c r="F71" s="4">
        <v>601.91999999999996</v>
      </c>
      <c r="G71" s="1">
        <v>2018</v>
      </c>
      <c r="H71" s="1">
        <v>2</v>
      </c>
      <c r="I71" s="1" t="s">
        <v>168</v>
      </c>
      <c r="J71" s="1" t="s">
        <v>81</v>
      </c>
      <c r="K71" s="1" t="s">
        <v>20</v>
      </c>
      <c r="L71" s="1" t="s">
        <v>169</v>
      </c>
      <c r="M71" s="1" t="s">
        <v>83</v>
      </c>
    </row>
    <row r="72" spans="1:16" x14ac:dyDescent="0.25">
      <c r="A72" s="1" t="s">
        <v>163</v>
      </c>
      <c r="B72" s="2">
        <v>43139</v>
      </c>
      <c r="C72" s="1" t="s">
        <v>170</v>
      </c>
      <c r="D72" s="3">
        <v>20</v>
      </c>
      <c r="E72" s="3">
        <v>282.07</v>
      </c>
      <c r="F72" s="4">
        <v>235.06</v>
      </c>
      <c r="G72" s="1">
        <v>2018</v>
      </c>
      <c r="H72" s="1">
        <v>2</v>
      </c>
      <c r="I72" s="1" t="s">
        <v>34</v>
      </c>
      <c r="J72" s="1" t="s">
        <v>35</v>
      </c>
      <c r="K72" s="1" t="s">
        <v>20</v>
      </c>
      <c r="L72" s="1" t="s">
        <v>36</v>
      </c>
      <c r="M72" s="1" t="s">
        <v>37</v>
      </c>
      <c r="O72">
        <f>F72*7.89</f>
        <v>1854.6233999999999</v>
      </c>
    </row>
    <row r="73" spans="1:16" x14ac:dyDescent="0.25">
      <c r="A73" s="1" t="s">
        <v>171</v>
      </c>
      <c r="B73" s="2">
        <v>43139</v>
      </c>
      <c r="C73" s="1" t="s">
        <v>172</v>
      </c>
      <c r="E73" s="3">
        <v>76.16</v>
      </c>
      <c r="F73" s="4">
        <v>76.16</v>
      </c>
      <c r="G73" s="1">
        <v>2018</v>
      </c>
      <c r="H73" s="1">
        <v>2</v>
      </c>
      <c r="I73" s="1" t="s">
        <v>86</v>
      </c>
      <c r="J73" s="1" t="s">
        <v>51</v>
      </c>
      <c r="K73" s="1" t="s">
        <v>20</v>
      </c>
      <c r="L73" s="1" t="s">
        <v>87</v>
      </c>
      <c r="M73" s="1" t="s">
        <v>53</v>
      </c>
      <c r="O73">
        <f>F73*176</f>
        <v>13404.16</v>
      </c>
    </row>
    <row r="74" spans="1:16" x14ac:dyDescent="0.25">
      <c r="A74" s="1" t="s">
        <v>173</v>
      </c>
      <c r="B74" s="2">
        <v>43139</v>
      </c>
      <c r="C74" s="1" t="s">
        <v>174</v>
      </c>
      <c r="D74" s="3">
        <v>20</v>
      </c>
      <c r="E74" s="3">
        <v>651.6</v>
      </c>
      <c r="F74" s="4">
        <v>543</v>
      </c>
      <c r="G74" s="1">
        <v>2018</v>
      </c>
      <c r="H74" s="1">
        <v>2</v>
      </c>
      <c r="I74" s="1" t="s">
        <v>56</v>
      </c>
      <c r="J74" s="1" t="s">
        <v>35</v>
      </c>
      <c r="K74" s="1" t="s">
        <v>20</v>
      </c>
      <c r="L74" s="1" t="s">
        <v>57</v>
      </c>
      <c r="M74" s="1" t="s">
        <v>37</v>
      </c>
    </row>
    <row r="75" spans="1:16" x14ac:dyDescent="0.25">
      <c r="A75" s="1" t="s">
        <v>175</v>
      </c>
      <c r="B75" s="2">
        <v>43139</v>
      </c>
      <c r="C75" s="1" t="s">
        <v>176</v>
      </c>
      <c r="D75" s="3">
        <v>20</v>
      </c>
      <c r="E75" s="3">
        <v>263.89</v>
      </c>
      <c r="F75" s="4">
        <v>219.91</v>
      </c>
      <c r="G75" s="1">
        <v>2018</v>
      </c>
      <c r="H75" s="1">
        <v>2</v>
      </c>
      <c r="I75" s="1" t="s">
        <v>56</v>
      </c>
      <c r="J75" s="1" t="s">
        <v>177</v>
      </c>
      <c r="K75" s="1" t="s">
        <v>20</v>
      </c>
      <c r="L75" s="1" t="s">
        <v>57</v>
      </c>
      <c r="M75" s="1" t="s">
        <v>178</v>
      </c>
    </row>
    <row r="76" spans="1:16" x14ac:dyDescent="0.25">
      <c r="A76" s="1" t="s">
        <v>179</v>
      </c>
      <c r="B76" s="2">
        <v>43139</v>
      </c>
      <c r="C76" s="1" t="s">
        <v>180</v>
      </c>
      <c r="D76" s="3">
        <v>20</v>
      </c>
      <c r="E76" s="3">
        <v>79.959999999999994</v>
      </c>
      <c r="F76" s="4">
        <v>66.63</v>
      </c>
      <c r="G76" s="1">
        <v>2018</v>
      </c>
      <c r="H76" s="1">
        <v>2</v>
      </c>
      <c r="I76" s="1" t="s">
        <v>134</v>
      </c>
      <c r="J76" s="1" t="s">
        <v>144</v>
      </c>
      <c r="K76" s="1" t="s">
        <v>20</v>
      </c>
      <c r="L76" s="1" t="s">
        <v>135</v>
      </c>
      <c r="M76" s="1" t="s">
        <v>145</v>
      </c>
    </row>
    <row r="77" spans="1:16" x14ac:dyDescent="0.25">
      <c r="A77" s="1" t="s">
        <v>181</v>
      </c>
      <c r="B77" s="2">
        <v>43139</v>
      </c>
      <c r="C77" s="1" t="s">
        <v>182</v>
      </c>
      <c r="D77" s="3">
        <v>20</v>
      </c>
      <c r="E77" s="3">
        <v>97.32</v>
      </c>
      <c r="F77" s="4">
        <v>81.099999999999994</v>
      </c>
      <c r="G77" s="1">
        <v>2018</v>
      </c>
      <c r="H77" s="1">
        <v>2</v>
      </c>
      <c r="I77" s="1" t="s">
        <v>56</v>
      </c>
      <c r="J77" s="1" t="s">
        <v>35</v>
      </c>
      <c r="K77" s="1" t="s">
        <v>20</v>
      </c>
      <c r="L77" s="1" t="s">
        <v>57</v>
      </c>
      <c r="M77" s="1" t="s">
        <v>37</v>
      </c>
    </row>
    <row r="78" spans="1:16" x14ac:dyDescent="0.25">
      <c r="A78" s="1" t="s">
        <v>183</v>
      </c>
      <c r="B78" s="2">
        <v>43143</v>
      </c>
      <c r="C78" s="1" t="s">
        <v>184</v>
      </c>
      <c r="E78" s="3">
        <v>22.3</v>
      </c>
      <c r="F78" s="4">
        <v>22.3</v>
      </c>
      <c r="G78" s="1">
        <v>2018</v>
      </c>
      <c r="H78" s="1">
        <v>2</v>
      </c>
      <c r="I78" s="1" t="s">
        <v>97</v>
      </c>
      <c r="J78" s="1" t="s">
        <v>19</v>
      </c>
      <c r="K78" s="1" t="s">
        <v>20</v>
      </c>
      <c r="L78" s="1" t="s">
        <v>99</v>
      </c>
      <c r="M78" s="1" t="s">
        <v>22</v>
      </c>
    </row>
    <row r="79" spans="1:16" x14ac:dyDescent="0.25">
      <c r="A79" s="1" t="s">
        <v>185</v>
      </c>
      <c r="B79" s="2">
        <v>43143</v>
      </c>
      <c r="C79" s="1" t="s">
        <v>186</v>
      </c>
      <c r="E79" s="3">
        <v>14.29</v>
      </c>
      <c r="F79" s="4">
        <v>14.29</v>
      </c>
      <c r="G79" s="1">
        <v>2018</v>
      </c>
      <c r="H79" s="1">
        <v>2</v>
      </c>
      <c r="I79" s="1" t="s">
        <v>30</v>
      </c>
      <c r="J79" s="1" t="s">
        <v>25</v>
      </c>
      <c r="K79" s="1" t="s">
        <v>20</v>
      </c>
      <c r="L79" s="1" t="s">
        <v>31</v>
      </c>
      <c r="M79" s="1" t="s">
        <v>27</v>
      </c>
    </row>
    <row r="80" spans="1:16" x14ac:dyDescent="0.25">
      <c r="A80" s="1" t="s">
        <v>187</v>
      </c>
      <c r="B80" s="2">
        <v>43143</v>
      </c>
      <c r="C80" s="1" t="s">
        <v>188</v>
      </c>
      <c r="E80" s="3">
        <v>11.18</v>
      </c>
      <c r="F80" s="4">
        <v>11.18</v>
      </c>
      <c r="G80" s="1">
        <v>2018</v>
      </c>
      <c r="H80" s="1">
        <v>2</v>
      </c>
      <c r="I80" s="1" t="s">
        <v>30</v>
      </c>
      <c r="J80" s="1" t="s">
        <v>25</v>
      </c>
      <c r="K80" s="1" t="s">
        <v>20</v>
      </c>
      <c r="L80" s="1" t="s">
        <v>31</v>
      </c>
      <c r="M80" s="1" t="s">
        <v>27</v>
      </c>
    </row>
    <row r="81" spans="1:15" x14ac:dyDescent="0.25">
      <c r="A81" s="1" t="s">
        <v>189</v>
      </c>
      <c r="B81" s="2">
        <v>43145</v>
      </c>
      <c r="C81" s="1" t="s">
        <v>190</v>
      </c>
      <c r="D81" s="3">
        <v>20</v>
      </c>
      <c r="E81" s="3">
        <v>197.71</v>
      </c>
      <c r="F81" s="4">
        <v>164.76</v>
      </c>
      <c r="G81" s="1">
        <v>2018</v>
      </c>
      <c r="H81" s="1">
        <v>2</v>
      </c>
      <c r="I81" s="1" t="s">
        <v>34</v>
      </c>
      <c r="J81" s="1" t="s">
        <v>35</v>
      </c>
      <c r="K81" s="1" t="s">
        <v>20</v>
      </c>
      <c r="L81" s="1" t="s">
        <v>36</v>
      </c>
      <c r="M81" s="1" t="s">
        <v>37</v>
      </c>
    </row>
    <row r="82" spans="1:15" x14ac:dyDescent="0.25">
      <c r="A82" s="1" t="s">
        <v>191</v>
      </c>
      <c r="B82" s="2">
        <v>43145</v>
      </c>
      <c r="C82" s="1" t="s">
        <v>192</v>
      </c>
      <c r="E82" s="3">
        <v>63.86</v>
      </c>
      <c r="F82" s="4">
        <v>63.86</v>
      </c>
      <c r="G82" s="1">
        <v>2018</v>
      </c>
      <c r="H82" s="1">
        <v>2</v>
      </c>
      <c r="I82" s="1" t="s">
        <v>86</v>
      </c>
      <c r="J82" s="1" t="s">
        <v>35</v>
      </c>
      <c r="K82" s="1" t="s">
        <v>20</v>
      </c>
      <c r="L82" s="1" t="s">
        <v>87</v>
      </c>
      <c r="M82" s="1" t="s">
        <v>37</v>
      </c>
    </row>
    <row r="83" spans="1:15" x14ac:dyDescent="0.25">
      <c r="A83" s="1" t="s">
        <v>193</v>
      </c>
      <c r="B83" s="2">
        <v>43145</v>
      </c>
      <c r="C83" s="1" t="s">
        <v>194</v>
      </c>
      <c r="E83" s="3">
        <v>33.479999999999997</v>
      </c>
      <c r="F83" s="4">
        <v>33.479999999999997</v>
      </c>
      <c r="G83" s="1">
        <v>2018</v>
      </c>
      <c r="H83" s="1">
        <v>2</v>
      </c>
      <c r="I83" s="1" t="s">
        <v>30</v>
      </c>
      <c r="J83" s="1" t="s">
        <v>35</v>
      </c>
      <c r="K83" s="1" t="s">
        <v>20</v>
      </c>
      <c r="L83" s="1" t="s">
        <v>195</v>
      </c>
      <c r="M83" s="1" t="s">
        <v>37</v>
      </c>
    </row>
    <row r="84" spans="1:15" x14ac:dyDescent="0.25">
      <c r="A84" s="1" t="s">
        <v>196</v>
      </c>
      <c r="B84" s="2">
        <v>43145</v>
      </c>
      <c r="C84" s="1" t="s">
        <v>197</v>
      </c>
      <c r="E84" s="3">
        <v>148.91999999999999</v>
      </c>
      <c r="F84" s="4">
        <v>148.91999999999999</v>
      </c>
      <c r="G84" s="1">
        <v>2018</v>
      </c>
      <c r="H84" s="1">
        <v>2</v>
      </c>
      <c r="I84" s="1" t="s">
        <v>86</v>
      </c>
      <c r="J84" s="1" t="s">
        <v>35</v>
      </c>
      <c r="K84" s="1" t="s">
        <v>20</v>
      </c>
      <c r="L84" s="1" t="s">
        <v>87</v>
      </c>
      <c r="M84" s="1" t="s">
        <v>37</v>
      </c>
    </row>
    <row r="85" spans="1:15" x14ac:dyDescent="0.25">
      <c r="A85" s="1" t="s">
        <v>193</v>
      </c>
      <c r="B85" s="2">
        <v>43145</v>
      </c>
      <c r="C85" s="1" t="s">
        <v>6503</v>
      </c>
      <c r="D85" s="3">
        <v>20</v>
      </c>
      <c r="E85" s="3">
        <v>24</v>
      </c>
      <c r="F85" s="4">
        <v>20</v>
      </c>
      <c r="G85" s="1">
        <v>2018</v>
      </c>
      <c r="H85" s="1">
        <v>2</v>
      </c>
      <c r="I85" s="1" t="s">
        <v>56</v>
      </c>
      <c r="J85" s="1" t="s">
        <v>35</v>
      </c>
      <c r="K85" s="1" t="s">
        <v>20</v>
      </c>
      <c r="L85" s="1" t="s">
        <v>57</v>
      </c>
      <c r="M85" s="1" t="s">
        <v>37</v>
      </c>
    </row>
    <row r="86" spans="1:15" x14ac:dyDescent="0.25">
      <c r="A86" s="1" t="s">
        <v>193</v>
      </c>
      <c r="B86" s="2">
        <v>43145</v>
      </c>
      <c r="C86" s="1" t="s">
        <v>6503</v>
      </c>
      <c r="E86" s="3">
        <v>24</v>
      </c>
      <c r="F86" s="4">
        <v>24</v>
      </c>
      <c r="G86" s="1">
        <v>2018</v>
      </c>
      <c r="H86" s="1">
        <v>2</v>
      </c>
      <c r="I86" s="1" t="s">
        <v>86</v>
      </c>
      <c r="J86" s="1" t="s">
        <v>35</v>
      </c>
      <c r="K86" s="1" t="s">
        <v>20</v>
      </c>
      <c r="L86" s="1" t="s">
        <v>87</v>
      </c>
      <c r="M86" s="1" t="s">
        <v>37</v>
      </c>
    </row>
    <row r="87" spans="1:15" x14ac:dyDescent="0.25">
      <c r="A87" s="1" t="s">
        <v>198</v>
      </c>
      <c r="B87" s="2">
        <v>43150</v>
      </c>
      <c r="C87" s="1" t="s">
        <v>199</v>
      </c>
      <c r="D87" s="3">
        <v>20</v>
      </c>
      <c r="E87" s="3">
        <v>101.4</v>
      </c>
      <c r="F87" s="4">
        <v>84.5</v>
      </c>
      <c r="G87" s="1">
        <v>2018</v>
      </c>
      <c r="H87" s="1">
        <v>2</v>
      </c>
      <c r="I87" s="1" t="s">
        <v>134</v>
      </c>
      <c r="J87" s="1" t="s">
        <v>98</v>
      </c>
      <c r="K87" s="1" t="s">
        <v>20</v>
      </c>
      <c r="L87" s="1" t="s">
        <v>135</v>
      </c>
      <c r="M87" s="1" t="s">
        <v>100</v>
      </c>
      <c r="O87">
        <f>F87*243</f>
        <v>20533.5</v>
      </c>
    </row>
    <row r="88" spans="1:15" x14ac:dyDescent="0.25">
      <c r="A88" s="1" t="s">
        <v>200</v>
      </c>
      <c r="B88" s="2">
        <v>43150</v>
      </c>
      <c r="C88" s="1" t="s">
        <v>201</v>
      </c>
      <c r="D88" s="3">
        <v>10</v>
      </c>
      <c r="E88" s="3">
        <v>15.34</v>
      </c>
      <c r="F88" s="4">
        <v>13.95</v>
      </c>
      <c r="G88" s="1">
        <v>2018</v>
      </c>
      <c r="H88" s="1">
        <v>2</v>
      </c>
      <c r="I88" s="1" t="s">
        <v>70</v>
      </c>
      <c r="J88" s="1" t="s">
        <v>25</v>
      </c>
      <c r="K88" s="1" t="s">
        <v>20</v>
      </c>
      <c r="L88" s="1" t="s">
        <v>71</v>
      </c>
      <c r="M88" s="1" t="s">
        <v>27</v>
      </c>
    </row>
    <row r="89" spans="1:15" x14ac:dyDescent="0.25">
      <c r="A89" s="1" t="s">
        <v>202</v>
      </c>
      <c r="B89" s="2">
        <v>43150</v>
      </c>
      <c r="C89" s="1" t="s">
        <v>29</v>
      </c>
      <c r="E89" s="3">
        <v>40.39</v>
      </c>
      <c r="F89" s="4">
        <v>40.39</v>
      </c>
      <c r="G89" s="1">
        <v>2018</v>
      </c>
      <c r="H89" s="1">
        <v>2</v>
      </c>
      <c r="I89" s="1" t="s">
        <v>30</v>
      </c>
      <c r="J89" s="1" t="s">
        <v>25</v>
      </c>
      <c r="K89" s="1" t="s">
        <v>20</v>
      </c>
      <c r="L89" s="1" t="s">
        <v>31</v>
      </c>
      <c r="M89" s="1" t="s">
        <v>27</v>
      </c>
    </row>
    <row r="90" spans="1:15" x14ac:dyDescent="0.25">
      <c r="A90" s="1" t="s">
        <v>203</v>
      </c>
      <c r="B90" s="2">
        <v>43150</v>
      </c>
      <c r="C90" s="1" t="s">
        <v>29</v>
      </c>
      <c r="E90" s="3">
        <v>70.92</v>
      </c>
      <c r="F90" s="4">
        <v>70.92</v>
      </c>
      <c r="G90" s="1">
        <v>2018</v>
      </c>
      <c r="H90" s="1">
        <v>2</v>
      </c>
      <c r="I90" s="1" t="s">
        <v>30</v>
      </c>
      <c r="J90" s="1" t="s">
        <v>25</v>
      </c>
      <c r="K90" s="1" t="s">
        <v>20</v>
      </c>
      <c r="L90" s="1" t="s">
        <v>31</v>
      </c>
      <c r="M90" s="1" t="s">
        <v>27</v>
      </c>
    </row>
    <row r="91" spans="1:15" x14ac:dyDescent="0.25">
      <c r="A91" s="1" t="s">
        <v>204</v>
      </c>
      <c r="B91" s="2">
        <v>43150</v>
      </c>
      <c r="C91" s="1" t="s">
        <v>29</v>
      </c>
      <c r="E91" s="3">
        <v>89.25</v>
      </c>
      <c r="F91" s="4">
        <v>89.25</v>
      </c>
      <c r="G91" s="1">
        <v>2018</v>
      </c>
      <c r="H91" s="1">
        <v>2</v>
      </c>
      <c r="I91" s="1" t="s">
        <v>30</v>
      </c>
      <c r="J91" s="1" t="s">
        <v>25</v>
      </c>
      <c r="K91" s="1" t="s">
        <v>20</v>
      </c>
      <c r="L91" s="1" t="s">
        <v>31</v>
      </c>
      <c r="M91" s="1" t="s">
        <v>27</v>
      </c>
    </row>
    <row r="92" spans="1:15" x14ac:dyDescent="0.25">
      <c r="A92" s="1" t="s">
        <v>205</v>
      </c>
      <c r="B92" s="2">
        <v>43150</v>
      </c>
      <c r="C92" s="1" t="s">
        <v>206</v>
      </c>
      <c r="E92" s="3">
        <v>36.799999999999997</v>
      </c>
      <c r="F92" s="4">
        <v>36.799999999999997</v>
      </c>
      <c r="G92" s="1">
        <v>2018</v>
      </c>
      <c r="H92" s="1">
        <v>2</v>
      </c>
      <c r="I92" s="1" t="s">
        <v>91</v>
      </c>
      <c r="J92" s="1" t="s">
        <v>207</v>
      </c>
      <c r="K92" s="1" t="s">
        <v>20</v>
      </c>
      <c r="L92" s="1" t="s">
        <v>93</v>
      </c>
      <c r="M92" s="1" t="s">
        <v>208</v>
      </c>
    </row>
    <row r="93" spans="1:15" x14ac:dyDescent="0.25">
      <c r="A93" s="1" t="s">
        <v>209</v>
      </c>
      <c r="B93" s="2">
        <v>43150</v>
      </c>
      <c r="C93" s="1" t="s">
        <v>210</v>
      </c>
      <c r="E93" s="3">
        <v>180</v>
      </c>
      <c r="F93" s="4">
        <v>180</v>
      </c>
      <c r="G93" s="1">
        <v>2018</v>
      </c>
      <c r="H93" s="1">
        <v>2</v>
      </c>
      <c r="I93" s="1" t="s">
        <v>211</v>
      </c>
      <c r="J93" s="1" t="s">
        <v>212</v>
      </c>
      <c r="K93" s="1" t="s">
        <v>20</v>
      </c>
      <c r="L93" s="1" t="s">
        <v>213</v>
      </c>
      <c r="M93" s="1" t="s">
        <v>214</v>
      </c>
    </row>
    <row r="94" spans="1:15" x14ac:dyDescent="0.25">
      <c r="A94" s="1" t="s">
        <v>215</v>
      </c>
      <c r="B94" s="2">
        <v>43150</v>
      </c>
      <c r="C94" s="1" t="s">
        <v>216</v>
      </c>
      <c r="E94" s="3">
        <v>470</v>
      </c>
      <c r="F94" s="4">
        <v>470</v>
      </c>
      <c r="G94" s="1">
        <v>2018</v>
      </c>
      <c r="H94" s="1">
        <v>2</v>
      </c>
      <c r="I94" s="1" t="s">
        <v>111</v>
      </c>
      <c r="J94" s="1" t="s">
        <v>35</v>
      </c>
      <c r="K94" s="1" t="s">
        <v>20</v>
      </c>
      <c r="L94" s="1" t="s">
        <v>112</v>
      </c>
      <c r="M94" s="1" t="s">
        <v>37</v>
      </c>
    </row>
    <row r="95" spans="1:15" x14ac:dyDescent="0.25">
      <c r="A95" s="1" t="s">
        <v>217</v>
      </c>
      <c r="B95" s="2">
        <v>43150</v>
      </c>
      <c r="C95" s="1" t="s">
        <v>218</v>
      </c>
      <c r="E95" s="3">
        <v>30</v>
      </c>
      <c r="F95" s="4">
        <v>30</v>
      </c>
      <c r="G95" s="1">
        <v>2018</v>
      </c>
      <c r="H95" s="1">
        <v>2</v>
      </c>
      <c r="I95" s="1" t="s">
        <v>219</v>
      </c>
      <c r="J95" s="1" t="s">
        <v>35</v>
      </c>
      <c r="K95" s="1" t="s">
        <v>20</v>
      </c>
      <c r="L95" s="1" t="s">
        <v>220</v>
      </c>
      <c r="M95" s="1" t="s">
        <v>37</v>
      </c>
    </row>
    <row r="96" spans="1:15" x14ac:dyDescent="0.25">
      <c r="A96" s="1" t="s">
        <v>221</v>
      </c>
      <c r="B96" s="2">
        <v>43150</v>
      </c>
      <c r="C96" s="1" t="s">
        <v>222</v>
      </c>
      <c r="D96" s="3">
        <v>20</v>
      </c>
      <c r="E96" s="3">
        <v>407.4</v>
      </c>
      <c r="F96" s="4">
        <v>339.5</v>
      </c>
      <c r="G96" s="1">
        <v>2018</v>
      </c>
      <c r="H96" s="1">
        <v>2</v>
      </c>
      <c r="I96" s="1" t="s">
        <v>111</v>
      </c>
      <c r="J96" s="1" t="s">
        <v>98</v>
      </c>
      <c r="K96" s="1" t="s">
        <v>20</v>
      </c>
      <c r="L96" s="1" t="s">
        <v>112</v>
      </c>
      <c r="M96" s="1" t="s">
        <v>100</v>
      </c>
      <c r="O96">
        <v>38175.300000000003</v>
      </c>
    </row>
    <row r="97" spans="1:15" x14ac:dyDescent="0.25">
      <c r="A97" s="1" t="s">
        <v>223</v>
      </c>
      <c r="B97" s="2">
        <v>43150</v>
      </c>
      <c r="C97" s="1" t="s">
        <v>224</v>
      </c>
      <c r="E97" s="3">
        <v>237.02</v>
      </c>
      <c r="F97" s="4">
        <v>237.02</v>
      </c>
      <c r="G97" s="1">
        <v>2018</v>
      </c>
      <c r="H97" s="1">
        <v>2</v>
      </c>
      <c r="I97" s="1" t="s">
        <v>18</v>
      </c>
      <c r="J97" s="1" t="s">
        <v>51</v>
      </c>
      <c r="K97" s="1" t="s">
        <v>20</v>
      </c>
      <c r="L97" s="1" t="s">
        <v>21</v>
      </c>
      <c r="M97" s="1" t="s">
        <v>53</v>
      </c>
      <c r="O97">
        <f>F97* 6.04</f>
        <v>1431.6008000000002</v>
      </c>
    </row>
    <row r="98" spans="1:15" x14ac:dyDescent="0.25">
      <c r="A98" s="1" t="s">
        <v>223</v>
      </c>
      <c r="B98" s="2">
        <v>43150</v>
      </c>
      <c r="C98" s="1" t="s">
        <v>224</v>
      </c>
      <c r="E98" s="3">
        <v>148.97</v>
      </c>
      <c r="F98" s="4">
        <v>148.97</v>
      </c>
      <c r="G98" s="1">
        <v>2018</v>
      </c>
      <c r="H98" s="1">
        <v>2</v>
      </c>
      <c r="I98" s="1" t="s">
        <v>225</v>
      </c>
      <c r="J98" s="1" t="s">
        <v>226</v>
      </c>
      <c r="K98" s="1" t="s">
        <v>20</v>
      </c>
      <c r="L98" s="1" t="s">
        <v>227</v>
      </c>
      <c r="M98" s="1" t="s">
        <v>53</v>
      </c>
      <c r="O98">
        <f>F98* 6.04</f>
        <v>899.77880000000005</v>
      </c>
    </row>
    <row r="99" spans="1:15" x14ac:dyDescent="0.25">
      <c r="A99" s="1" t="s">
        <v>223</v>
      </c>
      <c r="B99" s="2">
        <v>43150</v>
      </c>
      <c r="C99" s="1" t="s">
        <v>224</v>
      </c>
      <c r="E99" s="3">
        <v>82.5</v>
      </c>
      <c r="F99" s="4">
        <v>82.5</v>
      </c>
      <c r="G99" s="1">
        <v>2018</v>
      </c>
      <c r="H99" s="1">
        <v>2</v>
      </c>
      <c r="I99" s="1" t="s">
        <v>50</v>
      </c>
      <c r="J99" s="1" t="s">
        <v>51</v>
      </c>
      <c r="K99" s="1" t="s">
        <v>20</v>
      </c>
      <c r="L99" s="1" t="s">
        <v>52</v>
      </c>
      <c r="M99" s="1" t="s">
        <v>53</v>
      </c>
      <c r="O99">
        <f>F99*7.34</f>
        <v>605.54999999999995</v>
      </c>
    </row>
    <row r="100" spans="1:15" x14ac:dyDescent="0.25">
      <c r="A100" s="1" t="s">
        <v>228</v>
      </c>
      <c r="B100" s="2">
        <v>43150</v>
      </c>
      <c r="C100" s="1" t="s">
        <v>229</v>
      </c>
      <c r="E100" s="3">
        <v>56.82</v>
      </c>
      <c r="F100" s="4">
        <v>56.82</v>
      </c>
      <c r="G100" s="1">
        <v>2018</v>
      </c>
      <c r="H100" s="1">
        <v>2</v>
      </c>
      <c r="I100" s="1" t="s">
        <v>86</v>
      </c>
      <c r="J100" s="1" t="s">
        <v>35</v>
      </c>
      <c r="K100" s="1" t="s">
        <v>20</v>
      </c>
      <c r="L100" s="1" t="s">
        <v>87</v>
      </c>
      <c r="M100" s="1" t="s">
        <v>37</v>
      </c>
    </row>
    <row r="101" spans="1:15" x14ac:dyDescent="0.25">
      <c r="A101" s="1" t="s">
        <v>230</v>
      </c>
      <c r="B101" s="2">
        <v>43152</v>
      </c>
      <c r="C101" s="1" t="s">
        <v>231</v>
      </c>
      <c r="E101" s="3">
        <v>192.28</v>
      </c>
      <c r="F101" s="4">
        <v>192.28</v>
      </c>
      <c r="G101" s="1">
        <v>2018</v>
      </c>
      <c r="H101" s="1">
        <v>2</v>
      </c>
      <c r="I101" s="1" t="s">
        <v>86</v>
      </c>
      <c r="J101" s="1" t="s">
        <v>35</v>
      </c>
      <c r="K101" s="1" t="s">
        <v>20</v>
      </c>
      <c r="L101" s="1" t="s">
        <v>87</v>
      </c>
      <c r="M101" s="1" t="s">
        <v>37</v>
      </c>
      <c r="O101">
        <f>F101*7</f>
        <v>1345.96</v>
      </c>
    </row>
    <row r="102" spans="1:15" x14ac:dyDescent="0.25">
      <c r="A102" s="1" t="s">
        <v>232</v>
      </c>
      <c r="B102" s="2">
        <v>43152</v>
      </c>
      <c r="C102" s="1" t="s">
        <v>137</v>
      </c>
      <c r="E102" s="3">
        <v>252</v>
      </c>
      <c r="F102" s="4">
        <v>252</v>
      </c>
      <c r="G102" s="1">
        <v>2018</v>
      </c>
      <c r="H102" s="1">
        <v>2</v>
      </c>
      <c r="I102" s="1" t="s">
        <v>138</v>
      </c>
      <c r="J102" s="1" t="s">
        <v>35</v>
      </c>
      <c r="K102" s="1" t="s">
        <v>20</v>
      </c>
      <c r="L102" s="1" t="s">
        <v>139</v>
      </c>
      <c r="M102" s="1" t="s">
        <v>37</v>
      </c>
      <c r="O102">
        <f>F102*52.63</f>
        <v>13262.76</v>
      </c>
    </row>
    <row r="103" spans="1:15" x14ac:dyDescent="0.25">
      <c r="A103" s="1" t="s">
        <v>233</v>
      </c>
      <c r="B103" s="2">
        <v>43152</v>
      </c>
      <c r="C103" s="1" t="s">
        <v>234</v>
      </c>
      <c r="D103" s="3">
        <v>20</v>
      </c>
      <c r="E103" s="3">
        <v>340</v>
      </c>
      <c r="F103" s="4">
        <v>283.33</v>
      </c>
      <c r="G103" s="1">
        <v>2018</v>
      </c>
      <c r="H103" s="1">
        <v>2</v>
      </c>
      <c r="I103" s="1" t="s">
        <v>70</v>
      </c>
      <c r="J103" s="1" t="s">
        <v>19</v>
      </c>
      <c r="K103" s="1" t="s">
        <v>20</v>
      </c>
      <c r="L103" s="1" t="s">
        <v>71</v>
      </c>
      <c r="M103" s="1" t="s">
        <v>22</v>
      </c>
      <c r="O103">
        <f>F103*60</f>
        <v>16999.8</v>
      </c>
    </row>
    <row r="104" spans="1:15" x14ac:dyDescent="0.25">
      <c r="A104" s="1" t="s">
        <v>235</v>
      </c>
      <c r="B104" s="2">
        <v>43152</v>
      </c>
      <c r="C104" s="1" t="s">
        <v>236</v>
      </c>
      <c r="D104" s="3">
        <v>20</v>
      </c>
      <c r="E104" s="3">
        <v>43.2</v>
      </c>
      <c r="F104" s="4">
        <v>36</v>
      </c>
      <c r="G104" s="1">
        <v>2018</v>
      </c>
      <c r="H104" s="1">
        <v>2</v>
      </c>
      <c r="I104" s="1" t="s">
        <v>34</v>
      </c>
      <c r="J104" s="1" t="s">
        <v>237</v>
      </c>
      <c r="K104" s="1" t="s">
        <v>20</v>
      </c>
      <c r="L104" s="1" t="s">
        <v>36</v>
      </c>
      <c r="M104" s="1" t="s">
        <v>238</v>
      </c>
    </row>
    <row r="105" spans="1:15" x14ac:dyDescent="0.25">
      <c r="A105" s="1" t="s">
        <v>239</v>
      </c>
      <c r="B105" s="2">
        <v>43152</v>
      </c>
      <c r="C105" s="1" t="s">
        <v>240</v>
      </c>
      <c r="D105" s="3">
        <v>20</v>
      </c>
      <c r="E105" s="3">
        <v>703.25</v>
      </c>
      <c r="F105" s="4">
        <v>586.04</v>
      </c>
      <c r="G105" s="1">
        <v>2018</v>
      </c>
      <c r="H105" s="1">
        <v>2</v>
      </c>
      <c r="I105" s="1" t="s">
        <v>56</v>
      </c>
      <c r="J105" s="1" t="s">
        <v>35</v>
      </c>
      <c r="K105" s="1" t="s">
        <v>20</v>
      </c>
      <c r="L105" s="1" t="s">
        <v>57</v>
      </c>
      <c r="M105" s="1" t="s">
        <v>37</v>
      </c>
    </row>
    <row r="106" spans="1:15" x14ac:dyDescent="0.25">
      <c r="A106" s="1" t="s">
        <v>241</v>
      </c>
      <c r="B106" s="2">
        <v>43152</v>
      </c>
      <c r="C106" s="1" t="s">
        <v>242</v>
      </c>
      <c r="E106" s="3">
        <v>60.38</v>
      </c>
      <c r="F106" s="4">
        <v>60.38</v>
      </c>
      <c r="G106" s="1">
        <v>2018</v>
      </c>
      <c r="H106" s="1">
        <v>2</v>
      </c>
      <c r="I106" s="1" t="s">
        <v>97</v>
      </c>
      <c r="J106" s="1" t="s">
        <v>207</v>
      </c>
      <c r="K106" s="1" t="s">
        <v>20</v>
      </c>
      <c r="L106" s="1" t="s">
        <v>99</v>
      </c>
      <c r="M106" s="1" t="s">
        <v>208</v>
      </c>
    </row>
    <row r="107" spans="1:15" x14ac:dyDescent="0.25">
      <c r="A107" s="1" t="s">
        <v>243</v>
      </c>
      <c r="B107" s="2">
        <v>43152</v>
      </c>
      <c r="C107" s="1" t="s">
        <v>7884</v>
      </c>
      <c r="D107" s="3">
        <v>20</v>
      </c>
      <c r="E107" s="3">
        <v>60.03</v>
      </c>
      <c r="F107" s="4">
        <v>50.02</v>
      </c>
      <c r="G107" s="1">
        <v>2018</v>
      </c>
      <c r="H107" s="1">
        <v>2</v>
      </c>
      <c r="I107" s="1" t="s">
        <v>111</v>
      </c>
      <c r="J107" s="1" t="s">
        <v>98</v>
      </c>
      <c r="K107" s="1" t="s">
        <v>20</v>
      </c>
      <c r="L107" s="1" t="s">
        <v>112</v>
      </c>
      <c r="M107" s="1" t="s">
        <v>100</v>
      </c>
    </row>
    <row r="108" spans="1:15" x14ac:dyDescent="0.25">
      <c r="A108" s="1" t="s">
        <v>243</v>
      </c>
      <c r="B108" s="2">
        <v>43152</v>
      </c>
      <c r="C108" s="1" t="s">
        <v>7884</v>
      </c>
      <c r="E108" s="3">
        <v>60.03</v>
      </c>
      <c r="F108" s="4">
        <v>60.03</v>
      </c>
      <c r="G108" s="1">
        <v>2018</v>
      </c>
      <c r="H108" s="1">
        <v>2</v>
      </c>
      <c r="I108" s="1" t="s">
        <v>111</v>
      </c>
      <c r="J108" s="1" t="s">
        <v>98</v>
      </c>
      <c r="K108" s="1" t="s">
        <v>20</v>
      </c>
      <c r="L108" s="1" t="s">
        <v>112</v>
      </c>
      <c r="M108" s="1" t="s">
        <v>100</v>
      </c>
    </row>
    <row r="109" spans="1:15" x14ac:dyDescent="0.25">
      <c r="A109" s="1" t="s">
        <v>244</v>
      </c>
      <c r="B109" s="2">
        <v>43152</v>
      </c>
      <c r="C109" s="1" t="s">
        <v>245</v>
      </c>
      <c r="E109" s="3">
        <v>171.11</v>
      </c>
      <c r="F109" s="4">
        <v>171.11</v>
      </c>
      <c r="G109" s="1">
        <v>2018</v>
      </c>
      <c r="H109" s="1">
        <v>2</v>
      </c>
      <c r="I109" s="1" t="s">
        <v>150</v>
      </c>
      <c r="J109" s="1" t="s">
        <v>51</v>
      </c>
      <c r="K109" s="1" t="s">
        <v>20</v>
      </c>
      <c r="L109" s="1" t="s">
        <v>151</v>
      </c>
      <c r="M109" s="1" t="s">
        <v>53</v>
      </c>
      <c r="O109">
        <f>F109*12.5</f>
        <v>2138.875</v>
      </c>
    </row>
    <row r="110" spans="1:15" x14ac:dyDescent="0.25">
      <c r="A110" s="1" t="s">
        <v>246</v>
      </c>
      <c r="B110" s="2">
        <v>43152</v>
      </c>
      <c r="C110" s="1" t="s">
        <v>247</v>
      </c>
      <c r="D110" s="3">
        <v>20</v>
      </c>
      <c r="E110" s="3">
        <v>38.450000000000003</v>
      </c>
      <c r="F110" s="4">
        <v>32.04</v>
      </c>
      <c r="G110" s="1">
        <v>2018</v>
      </c>
      <c r="H110" s="1">
        <v>2</v>
      </c>
      <c r="I110" s="1" t="s">
        <v>56</v>
      </c>
      <c r="J110" s="1" t="s">
        <v>35</v>
      </c>
      <c r="K110" s="1" t="s">
        <v>20</v>
      </c>
      <c r="L110" s="1" t="s">
        <v>57</v>
      </c>
      <c r="M110" s="1" t="s">
        <v>37</v>
      </c>
    </row>
    <row r="111" spans="1:15" x14ac:dyDescent="0.25">
      <c r="A111" s="1" t="s">
        <v>248</v>
      </c>
      <c r="B111" s="2">
        <v>43152</v>
      </c>
      <c r="C111" s="1" t="s">
        <v>249</v>
      </c>
      <c r="E111" s="3">
        <v>78.86</v>
      </c>
      <c r="F111" s="4">
        <v>78.86</v>
      </c>
      <c r="G111" s="1">
        <v>2018</v>
      </c>
      <c r="H111" s="1">
        <v>2</v>
      </c>
      <c r="I111" s="1" t="s">
        <v>30</v>
      </c>
      <c r="J111" s="1" t="s">
        <v>25</v>
      </c>
      <c r="K111" s="1" t="s">
        <v>20</v>
      </c>
      <c r="L111" s="1" t="s">
        <v>31</v>
      </c>
      <c r="M111" s="1" t="s">
        <v>27</v>
      </c>
      <c r="O111">
        <f>F111*5.3</f>
        <v>417.95799999999997</v>
      </c>
    </row>
    <row r="112" spans="1:15" x14ac:dyDescent="0.25">
      <c r="A112" s="1" t="s">
        <v>250</v>
      </c>
      <c r="B112" s="2">
        <v>43152</v>
      </c>
      <c r="C112" s="1" t="s">
        <v>251</v>
      </c>
      <c r="E112" s="3">
        <v>380.73</v>
      </c>
      <c r="F112" s="4">
        <v>380.73</v>
      </c>
      <c r="G112" s="1">
        <v>2018</v>
      </c>
      <c r="H112" s="1">
        <v>2</v>
      </c>
      <c r="I112" s="1" t="s">
        <v>86</v>
      </c>
      <c r="J112" s="1" t="s">
        <v>35</v>
      </c>
      <c r="K112" s="1" t="s">
        <v>20</v>
      </c>
      <c r="L112" s="1" t="s">
        <v>87</v>
      </c>
      <c r="M112" s="1" t="s">
        <v>37</v>
      </c>
      <c r="O112">
        <f>F112*1850</f>
        <v>704350.5</v>
      </c>
    </row>
    <row r="113" spans="1:15" x14ac:dyDescent="0.25">
      <c r="A113" s="1" t="s">
        <v>252</v>
      </c>
      <c r="B113" s="2">
        <v>43152</v>
      </c>
      <c r="C113" s="1" t="s">
        <v>224</v>
      </c>
      <c r="D113" s="3">
        <v>20</v>
      </c>
      <c r="E113" s="3">
        <v>39.6</v>
      </c>
      <c r="F113" s="4">
        <v>33</v>
      </c>
      <c r="G113" s="1">
        <v>2018</v>
      </c>
      <c r="H113" s="1">
        <v>2</v>
      </c>
      <c r="I113" s="1" t="s">
        <v>70</v>
      </c>
      <c r="J113" s="1" t="s">
        <v>51</v>
      </c>
      <c r="K113" s="1" t="s">
        <v>20</v>
      </c>
      <c r="L113" s="1" t="s">
        <v>71</v>
      </c>
      <c r="M113" s="1" t="s">
        <v>53</v>
      </c>
      <c r="O113">
        <f>F113*7.34</f>
        <v>242.22</v>
      </c>
    </row>
    <row r="114" spans="1:15" x14ac:dyDescent="0.25">
      <c r="A114" s="1" t="s">
        <v>253</v>
      </c>
      <c r="B114" s="2">
        <v>43153</v>
      </c>
      <c r="C114" s="1" t="s">
        <v>254</v>
      </c>
      <c r="E114" s="3">
        <v>78</v>
      </c>
      <c r="F114" s="4">
        <v>78</v>
      </c>
      <c r="G114" s="1">
        <v>2018</v>
      </c>
      <c r="H114" s="1">
        <v>2</v>
      </c>
      <c r="I114" s="1" t="s">
        <v>86</v>
      </c>
      <c r="J114" s="1" t="s">
        <v>35</v>
      </c>
      <c r="K114" s="1" t="s">
        <v>20</v>
      </c>
      <c r="L114" s="1" t="s">
        <v>87</v>
      </c>
      <c r="M114" s="1" t="s">
        <v>37</v>
      </c>
    </row>
    <row r="115" spans="1:15" x14ac:dyDescent="0.25">
      <c r="A115" s="1" t="s">
        <v>255</v>
      </c>
      <c r="B115" s="2">
        <v>43154</v>
      </c>
      <c r="C115" s="1" t="s">
        <v>256</v>
      </c>
      <c r="E115" s="3">
        <v>22.1</v>
      </c>
      <c r="F115" s="4">
        <v>22.1</v>
      </c>
      <c r="G115" s="1">
        <v>2018</v>
      </c>
      <c r="H115" s="1">
        <v>2</v>
      </c>
      <c r="I115" s="1" t="s">
        <v>97</v>
      </c>
      <c r="J115" s="1" t="s">
        <v>19</v>
      </c>
      <c r="K115" s="1" t="s">
        <v>20</v>
      </c>
      <c r="L115" s="1" t="s">
        <v>99</v>
      </c>
      <c r="M115" s="1" t="s">
        <v>22</v>
      </c>
    </row>
    <row r="116" spans="1:15" x14ac:dyDescent="0.25">
      <c r="A116" s="1" t="s">
        <v>257</v>
      </c>
      <c r="B116" s="2">
        <v>43154</v>
      </c>
      <c r="C116" s="1" t="s">
        <v>33</v>
      </c>
      <c r="D116" s="3">
        <v>20</v>
      </c>
      <c r="E116" s="3">
        <v>4910.3999999999996</v>
      </c>
      <c r="F116" s="4">
        <v>4092</v>
      </c>
      <c r="G116" s="1">
        <v>2018</v>
      </c>
      <c r="H116" s="1">
        <v>2</v>
      </c>
      <c r="I116" s="1" t="s">
        <v>34</v>
      </c>
      <c r="J116" s="1" t="s">
        <v>35</v>
      </c>
      <c r="K116" s="1" t="s">
        <v>20</v>
      </c>
      <c r="L116" s="1" t="s">
        <v>36</v>
      </c>
      <c r="M116" s="1" t="s">
        <v>37</v>
      </c>
      <c r="O116">
        <f>F116*72.79120024</f>
        <v>297861.59138207999</v>
      </c>
    </row>
    <row r="117" spans="1:15" x14ac:dyDescent="0.25">
      <c r="A117" s="1" t="s">
        <v>258</v>
      </c>
      <c r="B117" s="2">
        <v>43154</v>
      </c>
      <c r="C117" s="1" t="s">
        <v>259</v>
      </c>
      <c r="D117" s="3">
        <v>20</v>
      </c>
      <c r="E117" s="3">
        <v>8.58</v>
      </c>
      <c r="F117" s="4">
        <v>7.15</v>
      </c>
      <c r="G117" s="1">
        <v>2018</v>
      </c>
      <c r="H117" s="1">
        <v>2</v>
      </c>
      <c r="I117" s="1" t="s">
        <v>34</v>
      </c>
      <c r="J117" s="1" t="s">
        <v>98</v>
      </c>
      <c r="K117" s="1" t="s">
        <v>20</v>
      </c>
      <c r="L117" s="1" t="s">
        <v>36</v>
      </c>
      <c r="M117" s="1" t="s">
        <v>100</v>
      </c>
    </row>
    <row r="118" spans="1:15" x14ac:dyDescent="0.25">
      <c r="A118" s="1" t="s">
        <v>260</v>
      </c>
      <c r="B118" s="2">
        <v>43154</v>
      </c>
      <c r="C118" s="1" t="s">
        <v>261</v>
      </c>
      <c r="E118" s="3">
        <v>189.84</v>
      </c>
      <c r="F118" s="4">
        <v>189.84</v>
      </c>
      <c r="G118" s="1">
        <v>2018</v>
      </c>
      <c r="H118" s="1">
        <v>2</v>
      </c>
      <c r="I118" s="1" t="s">
        <v>24</v>
      </c>
      <c r="J118" s="1" t="s">
        <v>25</v>
      </c>
      <c r="K118" s="1" t="s">
        <v>20</v>
      </c>
      <c r="L118" s="1" t="s">
        <v>26</v>
      </c>
      <c r="M118" s="1" t="s">
        <v>27</v>
      </c>
    </row>
    <row r="119" spans="1:15" x14ac:dyDescent="0.25">
      <c r="A119" s="1" t="s">
        <v>262</v>
      </c>
      <c r="B119" s="2">
        <v>43154</v>
      </c>
      <c r="C119" s="1" t="s">
        <v>263</v>
      </c>
      <c r="D119" s="3">
        <v>20</v>
      </c>
      <c r="E119" s="3">
        <v>391.8</v>
      </c>
      <c r="F119" s="4">
        <v>326.5</v>
      </c>
      <c r="G119" s="1">
        <v>2018</v>
      </c>
      <c r="H119" s="1">
        <v>2</v>
      </c>
      <c r="I119" s="1" t="s">
        <v>70</v>
      </c>
      <c r="J119" s="1" t="s">
        <v>35</v>
      </c>
      <c r="K119" s="1" t="s">
        <v>20</v>
      </c>
      <c r="L119" s="1" t="s">
        <v>71</v>
      </c>
      <c r="M119" s="1" t="s">
        <v>37</v>
      </c>
      <c r="O119">
        <f>F119*4.18</f>
        <v>1364.77</v>
      </c>
    </row>
    <row r="120" spans="1:15" x14ac:dyDescent="0.25">
      <c r="A120" s="1" t="s">
        <v>264</v>
      </c>
      <c r="B120" s="2">
        <v>43154</v>
      </c>
      <c r="C120" s="1" t="s">
        <v>265</v>
      </c>
      <c r="E120" s="3">
        <v>11.7</v>
      </c>
      <c r="F120" s="4">
        <v>11.7</v>
      </c>
      <c r="G120" s="1">
        <v>2018</v>
      </c>
      <c r="H120" s="1">
        <v>2</v>
      </c>
      <c r="I120" s="1" t="s">
        <v>91</v>
      </c>
      <c r="J120" s="1" t="s">
        <v>35</v>
      </c>
      <c r="K120" s="1" t="s">
        <v>20</v>
      </c>
      <c r="L120" s="1" t="s">
        <v>93</v>
      </c>
      <c r="M120" s="1" t="s">
        <v>37</v>
      </c>
      <c r="O120">
        <f>F120*1850</f>
        <v>21645</v>
      </c>
    </row>
    <row r="121" spans="1:15" x14ac:dyDescent="0.25">
      <c r="A121" s="1" t="s">
        <v>258</v>
      </c>
      <c r="B121" s="2">
        <v>43154</v>
      </c>
      <c r="C121" s="1" t="s">
        <v>266</v>
      </c>
      <c r="D121" s="3">
        <v>20</v>
      </c>
      <c r="E121" s="3">
        <v>10.119999999999999</v>
      </c>
      <c r="F121" s="4">
        <v>8.43</v>
      </c>
      <c r="G121" s="1">
        <v>2018</v>
      </c>
      <c r="H121" s="1">
        <v>2</v>
      </c>
      <c r="I121" s="1" t="s">
        <v>34</v>
      </c>
      <c r="J121" s="1" t="s">
        <v>35</v>
      </c>
      <c r="K121" s="1" t="s">
        <v>20</v>
      </c>
      <c r="L121" s="1" t="s">
        <v>36</v>
      </c>
      <c r="M121" s="1" t="s">
        <v>37</v>
      </c>
    </row>
    <row r="122" spans="1:15" x14ac:dyDescent="0.25">
      <c r="A122" s="1" t="s">
        <v>267</v>
      </c>
      <c r="B122" s="2">
        <v>43154</v>
      </c>
      <c r="C122" s="1" t="s">
        <v>268</v>
      </c>
      <c r="E122" s="3">
        <v>27</v>
      </c>
      <c r="F122" s="4">
        <v>27</v>
      </c>
      <c r="G122" s="1">
        <v>2018</v>
      </c>
      <c r="H122" s="1">
        <v>2</v>
      </c>
      <c r="I122" s="1" t="s">
        <v>18</v>
      </c>
      <c r="J122" s="1" t="s">
        <v>51</v>
      </c>
      <c r="K122" s="1" t="s">
        <v>20</v>
      </c>
      <c r="L122" s="1" t="s">
        <v>21</v>
      </c>
      <c r="M122" s="1" t="s">
        <v>53</v>
      </c>
      <c r="O122">
        <f>F122*5.7</f>
        <v>153.9</v>
      </c>
    </row>
    <row r="123" spans="1:15" x14ac:dyDescent="0.25">
      <c r="A123" s="1" t="s">
        <v>269</v>
      </c>
      <c r="B123" s="2">
        <v>43154</v>
      </c>
      <c r="C123" s="1" t="s">
        <v>270</v>
      </c>
      <c r="E123" s="3">
        <v>8</v>
      </c>
      <c r="F123" s="4">
        <v>8</v>
      </c>
      <c r="G123" s="1">
        <v>2018</v>
      </c>
      <c r="H123" s="1">
        <v>2</v>
      </c>
      <c r="I123" s="1" t="s">
        <v>150</v>
      </c>
      <c r="J123" s="1" t="s">
        <v>51</v>
      </c>
      <c r="K123" s="1" t="s">
        <v>20</v>
      </c>
      <c r="L123" s="1" t="s">
        <v>151</v>
      </c>
      <c r="M123" s="1" t="s">
        <v>53</v>
      </c>
      <c r="O123">
        <f>F123*8.3</f>
        <v>66.400000000000006</v>
      </c>
    </row>
    <row r="124" spans="1:15" x14ac:dyDescent="0.25">
      <c r="A124" s="1" t="s">
        <v>271</v>
      </c>
      <c r="B124" s="2">
        <v>43154</v>
      </c>
      <c r="C124" s="1" t="s">
        <v>272</v>
      </c>
      <c r="E124" s="3">
        <v>96.24</v>
      </c>
      <c r="F124" s="4">
        <v>96.24</v>
      </c>
      <c r="G124" s="1">
        <v>2018</v>
      </c>
      <c r="H124" s="1">
        <v>2</v>
      </c>
      <c r="I124" s="1" t="s">
        <v>40</v>
      </c>
      <c r="J124" s="1" t="s">
        <v>35</v>
      </c>
      <c r="K124" s="1" t="s">
        <v>20</v>
      </c>
      <c r="L124" s="1" t="s">
        <v>42</v>
      </c>
      <c r="M124" s="1" t="s">
        <v>37</v>
      </c>
    </row>
    <row r="125" spans="1:15" x14ac:dyDescent="0.25">
      <c r="A125" s="1" t="s">
        <v>273</v>
      </c>
      <c r="B125" s="2">
        <v>43154</v>
      </c>
      <c r="C125" s="1" t="s">
        <v>274</v>
      </c>
      <c r="E125" s="3">
        <v>160.75</v>
      </c>
      <c r="F125" s="4">
        <v>160.75</v>
      </c>
      <c r="G125" s="1">
        <v>2018</v>
      </c>
      <c r="H125" s="1">
        <v>2</v>
      </c>
      <c r="I125" s="1" t="s">
        <v>86</v>
      </c>
      <c r="J125" s="1" t="s">
        <v>35</v>
      </c>
      <c r="K125" s="1" t="s">
        <v>20</v>
      </c>
      <c r="L125" s="1" t="s">
        <v>87</v>
      </c>
      <c r="M125" s="1" t="s">
        <v>37</v>
      </c>
    </row>
    <row r="126" spans="1:15" x14ac:dyDescent="0.25">
      <c r="A126" s="1" t="s">
        <v>275</v>
      </c>
      <c r="B126" s="2">
        <v>43154</v>
      </c>
      <c r="C126" s="1" t="s">
        <v>276</v>
      </c>
      <c r="D126" s="3">
        <v>20</v>
      </c>
      <c r="E126" s="3">
        <v>7.2</v>
      </c>
      <c r="F126" s="4">
        <v>6</v>
      </c>
      <c r="G126" s="1">
        <v>2018</v>
      </c>
      <c r="H126" s="1">
        <v>2</v>
      </c>
      <c r="I126" s="1" t="s">
        <v>56</v>
      </c>
      <c r="J126" s="1" t="s">
        <v>98</v>
      </c>
      <c r="K126" s="1" t="s">
        <v>20</v>
      </c>
      <c r="L126" s="1" t="s">
        <v>57</v>
      </c>
      <c r="M126" s="1" t="s">
        <v>100</v>
      </c>
      <c r="O126">
        <f>F126*191</f>
        <v>1146</v>
      </c>
    </row>
    <row r="127" spans="1:15" x14ac:dyDescent="0.25">
      <c r="A127" s="1" t="s">
        <v>277</v>
      </c>
      <c r="B127" s="2">
        <v>43154</v>
      </c>
      <c r="C127" s="1" t="s">
        <v>278</v>
      </c>
      <c r="E127" s="3">
        <v>79.94</v>
      </c>
      <c r="F127" s="4">
        <v>79.94</v>
      </c>
      <c r="G127" s="1">
        <v>2018</v>
      </c>
      <c r="H127" s="1">
        <v>2</v>
      </c>
      <c r="I127" s="1" t="s">
        <v>46</v>
      </c>
      <c r="J127" s="1" t="s">
        <v>25</v>
      </c>
      <c r="K127" s="1" t="s">
        <v>20</v>
      </c>
      <c r="L127" s="1" t="s">
        <v>47</v>
      </c>
      <c r="M127" s="1" t="s">
        <v>27</v>
      </c>
      <c r="O127">
        <f>F127*5.3</f>
        <v>423.68199999999996</v>
      </c>
    </row>
    <row r="128" spans="1:15" x14ac:dyDescent="0.25">
      <c r="A128" s="1" t="s">
        <v>279</v>
      </c>
      <c r="B128" s="2">
        <v>43154</v>
      </c>
      <c r="C128" s="1" t="s">
        <v>280</v>
      </c>
      <c r="E128" s="3">
        <v>206.03</v>
      </c>
      <c r="F128" s="4">
        <v>206.03</v>
      </c>
      <c r="G128" s="1">
        <v>2018</v>
      </c>
      <c r="H128" s="1">
        <v>2</v>
      </c>
      <c r="I128" s="1" t="s">
        <v>225</v>
      </c>
      <c r="J128" s="1" t="s">
        <v>226</v>
      </c>
      <c r="K128" s="1" t="s">
        <v>20</v>
      </c>
      <c r="L128" s="1" t="s">
        <v>227</v>
      </c>
      <c r="M128" s="1" t="s">
        <v>53</v>
      </c>
    </row>
    <row r="129" spans="1:15" x14ac:dyDescent="0.25">
      <c r="A129" s="1" t="s">
        <v>281</v>
      </c>
      <c r="B129" s="2">
        <v>43154</v>
      </c>
      <c r="C129" s="1" t="s">
        <v>282</v>
      </c>
      <c r="E129" s="3">
        <v>189.75</v>
      </c>
      <c r="F129" s="4">
        <v>189.75</v>
      </c>
      <c r="G129" s="1">
        <v>2018</v>
      </c>
      <c r="H129" s="1">
        <v>2</v>
      </c>
      <c r="I129" s="1" t="s">
        <v>86</v>
      </c>
      <c r="J129" s="1" t="s">
        <v>35</v>
      </c>
      <c r="K129" s="1" t="s">
        <v>20</v>
      </c>
      <c r="L129" s="1" t="s">
        <v>87</v>
      </c>
      <c r="M129" s="1" t="s">
        <v>37</v>
      </c>
    </row>
    <row r="130" spans="1:15" x14ac:dyDescent="0.25">
      <c r="A130" s="1" t="s">
        <v>275</v>
      </c>
      <c r="B130" s="2">
        <v>43154</v>
      </c>
      <c r="C130" s="1" t="s">
        <v>283</v>
      </c>
      <c r="D130" s="3">
        <v>20</v>
      </c>
      <c r="E130" s="3">
        <v>2.4</v>
      </c>
      <c r="F130" s="4">
        <v>2</v>
      </c>
      <c r="G130" s="1">
        <v>2018</v>
      </c>
      <c r="H130" s="1">
        <v>2</v>
      </c>
      <c r="I130" s="1" t="s">
        <v>56</v>
      </c>
      <c r="J130" s="1" t="s">
        <v>35</v>
      </c>
      <c r="K130" s="1" t="s">
        <v>20</v>
      </c>
      <c r="L130" s="1" t="s">
        <v>57</v>
      </c>
      <c r="M130" s="1" t="s">
        <v>37</v>
      </c>
      <c r="O130">
        <f>F130*1850</f>
        <v>3700</v>
      </c>
    </row>
    <row r="131" spans="1:15" x14ac:dyDescent="0.25">
      <c r="A131" s="1" t="s">
        <v>284</v>
      </c>
      <c r="B131" s="2">
        <v>43154</v>
      </c>
      <c r="C131" s="1" t="s">
        <v>285</v>
      </c>
      <c r="D131" s="3">
        <v>20</v>
      </c>
      <c r="E131" s="3">
        <v>24</v>
      </c>
      <c r="F131" s="4">
        <v>20</v>
      </c>
      <c r="G131" s="1">
        <v>2018</v>
      </c>
      <c r="H131" s="1">
        <v>2</v>
      </c>
      <c r="I131" s="1" t="s">
        <v>70</v>
      </c>
      <c r="J131" s="1" t="s">
        <v>35</v>
      </c>
      <c r="K131" s="1" t="s">
        <v>20</v>
      </c>
      <c r="L131" s="1" t="s">
        <v>71</v>
      </c>
      <c r="M131" s="1" t="s">
        <v>37</v>
      </c>
      <c r="O131">
        <f>F131*66.37</f>
        <v>1327.4</v>
      </c>
    </row>
    <row r="132" spans="1:15" x14ac:dyDescent="0.25">
      <c r="A132" s="1" t="s">
        <v>286</v>
      </c>
      <c r="B132" s="2">
        <v>43157</v>
      </c>
      <c r="C132" s="1" t="s">
        <v>85</v>
      </c>
      <c r="E132" s="3">
        <v>155.94999999999999</v>
      </c>
      <c r="F132" s="4">
        <v>155.94999999999999</v>
      </c>
      <c r="G132" s="1">
        <v>2018</v>
      </c>
      <c r="H132" s="1">
        <v>2</v>
      </c>
      <c r="I132" s="1" t="s">
        <v>40</v>
      </c>
      <c r="J132" s="1" t="s">
        <v>41</v>
      </c>
      <c r="K132" s="1" t="s">
        <v>20</v>
      </c>
      <c r="L132" s="1" t="s">
        <v>42</v>
      </c>
      <c r="M132" s="1" t="s">
        <v>43</v>
      </c>
      <c r="O132">
        <f>F132/1.26</f>
        <v>123.76984126984127</v>
      </c>
    </row>
    <row r="133" spans="1:15" x14ac:dyDescent="0.25">
      <c r="A133" s="1" t="s">
        <v>287</v>
      </c>
      <c r="B133" s="2">
        <v>43157</v>
      </c>
      <c r="C133" s="1" t="s">
        <v>288</v>
      </c>
      <c r="D133" s="3">
        <v>20</v>
      </c>
      <c r="E133" s="3">
        <v>143.38</v>
      </c>
      <c r="F133" s="4">
        <v>119.48</v>
      </c>
      <c r="G133" s="1">
        <v>2018</v>
      </c>
      <c r="H133" s="1">
        <v>2</v>
      </c>
      <c r="I133" s="1" t="s">
        <v>70</v>
      </c>
      <c r="J133" s="1" t="s">
        <v>19</v>
      </c>
      <c r="K133" s="1" t="s">
        <v>20</v>
      </c>
      <c r="L133" s="1" t="s">
        <v>71</v>
      </c>
      <c r="M133" s="1" t="s">
        <v>22</v>
      </c>
    </row>
    <row r="134" spans="1:15" x14ac:dyDescent="0.25">
      <c r="A134" s="1" t="s">
        <v>289</v>
      </c>
      <c r="B134" s="2">
        <v>43157</v>
      </c>
      <c r="C134" s="1" t="s">
        <v>290</v>
      </c>
      <c r="E134" s="3">
        <v>49.66</v>
      </c>
      <c r="F134" s="4">
        <v>49.66</v>
      </c>
      <c r="G134" s="1">
        <v>2018</v>
      </c>
      <c r="H134" s="1">
        <v>2</v>
      </c>
      <c r="I134" s="1" t="s">
        <v>40</v>
      </c>
      <c r="J134" s="1" t="s">
        <v>35</v>
      </c>
      <c r="K134" s="1" t="s">
        <v>20</v>
      </c>
      <c r="L134" s="1" t="s">
        <v>42</v>
      </c>
      <c r="M134" s="1" t="s">
        <v>37</v>
      </c>
      <c r="O134">
        <f>F134*1850</f>
        <v>91871</v>
      </c>
    </row>
    <row r="135" spans="1:15" x14ac:dyDescent="0.25">
      <c r="A135" s="1" t="s">
        <v>291</v>
      </c>
      <c r="B135" s="2">
        <v>43159</v>
      </c>
      <c r="C135" s="1" t="s">
        <v>292</v>
      </c>
      <c r="E135" s="3">
        <v>73.8</v>
      </c>
      <c r="F135" s="4">
        <v>73.8</v>
      </c>
      <c r="G135" s="1">
        <v>2018</v>
      </c>
      <c r="H135" s="1">
        <v>2</v>
      </c>
      <c r="I135" s="1" t="s">
        <v>91</v>
      </c>
      <c r="J135" s="1" t="s">
        <v>19</v>
      </c>
      <c r="K135" s="1" t="s">
        <v>20</v>
      </c>
      <c r="L135" s="1" t="s">
        <v>93</v>
      </c>
      <c r="M135" s="1" t="s">
        <v>22</v>
      </c>
    </row>
    <row r="136" spans="1:15" x14ac:dyDescent="0.25">
      <c r="A136" s="1" t="s">
        <v>293</v>
      </c>
      <c r="B136" s="2">
        <v>43159</v>
      </c>
      <c r="C136" s="1" t="s">
        <v>294</v>
      </c>
      <c r="D136" s="3">
        <v>20</v>
      </c>
      <c r="E136" s="3">
        <v>55.98</v>
      </c>
      <c r="F136" s="4">
        <v>46.65</v>
      </c>
      <c r="G136" s="1">
        <v>2018</v>
      </c>
      <c r="H136" s="1">
        <v>2</v>
      </c>
      <c r="I136" s="1" t="s">
        <v>111</v>
      </c>
      <c r="J136" s="1" t="s">
        <v>35</v>
      </c>
      <c r="K136" s="1" t="s">
        <v>20</v>
      </c>
      <c r="L136" s="1" t="s">
        <v>112</v>
      </c>
      <c r="M136" s="1" t="s">
        <v>37</v>
      </c>
    </row>
    <row r="137" spans="1:15" x14ac:dyDescent="0.25">
      <c r="A137" s="1" t="s">
        <v>293</v>
      </c>
      <c r="B137" s="2">
        <v>43159</v>
      </c>
      <c r="C137" s="1" t="s">
        <v>295</v>
      </c>
      <c r="D137" s="3">
        <v>20</v>
      </c>
      <c r="E137" s="3">
        <v>21.43</v>
      </c>
      <c r="F137" s="4">
        <v>17.86</v>
      </c>
      <c r="G137" s="1">
        <v>2018</v>
      </c>
      <c r="H137" s="1">
        <v>2</v>
      </c>
      <c r="I137" s="1" t="s">
        <v>34</v>
      </c>
      <c r="J137" s="1" t="s">
        <v>35</v>
      </c>
      <c r="K137" s="1" t="s">
        <v>20</v>
      </c>
      <c r="L137" s="1" t="s">
        <v>36</v>
      </c>
      <c r="M137" s="1" t="s">
        <v>37</v>
      </c>
    </row>
    <row r="138" spans="1:15" x14ac:dyDescent="0.25">
      <c r="A138" s="1" t="s">
        <v>296</v>
      </c>
      <c r="B138" s="2">
        <v>43159</v>
      </c>
      <c r="C138" s="1" t="s">
        <v>85</v>
      </c>
      <c r="E138" s="3">
        <v>553.01</v>
      </c>
      <c r="F138" s="4">
        <v>553.01</v>
      </c>
      <c r="G138" s="1">
        <v>2018</v>
      </c>
      <c r="H138" s="1">
        <v>2</v>
      </c>
      <c r="I138" s="1" t="s">
        <v>86</v>
      </c>
      <c r="J138" s="1" t="s">
        <v>41</v>
      </c>
      <c r="K138" s="1" t="s">
        <v>20</v>
      </c>
      <c r="L138" s="1" t="s">
        <v>87</v>
      </c>
      <c r="M138" s="1" t="s">
        <v>43</v>
      </c>
      <c r="O138">
        <f t="shared" ref="O138:O147" si="1">F138/1.26</f>
        <v>438.89682539682536</v>
      </c>
    </row>
    <row r="139" spans="1:15" x14ac:dyDescent="0.25">
      <c r="A139" s="1" t="s">
        <v>296</v>
      </c>
      <c r="B139" s="2">
        <v>43159</v>
      </c>
      <c r="C139" s="1" t="s">
        <v>85</v>
      </c>
      <c r="E139" s="3">
        <v>140.88</v>
      </c>
      <c r="F139" s="4">
        <v>140.88</v>
      </c>
      <c r="G139" s="1">
        <v>2018</v>
      </c>
      <c r="H139" s="1">
        <v>2</v>
      </c>
      <c r="I139" s="1" t="s">
        <v>86</v>
      </c>
      <c r="J139" s="1" t="s">
        <v>41</v>
      </c>
      <c r="K139" s="1" t="s">
        <v>20</v>
      </c>
      <c r="L139" s="1" t="s">
        <v>87</v>
      </c>
      <c r="M139" s="1" t="s">
        <v>43</v>
      </c>
      <c r="O139">
        <f t="shared" si="1"/>
        <v>111.80952380952381</v>
      </c>
    </row>
    <row r="140" spans="1:15" x14ac:dyDescent="0.25">
      <c r="A140" s="1" t="s">
        <v>296</v>
      </c>
      <c r="B140" s="2">
        <v>43159</v>
      </c>
      <c r="C140" s="1" t="s">
        <v>85</v>
      </c>
      <c r="D140" s="3">
        <v>20</v>
      </c>
      <c r="E140" s="3">
        <v>158.4</v>
      </c>
      <c r="F140" s="4">
        <v>132</v>
      </c>
      <c r="G140" s="1">
        <v>2018</v>
      </c>
      <c r="H140" s="1">
        <v>2</v>
      </c>
      <c r="I140" s="1" t="s">
        <v>34</v>
      </c>
      <c r="J140" s="1" t="s">
        <v>35</v>
      </c>
      <c r="K140" s="1" t="s">
        <v>20</v>
      </c>
      <c r="L140" s="1" t="s">
        <v>36</v>
      </c>
      <c r="M140" s="1" t="s">
        <v>37</v>
      </c>
      <c r="O140">
        <f t="shared" si="1"/>
        <v>104.76190476190476</v>
      </c>
    </row>
    <row r="141" spans="1:15" x14ac:dyDescent="0.25">
      <c r="A141" s="1" t="s">
        <v>296</v>
      </c>
      <c r="B141" s="2">
        <v>43159</v>
      </c>
      <c r="C141" s="1" t="s">
        <v>85</v>
      </c>
      <c r="E141" s="3">
        <v>115</v>
      </c>
      <c r="F141" s="4">
        <v>115</v>
      </c>
      <c r="G141" s="1">
        <v>2018</v>
      </c>
      <c r="H141" s="1">
        <v>2</v>
      </c>
      <c r="I141" s="1" t="s">
        <v>86</v>
      </c>
      <c r="J141" s="1" t="s">
        <v>41</v>
      </c>
      <c r="K141" s="1" t="s">
        <v>20</v>
      </c>
      <c r="L141" s="1" t="s">
        <v>87</v>
      </c>
      <c r="M141" s="1" t="s">
        <v>43</v>
      </c>
      <c r="O141">
        <f t="shared" si="1"/>
        <v>91.269841269841265</v>
      </c>
    </row>
    <row r="142" spans="1:15" x14ac:dyDescent="0.25">
      <c r="A142" s="1" t="s">
        <v>296</v>
      </c>
      <c r="B142" s="2">
        <v>43159</v>
      </c>
      <c r="C142" s="1" t="s">
        <v>85</v>
      </c>
      <c r="E142" s="3">
        <v>104.6</v>
      </c>
      <c r="F142" s="4">
        <v>104.6</v>
      </c>
      <c r="G142" s="1">
        <v>2018</v>
      </c>
      <c r="H142" s="1">
        <v>2</v>
      </c>
      <c r="I142" s="1" t="s">
        <v>86</v>
      </c>
      <c r="J142" s="1" t="s">
        <v>41</v>
      </c>
      <c r="K142" s="1" t="s">
        <v>20</v>
      </c>
      <c r="L142" s="1" t="s">
        <v>87</v>
      </c>
      <c r="M142" s="1" t="s">
        <v>43</v>
      </c>
      <c r="O142">
        <f t="shared" si="1"/>
        <v>83.015873015873012</v>
      </c>
    </row>
    <row r="143" spans="1:15" x14ac:dyDescent="0.25">
      <c r="A143" s="1" t="s">
        <v>296</v>
      </c>
      <c r="B143" s="2">
        <v>43159</v>
      </c>
      <c r="C143" s="1" t="s">
        <v>85</v>
      </c>
      <c r="D143" s="3">
        <v>20</v>
      </c>
      <c r="E143" s="3">
        <v>103</v>
      </c>
      <c r="F143" s="4">
        <v>85.83</v>
      </c>
      <c r="G143" s="1">
        <v>2018</v>
      </c>
      <c r="H143" s="1">
        <v>2</v>
      </c>
      <c r="I143" s="1" t="s">
        <v>56</v>
      </c>
      <c r="J143" s="1" t="s">
        <v>41</v>
      </c>
      <c r="K143" s="1" t="s">
        <v>20</v>
      </c>
      <c r="L143" s="1" t="s">
        <v>57</v>
      </c>
      <c r="M143" s="1" t="s">
        <v>43</v>
      </c>
      <c r="O143">
        <f t="shared" si="1"/>
        <v>68.11904761904762</v>
      </c>
    </row>
    <row r="144" spans="1:15" x14ac:dyDescent="0.25">
      <c r="A144" s="1" t="s">
        <v>296</v>
      </c>
      <c r="B144" s="2">
        <v>43159</v>
      </c>
      <c r="C144" s="1" t="s">
        <v>85</v>
      </c>
      <c r="E144" s="3">
        <v>73.3</v>
      </c>
      <c r="F144" s="4">
        <v>73.3</v>
      </c>
      <c r="G144" s="1">
        <v>2018</v>
      </c>
      <c r="H144" s="1">
        <v>2</v>
      </c>
      <c r="I144" s="1" t="s">
        <v>86</v>
      </c>
      <c r="J144" s="1" t="s">
        <v>41</v>
      </c>
      <c r="K144" s="1" t="s">
        <v>20</v>
      </c>
      <c r="L144" s="1" t="s">
        <v>87</v>
      </c>
      <c r="M144" s="1" t="s">
        <v>43</v>
      </c>
      <c r="O144">
        <f t="shared" si="1"/>
        <v>58.17460317460317</v>
      </c>
    </row>
    <row r="145" spans="1:15" x14ac:dyDescent="0.25">
      <c r="A145" s="1" t="s">
        <v>296</v>
      </c>
      <c r="B145" s="2">
        <v>43159</v>
      </c>
      <c r="C145" s="1" t="s">
        <v>85</v>
      </c>
      <c r="D145" s="3">
        <v>20</v>
      </c>
      <c r="E145" s="3">
        <v>83.62</v>
      </c>
      <c r="F145" s="4">
        <v>69.680000000000007</v>
      </c>
      <c r="G145" s="1">
        <v>2018</v>
      </c>
      <c r="H145" s="1">
        <v>2</v>
      </c>
      <c r="I145" s="1" t="s">
        <v>34</v>
      </c>
      <c r="J145" s="1" t="s">
        <v>41</v>
      </c>
      <c r="K145" s="1" t="s">
        <v>20</v>
      </c>
      <c r="L145" s="1" t="s">
        <v>36</v>
      </c>
      <c r="M145" s="1" t="s">
        <v>43</v>
      </c>
      <c r="O145">
        <f t="shared" si="1"/>
        <v>55.301587301587304</v>
      </c>
    </row>
    <row r="146" spans="1:15" x14ac:dyDescent="0.25">
      <c r="A146" s="1" t="s">
        <v>296</v>
      </c>
      <c r="B146" s="2">
        <v>43159</v>
      </c>
      <c r="C146" s="1" t="s">
        <v>85</v>
      </c>
      <c r="D146" s="3">
        <v>20</v>
      </c>
      <c r="E146" s="3">
        <v>64.8</v>
      </c>
      <c r="F146" s="4">
        <v>54</v>
      </c>
      <c r="G146" s="1">
        <v>2018</v>
      </c>
      <c r="H146" s="1">
        <v>2</v>
      </c>
      <c r="I146" s="1" t="s">
        <v>34</v>
      </c>
      <c r="J146" s="1" t="s">
        <v>41</v>
      </c>
      <c r="K146" s="1" t="s">
        <v>20</v>
      </c>
      <c r="L146" s="1" t="s">
        <v>36</v>
      </c>
      <c r="M146" s="1" t="s">
        <v>43</v>
      </c>
      <c r="O146">
        <f t="shared" si="1"/>
        <v>42.857142857142854</v>
      </c>
    </row>
    <row r="147" spans="1:15" x14ac:dyDescent="0.25">
      <c r="A147" s="1" t="s">
        <v>296</v>
      </c>
      <c r="B147" s="2">
        <v>43159</v>
      </c>
      <c r="C147" s="1" t="s">
        <v>85</v>
      </c>
      <c r="E147" s="3">
        <v>51</v>
      </c>
      <c r="F147" s="4">
        <v>51</v>
      </c>
      <c r="G147" s="1">
        <v>2018</v>
      </c>
      <c r="H147" s="1">
        <v>2</v>
      </c>
      <c r="I147" s="1" t="s">
        <v>86</v>
      </c>
      <c r="J147" s="1" t="s">
        <v>41</v>
      </c>
      <c r="K147" s="1" t="s">
        <v>20</v>
      </c>
      <c r="L147" s="1" t="s">
        <v>87</v>
      </c>
      <c r="M147" s="1" t="s">
        <v>43</v>
      </c>
      <c r="O147">
        <f t="shared" si="1"/>
        <v>40.476190476190474</v>
      </c>
    </row>
    <row r="148" spans="1:15" x14ac:dyDescent="0.25">
      <c r="A148" s="1" t="s">
        <v>297</v>
      </c>
      <c r="B148" s="2">
        <v>43159</v>
      </c>
      <c r="C148" s="1" t="s">
        <v>298</v>
      </c>
      <c r="E148" s="3">
        <v>125</v>
      </c>
      <c r="F148" s="4">
        <v>125</v>
      </c>
      <c r="G148" s="1">
        <v>2018</v>
      </c>
      <c r="H148" s="1">
        <v>2</v>
      </c>
      <c r="I148" s="1" t="s">
        <v>97</v>
      </c>
      <c r="J148" s="1" t="s">
        <v>51</v>
      </c>
      <c r="K148" s="1" t="s">
        <v>20</v>
      </c>
      <c r="L148" s="1" t="s">
        <v>99</v>
      </c>
      <c r="M148" s="1" t="s">
        <v>53</v>
      </c>
    </row>
    <row r="149" spans="1:15" x14ac:dyDescent="0.25">
      <c r="A149" s="1" t="s">
        <v>299</v>
      </c>
      <c r="B149" s="2">
        <v>43159</v>
      </c>
      <c r="C149" s="1" t="s">
        <v>300</v>
      </c>
      <c r="E149" s="3">
        <v>1140.21</v>
      </c>
      <c r="F149" s="4">
        <v>1140.21</v>
      </c>
      <c r="G149" s="1">
        <v>2018</v>
      </c>
      <c r="H149" s="1">
        <v>2</v>
      </c>
      <c r="I149" s="1" t="s">
        <v>138</v>
      </c>
      <c r="J149" s="1" t="s">
        <v>35</v>
      </c>
      <c r="K149" s="1" t="s">
        <v>20</v>
      </c>
      <c r="L149" s="1" t="s">
        <v>139</v>
      </c>
      <c r="M149" s="1" t="s">
        <v>37</v>
      </c>
    </row>
    <row r="150" spans="1:15" x14ac:dyDescent="0.25">
      <c r="A150" s="1" t="s">
        <v>301</v>
      </c>
      <c r="B150" s="2">
        <v>43159</v>
      </c>
      <c r="C150" s="1" t="s">
        <v>302</v>
      </c>
      <c r="D150" s="3">
        <v>20</v>
      </c>
      <c r="E150" s="3">
        <v>275.64</v>
      </c>
      <c r="F150" s="4">
        <v>229.7</v>
      </c>
      <c r="G150" s="1">
        <v>2018</v>
      </c>
      <c r="H150" s="1">
        <v>2</v>
      </c>
      <c r="I150" s="1" t="s">
        <v>70</v>
      </c>
      <c r="J150" s="1" t="s">
        <v>35</v>
      </c>
      <c r="K150" s="1" t="s">
        <v>20</v>
      </c>
      <c r="L150" s="1" t="s">
        <v>71</v>
      </c>
      <c r="M150" s="1" t="s">
        <v>37</v>
      </c>
    </row>
    <row r="151" spans="1:15" x14ac:dyDescent="0.25">
      <c r="A151" s="1" t="s">
        <v>303</v>
      </c>
      <c r="B151" s="2">
        <v>43159</v>
      </c>
      <c r="C151" s="1" t="s">
        <v>304</v>
      </c>
      <c r="D151" s="3">
        <v>20</v>
      </c>
      <c r="E151" s="3">
        <v>82.72</v>
      </c>
      <c r="F151" s="4">
        <v>68.930000000000007</v>
      </c>
      <c r="G151" s="1">
        <v>2018</v>
      </c>
      <c r="H151" s="1">
        <v>2</v>
      </c>
      <c r="I151" s="1" t="s">
        <v>134</v>
      </c>
      <c r="J151" s="1" t="s">
        <v>207</v>
      </c>
      <c r="K151" s="1" t="s">
        <v>20</v>
      </c>
      <c r="L151" s="1" t="s">
        <v>135</v>
      </c>
      <c r="M151" s="1" t="s">
        <v>208</v>
      </c>
    </row>
    <row r="152" spans="1:15" x14ac:dyDescent="0.25">
      <c r="A152" s="1" t="s">
        <v>305</v>
      </c>
      <c r="B152" s="2">
        <v>43159</v>
      </c>
      <c r="C152" s="1" t="s">
        <v>306</v>
      </c>
      <c r="D152" s="3">
        <v>20</v>
      </c>
      <c r="E152" s="3">
        <v>192.54</v>
      </c>
      <c r="F152" s="4">
        <v>160.44999999999999</v>
      </c>
      <c r="G152" s="1">
        <v>2018</v>
      </c>
      <c r="H152" s="1">
        <v>2</v>
      </c>
      <c r="I152" s="1" t="s">
        <v>111</v>
      </c>
      <c r="J152" s="1" t="s">
        <v>35</v>
      </c>
      <c r="K152" s="1" t="s">
        <v>20</v>
      </c>
      <c r="L152" s="1" t="s">
        <v>112</v>
      </c>
      <c r="M152" s="1" t="s">
        <v>37</v>
      </c>
    </row>
    <row r="153" spans="1:15" x14ac:dyDescent="0.25">
      <c r="A153" s="1" t="s">
        <v>305</v>
      </c>
      <c r="B153" s="2">
        <v>43159</v>
      </c>
      <c r="C153" s="1" t="s">
        <v>306</v>
      </c>
      <c r="E153" s="3">
        <v>192.54</v>
      </c>
      <c r="F153" s="4">
        <v>192.54</v>
      </c>
      <c r="G153" s="1">
        <v>2018</v>
      </c>
      <c r="H153" s="1">
        <v>2</v>
      </c>
      <c r="I153" s="1" t="s">
        <v>111</v>
      </c>
      <c r="J153" s="1" t="s">
        <v>35</v>
      </c>
      <c r="K153" s="1" t="s">
        <v>20</v>
      </c>
      <c r="L153" s="1" t="s">
        <v>112</v>
      </c>
      <c r="M153" s="1" t="s">
        <v>37</v>
      </c>
    </row>
    <row r="154" spans="1:15" x14ac:dyDescent="0.25">
      <c r="A154" s="1" t="s">
        <v>293</v>
      </c>
      <c r="B154" s="2">
        <v>43159</v>
      </c>
      <c r="C154" s="1" t="s">
        <v>307</v>
      </c>
      <c r="D154" s="3">
        <v>20</v>
      </c>
      <c r="E154" s="3">
        <v>60.91</v>
      </c>
      <c r="F154" s="4">
        <v>50.76</v>
      </c>
      <c r="G154" s="1">
        <v>2018</v>
      </c>
      <c r="H154" s="1">
        <v>2</v>
      </c>
      <c r="I154" s="1" t="s">
        <v>70</v>
      </c>
      <c r="J154" s="1" t="s">
        <v>35</v>
      </c>
      <c r="K154" s="1" t="s">
        <v>20</v>
      </c>
      <c r="L154" s="1" t="s">
        <v>71</v>
      </c>
      <c r="M154" s="1" t="s">
        <v>37</v>
      </c>
    </row>
    <row r="155" spans="1:15" x14ac:dyDescent="0.25">
      <c r="A155" s="1" t="s">
        <v>308</v>
      </c>
      <c r="B155" s="2">
        <v>43159</v>
      </c>
      <c r="C155" s="1" t="s">
        <v>309</v>
      </c>
      <c r="E155" s="3">
        <v>30.83</v>
      </c>
      <c r="F155" s="4">
        <v>30.83</v>
      </c>
      <c r="G155" s="1">
        <v>2018</v>
      </c>
      <c r="H155" s="1">
        <v>2</v>
      </c>
      <c r="I155" s="1" t="s">
        <v>18</v>
      </c>
      <c r="J155" s="1" t="s">
        <v>35</v>
      </c>
      <c r="K155" s="1" t="s">
        <v>20</v>
      </c>
      <c r="L155" s="1" t="s">
        <v>21</v>
      </c>
      <c r="M155" s="1" t="s">
        <v>37</v>
      </c>
    </row>
    <row r="156" spans="1:15" x14ac:dyDescent="0.25">
      <c r="A156" s="1" t="s">
        <v>310</v>
      </c>
      <c r="B156" s="2">
        <v>43159</v>
      </c>
      <c r="C156" s="1" t="s">
        <v>311</v>
      </c>
      <c r="E156" s="3">
        <v>53.59</v>
      </c>
      <c r="F156" s="4">
        <v>53.59</v>
      </c>
      <c r="G156" s="1">
        <v>2018</v>
      </c>
      <c r="H156" s="1">
        <v>2</v>
      </c>
      <c r="I156" s="1" t="s">
        <v>312</v>
      </c>
      <c r="J156" s="1" t="s">
        <v>35</v>
      </c>
      <c r="K156" s="1" t="s">
        <v>20</v>
      </c>
      <c r="L156" s="1" t="s">
        <v>313</v>
      </c>
      <c r="M156" s="1" t="s">
        <v>37</v>
      </c>
    </row>
    <row r="157" spans="1:15" x14ac:dyDescent="0.25">
      <c r="A157" s="1" t="s">
        <v>314</v>
      </c>
      <c r="B157" s="2">
        <v>43159</v>
      </c>
      <c r="C157" s="1" t="s">
        <v>7883</v>
      </c>
      <c r="E157" s="3">
        <v>25.92</v>
      </c>
      <c r="F157" s="4">
        <v>25.92</v>
      </c>
      <c r="G157" s="1">
        <v>2018</v>
      </c>
      <c r="H157" s="1">
        <v>2</v>
      </c>
      <c r="I157" s="1" t="s">
        <v>46</v>
      </c>
      <c r="J157" s="1" t="s">
        <v>25</v>
      </c>
      <c r="K157" s="1" t="s">
        <v>20</v>
      </c>
      <c r="L157" s="1" t="s">
        <v>47</v>
      </c>
      <c r="M157" s="1" t="s">
        <v>27</v>
      </c>
      <c r="O157">
        <f>F157*5.3</f>
        <v>137.376</v>
      </c>
    </row>
    <row r="158" spans="1:15" x14ac:dyDescent="0.25">
      <c r="A158" s="1" t="s">
        <v>315</v>
      </c>
      <c r="B158" s="2">
        <v>43159</v>
      </c>
      <c r="C158" s="1" t="s">
        <v>316</v>
      </c>
      <c r="E158" s="3">
        <v>70.12</v>
      </c>
      <c r="F158" s="4">
        <v>70.12</v>
      </c>
      <c r="G158" s="1">
        <v>2018</v>
      </c>
      <c r="H158" s="1">
        <v>2</v>
      </c>
      <c r="I158" s="1" t="s">
        <v>86</v>
      </c>
      <c r="J158" s="1" t="s">
        <v>35</v>
      </c>
      <c r="K158" s="1" t="s">
        <v>20</v>
      </c>
      <c r="L158" s="1" t="s">
        <v>87</v>
      </c>
      <c r="M158" s="1" t="s">
        <v>37</v>
      </c>
    </row>
    <row r="159" spans="1:15" x14ac:dyDescent="0.25">
      <c r="A159" s="1" t="s">
        <v>317</v>
      </c>
      <c r="B159" s="2">
        <v>43159</v>
      </c>
      <c r="C159" s="1" t="s">
        <v>318</v>
      </c>
      <c r="D159" s="3">
        <v>10</v>
      </c>
      <c r="E159" s="3">
        <v>63</v>
      </c>
      <c r="F159" s="4">
        <v>57.27</v>
      </c>
      <c r="G159" s="1">
        <v>2018</v>
      </c>
      <c r="H159" s="1">
        <v>2</v>
      </c>
      <c r="I159" s="1" t="s">
        <v>134</v>
      </c>
      <c r="J159" s="1" t="s">
        <v>319</v>
      </c>
      <c r="K159" s="1" t="s">
        <v>20</v>
      </c>
      <c r="L159" s="1" t="s">
        <v>135</v>
      </c>
      <c r="M159" s="1" t="s">
        <v>320</v>
      </c>
    </row>
    <row r="160" spans="1:15" x14ac:dyDescent="0.25">
      <c r="A160" s="1" t="s">
        <v>321</v>
      </c>
      <c r="B160" s="2">
        <v>43159</v>
      </c>
      <c r="C160" s="1" t="s">
        <v>322</v>
      </c>
      <c r="E160" s="3">
        <v>150</v>
      </c>
      <c r="F160" s="4">
        <v>150</v>
      </c>
      <c r="G160" s="1">
        <v>2018</v>
      </c>
      <c r="H160" s="1">
        <v>2</v>
      </c>
      <c r="I160" s="1" t="s">
        <v>97</v>
      </c>
      <c r="J160" s="1" t="s">
        <v>144</v>
      </c>
      <c r="K160" s="1" t="s">
        <v>20</v>
      </c>
      <c r="L160" s="1" t="s">
        <v>99</v>
      </c>
      <c r="M160" s="1" t="s">
        <v>145</v>
      </c>
      <c r="O160">
        <f>F160*350</f>
        <v>52500</v>
      </c>
    </row>
    <row r="161" spans="1:15" x14ac:dyDescent="0.25">
      <c r="A161" s="1" t="s">
        <v>323</v>
      </c>
      <c r="B161" s="2">
        <v>43159</v>
      </c>
      <c r="C161" s="1" t="s">
        <v>8047</v>
      </c>
      <c r="E161" s="3">
        <v>257.8</v>
      </c>
      <c r="F161" s="4">
        <v>257.8</v>
      </c>
      <c r="G161" s="1">
        <v>2018</v>
      </c>
      <c r="H161" s="1">
        <v>2</v>
      </c>
      <c r="I161" s="1" t="s">
        <v>91</v>
      </c>
      <c r="J161" s="1" t="s">
        <v>207</v>
      </c>
      <c r="K161" s="1" t="s">
        <v>20</v>
      </c>
      <c r="L161" s="1" t="s">
        <v>93</v>
      </c>
      <c r="M161" s="1" t="s">
        <v>208</v>
      </c>
    </row>
    <row r="162" spans="1:15" x14ac:dyDescent="0.25">
      <c r="A162" s="1" t="s">
        <v>325</v>
      </c>
      <c r="B162" s="2">
        <v>43159</v>
      </c>
      <c r="C162" s="1" t="s">
        <v>326</v>
      </c>
      <c r="D162" s="3">
        <v>20</v>
      </c>
      <c r="E162" s="3">
        <v>68</v>
      </c>
      <c r="F162" s="4">
        <v>56.67</v>
      </c>
      <c r="G162" s="1">
        <v>2018</v>
      </c>
      <c r="H162" s="1">
        <v>2</v>
      </c>
      <c r="I162" s="1" t="s">
        <v>70</v>
      </c>
      <c r="J162" s="1" t="s">
        <v>19</v>
      </c>
      <c r="K162" s="1" t="s">
        <v>20</v>
      </c>
      <c r="L162" s="1" t="s">
        <v>71</v>
      </c>
      <c r="M162" s="1" t="s">
        <v>22</v>
      </c>
      <c r="O162">
        <f>F162*60</f>
        <v>3400.2000000000003</v>
      </c>
    </row>
    <row r="163" spans="1:15" x14ac:dyDescent="0.25">
      <c r="A163" s="1" t="s">
        <v>327</v>
      </c>
      <c r="B163" s="2">
        <v>43159</v>
      </c>
      <c r="C163" s="1" t="s">
        <v>328</v>
      </c>
      <c r="E163" s="3">
        <v>42.41</v>
      </c>
      <c r="F163" s="4">
        <v>42.41</v>
      </c>
      <c r="G163" s="1">
        <v>2018</v>
      </c>
      <c r="H163" s="1">
        <v>2</v>
      </c>
      <c r="I163" s="1" t="s">
        <v>97</v>
      </c>
      <c r="J163" s="1" t="s">
        <v>35</v>
      </c>
      <c r="K163" s="1" t="s">
        <v>20</v>
      </c>
      <c r="L163" s="1" t="s">
        <v>99</v>
      </c>
      <c r="M163" s="1" t="s">
        <v>37</v>
      </c>
      <c r="O163">
        <f>F163*400</f>
        <v>16964</v>
      </c>
    </row>
    <row r="164" spans="1:15" x14ac:dyDescent="0.25">
      <c r="A164" s="1" t="s">
        <v>293</v>
      </c>
      <c r="B164" s="2">
        <v>43159</v>
      </c>
      <c r="C164" s="1" t="s">
        <v>329</v>
      </c>
      <c r="E164" s="3">
        <v>53.35</v>
      </c>
      <c r="F164" s="4">
        <v>53.35</v>
      </c>
      <c r="G164" s="1">
        <v>2018</v>
      </c>
      <c r="H164" s="1">
        <v>2</v>
      </c>
      <c r="I164" s="1" t="s">
        <v>86</v>
      </c>
      <c r="J164" s="1" t="s">
        <v>35</v>
      </c>
      <c r="K164" s="1" t="s">
        <v>20</v>
      </c>
      <c r="L164" s="1" t="s">
        <v>87</v>
      </c>
      <c r="M164" s="1" t="s">
        <v>37</v>
      </c>
    </row>
    <row r="165" spans="1:15" x14ac:dyDescent="0.25">
      <c r="A165" s="1" t="s">
        <v>330</v>
      </c>
      <c r="B165" s="2">
        <v>43159</v>
      </c>
      <c r="C165" s="1" t="s">
        <v>331</v>
      </c>
      <c r="E165" s="3">
        <v>638.95000000000005</v>
      </c>
      <c r="F165" s="4">
        <v>638.95000000000005</v>
      </c>
      <c r="G165" s="1">
        <v>2018</v>
      </c>
      <c r="H165" s="1">
        <v>2</v>
      </c>
      <c r="I165" s="1" t="s">
        <v>91</v>
      </c>
      <c r="J165" s="1" t="s">
        <v>35</v>
      </c>
      <c r="K165" s="1" t="s">
        <v>20</v>
      </c>
      <c r="L165" s="1" t="s">
        <v>93</v>
      </c>
      <c r="M165" s="1" t="s">
        <v>37</v>
      </c>
    </row>
    <row r="166" spans="1:15" x14ac:dyDescent="0.25">
      <c r="A166" s="1" t="s">
        <v>332</v>
      </c>
      <c r="B166" s="2">
        <v>43159</v>
      </c>
      <c r="C166" s="1" t="s">
        <v>333</v>
      </c>
      <c r="D166" s="3">
        <v>20</v>
      </c>
      <c r="E166" s="3">
        <v>299.14999999999998</v>
      </c>
      <c r="F166" s="4">
        <v>249.29</v>
      </c>
      <c r="G166" s="1">
        <v>2018</v>
      </c>
      <c r="H166" s="1">
        <v>2</v>
      </c>
      <c r="I166" s="1" t="s">
        <v>34</v>
      </c>
      <c r="J166" s="1" t="s">
        <v>35</v>
      </c>
      <c r="K166" s="1" t="s">
        <v>20</v>
      </c>
      <c r="L166" s="1" t="s">
        <v>36</v>
      </c>
      <c r="M166" s="1" t="s">
        <v>37</v>
      </c>
    </row>
    <row r="167" spans="1:15" x14ac:dyDescent="0.25">
      <c r="A167" s="1" t="s">
        <v>334</v>
      </c>
      <c r="B167" s="2">
        <v>43159</v>
      </c>
      <c r="C167" s="1" t="s">
        <v>335</v>
      </c>
      <c r="E167" s="3">
        <v>636</v>
      </c>
      <c r="F167" s="4">
        <v>636</v>
      </c>
      <c r="G167" s="1">
        <v>2018</v>
      </c>
      <c r="H167" s="1">
        <v>2</v>
      </c>
      <c r="I167" s="1" t="s">
        <v>40</v>
      </c>
      <c r="J167" s="1" t="s">
        <v>35</v>
      </c>
      <c r="K167" s="1" t="s">
        <v>20</v>
      </c>
      <c r="L167" s="1" t="s">
        <v>42</v>
      </c>
      <c r="M167" s="1" t="s">
        <v>37</v>
      </c>
      <c r="O167">
        <f>F167*4.812172165</f>
        <v>3060.5414969399999</v>
      </c>
    </row>
    <row r="168" spans="1:15" x14ac:dyDescent="0.25">
      <c r="A168" s="1" t="s">
        <v>336</v>
      </c>
      <c r="B168" s="2">
        <v>43159</v>
      </c>
      <c r="C168" s="1" t="s">
        <v>337</v>
      </c>
      <c r="E168" s="3">
        <v>6.37</v>
      </c>
      <c r="F168" s="4">
        <v>6.37</v>
      </c>
      <c r="G168" s="1">
        <v>2018</v>
      </c>
      <c r="H168" s="1">
        <v>2</v>
      </c>
      <c r="I168" s="1" t="s">
        <v>138</v>
      </c>
      <c r="J168" s="1" t="s">
        <v>35</v>
      </c>
      <c r="K168" s="1" t="s">
        <v>20</v>
      </c>
      <c r="L168" s="1" t="s">
        <v>139</v>
      </c>
      <c r="M168" s="1" t="s">
        <v>37</v>
      </c>
    </row>
    <row r="169" spans="1:15" x14ac:dyDescent="0.25">
      <c r="A169" s="1" t="s">
        <v>296</v>
      </c>
      <c r="B169" s="2">
        <v>43159</v>
      </c>
      <c r="C169" s="1" t="s">
        <v>59</v>
      </c>
      <c r="E169" s="3">
        <v>60.81</v>
      </c>
      <c r="F169" s="4">
        <v>60.81</v>
      </c>
      <c r="G169" s="1">
        <v>2018</v>
      </c>
      <c r="H169" s="1">
        <v>2</v>
      </c>
      <c r="I169" s="1" t="s">
        <v>86</v>
      </c>
      <c r="J169" s="1" t="s">
        <v>41</v>
      </c>
      <c r="K169" s="1" t="s">
        <v>20</v>
      </c>
      <c r="L169" s="1" t="s">
        <v>87</v>
      </c>
      <c r="M169" s="1" t="s">
        <v>43</v>
      </c>
    </row>
    <row r="170" spans="1:15" x14ac:dyDescent="0.25">
      <c r="A170" s="1" t="s">
        <v>338</v>
      </c>
      <c r="B170" s="2">
        <v>43159</v>
      </c>
      <c r="C170" s="1" t="s">
        <v>224</v>
      </c>
      <c r="E170" s="3">
        <v>69.599999999999994</v>
      </c>
      <c r="F170" s="4">
        <v>69.599999999999994</v>
      </c>
      <c r="G170" s="1">
        <v>2018</v>
      </c>
      <c r="H170" s="1">
        <v>2</v>
      </c>
      <c r="I170" s="1" t="s">
        <v>211</v>
      </c>
      <c r="J170" s="1" t="s">
        <v>212</v>
      </c>
      <c r="K170" s="1" t="s">
        <v>20</v>
      </c>
      <c r="L170" s="1" t="s">
        <v>213</v>
      </c>
      <c r="M170" s="1" t="s">
        <v>214</v>
      </c>
      <c r="O170">
        <f>F170*7.34</f>
        <v>510.86399999999998</v>
      </c>
    </row>
    <row r="171" spans="1:15" x14ac:dyDescent="0.25">
      <c r="A171" s="1" t="s">
        <v>339</v>
      </c>
      <c r="B171" s="2">
        <v>43159</v>
      </c>
      <c r="C171" s="1" t="s">
        <v>340</v>
      </c>
      <c r="D171" s="3">
        <v>20</v>
      </c>
      <c r="E171" s="3">
        <v>382.52</v>
      </c>
      <c r="F171" s="4">
        <v>318.77</v>
      </c>
      <c r="G171" s="1">
        <v>2018</v>
      </c>
      <c r="H171" s="1">
        <v>2</v>
      </c>
      <c r="I171" s="1" t="s">
        <v>111</v>
      </c>
      <c r="J171" s="1" t="s">
        <v>35</v>
      </c>
      <c r="K171" s="1" t="s">
        <v>20</v>
      </c>
      <c r="L171" s="1" t="s">
        <v>112</v>
      </c>
      <c r="M171" s="1" t="s">
        <v>37</v>
      </c>
    </row>
    <row r="172" spans="1:15" x14ac:dyDescent="0.25">
      <c r="A172" s="1" t="s">
        <v>341</v>
      </c>
      <c r="B172" s="2">
        <v>43159</v>
      </c>
      <c r="C172" s="1" t="s">
        <v>342</v>
      </c>
      <c r="E172" s="3">
        <v>56.28</v>
      </c>
      <c r="F172" s="4">
        <v>56.28</v>
      </c>
      <c r="G172" s="1">
        <v>2018</v>
      </c>
      <c r="H172" s="1">
        <v>2</v>
      </c>
      <c r="I172" s="1" t="s">
        <v>86</v>
      </c>
      <c r="J172" s="1" t="s">
        <v>35</v>
      </c>
      <c r="K172" s="1" t="s">
        <v>20</v>
      </c>
      <c r="L172" s="1" t="s">
        <v>87</v>
      </c>
      <c r="M172" s="1" t="s">
        <v>37</v>
      </c>
      <c r="O172">
        <f>F172*52.63</f>
        <v>2962.0164000000004</v>
      </c>
    </row>
    <row r="173" spans="1:15" x14ac:dyDescent="0.25">
      <c r="A173" s="1" t="s">
        <v>343</v>
      </c>
      <c r="B173" s="2">
        <v>43159</v>
      </c>
      <c r="C173" s="1" t="s">
        <v>342</v>
      </c>
      <c r="E173" s="3">
        <v>33.770000000000003</v>
      </c>
      <c r="F173" s="4">
        <v>33.770000000000003</v>
      </c>
      <c r="G173" s="1">
        <v>2018</v>
      </c>
      <c r="H173" s="1">
        <v>2</v>
      </c>
      <c r="I173" s="1" t="s">
        <v>168</v>
      </c>
      <c r="J173" s="1" t="s">
        <v>35</v>
      </c>
      <c r="K173" s="1" t="s">
        <v>20</v>
      </c>
      <c r="L173" s="1" t="s">
        <v>169</v>
      </c>
      <c r="M173" s="1" t="s">
        <v>37</v>
      </c>
      <c r="O173">
        <f>F173*52.63</f>
        <v>1777.3151000000003</v>
      </c>
    </row>
    <row r="174" spans="1:15" x14ac:dyDescent="0.25">
      <c r="A174" s="1" t="s">
        <v>344</v>
      </c>
      <c r="B174" s="2">
        <v>43159</v>
      </c>
      <c r="C174" s="1" t="s">
        <v>342</v>
      </c>
      <c r="E174" s="3">
        <v>28.14</v>
      </c>
      <c r="F174" s="4">
        <v>28.14</v>
      </c>
      <c r="G174" s="1">
        <v>2018</v>
      </c>
      <c r="H174" s="1">
        <v>2</v>
      </c>
      <c r="I174" s="1" t="s">
        <v>345</v>
      </c>
      <c r="J174" s="1" t="s">
        <v>35</v>
      </c>
      <c r="K174" s="1" t="s">
        <v>20</v>
      </c>
      <c r="L174" s="1" t="s">
        <v>346</v>
      </c>
      <c r="M174" s="1" t="s">
        <v>37</v>
      </c>
      <c r="O174">
        <f>F174*52.63</f>
        <v>1481.0082000000002</v>
      </c>
    </row>
    <row r="175" spans="1:15" x14ac:dyDescent="0.25">
      <c r="A175" s="1" t="s">
        <v>347</v>
      </c>
      <c r="B175" s="2">
        <v>43159</v>
      </c>
      <c r="C175" s="1" t="s">
        <v>348</v>
      </c>
      <c r="E175" s="3">
        <v>87.6</v>
      </c>
      <c r="F175" s="4">
        <v>87.6</v>
      </c>
      <c r="G175" s="1">
        <v>2018</v>
      </c>
      <c r="H175" s="1">
        <v>2</v>
      </c>
      <c r="I175" s="1" t="s">
        <v>138</v>
      </c>
      <c r="J175" s="1" t="s">
        <v>35</v>
      </c>
      <c r="K175" s="1" t="s">
        <v>20</v>
      </c>
      <c r="L175" s="1" t="s">
        <v>139</v>
      </c>
      <c r="M175" s="1" t="s">
        <v>37</v>
      </c>
    </row>
    <row r="176" spans="1:15" x14ac:dyDescent="0.25">
      <c r="A176" s="1" t="s">
        <v>349</v>
      </c>
      <c r="B176" s="2">
        <v>43159</v>
      </c>
      <c r="C176" s="1" t="s">
        <v>350</v>
      </c>
      <c r="E176" s="3">
        <v>50</v>
      </c>
      <c r="F176" s="4">
        <v>50</v>
      </c>
      <c r="G176" s="1">
        <v>2018</v>
      </c>
      <c r="H176" s="1">
        <v>2</v>
      </c>
      <c r="I176" s="1" t="s">
        <v>91</v>
      </c>
      <c r="J176" s="1" t="s">
        <v>19</v>
      </c>
      <c r="K176" s="1" t="s">
        <v>20</v>
      </c>
      <c r="L176" s="1" t="s">
        <v>93</v>
      </c>
      <c r="M176" s="1" t="s">
        <v>22</v>
      </c>
      <c r="O176">
        <f>F176*60</f>
        <v>3000</v>
      </c>
    </row>
    <row r="177" spans="1:15" x14ac:dyDescent="0.25">
      <c r="A177" s="1" t="s">
        <v>349</v>
      </c>
      <c r="B177" s="2">
        <v>43159</v>
      </c>
      <c r="C177" s="1" t="s">
        <v>350</v>
      </c>
      <c r="E177" s="3">
        <v>50</v>
      </c>
      <c r="F177" s="4">
        <v>50</v>
      </c>
      <c r="G177" s="1">
        <v>2018</v>
      </c>
      <c r="H177" s="1">
        <v>2</v>
      </c>
      <c r="I177" s="1" t="s">
        <v>97</v>
      </c>
      <c r="J177" s="1" t="s">
        <v>19</v>
      </c>
      <c r="K177" s="1" t="s">
        <v>20</v>
      </c>
      <c r="L177" s="1" t="s">
        <v>99</v>
      </c>
      <c r="M177" s="1" t="s">
        <v>22</v>
      </c>
      <c r="O177">
        <f>F177*60</f>
        <v>3000</v>
      </c>
    </row>
    <row r="178" spans="1:15" x14ac:dyDescent="0.25">
      <c r="A178" s="1" t="s">
        <v>293</v>
      </c>
      <c r="B178" s="2">
        <v>43159</v>
      </c>
      <c r="C178" s="1" t="s">
        <v>351</v>
      </c>
      <c r="E178" s="3">
        <v>14</v>
      </c>
      <c r="F178" s="4">
        <v>14</v>
      </c>
      <c r="G178" s="1">
        <v>2018</v>
      </c>
      <c r="H178" s="1">
        <v>2</v>
      </c>
      <c r="I178" s="1" t="s">
        <v>111</v>
      </c>
      <c r="J178" s="1" t="s">
        <v>35</v>
      </c>
      <c r="K178" s="1" t="s">
        <v>20</v>
      </c>
      <c r="L178" s="1" t="s">
        <v>112</v>
      </c>
      <c r="M178" s="1" t="s">
        <v>37</v>
      </c>
    </row>
    <row r="179" spans="1:15" x14ac:dyDescent="0.25">
      <c r="A179" s="1" t="s">
        <v>293</v>
      </c>
      <c r="B179" s="2">
        <v>43159</v>
      </c>
      <c r="C179" s="1" t="s">
        <v>352</v>
      </c>
      <c r="E179" s="3">
        <v>172.98</v>
      </c>
      <c r="F179" s="4">
        <v>172.98</v>
      </c>
      <c r="G179" s="1">
        <v>2018</v>
      </c>
      <c r="H179" s="1">
        <v>2</v>
      </c>
      <c r="I179" s="1" t="s">
        <v>312</v>
      </c>
      <c r="J179" s="1" t="s">
        <v>35</v>
      </c>
      <c r="K179" s="1" t="s">
        <v>20</v>
      </c>
      <c r="L179" s="1" t="s">
        <v>313</v>
      </c>
      <c r="M179" s="1" t="s">
        <v>37</v>
      </c>
      <c r="O179">
        <f>F179*400</f>
        <v>69192</v>
      </c>
    </row>
    <row r="180" spans="1:15" x14ac:dyDescent="0.25">
      <c r="A180" s="1" t="s">
        <v>353</v>
      </c>
      <c r="B180" s="2">
        <v>43165</v>
      </c>
      <c r="C180" s="1" t="s">
        <v>354</v>
      </c>
      <c r="E180" s="3">
        <v>17.5</v>
      </c>
      <c r="F180" s="4">
        <v>17.5</v>
      </c>
      <c r="G180" s="1">
        <v>2018</v>
      </c>
      <c r="H180" s="1">
        <v>3</v>
      </c>
      <c r="I180" s="1" t="s">
        <v>50</v>
      </c>
      <c r="J180" s="1" t="s">
        <v>51</v>
      </c>
      <c r="K180" s="1" t="s">
        <v>20</v>
      </c>
      <c r="L180" s="1" t="s">
        <v>52</v>
      </c>
      <c r="M180" s="1" t="s">
        <v>53</v>
      </c>
    </row>
    <row r="181" spans="1:15" x14ac:dyDescent="0.25">
      <c r="A181" s="1" t="s">
        <v>355</v>
      </c>
      <c r="B181" s="2">
        <v>43165</v>
      </c>
      <c r="C181" s="1" t="s">
        <v>356</v>
      </c>
      <c r="E181" s="3">
        <v>6.9</v>
      </c>
      <c r="F181" s="4">
        <v>6.9</v>
      </c>
      <c r="G181" s="1">
        <v>2018</v>
      </c>
      <c r="H181" s="1">
        <v>3</v>
      </c>
      <c r="I181" s="1" t="s">
        <v>150</v>
      </c>
      <c r="J181" s="1" t="s">
        <v>51</v>
      </c>
      <c r="K181" s="1" t="s">
        <v>20</v>
      </c>
      <c r="L181" s="1" t="s">
        <v>151</v>
      </c>
      <c r="M181" s="1" t="s">
        <v>53</v>
      </c>
    </row>
    <row r="182" spans="1:15" x14ac:dyDescent="0.25">
      <c r="A182" s="1" t="s">
        <v>357</v>
      </c>
      <c r="B182" s="2">
        <v>43165</v>
      </c>
      <c r="C182" s="1" t="s">
        <v>29</v>
      </c>
      <c r="E182" s="3">
        <v>103.75</v>
      </c>
      <c r="F182" s="4">
        <v>103.75</v>
      </c>
      <c r="G182" s="1">
        <v>2018</v>
      </c>
      <c r="H182" s="1">
        <v>3</v>
      </c>
      <c r="I182" s="1" t="s">
        <v>30</v>
      </c>
      <c r="J182" s="1" t="s">
        <v>25</v>
      </c>
      <c r="K182" s="1" t="s">
        <v>20</v>
      </c>
      <c r="L182" s="1" t="s">
        <v>31</v>
      </c>
      <c r="M182" s="1" t="s">
        <v>27</v>
      </c>
    </row>
    <row r="183" spans="1:15" x14ac:dyDescent="0.25">
      <c r="A183" s="1" t="s">
        <v>358</v>
      </c>
      <c r="B183" s="2">
        <v>43165</v>
      </c>
      <c r="C183" s="1" t="s">
        <v>359</v>
      </c>
      <c r="E183" s="3">
        <v>80.64</v>
      </c>
      <c r="F183" s="4">
        <v>80.64</v>
      </c>
      <c r="G183" s="1">
        <v>2018</v>
      </c>
      <c r="H183" s="1">
        <v>3</v>
      </c>
      <c r="I183" s="1" t="s">
        <v>91</v>
      </c>
      <c r="J183" s="1" t="s">
        <v>98</v>
      </c>
      <c r="K183" s="1" t="s">
        <v>20</v>
      </c>
      <c r="L183" s="1" t="s">
        <v>93</v>
      </c>
      <c r="M183" s="1" t="s">
        <v>100</v>
      </c>
      <c r="O183">
        <f>F183*102</f>
        <v>8225.2800000000007</v>
      </c>
    </row>
    <row r="184" spans="1:15" x14ac:dyDescent="0.25">
      <c r="A184" s="1" t="s">
        <v>360</v>
      </c>
      <c r="B184" s="2">
        <v>43165</v>
      </c>
      <c r="C184" s="1" t="s">
        <v>361</v>
      </c>
      <c r="E184" s="3">
        <v>25.62</v>
      </c>
      <c r="F184" s="4">
        <v>25.62</v>
      </c>
      <c r="G184" s="1">
        <v>2018</v>
      </c>
      <c r="H184" s="1">
        <v>3</v>
      </c>
      <c r="I184" s="1" t="s">
        <v>97</v>
      </c>
      <c r="J184" s="1" t="s">
        <v>19</v>
      </c>
      <c r="K184" s="1" t="s">
        <v>20</v>
      </c>
      <c r="L184" s="1" t="s">
        <v>99</v>
      </c>
      <c r="M184" s="1" t="s">
        <v>22</v>
      </c>
    </row>
    <row r="185" spans="1:15" x14ac:dyDescent="0.25">
      <c r="A185" s="1" t="s">
        <v>362</v>
      </c>
      <c r="B185" s="2">
        <v>43168</v>
      </c>
      <c r="C185" s="1" t="s">
        <v>85</v>
      </c>
      <c r="E185" s="3">
        <v>945.1</v>
      </c>
      <c r="F185" s="4">
        <v>945.1</v>
      </c>
      <c r="G185" s="1">
        <v>2018</v>
      </c>
      <c r="H185" s="1">
        <v>3</v>
      </c>
      <c r="I185" s="1" t="s">
        <v>86</v>
      </c>
      <c r="J185" s="1" t="s">
        <v>41</v>
      </c>
      <c r="K185" s="1" t="s">
        <v>20</v>
      </c>
      <c r="L185" s="1" t="s">
        <v>87</v>
      </c>
      <c r="M185" s="1" t="s">
        <v>43</v>
      </c>
      <c r="O185">
        <f t="shared" ref="O185:O197" si="2">F185/1.26</f>
        <v>750.07936507936506</v>
      </c>
    </row>
    <row r="186" spans="1:15" x14ac:dyDescent="0.25">
      <c r="A186" s="1" t="s">
        <v>362</v>
      </c>
      <c r="B186" s="2">
        <v>43168</v>
      </c>
      <c r="C186" s="1" t="s">
        <v>85</v>
      </c>
      <c r="E186" s="3">
        <v>728.32</v>
      </c>
      <c r="F186" s="4">
        <v>728.32</v>
      </c>
      <c r="G186" s="1">
        <v>2018</v>
      </c>
      <c r="H186" s="1">
        <v>3</v>
      </c>
      <c r="I186" s="1" t="s">
        <v>86</v>
      </c>
      <c r="J186" s="1" t="s">
        <v>41</v>
      </c>
      <c r="K186" s="1" t="s">
        <v>20</v>
      </c>
      <c r="L186" s="1" t="s">
        <v>87</v>
      </c>
      <c r="M186" s="1" t="s">
        <v>43</v>
      </c>
      <c r="O186">
        <f t="shared" si="2"/>
        <v>578.03174603174602</v>
      </c>
    </row>
    <row r="187" spans="1:15" x14ac:dyDescent="0.25">
      <c r="A187" s="1" t="s">
        <v>362</v>
      </c>
      <c r="B187" s="2">
        <v>43168</v>
      </c>
      <c r="C187" s="1" t="s">
        <v>85</v>
      </c>
      <c r="E187" s="3">
        <v>638.62</v>
      </c>
      <c r="F187" s="4">
        <v>638.62</v>
      </c>
      <c r="G187" s="1">
        <v>2018</v>
      </c>
      <c r="H187" s="1">
        <v>3</v>
      </c>
      <c r="I187" s="1" t="s">
        <v>86</v>
      </c>
      <c r="J187" s="1" t="s">
        <v>41</v>
      </c>
      <c r="K187" s="1" t="s">
        <v>20</v>
      </c>
      <c r="L187" s="1" t="s">
        <v>87</v>
      </c>
      <c r="M187" s="1" t="s">
        <v>43</v>
      </c>
      <c r="O187">
        <f t="shared" si="2"/>
        <v>506.84126984126982</v>
      </c>
    </row>
    <row r="188" spans="1:15" x14ac:dyDescent="0.25">
      <c r="A188" s="1" t="s">
        <v>362</v>
      </c>
      <c r="B188" s="2">
        <v>43168</v>
      </c>
      <c r="C188" s="1" t="s">
        <v>85</v>
      </c>
      <c r="E188" s="3">
        <v>619.29</v>
      </c>
      <c r="F188" s="4">
        <v>619.29</v>
      </c>
      <c r="G188" s="1">
        <v>2018</v>
      </c>
      <c r="H188" s="1">
        <v>3</v>
      </c>
      <c r="I188" s="1" t="s">
        <v>86</v>
      </c>
      <c r="J188" s="1" t="s">
        <v>41</v>
      </c>
      <c r="K188" s="1" t="s">
        <v>20</v>
      </c>
      <c r="L188" s="1" t="s">
        <v>87</v>
      </c>
      <c r="M188" s="1" t="s">
        <v>43</v>
      </c>
      <c r="O188">
        <f t="shared" si="2"/>
        <v>491.49999999999994</v>
      </c>
    </row>
    <row r="189" spans="1:15" x14ac:dyDescent="0.25">
      <c r="A189" s="1" t="s">
        <v>362</v>
      </c>
      <c r="B189" s="2">
        <v>43168</v>
      </c>
      <c r="C189" s="1" t="s">
        <v>85</v>
      </c>
      <c r="E189" s="3">
        <v>410.78</v>
      </c>
      <c r="F189" s="4">
        <v>410.78</v>
      </c>
      <c r="G189" s="1">
        <v>2018</v>
      </c>
      <c r="H189" s="1">
        <v>3</v>
      </c>
      <c r="I189" s="1" t="s">
        <v>86</v>
      </c>
      <c r="J189" s="1" t="s">
        <v>41</v>
      </c>
      <c r="K189" s="1" t="s">
        <v>20</v>
      </c>
      <c r="L189" s="1" t="s">
        <v>87</v>
      </c>
      <c r="M189" s="1" t="s">
        <v>43</v>
      </c>
      <c r="O189">
        <f t="shared" si="2"/>
        <v>326.01587301587301</v>
      </c>
    </row>
    <row r="190" spans="1:15" x14ac:dyDescent="0.25">
      <c r="A190" s="1" t="s">
        <v>362</v>
      </c>
      <c r="B190" s="2">
        <v>43168</v>
      </c>
      <c r="C190" s="1" t="s">
        <v>85</v>
      </c>
      <c r="E190" s="3">
        <v>109.89</v>
      </c>
      <c r="F190" s="4">
        <v>109.89</v>
      </c>
      <c r="G190" s="1">
        <v>2018</v>
      </c>
      <c r="H190" s="1">
        <v>3</v>
      </c>
      <c r="I190" s="1" t="s">
        <v>86</v>
      </c>
      <c r="J190" s="1" t="s">
        <v>41</v>
      </c>
      <c r="K190" s="1" t="s">
        <v>20</v>
      </c>
      <c r="L190" s="1" t="s">
        <v>87</v>
      </c>
      <c r="M190" s="1" t="s">
        <v>43</v>
      </c>
      <c r="O190">
        <f t="shared" si="2"/>
        <v>87.214285714285708</v>
      </c>
    </row>
    <row r="191" spans="1:15" x14ac:dyDescent="0.25">
      <c r="A191" s="1" t="s">
        <v>362</v>
      </c>
      <c r="B191" s="2">
        <v>43168</v>
      </c>
      <c r="C191" s="1" t="s">
        <v>85</v>
      </c>
      <c r="E191" s="3">
        <v>81.5</v>
      </c>
      <c r="F191" s="4">
        <v>81.5</v>
      </c>
      <c r="G191" s="1">
        <v>2018</v>
      </c>
      <c r="H191" s="1">
        <v>3</v>
      </c>
      <c r="I191" s="1" t="s">
        <v>86</v>
      </c>
      <c r="J191" s="1" t="s">
        <v>41</v>
      </c>
      <c r="K191" s="1" t="s">
        <v>20</v>
      </c>
      <c r="L191" s="1" t="s">
        <v>87</v>
      </c>
      <c r="M191" s="1" t="s">
        <v>43</v>
      </c>
      <c r="O191">
        <f t="shared" si="2"/>
        <v>64.682539682539684</v>
      </c>
    </row>
    <row r="192" spans="1:15" x14ac:dyDescent="0.25">
      <c r="A192" s="1" t="s">
        <v>362</v>
      </c>
      <c r="B192" s="2">
        <v>43168</v>
      </c>
      <c r="C192" s="1" t="s">
        <v>85</v>
      </c>
      <c r="D192" s="3">
        <v>20</v>
      </c>
      <c r="E192" s="3">
        <v>74.8</v>
      </c>
      <c r="F192" s="4">
        <v>62.33</v>
      </c>
      <c r="G192" s="1">
        <v>2018</v>
      </c>
      <c r="H192" s="1">
        <v>3</v>
      </c>
      <c r="I192" s="1" t="s">
        <v>34</v>
      </c>
      <c r="J192" s="1" t="s">
        <v>41</v>
      </c>
      <c r="K192" s="1" t="s">
        <v>20</v>
      </c>
      <c r="L192" s="1" t="s">
        <v>36</v>
      </c>
      <c r="M192" s="1" t="s">
        <v>43</v>
      </c>
      <c r="O192">
        <f t="shared" si="2"/>
        <v>49.468253968253968</v>
      </c>
    </row>
    <row r="193" spans="1:15" x14ac:dyDescent="0.25">
      <c r="A193" s="1" t="s">
        <v>363</v>
      </c>
      <c r="B193" s="2">
        <v>43168</v>
      </c>
      <c r="C193" s="1" t="s">
        <v>85</v>
      </c>
      <c r="D193" s="3">
        <v>20</v>
      </c>
      <c r="E193" s="3">
        <v>74.180000000000007</v>
      </c>
      <c r="F193" s="4">
        <v>61.82</v>
      </c>
      <c r="G193" s="1">
        <v>2018</v>
      </c>
      <c r="H193" s="1">
        <v>3</v>
      </c>
      <c r="I193" s="1" t="s">
        <v>70</v>
      </c>
      <c r="J193" s="1" t="s">
        <v>41</v>
      </c>
      <c r="K193" s="1" t="s">
        <v>20</v>
      </c>
      <c r="L193" s="1" t="s">
        <v>71</v>
      </c>
      <c r="M193" s="1" t="s">
        <v>43</v>
      </c>
      <c r="O193">
        <f t="shared" si="2"/>
        <v>49.063492063492063</v>
      </c>
    </row>
    <row r="194" spans="1:15" x14ac:dyDescent="0.25">
      <c r="A194" s="1" t="s">
        <v>362</v>
      </c>
      <c r="B194" s="2">
        <v>43168</v>
      </c>
      <c r="C194" s="1" t="s">
        <v>85</v>
      </c>
      <c r="E194" s="3">
        <v>57.16</v>
      </c>
      <c r="F194" s="4">
        <v>57.16</v>
      </c>
      <c r="G194" s="1">
        <v>2018</v>
      </c>
      <c r="H194" s="1">
        <v>3</v>
      </c>
      <c r="I194" s="1" t="s">
        <v>86</v>
      </c>
      <c r="J194" s="1" t="s">
        <v>41</v>
      </c>
      <c r="K194" s="1" t="s">
        <v>20</v>
      </c>
      <c r="L194" s="1" t="s">
        <v>87</v>
      </c>
      <c r="M194" s="1" t="s">
        <v>43</v>
      </c>
      <c r="O194">
        <f t="shared" si="2"/>
        <v>45.36507936507936</v>
      </c>
    </row>
    <row r="195" spans="1:15" x14ac:dyDescent="0.25">
      <c r="A195" s="1" t="s">
        <v>362</v>
      </c>
      <c r="B195" s="2">
        <v>43168</v>
      </c>
      <c r="C195" s="1" t="s">
        <v>85</v>
      </c>
      <c r="E195" s="3">
        <v>56.45</v>
      </c>
      <c r="F195" s="4">
        <v>56.45</v>
      </c>
      <c r="G195" s="1">
        <v>2018</v>
      </c>
      <c r="H195" s="1">
        <v>3</v>
      </c>
      <c r="I195" s="1" t="s">
        <v>86</v>
      </c>
      <c r="J195" s="1" t="s">
        <v>41</v>
      </c>
      <c r="K195" s="1" t="s">
        <v>20</v>
      </c>
      <c r="L195" s="1" t="s">
        <v>87</v>
      </c>
      <c r="M195" s="1" t="s">
        <v>43</v>
      </c>
      <c r="O195">
        <f t="shared" si="2"/>
        <v>44.801587301587304</v>
      </c>
    </row>
    <row r="196" spans="1:15" x14ac:dyDescent="0.25">
      <c r="A196" s="1" t="s">
        <v>362</v>
      </c>
      <c r="B196" s="2">
        <v>43168</v>
      </c>
      <c r="C196" s="1" t="s">
        <v>85</v>
      </c>
      <c r="D196" s="3">
        <v>20</v>
      </c>
      <c r="E196" s="3">
        <v>65.17</v>
      </c>
      <c r="F196" s="4">
        <v>54.31</v>
      </c>
      <c r="G196" s="1">
        <v>2018</v>
      </c>
      <c r="H196" s="1">
        <v>3</v>
      </c>
      <c r="I196" s="1" t="s">
        <v>34</v>
      </c>
      <c r="J196" s="1" t="s">
        <v>41</v>
      </c>
      <c r="K196" s="1" t="s">
        <v>20</v>
      </c>
      <c r="L196" s="1" t="s">
        <v>36</v>
      </c>
      <c r="M196" s="1" t="s">
        <v>43</v>
      </c>
      <c r="O196">
        <f t="shared" si="2"/>
        <v>43.103174603174608</v>
      </c>
    </row>
    <row r="197" spans="1:15" x14ac:dyDescent="0.25">
      <c r="A197" s="1" t="s">
        <v>362</v>
      </c>
      <c r="B197" s="2">
        <v>43168</v>
      </c>
      <c r="C197" s="1" t="s">
        <v>85</v>
      </c>
      <c r="E197" s="3">
        <v>6.05</v>
      </c>
      <c r="F197" s="4">
        <v>6.05</v>
      </c>
      <c r="G197" s="1">
        <v>2018</v>
      </c>
      <c r="H197" s="1">
        <v>3</v>
      </c>
      <c r="I197" s="1" t="s">
        <v>18</v>
      </c>
      <c r="J197" s="1" t="s">
        <v>41</v>
      </c>
      <c r="K197" s="1" t="s">
        <v>20</v>
      </c>
      <c r="L197" s="1" t="s">
        <v>21</v>
      </c>
      <c r="M197" s="1" t="s">
        <v>43</v>
      </c>
      <c r="O197">
        <f t="shared" si="2"/>
        <v>4.8015873015873014</v>
      </c>
    </row>
    <row r="198" spans="1:15" x14ac:dyDescent="0.25">
      <c r="A198" s="1" t="s">
        <v>364</v>
      </c>
      <c r="B198" s="2">
        <v>43168</v>
      </c>
      <c r="C198" s="1" t="s">
        <v>365</v>
      </c>
      <c r="D198" s="3">
        <v>20</v>
      </c>
      <c r="E198" s="3">
        <v>99.12</v>
      </c>
      <c r="F198" s="4">
        <v>82.6</v>
      </c>
      <c r="G198" s="1">
        <v>2018</v>
      </c>
      <c r="H198" s="1">
        <v>3</v>
      </c>
      <c r="I198" s="1" t="s">
        <v>134</v>
      </c>
      <c r="J198" s="1" t="s">
        <v>144</v>
      </c>
      <c r="K198" s="1" t="s">
        <v>20</v>
      </c>
      <c r="L198" s="1" t="s">
        <v>135</v>
      </c>
      <c r="M198" s="1" t="s">
        <v>145</v>
      </c>
    </row>
    <row r="199" spans="1:15" x14ac:dyDescent="0.25">
      <c r="A199" s="1" t="s">
        <v>366</v>
      </c>
      <c r="B199" s="2">
        <v>43168</v>
      </c>
      <c r="C199" s="1" t="s">
        <v>367</v>
      </c>
      <c r="E199" s="3">
        <v>15.36</v>
      </c>
      <c r="F199" s="4">
        <v>15.36</v>
      </c>
      <c r="G199" s="1">
        <v>2018</v>
      </c>
      <c r="H199" s="1">
        <v>3</v>
      </c>
      <c r="I199" s="1" t="s">
        <v>18</v>
      </c>
      <c r="J199" s="1" t="s">
        <v>51</v>
      </c>
      <c r="K199" s="1" t="s">
        <v>20</v>
      </c>
      <c r="L199" s="1" t="s">
        <v>21</v>
      </c>
      <c r="M199" s="1" t="s">
        <v>53</v>
      </c>
    </row>
    <row r="200" spans="1:15" x14ac:dyDescent="0.25">
      <c r="A200" s="1" t="s">
        <v>362</v>
      </c>
      <c r="B200" s="2">
        <v>43168</v>
      </c>
      <c r="C200" s="1" t="s">
        <v>368</v>
      </c>
      <c r="E200" s="3">
        <v>27.16</v>
      </c>
      <c r="F200" s="4">
        <v>27.16</v>
      </c>
      <c r="G200" s="1">
        <v>2018</v>
      </c>
      <c r="H200" s="1">
        <v>3</v>
      </c>
      <c r="I200" s="1" t="s">
        <v>86</v>
      </c>
      <c r="J200" s="1" t="s">
        <v>369</v>
      </c>
      <c r="K200" s="1" t="s">
        <v>20</v>
      </c>
      <c r="L200" s="1" t="s">
        <v>87</v>
      </c>
      <c r="M200" s="1" t="s">
        <v>370</v>
      </c>
      <c r="O200">
        <f>F200*120</f>
        <v>3259.2</v>
      </c>
    </row>
    <row r="201" spans="1:15" x14ac:dyDescent="0.25">
      <c r="A201" s="1" t="s">
        <v>371</v>
      </c>
      <c r="B201" s="2">
        <v>43168</v>
      </c>
      <c r="C201" s="1" t="s">
        <v>7889</v>
      </c>
      <c r="E201" s="3">
        <v>97.85</v>
      </c>
      <c r="F201" s="4">
        <v>97.85</v>
      </c>
      <c r="G201" s="1">
        <v>2018</v>
      </c>
      <c r="H201" s="1">
        <v>3</v>
      </c>
      <c r="I201" s="1" t="s">
        <v>30</v>
      </c>
      <c r="J201" s="1" t="s">
        <v>35</v>
      </c>
      <c r="K201" s="1" t="s">
        <v>20</v>
      </c>
      <c r="L201" s="1" t="s">
        <v>195</v>
      </c>
      <c r="M201" s="1" t="s">
        <v>37</v>
      </c>
    </row>
    <row r="202" spans="1:15" x14ac:dyDescent="0.25">
      <c r="A202" s="1" t="s">
        <v>372</v>
      </c>
      <c r="B202" s="2">
        <v>43168</v>
      </c>
      <c r="C202" s="1" t="s">
        <v>373</v>
      </c>
      <c r="E202" s="3">
        <v>70.56</v>
      </c>
      <c r="F202" s="4">
        <v>70.56</v>
      </c>
      <c r="G202" s="1">
        <v>2018</v>
      </c>
      <c r="H202" s="1">
        <v>3</v>
      </c>
      <c r="I202" s="1" t="s">
        <v>150</v>
      </c>
      <c r="J202" s="1" t="s">
        <v>51</v>
      </c>
      <c r="K202" s="1" t="s">
        <v>20</v>
      </c>
      <c r="L202" s="1" t="s">
        <v>151</v>
      </c>
      <c r="M202" s="1" t="s">
        <v>53</v>
      </c>
      <c r="O202">
        <f>F202*176</f>
        <v>12418.560000000001</v>
      </c>
    </row>
    <row r="203" spans="1:15" x14ac:dyDescent="0.25">
      <c r="A203" s="1" t="s">
        <v>374</v>
      </c>
      <c r="B203" s="2">
        <v>43168</v>
      </c>
      <c r="C203" s="1" t="s">
        <v>375</v>
      </c>
      <c r="E203" s="3">
        <v>49.8</v>
      </c>
      <c r="F203" s="4">
        <v>49.8</v>
      </c>
      <c r="G203" s="1">
        <v>2018</v>
      </c>
      <c r="H203" s="1">
        <v>3</v>
      </c>
      <c r="I203" s="1" t="s">
        <v>86</v>
      </c>
      <c r="J203" s="1" t="s">
        <v>35</v>
      </c>
      <c r="K203" s="1" t="s">
        <v>20</v>
      </c>
      <c r="L203" s="1" t="s">
        <v>87</v>
      </c>
      <c r="M203" s="1" t="s">
        <v>37</v>
      </c>
    </row>
    <row r="204" spans="1:15" x14ac:dyDescent="0.25">
      <c r="A204" s="1" t="s">
        <v>376</v>
      </c>
      <c r="B204" s="2">
        <v>43168</v>
      </c>
      <c r="C204" s="1" t="s">
        <v>377</v>
      </c>
      <c r="E204" s="3">
        <v>126.48</v>
      </c>
      <c r="F204" s="4">
        <v>126.48</v>
      </c>
      <c r="G204" s="1">
        <v>2018</v>
      </c>
      <c r="H204" s="1">
        <v>3</v>
      </c>
      <c r="I204" s="1" t="s">
        <v>86</v>
      </c>
      <c r="J204" s="1" t="s">
        <v>378</v>
      </c>
      <c r="K204" s="1" t="s">
        <v>20</v>
      </c>
      <c r="L204" s="1" t="s">
        <v>87</v>
      </c>
      <c r="M204" s="1" t="s">
        <v>379</v>
      </c>
      <c r="O204">
        <f>F204*1850</f>
        <v>233988</v>
      </c>
    </row>
    <row r="205" spans="1:15" x14ac:dyDescent="0.25">
      <c r="A205" s="1" t="s">
        <v>380</v>
      </c>
      <c r="B205" s="2">
        <v>43168</v>
      </c>
      <c r="C205" s="1" t="s">
        <v>381</v>
      </c>
      <c r="D205" s="3">
        <v>20</v>
      </c>
      <c r="E205" s="3">
        <v>130</v>
      </c>
      <c r="F205" s="4">
        <v>108.33</v>
      </c>
      <c r="G205" s="1">
        <v>2018</v>
      </c>
      <c r="H205" s="1">
        <v>3</v>
      </c>
      <c r="I205" s="1" t="s">
        <v>34</v>
      </c>
      <c r="J205" s="1" t="s">
        <v>35</v>
      </c>
      <c r="K205" s="1" t="s">
        <v>20</v>
      </c>
      <c r="L205" s="1" t="s">
        <v>36</v>
      </c>
      <c r="M205" s="1" t="s">
        <v>37</v>
      </c>
    </row>
    <row r="206" spans="1:15" x14ac:dyDescent="0.25">
      <c r="A206" s="1" t="s">
        <v>362</v>
      </c>
      <c r="B206" s="2">
        <v>43168</v>
      </c>
      <c r="C206" s="1" t="s">
        <v>59</v>
      </c>
      <c r="D206" s="3">
        <v>20</v>
      </c>
      <c r="E206" s="3">
        <v>6.09</v>
      </c>
      <c r="F206" s="4">
        <v>5.07</v>
      </c>
      <c r="G206" s="1">
        <v>2018</v>
      </c>
      <c r="H206" s="1">
        <v>3</v>
      </c>
      <c r="I206" s="1" t="s">
        <v>56</v>
      </c>
      <c r="J206" s="1" t="s">
        <v>41</v>
      </c>
      <c r="K206" s="1" t="s">
        <v>20</v>
      </c>
      <c r="L206" s="1" t="s">
        <v>57</v>
      </c>
      <c r="M206" s="1" t="s">
        <v>43</v>
      </c>
    </row>
    <row r="207" spans="1:15" x14ac:dyDescent="0.25">
      <c r="A207" s="1" t="s">
        <v>382</v>
      </c>
      <c r="B207" s="2">
        <v>43168</v>
      </c>
      <c r="C207" s="1" t="s">
        <v>383</v>
      </c>
      <c r="E207" s="3">
        <v>47.9</v>
      </c>
      <c r="F207" s="4">
        <v>47.9</v>
      </c>
      <c r="G207" s="1">
        <v>2018</v>
      </c>
      <c r="H207" s="1">
        <v>3</v>
      </c>
      <c r="I207" s="1" t="s">
        <v>40</v>
      </c>
      <c r="J207" s="1" t="s">
        <v>35</v>
      </c>
      <c r="K207" s="1" t="s">
        <v>20</v>
      </c>
      <c r="L207" s="1" t="s">
        <v>42</v>
      </c>
      <c r="M207" s="1" t="s">
        <v>37</v>
      </c>
    </row>
    <row r="208" spans="1:15" x14ac:dyDescent="0.25">
      <c r="A208" s="1" t="s">
        <v>384</v>
      </c>
      <c r="B208" s="2">
        <v>43168</v>
      </c>
      <c r="C208" s="1" t="s">
        <v>385</v>
      </c>
      <c r="E208" s="3">
        <v>167.39</v>
      </c>
      <c r="F208" s="4">
        <v>167.39</v>
      </c>
      <c r="G208" s="1">
        <v>2018</v>
      </c>
      <c r="H208" s="1">
        <v>3</v>
      </c>
      <c r="I208" s="1" t="s">
        <v>30</v>
      </c>
      <c r="J208" s="1" t="s">
        <v>25</v>
      </c>
      <c r="K208" s="1" t="s">
        <v>20</v>
      </c>
      <c r="L208" s="1" t="s">
        <v>31</v>
      </c>
      <c r="M208" s="1" t="s">
        <v>27</v>
      </c>
    </row>
    <row r="209" spans="1:15" x14ac:dyDescent="0.25">
      <c r="A209" s="1" t="s">
        <v>386</v>
      </c>
      <c r="B209" s="2">
        <v>43173</v>
      </c>
      <c r="C209" s="1" t="s">
        <v>387</v>
      </c>
      <c r="E209" s="3">
        <v>118.5</v>
      </c>
      <c r="F209" s="4">
        <v>118.5</v>
      </c>
      <c r="G209" s="1">
        <v>2018</v>
      </c>
      <c r="H209" s="1">
        <v>3</v>
      </c>
      <c r="I209" s="1" t="s">
        <v>97</v>
      </c>
      <c r="J209" s="1" t="s">
        <v>207</v>
      </c>
      <c r="K209" s="1" t="s">
        <v>20</v>
      </c>
      <c r="L209" s="1" t="s">
        <v>99</v>
      </c>
      <c r="M209" s="1" t="s">
        <v>208</v>
      </c>
      <c r="O209">
        <v>2000</v>
      </c>
    </row>
    <row r="210" spans="1:15" x14ac:dyDescent="0.25">
      <c r="A210" s="1" t="s">
        <v>388</v>
      </c>
      <c r="B210" s="2">
        <v>43173</v>
      </c>
      <c r="C210" s="1" t="s">
        <v>389</v>
      </c>
      <c r="E210" s="3">
        <v>126.6</v>
      </c>
      <c r="F210" s="4">
        <v>126.6</v>
      </c>
      <c r="G210" s="1">
        <v>2018</v>
      </c>
      <c r="H210" s="1">
        <v>3</v>
      </c>
      <c r="I210" s="1" t="s">
        <v>97</v>
      </c>
      <c r="J210" s="1" t="s">
        <v>207</v>
      </c>
      <c r="K210" s="1" t="s">
        <v>20</v>
      </c>
      <c r="L210" s="1" t="s">
        <v>99</v>
      </c>
      <c r="M210" s="1" t="s">
        <v>208</v>
      </c>
      <c r="O210">
        <v>2000</v>
      </c>
    </row>
    <row r="211" spans="1:15" x14ac:dyDescent="0.25">
      <c r="A211" s="1" t="s">
        <v>390</v>
      </c>
      <c r="B211" s="2">
        <v>43174</v>
      </c>
      <c r="C211" s="1" t="s">
        <v>391</v>
      </c>
      <c r="D211" s="3">
        <v>20</v>
      </c>
      <c r="E211" s="3">
        <v>24</v>
      </c>
      <c r="F211" s="4">
        <v>20</v>
      </c>
      <c r="G211" s="1">
        <v>2018</v>
      </c>
      <c r="H211" s="1">
        <v>3</v>
      </c>
      <c r="I211" s="1" t="s">
        <v>56</v>
      </c>
      <c r="J211" s="1" t="s">
        <v>35</v>
      </c>
      <c r="K211" s="1" t="s">
        <v>20</v>
      </c>
      <c r="L211" s="1" t="s">
        <v>57</v>
      </c>
      <c r="M211" s="1" t="s">
        <v>37</v>
      </c>
      <c r="O211">
        <f>F211*12.5</f>
        <v>250</v>
      </c>
    </row>
    <row r="212" spans="1:15" x14ac:dyDescent="0.25">
      <c r="A212" s="1" t="s">
        <v>392</v>
      </c>
      <c r="B212" s="2">
        <v>43174</v>
      </c>
      <c r="C212" s="1" t="s">
        <v>393</v>
      </c>
      <c r="E212" s="3">
        <v>15.9</v>
      </c>
      <c r="F212" s="4">
        <v>15.9</v>
      </c>
      <c r="G212" s="1">
        <v>2018</v>
      </c>
      <c r="H212" s="1">
        <v>3</v>
      </c>
      <c r="I212" s="1" t="s">
        <v>111</v>
      </c>
      <c r="J212" s="1" t="s">
        <v>98</v>
      </c>
      <c r="K212" s="1" t="s">
        <v>20</v>
      </c>
      <c r="L212" s="1" t="s">
        <v>112</v>
      </c>
      <c r="M212" s="1" t="s">
        <v>100</v>
      </c>
      <c r="O212">
        <f>F212* 333</f>
        <v>5294.7</v>
      </c>
    </row>
    <row r="213" spans="1:15" x14ac:dyDescent="0.25">
      <c r="A213" s="1" t="s">
        <v>394</v>
      </c>
      <c r="B213" s="2">
        <v>43174</v>
      </c>
      <c r="C213" s="1" t="s">
        <v>395</v>
      </c>
      <c r="E213" s="3">
        <v>204</v>
      </c>
      <c r="F213" s="4">
        <v>204</v>
      </c>
      <c r="G213" s="1">
        <v>2018</v>
      </c>
      <c r="H213" s="1">
        <v>3</v>
      </c>
      <c r="I213" s="1" t="s">
        <v>24</v>
      </c>
      <c r="J213" s="1" t="s">
        <v>25</v>
      </c>
      <c r="K213" s="1" t="s">
        <v>20</v>
      </c>
      <c r="L213" s="1" t="s">
        <v>26</v>
      </c>
      <c r="M213" s="1" t="s">
        <v>27</v>
      </c>
      <c r="O213">
        <f>F213*3.6</f>
        <v>734.4</v>
      </c>
    </row>
    <row r="214" spans="1:15" x14ac:dyDescent="0.25">
      <c r="A214" s="1" t="s">
        <v>396</v>
      </c>
      <c r="B214" s="2">
        <v>43174</v>
      </c>
      <c r="C214" s="1" t="s">
        <v>397</v>
      </c>
      <c r="E214" s="3">
        <v>61.39</v>
      </c>
      <c r="F214" s="4">
        <v>61.39</v>
      </c>
      <c r="G214" s="1">
        <v>2018</v>
      </c>
      <c r="H214" s="1">
        <v>3</v>
      </c>
      <c r="I214" s="1" t="s">
        <v>91</v>
      </c>
      <c r="J214" s="1" t="s">
        <v>35</v>
      </c>
      <c r="K214" s="1" t="s">
        <v>20</v>
      </c>
      <c r="L214" s="1" t="s">
        <v>93</v>
      </c>
      <c r="M214" s="1" t="s">
        <v>37</v>
      </c>
    </row>
    <row r="215" spans="1:15" x14ac:dyDescent="0.25">
      <c r="A215" s="1" t="s">
        <v>398</v>
      </c>
      <c r="B215" s="2">
        <v>43174</v>
      </c>
      <c r="C215" s="1" t="s">
        <v>399</v>
      </c>
      <c r="E215" s="3">
        <v>36</v>
      </c>
      <c r="F215" s="4">
        <v>36</v>
      </c>
      <c r="G215" s="1">
        <v>2018</v>
      </c>
      <c r="H215" s="1">
        <v>3</v>
      </c>
      <c r="I215" s="1" t="s">
        <v>111</v>
      </c>
      <c r="J215" s="1" t="s">
        <v>98</v>
      </c>
      <c r="K215" s="1" t="s">
        <v>20</v>
      </c>
      <c r="L215" s="1" t="s">
        <v>112</v>
      </c>
      <c r="M215" s="1" t="s">
        <v>100</v>
      </c>
      <c r="O215">
        <f>F215*102</f>
        <v>3672</v>
      </c>
    </row>
    <row r="216" spans="1:15" x14ac:dyDescent="0.25">
      <c r="A216" s="1" t="s">
        <v>398</v>
      </c>
      <c r="B216" s="2">
        <v>43174</v>
      </c>
      <c r="C216" s="1" t="s">
        <v>399</v>
      </c>
      <c r="D216" s="3">
        <v>20</v>
      </c>
      <c r="E216" s="3">
        <v>36</v>
      </c>
      <c r="F216" s="4">
        <v>30</v>
      </c>
      <c r="G216" s="1">
        <v>2018</v>
      </c>
      <c r="H216" s="1">
        <v>3</v>
      </c>
      <c r="I216" s="1" t="s">
        <v>111</v>
      </c>
      <c r="J216" s="1" t="s">
        <v>98</v>
      </c>
      <c r="K216" s="1" t="s">
        <v>20</v>
      </c>
      <c r="L216" s="1" t="s">
        <v>112</v>
      </c>
      <c r="M216" s="1" t="s">
        <v>100</v>
      </c>
      <c r="O216">
        <f>F216*102</f>
        <v>3060</v>
      </c>
    </row>
    <row r="217" spans="1:15" x14ac:dyDescent="0.25">
      <c r="A217" s="1" t="s">
        <v>400</v>
      </c>
      <c r="B217" s="2">
        <v>43174</v>
      </c>
      <c r="C217" s="1" t="s">
        <v>29</v>
      </c>
      <c r="E217" s="3">
        <v>83.12</v>
      </c>
      <c r="F217" s="4">
        <v>83.12</v>
      </c>
      <c r="G217" s="1">
        <v>2018</v>
      </c>
      <c r="H217" s="1">
        <v>3</v>
      </c>
      <c r="I217" s="1" t="s">
        <v>30</v>
      </c>
      <c r="J217" s="1" t="s">
        <v>25</v>
      </c>
      <c r="K217" s="1" t="s">
        <v>20</v>
      </c>
      <c r="L217" s="1" t="s">
        <v>31</v>
      </c>
      <c r="M217" s="1" t="s">
        <v>27</v>
      </c>
    </row>
    <row r="218" spans="1:15" x14ac:dyDescent="0.25">
      <c r="A218" s="1" t="s">
        <v>401</v>
      </c>
      <c r="B218" s="2">
        <v>43174</v>
      </c>
      <c r="C218" s="1" t="s">
        <v>402</v>
      </c>
      <c r="E218" s="3">
        <v>59.14</v>
      </c>
      <c r="F218" s="4">
        <v>59.14</v>
      </c>
      <c r="G218" s="1">
        <v>2018</v>
      </c>
      <c r="H218" s="1">
        <v>3</v>
      </c>
      <c r="I218" s="1" t="s">
        <v>30</v>
      </c>
      <c r="J218" s="1" t="s">
        <v>25</v>
      </c>
      <c r="K218" s="1" t="s">
        <v>20</v>
      </c>
      <c r="L218" s="1" t="s">
        <v>31</v>
      </c>
      <c r="M218" s="1" t="s">
        <v>27</v>
      </c>
    </row>
    <row r="219" spans="1:15" x14ac:dyDescent="0.25">
      <c r="A219" s="1" t="s">
        <v>403</v>
      </c>
      <c r="B219" s="2">
        <v>43174</v>
      </c>
      <c r="C219" s="1" t="s">
        <v>404</v>
      </c>
      <c r="E219" s="3">
        <v>36.99</v>
      </c>
      <c r="F219" s="4">
        <v>36.99</v>
      </c>
      <c r="G219" s="1">
        <v>2018</v>
      </c>
      <c r="H219" s="1">
        <v>3</v>
      </c>
      <c r="I219" s="1" t="s">
        <v>18</v>
      </c>
      <c r="J219" s="1" t="s">
        <v>35</v>
      </c>
      <c r="K219" s="1" t="s">
        <v>20</v>
      </c>
      <c r="L219" s="1" t="s">
        <v>21</v>
      </c>
      <c r="M219" s="1" t="s">
        <v>37</v>
      </c>
    </row>
    <row r="220" spans="1:15" x14ac:dyDescent="0.25">
      <c r="A220" s="1" t="s">
        <v>405</v>
      </c>
      <c r="B220" s="2">
        <v>43174</v>
      </c>
      <c r="C220" s="1" t="s">
        <v>406</v>
      </c>
      <c r="E220" s="3">
        <v>599.88</v>
      </c>
      <c r="F220" s="4">
        <v>599.88</v>
      </c>
      <c r="G220" s="1">
        <v>2018</v>
      </c>
      <c r="H220" s="1">
        <v>3</v>
      </c>
      <c r="I220" s="1" t="s">
        <v>18</v>
      </c>
      <c r="J220" s="1" t="s">
        <v>51</v>
      </c>
      <c r="K220" s="1" t="s">
        <v>20</v>
      </c>
      <c r="L220" s="1" t="s">
        <v>21</v>
      </c>
      <c r="M220" s="1" t="s">
        <v>53</v>
      </c>
      <c r="O220">
        <f>F220*5.7</f>
        <v>3419.3160000000003</v>
      </c>
    </row>
    <row r="221" spans="1:15" x14ac:dyDescent="0.25">
      <c r="A221" s="1" t="s">
        <v>407</v>
      </c>
      <c r="B221" s="2">
        <v>43174</v>
      </c>
      <c r="C221" s="1" t="s">
        <v>408</v>
      </c>
      <c r="E221" s="3">
        <v>342</v>
      </c>
      <c r="F221" s="4">
        <v>342</v>
      </c>
      <c r="G221" s="1">
        <v>2018</v>
      </c>
      <c r="H221" s="1">
        <v>3</v>
      </c>
      <c r="I221" s="1" t="s">
        <v>18</v>
      </c>
      <c r="J221" s="1" t="s">
        <v>51</v>
      </c>
      <c r="K221" s="1" t="s">
        <v>20</v>
      </c>
      <c r="L221" s="1" t="s">
        <v>21</v>
      </c>
      <c r="M221" s="1" t="s">
        <v>53</v>
      </c>
      <c r="O221">
        <f>F221*8.3</f>
        <v>2838.6000000000004</v>
      </c>
    </row>
    <row r="222" spans="1:15" x14ac:dyDescent="0.25">
      <c r="A222" s="1" t="s">
        <v>409</v>
      </c>
      <c r="B222" s="2">
        <v>43174</v>
      </c>
      <c r="C222" s="1" t="s">
        <v>410</v>
      </c>
      <c r="D222" s="3">
        <v>20</v>
      </c>
      <c r="E222" s="3">
        <v>69.62</v>
      </c>
      <c r="F222" s="4">
        <v>58.02</v>
      </c>
      <c r="G222" s="1">
        <v>2018</v>
      </c>
      <c r="H222" s="1">
        <v>3</v>
      </c>
      <c r="I222" s="1" t="s">
        <v>56</v>
      </c>
      <c r="J222" s="1" t="s">
        <v>35</v>
      </c>
      <c r="K222" s="1" t="s">
        <v>20</v>
      </c>
      <c r="L222" s="1" t="s">
        <v>57</v>
      </c>
      <c r="M222" s="1" t="s">
        <v>37</v>
      </c>
    </row>
    <row r="223" spans="1:15" x14ac:dyDescent="0.25">
      <c r="A223" s="1" t="s">
        <v>409</v>
      </c>
      <c r="B223" s="2">
        <v>43174</v>
      </c>
      <c r="C223" s="1" t="s">
        <v>410</v>
      </c>
      <c r="D223" s="3">
        <v>20</v>
      </c>
      <c r="E223" s="3">
        <v>69.63</v>
      </c>
      <c r="F223" s="4">
        <v>58.02</v>
      </c>
      <c r="G223" s="1">
        <v>2018</v>
      </c>
      <c r="H223" s="1">
        <v>3</v>
      </c>
      <c r="I223" s="1" t="s">
        <v>34</v>
      </c>
      <c r="J223" s="1" t="s">
        <v>35</v>
      </c>
      <c r="K223" s="1" t="s">
        <v>20</v>
      </c>
      <c r="L223" s="1" t="s">
        <v>36</v>
      </c>
      <c r="M223" s="1" t="s">
        <v>37</v>
      </c>
    </row>
    <row r="224" spans="1:15" x14ac:dyDescent="0.25">
      <c r="A224" s="1" t="s">
        <v>411</v>
      </c>
      <c r="B224" s="2">
        <v>43174</v>
      </c>
      <c r="C224" s="1" t="s">
        <v>412</v>
      </c>
      <c r="D224" s="3">
        <v>20</v>
      </c>
      <c r="E224" s="3">
        <v>99.96</v>
      </c>
      <c r="F224" s="4">
        <v>83.3</v>
      </c>
      <c r="G224" s="1">
        <v>2018</v>
      </c>
      <c r="H224" s="1">
        <v>3</v>
      </c>
      <c r="I224" s="1" t="s">
        <v>56</v>
      </c>
      <c r="J224" s="1" t="s">
        <v>35</v>
      </c>
      <c r="K224" s="1" t="s">
        <v>20</v>
      </c>
      <c r="L224" s="1" t="s">
        <v>57</v>
      </c>
      <c r="M224" s="1" t="s">
        <v>37</v>
      </c>
      <c r="O224">
        <f>F224*4.812</f>
        <v>400.83960000000002</v>
      </c>
    </row>
    <row r="225" spans="1:15" x14ac:dyDescent="0.25">
      <c r="A225" s="1" t="s">
        <v>413</v>
      </c>
      <c r="B225" s="2">
        <v>43174</v>
      </c>
      <c r="C225" s="1" t="s">
        <v>414</v>
      </c>
      <c r="E225" s="3">
        <v>70.56</v>
      </c>
      <c r="F225" s="4">
        <v>70.56</v>
      </c>
      <c r="G225" s="1">
        <v>2018</v>
      </c>
      <c r="H225" s="1">
        <v>3</v>
      </c>
      <c r="I225" s="1" t="s">
        <v>18</v>
      </c>
      <c r="J225" s="1" t="s">
        <v>51</v>
      </c>
      <c r="K225" s="1" t="s">
        <v>20</v>
      </c>
      <c r="L225" s="1" t="s">
        <v>21</v>
      </c>
      <c r="M225" s="1" t="s">
        <v>53</v>
      </c>
      <c r="O225">
        <f>F225*176</f>
        <v>12418.560000000001</v>
      </c>
    </row>
    <row r="226" spans="1:15" x14ac:dyDescent="0.25">
      <c r="A226" s="1" t="s">
        <v>415</v>
      </c>
      <c r="B226" s="2">
        <v>43174</v>
      </c>
      <c r="C226" s="1" t="s">
        <v>416</v>
      </c>
      <c r="D226" s="3">
        <v>20</v>
      </c>
      <c r="E226" s="3">
        <v>59.88</v>
      </c>
      <c r="F226" s="4">
        <v>49.9</v>
      </c>
      <c r="G226" s="1">
        <v>2018</v>
      </c>
      <c r="H226" s="1">
        <v>3</v>
      </c>
      <c r="I226" s="1" t="s">
        <v>56</v>
      </c>
      <c r="J226" s="1" t="s">
        <v>35</v>
      </c>
      <c r="K226" s="1" t="s">
        <v>20</v>
      </c>
      <c r="L226" s="1" t="s">
        <v>57</v>
      </c>
      <c r="M226" s="1" t="s">
        <v>37</v>
      </c>
    </row>
    <row r="227" spans="1:15" x14ac:dyDescent="0.25">
      <c r="A227" s="1" t="s">
        <v>417</v>
      </c>
      <c r="B227" s="2">
        <v>43174</v>
      </c>
      <c r="C227" s="1" t="s">
        <v>7890</v>
      </c>
      <c r="E227" s="3">
        <v>69.599999999999994</v>
      </c>
      <c r="F227" s="4">
        <v>69.599999999999994</v>
      </c>
      <c r="G227" s="1">
        <v>2018</v>
      </c>
      <c r="H227" s="1">
        <v>3</v>
      </c>
      <c r="I227" s="1" t="s">
        <v>24</v>
      </c>
      <c r="J227" s="1" t="s">
        <v>25</v>
      </c>
      <c r="K227" s="1" t="s">
        <v>20</v>
      </c>
      <c r="L227" s="1" t="s">
        <v>26</v>
      </c>
      <c r="M227" s="1" t="s">
        <v>27</v>
      </c>
    </row>
    <row r="228" spans="1:15" x14ac:dyDescent="0.25">
      <c r="A228" s="1" t="s">
        <v>418</v>
      </c>
      <c r="B228" s="2">
        <v>43174</v>
      </c>
      <c r="C228" s="1" t="s">
        <v>419</v>
      </c>
      <c r="D228" s="3">
        <v>20</v>
      </c>
      <c r="E228" s="3">
        <v>177.81</v>
      </c>
      <c r="F228" s="4">
        <v>148.16999999999999</v>
      </c>
      <c r="G228" s="1">
        <v>2018</v>
      </c>
      <c r="H228" s="1">
        <v>3</v>
      </c>
      <c r="I228" s="1" t="s">
        <v>56</v>
      </c>
      <c r="J228" s="1" t="s">
        <v>35</v>
      </c>
      <c r="K228" s="1" t="s">
        <v>20</v>
      </c>
      <c r="L228" s="1" t="s">
        <v>57</v>
      </c>
      <c r="M228" s="1" t="s">
        <v>37</v>
      </c>
    </row>
    <row r="229" spans="1:15" x14ac:dyDescent="0.25">
      <c r="A229" s="1" t="s">
        <v>420</v>
      </c>
      <c r="B229" s="2">
        <v>43174</v>
      </c>
      <c r="C229" s="1" t="s">
        <v>421</v>
      </c>
      <c r="E229" s="3">
        <v>5.25</v>
      </c>
      <c r="F229" s="4">
        <v>5.25</v>
      </c>
      <c r="G229" s="1">
        <v>2018</v>
      </c>
      <c r="H229" s="1">
        <v>3</v>
      </c>
      <c r="I229" s="1" t="s">
        <v>30</v>
      </c>
      <c r="J229" s="1" t="s">
        <v>25</v>
      </c>
      <c r="K229" s="1" t="s">
        <v>20</v>
      </c>
      <c r="L229" s="1" t="s">
        <v>31</v>
      </c>
      <c r="M229" s="1" t="s">
        <v>27</v>
      </c>
    </row>
    <row r="230" spans="1:15" x14ac:dyDescent="0.25">
      <c r="A230" s="1" t="s">
        <v>422</v>
      </c>
      <c r="B230" s="2">
        <v>43175</v>
      </c>
      <c r="C230" s="1" t="s">
        <v>423</v>
      </c>
      <c r="E230" s="3">
        <v>16.68</v>
      </c>
      <c r="F230" s="4">
        <v>16.68</v>
      </c>
      <c r="G230" s="1">
        <v>2018</v>
      </c>
      <c r="H230" s="1">
        <v>3</v>
      </c>
      <c r="I230" s="1" t="s">
        <v>86</v>
      </c>
      <c r="J230" s="1" t="s">
        <v>35</v>
      </c>
      <c r="K230" s="1" t="s">
        <v>20</v>
      </c>
      <c r="L230" s="1" t="s">
        <v>87</v>
      </c>
      <c r="M230" s="1" t="s">
        <v>37</v>
      </c>
      <c r="O230">
        <f>F230*3.6</f>
        <v>60.048000000000002</v>
      </c>
    </row>
    <row r="231" spans="1:15" x14ac:dyDescent="0.25">
      <c r="A231" s="1" t="s">
        <v>424</v>
      </c>
      <c r="B231" s="2">
        <v>43175</v>
      </c>
      <c r="C231" s="1" t="s">
        <v>85</v>
      </c>
      <c r="E231" s="3">
        <v>648.66</v>
      </c>
      <c r="F231" s="4">
        <v>648.66</v>
      </c>
      <c r="G231" s="1">
        <v>2018</v>
      </c>
      <c r="H231" s="1">
        <v>3</v>
      </c>
      <c r="I231" s="1" t="s">
        <v>86</v>
      </c>
      <c r="J231" s="1" t="s">
        <v>41</v>
      </c>
      <c r="K231" s="1" t="s">
        <v>20</v>
      </c>
      <c r="L231" s="1" t="s">
        <v>87</v>
      </c>
      <c r="M231" s="1" t="s">
        <v>43</v>
      </c>
      <c r="O231">
        <f t="shared" ref="O231:O241" si="3">F231/1.26</f>
        <v>514.80952380952374</v>
      </c>
    </row>
    <row r="232" spans="1:15" x14ac:dyDescent="0.25">
      <c r="A232" s="1" t="s">
        <v>424</v>
      </c>
      <c r="B232" s="2">
        <v>43175</v>
      </c>
      <c r="C232" s="1" t="s">
        <v>85</v>
      </c>
      <c r="E232" s="3">
        <v>493.78</v>
      </c>
      <c r="F232" s="4">
        <v>493.78</v>
      </c>
      <c r="G232" s="1">
        <v>2018</v>
      </c>
      <c r="H232" s="1">
        <v>3</v>
      </c>
      <c r="I232" s="1" t="s">
        <v>86</v>
      </c>
      <c r="J232" s="1" t="s">
        <v>41</v>
      </c>
      <c r="K232" s="1" t="s">
        <v>20</v>
      </c>
      <c r="L232" s="1" t="s">
        <v>87</v>
      </c>
      <c r="M232" s="1" t="s">
        <v>43</v>
      </c>
      <c r="O232">
        <f t="shared" si="3"/>
        <v>391.88888888888886</v>
      </c>
    </row>
    <row r="233" spans="1:15" x14ac:dyDescent="0.25">
      <c r="A233" s="1" t="s">
        <v>424</v>
      </c>
      <c r="B233" s="2">
        <v>43175</v>
      </c>
      <c r="C233" s="1" t="s">
        <v>85</v>
      </c>
      <c r="E233" s="3">
        <v>474.02</v>
      </c>
      <c r="F233" s="4">
        <v>474.02</v>
      </c>
      <c r="G233" s="1">
        <v>2018</v>
      </c>
      <c r="H233" s="1">
        <v>3</v>
      </c>
      <c r="I233" s="1" t="s">
        <v>86</v>
      </c>
      <c r="J233" s="1" t="s">
        <v>41</v>
      </c>
      <c r="K233" s="1" t="s">
        <v>20</v>
      </c>
      <c r="L233" s="1" t="s">
        <v>87</v>
      </c>
      <c r="M233" s="1" t="s">
        <v>43</v>
      </c>
      <c r="O233">
        <f t="shared" si="3"/>
        <v>376.20634920634922</v>
      </c>
    </row>
    <row r="234" spans="1:15" x14ac:dyDescent="0.25">
      <c r="A234" s="1" t="s">
        <v>424</v>
      </c>
      <c r="B234" s="2">
        <v>43175</v>
      </c>
      <c r="C234" s="1" t="s">
        <v>85</v>
      </c>
      <c r="E234" s="3">
        <v>252.35</v>
      </c>
      <c r="F234" s="4">
        <v>252.35</v>
      </c>
      <c r="G234" s="1">
        <v>2018</v>
      </c>
      <c r="H234" s="1">
        <v>3</v>
      </c>
      <c r="I234" s="1" t="s">
        <v>86</v>
      </c>
      <c r="J234" s="1" t="s">
        <v>41</v>
      </c>
      <c r="K234" s="1" t="s">
        <v>20</v>
      </c>
      <c r="L234" s="1" t="s">
        <v>87</v>
      </c>
      <c r="M234" s="1" t="s">
        <v>43</v>
      </c>
      <c r="O234">
        <f t="shared" si="3"/>
        <v>200.27777777777777</v>
      </c>
    </row>
    <row r="235" spans="1:15" x14ac:dyDescent="0.25">
      <c r="A235" s="1" t="s">
        <v>424</v>
      </c>
      <c r="B235" s="2">
        <v>43175</v>
      </c>
      <c r="C235" s="1" t="s">
        <v>85</v>
      </c>
      <c r="E235" s="3">
        <v>122.55</v>
      </c>
      <c r="F235" s="4">
        <v>122.55</v>
      </c>
      <c r="G235" s="1">
        <v>2018</v>
      </c>
      <c r="H235" s="1">
        <v>3</v>
      </c>
      <c r="I235" s="1" t="s">
        <v>86</v>
      </c>
      <c r="J235" s="1" t="s">
        <v>41</v>
      </c>
      <c r="K235" s="1" t="s">
        <v>20</v>
      </c>
      <c r="L235" s="1" t="s">
        <v>87</v>
      </c>
      <c r="M235" s="1" t="s">
        <v>43</v>
      </c>
      <c r="O235">
        <f t="shared" si="3"/>
        <v>97.261904761904759</v>
      </c>
    </row>
    <row r="236" spans="1:15" x14ac:dyDescent="0.25">
      <c r="A236" s="1" t="s">
        <v>424</v>
      </c>
      <c r="B236" s="2">
        <v>43175</v>
      </c>
      <c r="C236" s="1" t="s">
        <v>85</v>
      </c>
      <c r="D236" s="3">
        <v>20</v>
      </c>
      <c r="E236" s="3">
        <v>142.38</v>
      </c>
      <c r="F236" s="4">
        <v>118.65</v>
      </c>
      <c r="G236" s="1">
        <v>2018</v>
      </c>
      <c r="H236" s="1">
        <v>3</v>
      </c>
      <c r="I236" s="1" t="s">
        <v>34</v>
      </c>
      <c r="J236" s="1" t="s">
        <v>41</v>
      </c>
      <c r="K236" s="1" t="s">
        <v>20</v>
      </c>
      <c r="L236" s="1" t="s">
        <v>36</v>
      </c>
      <c r="M236" s="1" t="s">
        <v>43</v>
      </c>
      <c r="O236">
        <f t="shared" si="3"/>
        <v>94.166666666666671</v>
      </c>
    </row>
    <row r="237" spans="1:15" x14ac:dyDescent="0.25">
      <c r="A237" s="1" t="s">
        <v>424</v>
      </c>
      <c r="B237" s="2">
        <v>43175</v>
      </c>
      <c r="C237" s="1" t="s">
        <v>85</v>
      </c>
      <c r="D237" s="3">
        <v>20</v>
      </c>
      <c r="E237" s="3">
        <v>91.51</v>
      </c>
      <c r="F237" s="4">
        <v>76.260000000000005</v>
      </c>
      <c r="G237" s="1">
        <v>2018</v>
      </c>
      <c r="H237" s="1">
        <v>3</v>
      </c>
      <c r="I237" s="1" t="s">
        <v>56</v>
      </c>
      <c r="J237" s="1" t="s">
        <v>41</v>
      </c>
      <c r="K237" s="1" t="s">
        <v>20</v>
      </c>
      <c r="L237" s="1" t="s">
        <v>57</v>
      </c>
      <c r="M237" s="1" t="s">
        <v>43</v>
      </c>
      <c r="O237">
        <f t="shared" si="3"/>
        <v>60.523809523809526</v>
      </c>
    </row>
    <row r="238" spans="1:15" x14ac:dyDescent="0.25">
      <c r="A238" s="1" t="s">
        <v>424</v>
      </c>
      <c r="B238" s="2">
        <v>43175</v>
      </c>
      <c r="C238" s="1" t="s">
        <v>85</v>
      </c>
      <c r="D238" s="3">
        <v>20</v>
      </c>
      <c r="E238" s="3">
        <v>80</v>
      </c>
      <c r="F238" s="4">
        <v>66.67</v>
      </c>
      <c r="G238" s="1">
        <v>2018</v>
      </c>
      <c r="H238" s="1">
        <v>3</v>
      </c>
      <c r="I238" s="1" t="s">
        <v>34</v>
      </c>
      <c r="J238" s="1" t="s">
        <v>41</v>
      </c>
      <c r="K238" s="1" t="s">
        <v>20</v>
      </c>
      <c r="L238" s="1" t="s">
        <v>36</v>
      </c>
      <c r="M238" s="1" t="s">
        <v>43</v>
      </c>
      <c r="O238">
        <f t="shared" si="3"/>
        <v>52.912698412698411</v>
      </c>
    </row>
    <row r="239" spans="1:15" x14ac:dyDescent="0.25">
      <c r="A239" s="1" t="s">
        <v>424</v>
      </c>
      <c r="B239" s="2">
        <v>43175</v>
      </c>
      <c r="C239" s="1" t="s">
        <v>85</v>
      </c>
      <c r="D239" s="3">
        <v>20</v>
      </c>
      <c r="E239" s="3">
        <v>61</v>
      </c>
      <c r="F239" s="4">
        <v>50.83</v>
      </c>
      <c r="G239" s="1">
        <v>2018</v>
      </c>
      <c r="H239" s="1">
        <v>3</v>
      </c>
      <c r="I239" s="1" t="s">
        <v>34</v>
      </c>
      <c r="J239" s="1" t="s">
        <v>41</v>
      </c>
      <c r="K239" s="1" t="s">
        <v>20</v>
      </c>
      <c r="L239" s="1" t="s">
        <v>36</v>
      </c>
      <c r="M239" s="1" t="s">
        <v>43</v>
      </c>
      <c r="O239">
        <f t="shared" si="3"/>
        <v>40.341269841269842</v>
      </c>
    </row>
    <row r="240" spans="1:15" x14ac:dyDescent="0.25">
      <c r="A240" s="1" t="s">
        <v>425</v>
      </c>
      <c r="B240" s="2">
        <v>43175</v>
      </c>
      <c r="C240" s="1" t="s">
        <v>85</v>
      </c>
      <c r="E240" s="3">
        <v>50.65</v>
      </c>
      <c r="F240" s="4">
        <v>50.65</v>
      </c>
      <c r="G240" s="1">
        <v>2018</v>
      </c>
      <c r="H240" s="1">
        <v>3</v>
      </c>
      <c r="I240" s="1" t="s">
        <v>40</v>
      </c>
      <c r="J240" s="1" t="s">
        <v>41</v>
      </c>
      <c r="K240" s="1" t="s">
        <v>20</v>
      </c>
      <c r="L240" s="1" t="s">
        <v>42</v>
      </c>
      <c r="M240" s="1" t="s">
        <v>43</v>
      </c>
      <c r="O240">
        <f t="shared" si="3"/>
        <v>40.198412698412696</v>
      </c>
    </row>
    <row r="241" spans="1:15" x14ac:dyDescent="0.25">
      <c r="A241" s="1" t="s">
        <v>424</v>
      </c>
      <c r="B241" s="2">
        <v>43175</v>
      </c>
      <c r="C241" s="1" t="s">
        <v>39</v>
      </c>
      <c r="E241" s="3">
        <v>295.73</v>
      </c>
      <c r="F241" s="4">
        <v>295.73</v>
      </c>
      <c r="G241" s="1">
        <v>2018</v>
      </c>
      <c r="H241" s="1">
        <v>3</v>
      </c>
      <c r="I241" s="1" t="s">
        <v>86</v>
      </c>
      <c r="J241" s="1" t="s">
        <v>41</v>
      </c>
      <c r="K241" s="1" t="s">
        <v>20</v>
      </c>
      <c r="L241" s="1" t="s">
        <v>87</v>
      </c>
      <c r="M241" s="1" t="s">
        <v>43</v>
      </c>
      <c r="O241">
        <f t="shared" si="3"/>
        <v>234.70634920634922</v>
      </c>
    </row>
    <row r="242" spans="1:15" x14ac:dyDescent="0.25">
      <c r="A242" s="1" t="s">
        <v>426</v>
      </c>
      <c r="B242" s="2">
        <v>43175</v>
      </c>
      <c r="C242" s="1" t="s">
        <v>427</v>
      </c>
      <c r="E242" s="3">
        <v>20.66</v>
      </c>
      <c r="F242" s="4">
        <v>20.66</v>
      </c>
      <c r="G242" s="1">
        <v>2018</v>
      </c>
      <c r="H242" s="1">
        <v>3</v>
      </c>
      <c r="I242" s="1" t="s">
        <v>86</v>
      </c>
      <c r="J242" s="1" t="s">
        <v>98</v>
      </c>
      <c r="K242" s="1" t="s">
        <v>20</v>
      </c>
      <c r="L242" s="1" t="s">
        <v>87</v>
      </c>
      <c r="M242" s="1" t="s">
        <v>100</v>
      </c>
    </row>
    <row r="243" spans="1:15" x14ac:dyDescent="0.25">
      <c r="A243" s="1" t="s">
        <v>428</v>
      </c>
      <c r="B243" s="2">
        <v>43175</v>
      </c>
      <c r="C243" s="1" t="s">
        <v>429</v>
      </c>
      <c r="E243" s="3">
        <v>33.4</v>
      </c>
      <c r="F243" s="4">
        <v>33.4</v>
      </c>
      <c r="G243" s="1">
        <v>2018</v>
      </c>
      <c r="H243" s="1">
        <v>3</v>
      </c>
      <c r="I243" s="1" t="s">
        <v>225</v>
      </c>
      <c r="J243" s="1" t="s">
        <v>226</v>
      </c>
      <c r="K243" s="1" t="s">
        <v>20</v>
      </c>
      <c r="L243" s="1" t="s">
        <v>227</v>
      </c>
      <c r="M243" s="1" t="s">
        <v>53</v>
      </c>
    </row>
    <row r="244" spans="1:15" x14ac:dyDescent="0.25">
      <c r="A244" s="1" t="s">
        <v>430</v>
      </c>
      <c r="B244" s="2">
        <v>43175</v>
      </c>
      <c r="C244" s="1" t="s">
        <v>431</v>
      </c>
      <c r="E244" s="3">
        <v>119.42</v>
      </c>
      <c r="F244" s="4">
        <v>119.42</v>
      </c>
      <c r="G244" s="1">
        <v>2018</v>
      </c>
      <c r="H244" s="1">
        <v>3</v>
      </c>
      <c r="I244" s="1" t="s">
        <v>86</v>
      </c>
      <c r="J244" s="1" t="s">
        <v>35</v>
      </c>
      <c r="K244" s="1" t="s">
        <v>20</v>
      </c>
      <c r="L244" s="1" t="s">
        <v>87</v>
      </c>
      <c r="M244" s="1" t="s">
        <v>37</v>
      </c>
    </row>
    <row r="245" spans="1:15" x14ac:dyDescent="0.25">
      <c r="A245" s="1" t="s">
        <v>430</v>
      </c>
      <c r="B245" s="2">
        <v>43175</v>
      </c>
      <c r="C245" s="1" t="s">
        <v>432</v>
      </c>
      <c r="E245" s="3">
        <v>6.98</v>
      </c>
      <c r="F245" s="4">
        <v>6.98</v>
      </c>
      <c r="G245" s="1">
        <v>2018</v>
      </c>
      <c r="H245" s="1">
        <v>3</v>
      </c>
      <c r="I245" s="1" t="s">
        <v>86</v>
      </c>
      <c r="J245" s="1" t="s">
        <v>98</v>
      </c>
      <c r="K245" s="1" t="s">
        <v>20</v>
      </c>
      <c r="L245" s="1" t="s">
        <v>87</v>
      </c>
      <c r="M245" s="1" t="s">
        <v>100</v>
      </c>
    </row>
    <row r="246" spans="1:15" x14ac:dyDescent="0.25">
      <c r="A246" s="1" t="s">
        <v>424</v>
      </c>
      <c r="B246" s="2">
        <v>43175</v>
      </c>
      <c r="C246" s="1" t="s">
        <v>59</v>
      </c>
      <c r="E246" s="3">
        <v>26.42</v>
      </c>
      <c r="F246" s="4">
        <v>26.42</v>
      </c>
      <c r="G246" s="1">
        <v>2018</v>
      </c>
      <c r="H246" s="1">
        <v>3</v>
      </c>
      <c r="I246" s="1" t="s">
        <v>86</v>
      </c>
      <c r="J246" s="1" t="s">
        <v>41</v>
      </c>
      <c r="K246" s="1" t="s">
        <v>20</v>
      </c>
      <c r="L246" s="1" t="s">
        <v>87</v>
      </c>
      <c r="M246" s="1" t="s">
        <v>43</v>
      </c>
    </row>
    <row r="247" spans="1:15" x14ac:dyDescent="0.25">
      <c r="A247" s="1" t="s">
        <v>424</v>
      </c>
      <c r="B247" s="2">
        <v>43175</v>
      </c>
      <c r="C247" s="1" t="s">
        <v>59</v>
      </c>
      <c r="E247" s="3">
        <v>56.7</v>
      </c>
      <c r="F247" s="4">
        <v>56.7</v>
      </c>
      <c r="G247" s="1">
        <v>2018</v>
      </c>
      <c r="H247" s="1">
        <v>3</v>
      </c>
      <c r="I247" s="1" t="s">
        <v>86</v>
      </c>
      <c r="J247" s="1" t="s">
        <v>41</v>
      </c>
      <c r="K247" s="1" t="s">
        <v>20</v>
      </c>
      <c r="L247" s="1" t="s">
        <v>87</v>
      </c>
      <c r="M247" s="1" t="s">
        <v>43</v>
      </c>
    </row>
    <row r="248" spans="1:15" x14ac:dyDescent="0.25">
      <c r="A248" s="1" t="s">
        <v>433</v>
      </c>
      <c r="B248" s="2">
        <v>43180</v>
      </c>
      <c r="C248" s="1" t="s">
        <v>8051</v>
      </c>
      <c r="E248" s="3">
        <v>17</v>
      </c>
      <c r="F248" s="4">
        <v>17</v>
      </c>
      <c r="G248" s="1">
        <v>2018</v>
      </c>
      <c r="H248" s="1">
        <v>3</v>
      </c>
      <c r="I248" s="1" t="s">
        <v>18</v>
      </c>
      <c r="J248" s="1" t="s">
        <v>19</v>
      </c>
      <c r="K248" s="1" t="s">
        <v>20</v>
      </c>
      <c r="L248" s="1" t="s">
        <v>21</v>
      </c>
      <c r="M248" s="1" t="s">
        <v>22</v>
      </c>
    </row>
    <row r="249" spans="1:15" x14ac:dyDescent="0.25">
      <c r="A249" s="1" t="s">
        <v>434</v>
      </c>
      <c r="B249" s="2">
        <v>43180</v>
      </c>
      <c r="C249" s="1" t="s">
        <v>435</v>
      </c>
      <c r="E249" s="3">
        <v>252.04</v>
      </c>
      <c r="F249" s="4">
        <v>252.04</v>
      </c>
      <c r="G249" s="1">
        <v>2018</v>
      </c>
      <c r="H249" s="1">
        <v>3</v>
      </c>
      <c r="I249" s="1" t="s">
        <v>86</v>
      </c>
      <c r="J249" s="1" t="s">
        <v>35</v>
      </c>
      <c r="K249" s="1" t="s">
        <v>20</v>
      </c>
      <c r="L249" s="1" t="s">
        <v>87</v>
      </c>
      <c r="M249" s="1" t="s">
        <v>37</v>
      </c>
      <c r="O249">
        <f>F249*14.92</f>
        <v>3760.4367999999999</v>
      </c>
    </row>
    <row r="250" spans="1:15" x14ac:dyDescent="0.25">
      <c r="A250" s="1" t="s">
        <v>436</v>
      </c>
      <c r="B250" s="2">
        <v>43180</v>
      </c>
      <c r="C250" s="1" t="s">
        <v>437</v>
      </c>
      <c r="E250" s="3">
        <v>998.64</v>
      </c>
      <c r="F250" s="4">
        <v>998.64</v>
      </c>
      <c r="G250" s="1">
        <v>2018</v>
      </c>
      <c r="H250" s="1">
        <v>3</v>
      </c>
      <c r="I250" s="1" t="s">
        <v>86</v>
      </c>
      <c r="J250" s="1" t="s">
        <v>369</v>
      </c>
      <c r="K250" s="1" t="s">
        <v>20</v>
      </c>
      <c r="L250" s="1" t="s">
        <v>87</v>
      </c>
      <c r="M250" s="1" t="s">
        <v>370</v>
      </c>
    </row>
    <row r="251" spans="1:15" x14ac:dyDescent="0.25">
      <c r="A251" s="1" t="s">
        <v>438</v>
      </c>
      <c r="B251" s="2">
        <v>43180</v>
      </c>
      <c r="C251" s="1" t="s">
        <v>85</v>
      </c>
      <c r="D251" s="3">
        <v>20</v>
      </c>
      <c r="E251" s="3">
        <v>78.849999999999994</v>
      </c>
      <c r="F251" s="4">
        <v>65.709999999999994</v>
      </c>
      <c r="G251" s="1">
        <v>2018</v>
      </c>
      <c r="H251" s="1">
        <v>3</v>
      </c>
      <c r="I251" s="1" t="s">
        <v>70</v>
      </c>
      <c r="J251" s="1" t="s">
        <v>41</v>
      </c>
      <c r="K251" s="1" t="s">
        <v>20</v>
      </c>
      <c r="L251" s="1" t="s">
        <v>71</v>
      </c>
      <c r="M251" s="1" t="s">
        <v>43</v>
      </c>
      <c r="O251">
        <f>F251/1.26</f>
        <v>52.150793650793645</v>
      </c>
    </row>
    <row r="252" spans="1:15" x14ac:dyDescent="0.25">
      <c r="A252" s="1" t="s">
        <v>439</v>
      </c>
      <c r="B252" s="2">
        <v>43180</v>
      </c>
      <c r="C252" s="1" t="s">
        <v>440</v>
      </c>
      <c r="E252" s="3">
        <v>271.8</v>
      </c>
      <c r="F252" s="4">
        <v>271.8</v>
      </c>
      <c r="G252" s="1">
        <v>2018</v>
      </c>
      <c r="H252" s="1">
        <v>3</v>
      </c>
      <c r="I252" s="1" t="s">
        <v>24</v>
      </c>
      <c r="J252" s="1" t="s">
        <v>25</v>
      </c>
      <c r="K252" s="1" t="s">
        <v>20</v>
      </c>
      <c r="L252" s="1" t="s">
        <v>26</v>
      </c>
      <c r="M252" s="1" t="s">
        <v>27</v>
      </c>
      <c r="O252">
        <f>F252*3.6</f>
        <v>978.48</v>
      </c>
    </row>
    <row r="253" spans="1:15" x14ac:dyDescent="0.25">
      <c r="A253" s="1" t="s">
        <v>441</v>
      </c>
      <c r="B253" s="2">
        <v>43180</v>
      </c>
      <c r="C253" s="1" t="s">
        <v>442</v>
      </c>
      <c r="D253" s="3">
        <v>20</v>
      </c>
      <c r="E253" s="3">
        <v>18.62</v>
      </c>
      <c r="F253" s="4">
        <v>15.52</v>
      </c>
      <c r="G253" s="1">
        <v>2018</v>
      </c>
      <c r="H253" s="1">
        <v>3</v>
      </c>
      <c r="I253" s="1" t="s">
        <v>70</v>
      </c>
      <c r="J253" s="1" t="s">
        <v>35</v>
      </c>
      <c r="K253" s="1" t="s">
        <v>20</v>
      </c>
      <c r="L253" s="1" t="s">
        <v>71</v>
      </c>
      <c r="M253" s="1" t="s">
        <v>37</v>
      </c>
    </row>
    <row r="254" spans="1:15" x14ac:dyDescent="0.25">
      <c r="A254" s="1" t="s">
        <v>443</v>
      </c>
      <c r="B254" s="2">
        <v>43180</v>
      </c>
      <c r="C254" s="1" t="s">
        <v>444</v>
      </c>
      <c r="E254" s="3">
        <v>45.6</v>
      </c>
      <c r="F254" s="4">
        <v>45.6</v>
      </c>
      <c r="G254" s="1">
        <v>2018</v>
      </c>
      <c r="H254" s="1">
        <v>3</v>
      </c>
      <c r="I254" s="1" t="s">
        <v>219</v>
      </c>
      <c r="J254" s="1" t="s">
        <v>35</v>
      </c>
      <c r="K254" s="1" t="s">
        <v>20</v>
      </c>
      <c r="L254" s="1" t="s">
        <v>220</v>
      </c>
      <c r="M254" s="1" t="s">
        <v>37</v>
      </c>
    </row>
    <row r="255" spans="1:15" x14ac:dyDescent="0.25">
      <c r="A255" s="1" t="s">
        <v>445</v>
      </c>
      <c r="B255" s="2">
        <v>43180</v>
      </c>
      <c r="C255" s="1" t="s">
        <v>446</v>
      </c>
      <c r="D255" s="3">
        <v>20</v>
      </c>
      <c r="E255" s="3">
        <v>263.99</v>
      </c>
      <c r="F255" s="4">
        <v>219.99</v>
      </c>
      <c r="G255" s="1">
        <v>2018</v>
      </c>
      <c r="H255" s="1">
        <v>3</v>
      </c>
      <c r="I255" s="1" t="s">
        <v>134</v>
      </c>
      <c r="J255" s="1" t="s">
        <v>35</v>
      </c>
      <c r="K255" s="1" t="s">
        <v>20</v>
      </c>
      <c r="L255" s="1" t="s">
        <v>135</v>
      </c>
      <c r="M255" s="1" t="s">
        <v>37</v>
      </c>
    </row>
    <row r="256" spans="1:15" x14ac:dyDescent="0.25">
      <c r="A256" s="1" t="s">
        <v>447</v>
      </c>
      <c r="B256" s="2">
        <v>43180</v>
      </c>
      <c r="C256" s="1" t="s">
        <v>29</v>
      </c>
      <c r="E256" s="3">
        <v>105.85</v>
      </c>
      <c r="F256" s="4">
        <v>105.85</v>
      </c>
      <c r="G256" s="1">
        <v>2018</v>
      </c>
      <c r="H256" s="1">
        <v>3</v>
      </c>
      <c r="I256" s="1" t="s">
        <v>30</v>
      </c>
      <c r="J256" s="1" t="s">
        <v>25</v>
      </c>
      <c r="K256" s="1" t="s">
        <v>20</v>
      </c>
      <c r="L256" s="1" t="s">
        <v>31</v>
      </c>
      <c r="M256" s="1" t="s">
        <v>27</v>
      </c>
    </row>
    <row r="257" spans="1:15" x14ac:dyDescent="0.25">
      <c r="A257" s="1" t="s">
        <v>448</v>
      </c>
      <c r="B257" s="2">
        <v>43180</v>
      </c>
      <c r="C257" s="1" t="s">
        <v>449</v>
      </c>
      <c r="E257" s="3">
        <v>7.98</v>
      </c>
      <c r="F257" s="4">
        <v>7.98</v>
      </c>
      <c r="G257" s="1">
        <v>2018</v>
      </c>
      <c r="H257" s="1">
        <v>3</v>
      </c>
      <c r="I257" s="1" t="s">
        <v>24</v>
      </c>
      <c r="J257" s="1" t="s">
        <v>25</v>
      </c>
      <c r="K257" s="1" t="s">
        <v>20</v>
      </c>
      <c r="L257" s="1" t="s">
        <v>26</v>
      </c>
      <c r="M257" s="1" t="s">
        <v>27</v>
      </c>
    </row>
    <row r="258" spans="1:15" x14ac:dyDescent="0.25">
      <c r="A258" s="1" t="s">
        <v>450</v>
      </c>
      <c r="B258" s="2">
        <v>43180</v>
      </c>
      <c r="C258" s="1" t="s">
        <v>451</v>
      </c>
      <c r="D258" s="3">
        <v>20</v>
      </c>
      <c r="E258" s="3">
        <v>27.16</v>
      </c>
      <c r="F258" s="4">
        <v>22.63</v>
      </c>
      <c r="G258" s="1">
        <v>2018</v>
      </c>
      <c r="H258" s="1">
        <v>3</v>
      </c>
      <c r="I258" s="1" t="s">
        <v>56</v>
      </c>
      <c r="J258" s="1" t="s">
        <v>51</v>
      </c>
      <c r="K258" s="1" t="s">
        <v>20</v>
      </c>
      <c r="L258" s="1" t="s">
        <v>57</v>
      </c>
      <c r="M258" s="1" t="s">
        <v>53</v>
      </c>
      <c r="O258">
        <f>F258*176</f>
        <v>3982.8799999999997</v>
      </c>
    </row>
    <row r="259" spans="1:15" x14ac:dyDescent="0.25">
      <c r="A259" s="1" t="s">
        <v>450</v>
      </c>
      <c r="B259" s="2">
        <v>43180</v>
      </c>
      <c r="C259" s="1" t="s">
        <v>451</v>
      </c>
      <c r="D259" s="3">
        <v>20</v>
      </c>
      <c r="E259" s="3">
        <v>27.16</v>
      </c>
      <c r="F259" s="4">
        <v>22.63</v>
      </c>
      <c r="G259" s="1">
        <v>2018</v>
      </c>
      <c r="H259" s="1">
        <v>3</v>
      </c>
      <c r="I259" s="1" t="s">
        <v>34</v>
      </c>
      <c r="J259" s="1" t="s">
        <v>51</v>
      </c>
      <c r="K259" s="1" t="s">
        <v>20</v>
      </c>
      <c r="L259" s="1" t="s">
        <v>36</v>
      </c>
      <c r="M259" s="1" t="s">
        <v>53</v>
      </c>
      <c r="O259">
        <f>F259*176</f>
        <v>3982.8799999999997</v>
      </c>
    </row>
    <row r="260" spans="1:15" x14ac:dyDescent="0.25">
      <c r="A260" s="1" t="s">
        <v>452</v>
      </c>
      <c r="B260" s="2">
        <v>43180</v>
      </c>
      <c r="C260" s="1" t="s">
        <v>453</v>
      </c>
      <c r="E260" s="3">
        <v>16.43</v>
      </c>
      <c r="F260" s="4">
        <v>16.43</v>
      </c>
      <c r="G260" s="1">
        <v>2018</v>
      </c>
      <c r="H260" s="1">
        <v>3</v>
      </c>
      <c r="I260" s="1" t="s">
        <v>91</v>
      </c>
      <c r="J260" s="1" t="s">
        <v>35</v>
      </c>
      <c r="K260" s="1" t="s">
        <v>20</v>
      </c>
      <c r="L260" s="1" t="s">
        <v>93</v>
      </c>
      <c r="M260" s="1" t="s">
        <v>37</v>
      </c>
    </row>
    <row r="261" spans="1:15" x14ac:dyDescent="0.25">
      <c r="A261" s="1" t="s">
        <v>454</v>
      </c>
      <c r="B261" s="2">
        <v>43180</v>
      </c>
      <c r="C261" s="1" t="s">
        <v>455</v>
      </c>
      <c r="E261" s="3">
        <v>23.84</v>
      </c>
      <c r="F261" s="4">
        <v>23.84</v>
      </c>
      <c r="G261" s="1">
        <v>2018</v>
      </c>
      <c r="H261" s="1">
        <v>3</v>
      </c>
      <c r="I261" s="1" t="s">
        <v>86</v>
      </c>
      <c r="J261" s="1" t="s">
        <v>35</v>
      </c>
      <c r="K261" s="1" t="s">
        <v>20</v>
      </c>
      <c r="L261" s="1" t="s">
        <v>87</v>
      </c>
      <c r="M261" s="1" t="s">
        <v>37</v>
      </c>
    </row>
    <row r="262" spans="1:15" x14ac:dyDescent="0.25">
      <c r="A262" s="1" t="s">
        <v>456</v>
      </c>
      <c r="B262" s="2">
        <v>43180</v>
      </c>
      <c r="C262" s="1" t="s">
        <v>457</v>
      </c>
      <c r="E262" s="3">
        <v>7.5</v>
      </c>
      <c r="F262" s="4">
        <v>7.5</v>
      </c>
      <c r="G262" s="1">
        <v>2018</v>
      </c>
      <c r="H262" s="1">
        <v>3</v>
      </c>
      <c r="I262" s="1" t="s">
        <v>97</v>
      </c>
      <c r="J262" s="1" t="s">
        <v>35</v>
      </c>
      <c r="K262" s="1" t="s">
        <v>20</v>
      </c>
      <c r="L262" s="1" t="s">
        <v>99</v>
      </c>
      <c r="M262" s="1" t="s">
        <v>37</v>
      </c>
    </row>
    <row r="263" spans="1:15" x14ac:dyDescent="0.25">
      <c r="A263" s="1" t="s">
        <v>458</v>
      </c>
      <c r="B263" s="2">
        <v>43180</v>
      </c>
      <c r="C263" s="1" t="s">
        <v>459</v>
      </c>
      <c r="D263" s="3">
        <v>20</v>
      </c>
      <c r="E263" s="3">
        <v>78.400000000000006</v>
      </c>
      <c r="F263" s="4">
        <v>65.33</v>
      </c>
      <c r="G263" s="1">
        <v>2018</v>
      </c>
      <c r="H263" s="1">
        <v>3</v>
      </c>
      <c r="I263" s="1" t="s">
        <v>70</v>
      </c>
      <c r="J263" s="1" t="s">
        <v>35</v>
      </c>
      <c r="K263" s="1" t="s">
        <v>20</v>
      </c>
      <c r="L263" s="1" t="s">
        <v>71</v>
      </c>
      <c r="M263" s="1" t="s">
        <v>37</v>
      </c>
    </row>
    <row r="264" spans="1:15" x14ac:dyDescent="0.25">
      <c r="A264" s="1" t="s">
        <v>460</v>
      </c>
      <c r="B264" s="2">
        <v>43181</v>
      </c>
      <c r="C264" s="1" t="s">
        <v>33</v>
      </c>
      <c r="D264" s="3">
        <v>20</v>
      </c>
      <c r="E264" s="3">
        <v>1408.32</v>
      </c>
      <c r="F264" s="4">
        <v>1173.5999999999999</v>
      </c>
      <c r="G264" s="1">
        <v>2018</v>
      </c>
      <c r="H264" s="1">
        <v>3</v>
      </c>
      <c r="I264" s="1" t="s">
        <v>34</v>
      </c>
      <c r="J264" s="1" t="s">
        <v>35</v>
      </c>
      <c r="K264" s="1" t="s">
        <v>20</v>
      </c>
      <c r="L264" s="1" t="s">
        <v>36</v>
      </c>
      <c r="M264" s="1" t="s">
        <v>37</v>
      </c>
      <c r="O264">
        <f>F264*72.79120024</f>
        <v>85427.752601663989</v>
      </c>
    </row>
    <row r="265" spans="1:15" x14ac:dyDescent="0.25">
      <c r="A265" s="1" t="s">
        <v>461</v>
      </c>
      <c r="B265" s="2">
        <v>43181</v>
      </c>
      <c r="C265" s="1" t="s">
        <v>462</v>
      </c>
      <c r="E265" s="3">
        <v>11.76</v>
      </c>
      <c r="F265" s="4">
        <v>11.76</v>
      </c>
      <c r="G265" s="1">
        <v>2018</v>
      </c>
      <c r="H265" s="1">
        <v>3</v>
      </c>
      <c r="I265" s="1" t="s">
        <v>40</v>
      </c>
      <c r="J265" s="1" t="s">
        <v>35</v>
      </c>
      <c r="K265" s="1" t="s">
        <v>20</v>
      </c>
      <c r="L265" s="1" t="s">
        <v>42</v>
      </c>
      <c r="M265" s="1" t="s">
        <v>37</v>
      </c>
      <c r="O265">
        <f>F265*50</f>
        <v>588</v>
      </c>
    </row>
    <row r="266" spans="1:15" x14ac:dyDescent="0.25">
      <c r="A266" s="1" t="s">
        <v>463</v>
      </c>
      <c r="B266" s="2">
        <v>43181</v>
      </c>
      <c r="C266" s="1" t="s">
        <v>464</v>
      </c>
      <c r="E266" s="3">
        <v>218.12</v>
      </c>
      <c r="F266" s="4">
        <v>218.12</v>
      </c>
      <c r="G266" s="1">
        <v>2018</v>
      </c>
      <c r="H266" s="1">
        <v>3</v>
      </c>
      <c r="I266" s="1" t="s">
        <v>219</v>
      </c>
      <c r="J266" s="1" t="s">
        <v>212</v>
      </c>
      <c r="K266" s="1" t="s">
        <v>20</v>
      </c>
      <c r="L266" s="1" t="s">
        <v>220</v>
      </c>
      <c r="M266" s="1" t="s">
        <v>214</v>
      </c>
    </row>
    <row r="267" spans="1:15" x14ac:dyDescent="0.25">
      <c r="A267" s="1" t="s">
        <v>465</v>
      </c>
      <c r="B267" s="2">
        <v>43181</v>
      </c>
      <c r="C267" s="1" t="s">
        <v>85</v>
      </c>
      <c r="E267" s="3">
        <v>604.41999999999996</v>
      </c>
      <c r="F267" s="4">
        <v>604.41999999999996</v>
      </c>
      <c r="G267" s="1">
        <v>2018</v>
      </c>
      <c r="H267" s="1">
        <v>3</v>
      </c>
      <c r="I267" s="1" t="s">
        <v>86</v>
      </c>
      <c r="J267" s="1" t="s">
        <v>41</v>
      </c>
      <c r="K267" s="1" t="s">
        <v>20</v>
      </c>
      <c r="L267" s="1" t="s">
        <v>87</v>
      </c>
      <c r="M267" s="1" t="s">
        <v>43</v>
      </c>
      <c r="O267">
        <f t="shared" ref="O267:O278" si="4">F267/1.26</f>
        <v>479.69841269841265</v>
      </c>
    </row>
    <row r="268" spans="1:15" x14ac:dyDescent="0.25">
      <c r="A268" s="1" t="s">
        <v>465</v>
      </c>
      <c r="B268" s="2">
        <v>43181</v>
      </c>
      <c r="C268" s="1" t="s">
        <v>85</v>
      </c>
      <c r="E268" s="3">
        <v>513.01</v>
      </c>
      <c r="F268" s="4">
        <v>513.01</v>
      </c>
      <c r="G268" s="1">
        <v>2018</v>
      </c>
      <c r="H268" s="1">
        <v>3</v>
      </c>
      <c r="I268" s="1" t="s">
        <v>86</v>
      </c>
      <c r="J268" s="1" t="s">
        <v>41</v>
      </c>
      <c r="K268" s="1" t="s">
        <v>20</v>
      </c>
      <c r="L268" s="1" t="s">
        <v>87</v>
      </c>
      <c r="M268" s="1" t="s">
        <v>43</v>
      </c>
      <c r="O268">
        <f t="shared" si="4"/>
        <v>407.15079365079362</v>
      </c>
    </row>
    <row r="269" spans="1:15" x14ac:dyDescent="0.25">
      <c r="A269" s="1" t="s">
        <v>465</v>
      </c>
      <c r="B269" s="2">
        <v>43181</v>
      </c>
      <c r="C269" s="1" t="s">
        <v>85</v>
      </c>
      <c r="E269" s="3">
        <v>284.42</v>
      </c>
      <c r="F269" s="4">
        <v>284.42</v>
      </c>
      <c r="G269" s="1">
        <v>2018</v>
      </c>
      <c r="H269" s="1">
        <v>3</v>
      </c>
      <c r="I269" s="1" t="s">
        <v>86</v>
      </c>
      <c r="J269" s="1" t="s">
        <v>41</v>
      </c>
      <c r="K269" s="1" t="s">
        <v>20</v>
      </c>
      <c r="L269" s="1" t="s">
        <v>87</v>
      </c>
      <c r="M269" s="1" t="s">
        <v>43</v>
      </c>
      <c r="O269">
        <f t="shared" si="4"/>
        <v>225.73015873015873</v>
      </c>
    </row>
    <row r="270" spans="1:15" x14ac:dyDescent="0.25">
      <c r="A270" s="1" t="s">
        <v>465</v>
      </c>
      <c r="B270" s="2">
        <v>43181</v>
      </c>
      <c r="C270" s="1" t="s">
        <v>85</v>
      </c>
      <c r="E270" s="3">
        <v>216.69</v>
      </c>
      <c r="F270" s="4">
        <v>216.69</v>
      </c>
      <c r="G270" s="1">
        <v>2018</v>
      </c>
      <c r="H270" s="1">
        <v>3</v>
      </c>
      <c r="I270" s="1" t="s">
        <v>86</v>
      </c>
      <c r="J270" s="1" t="s">
        <v>41</v>
      </c>
      <c r="K270" s="1" t="s">
        <v>20</v>
      </c>
      <c r="L270" s="1" t="s">
        <v>87</v>
      </c>
      <c r="M270" s="1" t="s">
        <v>43</v>
      </c>
      <c r="O270">
        <f t="shared" si="4"/>
        <v>171.97619047619048</v>
      </c>
    </row>
    <row r="271" spans="1:15" x14ac:dyDescent="0.25">
      <c r="A271" s="1" t="s">
        <v>465</v>
      </c>
      <c r="B271" s="2">
        <v>43181</v>
      </c>
      <c r="C271" s="1" t="s">
        <v>85</v>
      </c>
      <c r="E271" s="3">
        <v>158.43</v>
      </c>
      <c r="F271" s="4">
        <v>158.43</v>
      </c>
      <c r="G271" s="1">
        <v>2018</v>
      </c>
      <c r="H271" s="1">
        <v>3</v>
      </c>
      <c r="I271" s="1" t="s">
        <v>86</v>
      </c>
      <c r="J271" s="1" t="s">
        <v>41</v>
      </c>
      <c r="K271" s="1" t="s">
        <v>20</v>
      </c>
      <c r="L271" s="1" t="s">
        <v>87</v>
      </c>
      <c r="M271" s="1" t="s">
        <v>43</v>
      </c>
      <c r="O271">
        <f t="shared" si="4"/>
        <v>125.73809523809524</v>
      </c>
    </row>
    <row r="272" spans="1:15" x14ac:dyDescent="0.25">
      <c r="A272" s="1" t="s">
        <v>465</v>
      </c>
      <c r="B272" s="2">
        <v>43181</v>
      </c>
      <c r="C272" s="1" t="s">
        <v>85</v>
      </c>
      <c r="D272" s="3">
        <v>20</v>
      </c>
      <c r="E272" s="3">
        <v>134.1</v>
      </c>
      <c r="F272" s="4">
        <v>111.75</v>
      </c>
      <c r="G272" s="1">
        <v>2018</v>
      </c>
      <c r="H272" s="1">
        <v>3</v>
      </c>
      <c r="I272" s="1" t="s">
        <v>34</v>
      </c>
      <c r="J272" s="1" t="s">
        <v>41</v>
      </c>
      <c r="K272" s="1" t="s">
        <v>20</v>
      </c>
      <c r="L272" s="1" t="s">
        <v>36</v>
      </c>
      <c r="M272" s="1" t="s">
        <v>43</v>
      </c>
      <c r="O272">
        <f t="shared" si="4"/>
        <v>88.69047619047619</v>
      </c>
    </row>
    <row r="273" spans="1:15" x14ac:dyDescent="0.25">
      <c r="A273" s="1" t="s">
        <v>465</v>
      </c>
      <c r="B273" s="2">
        <v>43181</v>
      </c>
      <c r="C273" s="1" t="s">
        <v>85</v>
      </c>
      <c r="E273" s="3">
        <v>106.76</v>
      </c>
      <c r="F273" s="4">
        <v>106.76</v>
      </c>
      <c r="G273" s="1">
        <v>2018</v>
      </c>
      <c r="H273" s="1">
        <v>3</v>
      </c>
      <c r="I273" s="1" t="s">
        <v>86</v>
      </c>
      <c r="J273" s="1" t="s">
        <v>41</v>
      </c>
      <c r="K273" s="1" t="s">
        <v>20</v>
      </c>
      <c r="L273" s="1" t="s">
        <v>87</v>
      </c>
      <c r="M273" s="1" t="s">
        <v>43</v>
      </c>
      <c r="O273">
        <f t="shared" si="4"/>
        <v>84.730158730158735</v>
      </c>
    </row>
    <row r="274" spans="1:15" x14ac:dyDescent="0.25">
      <c r="A274" s="1" t="s">
        <v>465</v>
      </c>
      <c r="B274" s="2">
        <v>43181</v>
      </c>
      <c r="C274" s="1" t="s">
        <v>85</v>
      </c>
      <c r="E274" s="3">
        <v>80</v>
      </c>
      <c r="F274" s="4">
        <v>80</v>
      </c>
      <c r="G274" s="1">
        <v>2018</v>
      </c>
      <c r="H274" s="1">
        <v>3</v>
      </c>
      <c r="I274" s="1" t="s">
        <v>86</v>
      </c>
      <c r="J274" s="1" t="s">
        <v>41</v>
      </c>
      <c r="K274" s="1" t="s">
        <v>20</v>
      </c>
      <c r="L274" s="1" t="s">
        <v>87</v>
      </c>
      <c r="M274" s="1" t="s">
        <v>43</v>
      </c>
      <c r="O274">
        <f t="shared" si="4"/>
        <v>63.492063492063494</v>
      </c>
    </row>
    <row r="275" spans="1:15" x14ac:dyDescent="0.25">
      <c r="A275" s="1" t="s">
        <v>465</v>
      </c>
      <c r="B275" s="2">
        <v>43181</v>
      </c>
      <c r="C275" s="1" t="s">
        <v>85</v>
      </c>
      <c r="E275" s="3">
        <v>76.88</v>
      </c>
      <c r="F275" s="4">
        <v>76.88</v>
      </c>
      <c r="G275" s="1">
        <v>2018</v>
      </c>
      <c r="H275" s="1">
        <v>3</v>
      </c>
      <c r="I275" s="1" t="s">
        <v>86</v>
      </c>
      <c r="J275" s="1" t="s">
        <v>41</v>
      </c>
      <c r="K275" s="1" t="s">
        <v>20</v>
      </c>
      <c r="L275" s="1" t="s">
        <v>87</v>
      </c>
      <c r="M275" s="1" t="s">
        <v>43</v>
      </c>
      <c r="O275">
        <f t="shared" si="4"/>
        <v>61.015873015873012</v>
      </c>
    </row>
    <row r="276" spans="1:15" x14ac:dyDescent="0.25">
      <c r="A276" s="1" t="s">
        <v>466</v>
      </c>
      <c r="B276" s="2">
        <v>43181</v>
      </c>
      <c r="C276" s="1" t="s">
        <v>85</v>
      </c>
      <c r="D276" s="3">
        <v>20</v>
      </c>
      <c r="E276" s="3">
        <v>82.56</v>
      </c>
      <c r="F276" s="4">
        <v>68.8</v>
      </c>
      <c r="G276" s="1">
        <v>2018</v>
      </c>
      <c r="H276" s="1">
        <v>3</v>
      </c>
      <c r="I276" s="1" t="s">
        <v>70</v>
      </c>
      <c r="J276" s="1" t="s">
        <v>41</v>
      </c>
      <c r="K276" s="1" t="s">
        <v>20</v>
      </c>
      <c r="L276" s="1" t="s">
        <v>71</v>
      </c>
      <c r="M276" s="1" t="s">
        <v>43</v>
      </c>
      <c r="O276">
        <f t="shared" si="4"/>
        <v>54.603174603174601</v>
      </c>
    </row>
    <row r="277" spans="1:15" x14ac:dyDescent="0.25">
      <c r="A277" s="1" t="s">
        <v>465</v>
      </c>
      <c r="B277" s="2">
        <v>43181</v>
      </c>
      <c r="C277" s="1" t="s">
        <v>85</v>
      </c>
      <c r="D277" s="3">
        <v>20</v>
      </c>
      <c r="E277" s="3">
        <v>81</v>
      </c>
      <c r="F277" s="4">
        <v>67.5</v>
      </c>
      <c r="G277" s="1">
        <v>2018</v>
      </c>
      <c r="H277" s="1">
        <v>3</v>
      </c>
      <c r="I277" s="1" t="s">
        <v>56</v>
      </c>
      <c r="J277" s="1" t="s">
        <v>41</v>
      </c>
      <c r="K277" s="1" t="s">
        <v>20</v>
      </c>
      <c r="L277" s="1" t="s">
        <v>57</v>
      </c>
      <c r="M277" s="1" t="s">
        <v>43</v>
      </c>
      <c r="O277">
        <f t="shared" si="4"/>
        <v>53.571428571428569</v>
      </c>
    </row>
    <row r="278" spans="1:15" x14ac:dyDescent="0.25">
      <c r="A278" s="1" t="s">
        <v>465</v>
      </c>
      <c r="B278" s="2">
        <v>43181</v>
      </c>
      <c r="C278" s="1" t="s">
        <v>85</v>
      </c>
      <c r="D278" s="3">
        <v>20</v>
      </c>
      <c r="E278" s="3">
        <v>75</v>
      </c>
      <c r="F278" s="4">
        <v>62.5</v>
      </c>
      <c r="G278" s="1">
        <v>2018</v>
      </c>
      <c r="H278" s="1">
        <v>3</v>
      </c>
      <c r="I278" s="1" t="s">
        <v>34</v>
      </c>
      <c r="J278" s="1" t="s">
        <v>41</v>
      </c>
      <c r="K278" s="1" t="s">
        <v>20</v>
      </c>
      <c r="L278" s="1" t="s">
        <v>36</v>
      </c>
      <c r="M278" s="1" t="s">
        <v>43</v>
      </c>
      <c r="O278">
        <f t="shared" si="4"/>
        <v>49.603174603174601</v>
      </c>
    </row>
    <row r="279" spans="1:15" x14ac:dyDescent="0.25">
      <c r="A279" s="1" t="s">
        <v>463</v>
      </c>
      <c r="B279" s="2">
        <v>43181</v>
      </c>
      <c r="C279" s="1" t="s">
        <v>467</v>
      </c>
      <c r="E279" s="3">
        <v>120.54</v>
      </c>
      <c r="F279" s="4">
        <v>120.54</v>
      </c>
      <c r="G279" s="1">
        <v>2018</v>
      </c>
      <c r="H279" s="1">
        <v>3</v>
      </c>
      <c r="I279" s="1" t="s">
        <v>24</v>
      </c>
      <c r="J279" s="1" t="s">
        <v>25</v>
      </c>
      <c r="K279" s="1" t="s">
        <v>20</v>
      </c>
      <c r="L279" s="1" t="s">
        <v>26</v>
      </c>
      <c r="M279" s="1" t="s">
        <v>27</v>
      </c>
    </row>
    <row r="280" spans="1:15" x14ac:dyDescent="0.25">
      <c r="A280" s="1" t="s">
        <v>468</v>
      </c>
      <c r="B280" s="2">
        <v>43181</v>
      </c>
      <c r="C280" s="1" t="s">
        <v>469</v>
      </c>
      <c r="D280" s="3">
        <v>20</v>
      </c>
      <c r="E280" s="3">
        <v>82.72</v>
      </c>
      <c r="F280" s="4">
        <v>68.930000000000007</v>
      </c>
      <c r="G280" s="1">
        <v>2018</v>
      </c>
      <c r="H280" s="1">
        <v>3</v>
      </c>
      <c r="I280" s="1" t="s">
        <v>134</v>
      </c>
      <c r="J280" s="1" t="s">
        <v>207</v>
      </c>
      <c r="K280" s="1" t="s">
        <v>20</v>
      </c>
      <c r="L280" s="1" t="s">
        <v>135</v>
      </c>
      <c r="M280" s="1" t="s">
        <v>208</v>
      </c>
    </row>
    <row r="281" spans="1:15" x14ac:dyDescent="0.25">
      <c r="A281" s="1" t="s">
        <v>470</v>
      </c>
      <c r="B281" s="2">
        <v>43181</v>
      </c>
      <c r="C281" s="1" t="s">
        <v>471</v>
      </c>
      <c r="D281" s="3">
        <v>20</v>
      </c>
      <c r="E281" s="3">
        <v>10.4</v>
      </c>
      <c r="F281" s="4">
        <v>8.67</v>
      </c>
      <c r="G281" s="1">
        <v>2018</v>
      </c>
      <c r="H281" s="1">
        <v>3</v>
      </c>
      <c r="I281" s="1" t="s">
        <v>134</v>
      </c>
      <c r="J281" s="1" t="s">
        <v>35</v>
      </c>
      <c r="K281" s="1" t="s">
        <v>20</v>
      </c>
      <c r="L281" s="1" t="s">
        <v>135</v>
      </c>
      <c r="M281" s="1" t="s">
        <v>37</v>
      </c>
    </row>
    <row r="282" spans="1:15" x14ac:dyDescent="0.25">
      <c r="A282" s="1" t="s">
        <v>472</v>
      </c>
      <c r="B282" s="2">
        <v>43181</v>
      </c>
      <c r="C282" s="1" t="s">
        <v>473</v>
      </c>
      <c r="E282" s="3">
        <v>420</v>
      </c>
      <c r="F282" s="4">
        <v>420</v>
      </c>
      <c r="G282" s="1">
        <v>2018</v>
      </c>
      <c r="H282" s="1">
        <v>3</v>
      </c>
      <c r="I282" s="1" t="s">
        <v>474</v>
      </c>
      <c r="J282" s="1" t="s">
        <v>19</v>
      </c>
      <c r="K282" s="1" t="s">
        <v>20</v>
      </c>
      <c r="L282" s="1" t="s">
        <v>475</v>
      </c>
      <c r="M282" s="1" t="s">
        <v>22</v>
      </c>
      <c r="O282">
        <f>F282*400</f>
        <v>168000</v>
      </c>
    </row>
    <row r="283" spans="1:15" x14ac:dyDescent="0.25">
      <c r="A283" s="1" t="s">
        <v>465</v>
      </c>
      <c r="B283" s="2">
        <v>43181</v>
      </c>
      <c r="C283" s="1" t="s">
        <v>476</v>
      </c>
      <c r="E283" s="3">
        <v>43.7</v>
      </c>
      <c r="F283" s="4">
        <v>43.7</v>
      </c>
      <c r="G283" s="1">
        <v>2018</v>
      </c>
      <c r="H283" s="1">
        <v>3</v>
      </c>
      <c r="I283" s="1" t="s">
        <v>86</v>
      </c>
      <c r="J283" s="1" t="s">
        <v>41</v>
      </c>
      <c r="K283" s="1" t="s">
        <v>20</v>
      </c>
      <c r="L283" s="1" t="s">
        <v>87</v>
      </c>
      <c r="M283" s="1" t="s">
        <v>43</v>
      </c>
    </row>
    <row r="284" spans="1:15" x14ac:dyDescent="0.25">
      <c r="A284" s="1" t="s">
        <v>465</v>
      </c>
      <c r="B284" s="2">
        <v>43181</v>
      </c>
      <c r="C284" s="1" t="s">
        <v>477</v>
      </c>
      <c r="E284" s="3">
        <v>41.41</v>
      </c>
      <c r="F284" s="4">
        <v>41.41</v>
      </c>
      <c r="G284" s="1">
        <v>2018</v>
      </c>
      <c r="H284" s="1">
        <v>3</v>
      </c>
      <c r="I284" s="1" t="s">
        <v>86</v>
      </c>
      <c r="J284" s="1" t="s">
        <v>478</v>
      </c>
      <c r="K284" s="1" t="s">
        <v>20</v>
      </c>
      <c r="L284" s="1" t="s">
        <v>87</v>
      </c>
      <c r="M284" s="1" t="s">
        <v>479</v>
      </c>
      <c r="O284">
        <f>F284*778</f>
        <v>32216.979999999996</v>
      </c>
    </row>
    <row r="285" spans="1:15" x14ac:dyDescent="0.25">
      <c r="A285" s="1" t="s">
        <v>480</v>
      </c>
      <c r="B285" s="2">
        <v>43181</v>
      </c>
      <c r="C285" s="1" t="s">
        <v>481</v>
      </c>
      <c r="E285" s="3">
        <v>74.48</v>
      </c>
      <c r="F285" s="4">
        <v>74.48</v>
      </c>
      <c r="G285" s="1">
        <v>2018</v>
      </c>
      <c r="H285" s="1">
        <v>3</v>
      </c>
      <c r="I285" s="1" t="s">
        <v>225</v>
      </c>
      <c r="J285" s="1" t="s">
        <v>226</v>
      </c>
      <c r="K285" s="1" t="s">
        <v>20</v>
      </c>
      <c r="L285" s="1" t="s">
        <v>227</v>
      </c>
      <c r="M285" s="1" t="s">
        <v>53</v>
      </c>
    </row>
    <row r="286" spans="1:15" x14ac:dyDescent="0.25">
      <c r="A286" s="1" t="s">
        <v>482</v>
      </c>
      <c r="B286" s="2">
        <v>43181</v>
      </c>
      <c r="C286" s="1" t="s">
        <v>483</v>
      </c>
      <c r="E286" s="3">
        <v>2548.8000000000002</v>
      </c>
      <c r="F286" s="4">
        <v>2548.8000000000002</v>
      </c>
      <c r="G286" s="1">
        <v>2018</v>
      </c>
      <c r="H286" s="1">
        <v>3</v>
      </c>
      <c r="I286" s="1" t="s">
        <v>345</v>
      </c>
      <c r="J286" s="1" t="s">
        <v>35</v>
      </c>
      <c r="K286" s="1" t="s">
        <v>20</v>
      </c>
      <c r="L286" s="1" t="s">
        <v>346</v>
      </c>
      <c r="M286" s="1" t="s">
        <v>37</v>
      </c>
      <c r="O286">
        <f>F286*5.3</f>
        <v>13508.640000000001</v>
      </c>
    </row>
    <row r="287" spans="1:15" x14ac:dyDescent="0.25">
      <c r="A287" s="1" t="s">
        <v>484</v>
      </c>
      <c r="B287" s="2">
        <v>43182</v>
      </c>
      <c r="C287" s="1" t="s">
        <v>29</v>
      </c>
      <c r="E287" s="3">
        <v>51.27</v>
      </c>
      <c r="F287" s="4">
        <v>51.27</v>
      </c>
      <c r="G287" s="1">
        <v>2018</v>
      </c>
      <c r="H287" s="1">
        <v>3</v>
      </c>
      <c r="I287" s="1" t="s">
        <v>30</v>
      </c>
      <c r="J287" s="1" t="s">
        <v>25</v>
      </c>
      <c r="K287" s="1" t="s">
        <v>20</v>
      </c>
      <c r="L287" s="1" t="s">
        <v>31</v>
      </c>
      <c r="M287" s="1" t="s">
        <v>27</v>
      </c>
    </row>
    <row r="288" spans="1:15" x14ac:dyDescent="0.25">
      <c r="A288" s="1" t="s">
        <v>485</v>
      </c>
      <c r="B288" s="2">
        <v>43182</v>
      </c>
      <c r="C288" s="1" t="s">
        <v>29</v>
      </c>
      <c r="E288" s="3">
        <v>85.65</v>
      </c>
      <c r="F288" s="4">
        <v>85.65</v>
      </c>
      <c r="G288" s="1">
        <v>2018</v>
      </c>
      <c r="H288" s="1">
        <v>3</v>
      </c>
      <c r="I288" s="1" t="s">
        <v>30</v>
      </c>
      <c r="J288" s="1" t="s">
        <v>25</v>
      </c>
      <c r="K288" s="1" t="s">
        <v>20</v>
      </c>
      <c r="L288" s="1" t="s">
        <v>31</v>
      </c>
      <c r="M288" s="1" t="s">
        <v>27</v>
      </c>
    </row>
    <row r="289" spans="1:16" x14ac:dyDescent="0.25">
      <c r="A289" s="1" t="s">
        <v>486</v>
      </c>
      <c r="B289" s="2">
        <v>43185</v>
      </c>
      <c r="C289" s="1" t="s">
        <v>85</v>
      </c>
      <c r="E289" s="3">
        <v>49.26</v>
      </c>
      <c r="F289" s="4">
        <v>49.26</v>
      </c>
      <c r="G289" s="1">
        <v>2018</v>
      </c>
      <c r="H289" s="1">
        <v>3</v>
      </c>
      <c r="I289" s="1" t="s">
        <v>40</v>
      </c>
      <c r="J289" s="1" t="s">
        <v>41</v>
      </c>
      <c r="K289" s="1" t="s">
        <v>20</v>
      </c>
      <c r="L289" s="1" t="s">
        <v>42</v>
      </c>
      <c r="M289" s="1" t="s">
        <v>43</v>
      </c>
      <c r="O289">
        <f>F289/1.26</f>
        <v>39.095238095238095</v>
      </c>
    </row>
    <row r="290" spans="1:16" x14ac:dyDescent="0.25">
      <c r="A290" s="1" t="s">
        <v>487</v>
      </c>
      <c r="B290" s="2">
        <v>43185</v>
      </c>
      <c r="C290" s="1" t="s">
        <v>488</v>
      </c>
      <c r="D290" s="3">
        <v>20</v>
      </c>
      <c r="E290" s="3">
        <v>2709</v>
      </c>
      <c r="F290" s="4">
        <v>2257.5</v>
      </c>
      <c r="G290" s="1">
        <v>2018</v>
      </c>
      <c r="H290" s="1">
        <v>3</v>
      </c>
      <c r="I290" s="1" t="s">
        <v>56</v>
      </c>
      <c r="J290" s="1" t="s">
        <v>177</v>
      </c>
      <c r="K290" s="1" t="s">
        <v>20</v>
      </c>
      <c r="L290" s="1" t="s">
        <v>57</v>
      </c>
      <c r="M290" s="1" t="s">
        <v>178</v>
      </c>
      <c r="O290">
        <v>1050000</v>
      </c>
    </row>
    <row r="291" spans="1:16" x14ac:dyDescent="0.25">
      <c r="A291" s="1" t="s">
        <v>489</v>
      </c>
      <c r="B291" s="2">
        <v>43185</v>
      </c>
      <c r="C291" s="1" t="s">
        <v>490</v>
      </c>
      <c r="D291" s="3">
        <v>20</v>
      </c>
      <c r="E291" s="3">
        <v>58.5</v>
      </c>
      <c r="F291" s="4">
        <v>48.75</v>
      </c>
      <c r="G291" s="1">
        <v>2018</v>
      </c>
      <c r="H291" s="1">
        <v>3</v>
      </c>
      <c r="I291" s="1" t="s">
        <v>56</v>
      </c>
      <c r="J291" s="1" t="s">
        <v>35</v>
      </c>
      <c r="K291" s="1" t="s">
        <v>20</v>
      </c>
      <c r="L291" s="1" t="s">
        <v>57</v>
      </c>
      <c r="M291" s="1" t="s">
        <v>37</v>
      </c>
    </row>
    <row r="292" spans="1:16" x14ac:dyDescent="0.25">
      <c r="A292" s="1" t="s">
        <v>489</v>
      </c>
      <c r="B292" s="2">
        <v>43185</v>
      </c>
      <c r="C292" s="1" t="s">
        <v>490</v>
      </c>
      <c r="D292" s="3">
        <v>20</v>
      </c>
      <c r="E292" s="3">
        <v>58.51</v>
      </c>
      <c r="F292" s="4">
        <v>48.76</v>
      </c>
      <c r="G292" s="1">
        <v>2018</v>
      </c>
      <c r="H292" s="1">
        <v>3</v>
      </c>
      <c r="I292" s="1" t="s">
        <v>34</v>
      </c>
      <c r="J292" s="1" t="s">
        <v>35</v>
      </c>
      <c r="K292" s="1" t="s">
        <v>20</v>
      </c>
      <c r="L292" s="1" t="s">
        <v>36</v>
      </c>
      <c r="M292" s="1" t="s">
        <v>37</v>
      </c>
    </row>
    <row r="293" spans="1:16" x14ac:dyDescent="0.25">
      <c r="A293" s="1" t="s">
        <v>491</v>
      </c>
      <c r="B293" s="2">
        <v>43185</v>
      </c>
      <c r="C293" s="1" t="s">
        <v>492</v>
      </c>
      <c r="D293" s="3">
        <v>20</v>
      </c>
      <c r="E293" s="3">
        <v>48.72</v>
      </c>
      <c r="F293" s="4">
        <v>40.6</v>
      </c>
      <c r="G293" s="1">
        <v>2018</v>
      </c>
      <c r="H293" s="1">
        <v>3</v>
      </c>
      <c r="I293" s="1" t="s">
        <v>134</v>
      </c>
      <c r="J293" s="1" t="s">
        <v>98</v>
      </c>
      <c r="K293" s="1" t="s">
        <v>20</v>
      </c>
      <c r="L293" s="1" t="s">
        <v>135</v>
      </c>
      <c r="M293" s="1" t="s">
        <v>100</v>
      </c>
    </row>
    <row r="294" spans="1:16" x14ac:dyDescent="0.25">
      <c r="A294" s="1" t="s">
        <v>493</v>
      </c>
      <c r="B294" s="2">
        <v>43185</v>
      </c>
      <c r="C294" s="1" t="s">
        <v>62</v>
      </c>
      <c r="E294" s="3">
        <v>164.01</v>
      </c>
      <c r="F294" s="4">
        <v>164.01</v>
      </c>
      <c r="G294" s="1">
        <v>2018</v>
      </c>
      <c r="H294" s="1">
        <v>3</v>
      </c>
      <c r="I294" s="1" t="s">
        <v>40</v>
      </c>
      <c r="J294" s="1" t="s">
        <v>41</v>
      </c>
      <c r="K294" s="1" t="s">
        <v>20</v>
      </c>
      <c r="L294" s="1" t="s">
        <v>42</v>
      </c>
      <c r="M294" s="1" t="s">
        <v>43</v>
      </c>
      <c r="O294">
        <f>F294/1.26</f>
        <v>130.16666666666666</v>
      </c>
    </row>
    <row r="295" spans="1:16" x14ac:dyDescent="0.25">
      <c r="A295" s="1" t="s">
        <v>494</v>
      </c>
      <c r="B295" s="2">
        <v>43187</v>
      </c>
      <c r="C295" s="1" t="s">
        <v>495</v>
      </c>
      <c r="D295" s="3">
        <v>20</v>
      </c>
      <c r="E295" s="3">
        <v>320.64</v>
      </c>
      <c r="F295" s="4">
        <v>267.2</v>
      </c>
      <c r="G295" s="1">
        <v>2018</v>
      </c>
      <c r="H295" s="1">
        <v>3</v>
      </c>
      <c r="I295" s="1" t="s">
        <v>134</v>
      </c>
      <c r="J295" s="1" t="s">
        <v>144</v>
      </c>
      <c r="K295" s="1" t="s">
        <v>20</v>
      </c>
      <c r="L295" s="1" t="s">
        <v>135</v>
      </c>
      <c r="M295" s="1" t="s">
        <v>145</v>
      </c>
      <c r="O295">
        <f>F295*3.6</f>
        <v>961.92</v>
      </c>
    </row>
    <row r="296" spans="1:16" x14ac:dyDescent="0.25">
      <c r="A296" s="1" t="s">
        <v>496</v>
      </c>
      <c r="B296" s="2">
        <v>43187</v>
      </c>
      <c r="C296" s="1" t="s">
        <v>497</v>
      </c>
      <c r="D296" s="3">
        <v>20</v>
      </c>
      <c r="E296" s="3">
        <v>3.4</v>
      </c>
      <c r="F296" s="4">
        <v>2.83</v>
      </c>
      <c r="G296" s="1">
        <v>2018</v>
      </c>
      <c r="H296" s="1">
        <v>3</v>
      </c>
      <c r="I296" s="1" t="s">
        <v>34</v>
      </c>
      <c r="J296" s="1" t="s">
        <v>35</v>
      </c>
      <c r="K296" s="1" t="s">
        <v>20</v>
      </c>
      <c r="L296" s="1" t="s">
        <v>36</v>
      </c>
      <c r="M296" s="1" t="s">
        <v>37</v>
      </c>
    </row>
    <row r="297" spans="1:16" x14ac:dyDescent="0.25">
      <c r="A297" s="1" t="s">
        <v>498</v>
      </c>
      <c r="B297" s="2">
        <v>43187</v>
      </c>
      <c r="C297" s="1" t="s">
        <v>499</v>
      </c>
      <c r="E297" s="3">
        <v>418.29</v>
      </c>
      <c r="F297" s="4">
        <v>418.29</v>
      </c>
      <c r="G297" s="1">
        <v>2018</v>
      </c>
      <c r="H297" s="1">
        <v>3</v>
      </c>
      <c r="I297" s="1" t="s">
        <v>219</v>
      </c>
      <c r="J297" s="1" t="s">
        <v>35</v>
      </c>
      <c r="K297" s="1" t="s">
        <v>20</v>
      </c>
      <c r="L297" s="1" t="s">
        <v>220</v>
      </c>
      <c r="M297" s="1" t="s">
        <v>37</v>
      </c>
    </row>
    <row r="298" spans="1:16" x14ac:dyDescent="0.25">
      <c r="A298" s="1" t="s">
        <v>500</v>
      </c>
      <c r="B298" s="2">
        <v>43187</v>
      </c>
      <c r="C298" s="1" t="s">
        <v>7883</v>
      </c>
      <c r="E298" s="3">
        <v>25.92</v>
      </c>
      <c r="F298" s="4">
        <v>25.92</v>
      </c>
      <c r="G298" s="1">
        <v>2018</v>
      </c>
      <c r="H298" s="1">
        <v>3</v>
      </c>
      <c r="I298" s="1" t="s">
        <v>46</v>
      </c>
      <c r="J298" s="1" t="s">
        <v>25</v>
      </c>
      <c r="K298" s="1" t="s">
        <v>20</v>
      </c>
      <c r="L298" s="1" t="s">
        <v>47</v>
      </c>
      <c r="M298" s="1" t="s">
        <v>27</v>
      </c>
      <c r="O298">
        <f>F298*5.3</f>
        <v>137.376</v>
      </c>
    </row>
    <row r="299" spans="1:16" x14ac:dyDescent="0.25">
      <c r="A299" s="1" t="s">
        <v>501</v>
      </c>
      <c r="B299" s="2">
        <v>43187</v>
      </c>
      <c r="C299" s="1" t="s">
        <v>502</v>
      </c>
      <c r="E299" s="3">
        <v>17.920000000000002</v>
      </c>
      <c r="F299" s="4">
        <v>17.920000000000002</v>
      </c>
      <c r="G299" s="1">
        <v>2018</v>
      </c>
      <c r="H299" s="1">
        <v>3</v>
      </c>
      <c r="I299" s="1" t="s">
        <v>138</v>
      </c>
      <c r="J299" s="1" t="s">
        <v>35</v>
      </c>
      <c r="K299" s="1" t="s">
        <v>20</v>
      </c>
      <c r="L299" s="1" t="s">
        <v>139</v>
      </c>
      <c r="M299" s="1" t="s">
        <v>37</v>
      </c>
    </row>
    <row r="300" spans="1:16" x14ac:dyDescent="0.25">
      <c r="A300" s="1" t="s">
        <v>503</v>
      </c>
      <c r="B300" s="2">
        <v>43187</v>
      </c>
      <c r="C300" s="1" t="s">
        <v>504</v>
      </c>
      <c r="E300" s="3">
        <v>32.520000000000003</v>
      </c>
      <c r="F300" s="4">
        <v>32.520000000000003</v>
      </c>
      <c r="G300" s="1">
        <v>2018</v>
      </c>
      <c r="H300" s="1">
        <v>3</v>
      </c>
      <c r="I300" s="1" t="s">
        <v>18</v>
      </c>
      <c r="J300" s="1" t="s">
        <v>51</v>
      </c>
      <c r="K300" s="1" t="s">
        <v>20</v>
      </c>
      <c r="L300" s="1" t="s">
        <v>21</v>
      </c>
      <c r="M300" s="1" t="s">
        <v>53</v>
      </c>
      <c r="O300">
        <f>F300*176</f>
        <v>5723.52</v>
      </c>
    </row>
    <row r="301" spans="1:16" x14ac:dyDescent="0.25">
      <c r="A301" s="1" t="s">
        <v>505</v>
      </c>
      <c r="B301" s="2">
        <v>43187</v>
      </c>
      <c r="C301" s="1" t="s">
        <v>276</v>
      </c>
      <c r="E301" s="3">
        <v>286.36</v>
      </c>
      <c r="F301" s="4">
        <v>286.36</v>
      </c>
      <c r="G301" s="1">
        <v>2018</v>
      </c>
      <c r="H301" s="1">
        <v>3</v>
      </c>
      <c r="I301" s="1" t="s">
        <v>91</v>
      </c>
      <c r="J301" s="1" t="s">
        <v>98</v>
      </c>
      <c r="K301" s="1" t="s">
        <v>20</v>
      </c>
      <c r="L301" s="1" t="s">
        <v>93</v>
      </c>
      <c r="M301" s="1" t="s">
        <v>100</v>
      </c>
      <c r="O301">
        <f>F301*191</f>
        <v>54694.76</v>
      </c>
      <c r="P301" s="1" t="s">
        <v>506</v>
      </c>
    </row>
    <row r="302" spans="1:16" x14ac:dyDescent="0.25">
      <c r="A302" s="1" t="s">
        <v>507</v>
      </c>
      <c r="B302" s="2">
        <v>43187</v>
      </c>
      <c r="C302" s="1" t="s">
        <v>508</v>
      </c>
      <c r="E302" s="3">
        <v>54.36</v>
      </c>
      <c r="F302" s="4">
        <v>54.36</v>
      </c>
      <c r="G302" s="1">
        <v>2018</v>
      </c>
      <c r="H302" s="1">
        <v>3</v>
      </c>
      <c r="I302" s="1" t="s">
        <v>91</v>
      </c>
      <c r="J302" s="1" t="s">
        <v>35</v>
      </c>
      <c r="K302" s="1" t="s">
        <v>20</v>
      </c>
      <c r="L302" s="1" t="s">
        <v>93</v>
      </c>
      <c r="M302" s="1" t="s">
        <v>37</v>
      </c>
    </row>
    <row r="303" spans="1:16" x14ac:dyDescent="0.25">
      <c r="A303" s="1" t="s">
        <v>509</v>
      </c>
      <c r="B303" s="2">
        <v>43187</v>
      </c>
      <c r="C303" s="1" t="s">
        <v>510</v>
      </c>
      <c r="D303" s="3">
        <v>20</v>
      </c>
      <c r="E303" s="3">
        <v>9.82</v>
      </c>
      <c r="F303" s="4">
        <v>8.18</v>
      </c>
      <c r="G303" s="1">
        <v>2018</v>
      </c>
      <c r="H303" s="1">
        <v>3</v>
      </c>
      <c r="I303" s="1" t="s">
        <v>34</v>
      </c>
      <c r="J303" s="1" t="s">
        <v>98</v>
      </c>
      <c r="K303" s="1" t="s">
        <v>20</v>
      </c>
      <c r="L303" s="1" t="s">
        <v>36</v>
      </c>
      <c r="M303" s="1" t="s">
        <v>100</v>
      </c>
    </row>
    <row r="304" spans="1:16" x14ac:dyDescent="0.25">
      <c r="A304" s="1" t="s">
        <v>496</v>
      </c>
      <c r="B304" s="2">
        <v>43187</v>
      </c>
      <c r="C304" s="1" t="s">
        <v>511</v>
      </c>
      <c r="E304" s="3">
        <v>32.82</v>
      </c>
      <c r="F304" s="4">
        <v>32.82</v>
      </c>
      <c r="G304" s="1">
        <v>2018</v>
      </c>
      <c r="H304" s="1">
        <v>3</v>
      </c>
      <c r="I304" s="1" t="s">
        <v>86</v>
      </c>
      <c r="J304" s="1" t="s">
        <v>35</v>
      </c>
      <c r="K304" s="1" t="s">
        <v>20</v>
      </c>
      <c r="L304" s="1" t="s">
        <v>87</v>
      </c>
      <c r="M304" s="1" t="s">
        <v>37</v>
      </c>
    </row>
    <row r="305" spans="1:15" x14ac:dyDescent="0.25">
      <c r="A305" s="1" t="s">
        <v>512</v>
      </c>
      <c r="B305" s="2">
        <v>43187</v>
      </c>
      <c r="C305" s="1" t="s">
        <v>513</v>
      </c>
      <c r="D305" s="3">
        <v>20</v>
      </c>
      <c r="E305" s="3">
        <v>26.94</v>
      </c>
      <c r="F305" s="4">
        <v>22.45</v>
      </c>
      <c r="G305" s="1">
        <v>2018</v>
      </c>
      <c r="H305" s="1">
        <v>3</v>
      </c>
      <c r="I305" s="1" t="s">
        <v>134</v>
      </c>
      <c r="J305" s="1" t="s">
        <v>35</v>
      </c>
      <c r="K305" s="1" t="s">
        <v>20</v>
      </c>
      <c r="L305" s="1" t="s">
        <v>135</v>
      </c>
      <c r="M305" s="1" t="s">
        <v>37</v>
      </c>
    </row>
    <row r="306" spans="1:15" x14ac:dyDescent="0.25">
      <c r="A306" s="1" t="s">
        <v>514</v>
      </c>
      <c r="B306" s="2">
        <v>43187</v>
      </c>
      <c r="C306" s="1" t="s">
        <v>515</v>
      </c>
      <c r="E306" s="3">
        <v>33.659999999999997</v>
      </c>
      <c r="F306" s="4">
        <v>33.659999999999997</v>
      </c>
      <c r="G306" s="1">
        <v>2018</v>
      </c>
      <c r="H306" s="1">
        <v>3</v>
      </c>
      <c r="I306" s="1" t="s">
        <v>91</v>
      </c>
      <c r="J306" s="1" t="s">
        <v>35</v>
      </c>
      <c r="K306" s="1" t="s">
        <v>20</v>
      </c>
      <c r="L306" s="1" t="s">
        <v>93</v>
      </c>
      <c r="M306" s="1" t="s">
        <v>37</v>
      </c>
    </row>
    <row r="307" spans="1:15" x14ac:dyDescent="0.25">
      <c r="A307" s="1" t="s">
        <v>516</v>
      </c>
      <c r="B307" s="2">
        <v>43187</v>
      </c>
      <c r="C307" s="1" t="s">
        <v>517</v>
      </c>
      <c r="E307" s="3">
        <v>177.64</v>
      </c>
      <c r="F307" s="4">
        <v>177.64</v>
      </c>
      <c r="G307" s="1">
        <v>2018</v>
      </c>
      <c r="H307" s="1">
        <v>3</v>
      </c>
      <c r="I307" s="1" t="s">
        <v>138</v>
      </c>
      <c r="J307" s="1" t="s">
        <v>35</v>
      </c>
      <c r="K307" s="1" t="s">
        <v>20</v>
      </c>
      <c r="L307" s="1" t="s">
        <v>139</v>
      </c>
      <c r="M307" s="1" t="s">
        <v>37</v>
      </c>
    </row>
    <row r="308" spans="1:15" x14ac:dyDescent="0.25">
      <c r="A308" s="1" t="s">
        <v>518</v>
      </c>
      <c r="B308" s="2">
        <v>43187</v>
      </c>
      <c r="C308" s="1" t="s">
        <v>519</v>
      </c>
      <c r="E308" s="3">
        <v>68.040000000000006</v>
      </c>
      <c r="F308" s="4">
        <v>68.040000000000006</v>
      </c>
      <c r="G308" s="1">
        <v>2018</v>
      </c>
      <c r="H308" s="1">
        <v>3</v>
      </c>
      <c r="I308" s="1" t="s">
        <v>91</v>
      </c>
      <c r="J308" s="1" t="s">
        <v>207</v>
      </c>
      <c r="K308" s="1" t="s">
        <v>20</v>
      </c>
      <c r="L308" s="1" t="s">
        <v>93</v>
      </c>
      <c r="M308" s="1" t="s">
        <v>208</v>
      </c>
    </row>
    <row r="309" spans="1:15" x14ac:dyDescent="0.25">
      <c r="A309" s="1" t="s">
        <v>518</v>
      </c>
      <c r="B309" s="2">
        <v>43187</v>
      </c>
      <c r="C309" s="1" t="s">
        <v>519</v>
      </c>
      <c r="E309" s="3">
        <v>68.040000000000006</v>
      </c>
      <c r="F309" s="4">
        <v>68.040000000000006</v>
      </c>
      <c r="G309" s="1">
        <v>2018</v>
      </c>
      <c r="H309" s="1">
        <v>3</v>
      </c>
      <c r="I309" s="1" t="s">
        <v>91</v>
      </c>
      <c r="J309" s="1" t="s">
        <v>207</v>
      </c>
      <c r="K309" s="1" t="s">
        <v>20</v>
      </c>
      <c r="L309" s="1" t="s">
        <v>93</v>
      </c>
      <c r="M309" s="1" t="s">
        <v>208</v>
      </c>
    </row>
    <row r="310" spans="1:15" x14ac:dyDescent="0.25">
      <c r="A310" s="1" t="s">
        <v>518</v>
      </c>
      <c r="B310" s="2">
        <v>43187</v>
      </c>
      <c r="C310" s="1" t="s">
        <v>519</v>
      </c>
      <c r="E310" s="3">
        <v>68.040000000000006</v>
      </c>
      <c r="F310" s="4">
        <v>68.040000000000006</v>
      </c>
      <c r="G310" s="1">
        <v>2018</v>
      </c>
      <c r="H310" s="1">
        <v>3</v>
      </c>
      <c r="I310" s="1" t="s">
        <v>97</v>
      </c>
      <c r="J310" s="1" t="s">
        <v>207</v>
      </c>
      <c r="K310" s="1" t="s">
        <v>20</v>
      </c>
      <c r="L310" s="1" t="s">
        <v>99</v>
      </c>
      <c r="M310" s="1" t="s">
        <v>208</v>
      </c>
    </row>
    <row r="311" spans="1:15" x14ac:dyDescent="0.25">
      <c r="A311" s="1" t="s">
        <v>520</v>
      </c>
      <c r="B311" s="2">
        <v>43187</v>
      </c>
      <c r="C311" s="1" t="s">
        <v>521</v>
      </c>
      <c r="E311" s="3">
        <v>82.53</v>
      </c>
      <c r="F311" s="4">
        <v>82.53</v>
      </c>
      <c r="G311" s="1">
        <v>2018</v>
      </c>
      <c r="H311" s="1">
        <v>3</v>
      </c>
      <c r="I311" s="1" t="s">
        <v>97</v>
      </c>
      <c r="J311" s="1" t="s">
        <v>35</v>
      </c>
      <c r="K311" s="1" t="s">
        <v>20</v>
      </c>
      <c r="L311" s="1" t="s">
        <v>99</v>
      </c>
      <c r="M311" s="1" t="s">
        <v>37</v>
      </c>
    </row>
    <row r="312" spans="1:15" x14ac:dyDescent="0.25">
      <c r="A312" s="1" t="s">
        <v>522</v>
      </c>
      <c r="B312" s="2">
        <v>43187</v>
      </c>
      <c r="C312" s="1" t="s">
        <v>523</v>
      </c>
      <c r="D312" s="3">
        <v>20</v>
      </c>
      <c r="E312" s="3">
        <v>360.96</v>
      </c>
      <c r="F312" s="4">
        <v>300.8</v>
      </c>
      <c r="G312" s="1">
        <v>2018</v>
      </c>
      <c r="H312" s="1">
        <v>3</v>
      </c>
      <c r="I312" s="1" t="s">
        <v>34</v>
      </c>
      <c r="J312" s="1" t="s">
        <v>35</v>
      </c>
      <c r="K312" s="1" t="s">
        <v>20</v>
      </c>
      <c r="L312" s="1" t="s">
        <v>36</v>
      </c>
      <c r="M312" s="1" t="s">
        <v>37</v>
      </c>
      <c r="O312">
        <f>F312*72.79120024</f>
        <v>21895.593032191999</v>
      </c>
    </row>
    <row r="313" spans="1:15" x14ac:dyDescent="0.25">
      <c r="A313" s="1" t="s">
        <v>524</v>
      </c>
      <c r="B313" s="2">
        <v>43188</v>
      </c>
      <c r="C313" s="1" t="s">
        <v>29</v>
      </c>
      <c r="E313" s="3">
        <v>68.97</v>
      </c>
      <c r="F313" s="4">
        <v>68.97</v>
      </c>
      <c r="G313" s="1">
        <v>2018</v>
      </c>
      <c r="H313" s="1">
        <v>3</v>
      </c>
      <c r="I313" s="1" t="s">
        <v>30</v>
      </c>
      <c r="J313" s="1" t="s">
        <v>25</v>
      </c>
      <c r="K313" s="1" t="s">
        <v>20</v>
      </c>
      <c r="L313" s="1" t="s">
        <v>31</v>
      </c>
      <c r="M313" s="1" t="s">
        <v>27</v>
      </c>
    </row>
    <row r="314" spans="1:15" x14ac:dyDescent="0.25">
      <c r="A314" s="1" t="s">
        <v>525</v>
      </c>
      <c r="B314" s="2">
        <v>43188</v>
      </c>
      <c r="C314" s="1" t="s">
        <v>526</v>
      </c>
      <c r="E314" s="3">
        <v>75</v>
      </c>
      <c r="F314" s="4">
        <v>75</v>
      </c>
      <c r="G314" s="1">
        <v>2018</v>
      </c>
      <c r="H314" s="1">
        <v>3</v>
      </c>
      <c r="I314" s="1" t="s">
        <v>30</v>
      </c>
      <c r="J314" s="1" t="s">
        <v>25</v>
      </c>
      <c r="K314" s="1" t="s">
        <v>20</v>
      </c>
      <c r="L314" s="1" t="s">
        <v>31</v>
      </c>
      <c r="M314" s="1" t="s">
        <v>27</v>
      </c>
    </row>
    <row r="315" spans="1:15" x14ac:dyDescent="0.25">
      <c r="A315" s="1" t="s">
        <v>527</v>
      </c>
      <c r="B315" s="2">
        <v>43188</v>
      </c>
      <c r="C315" s="1" t="s">
        <v>528</v>
      </c>
      <c r="E315" s="3">
        <v>11.34</v>
      </c>
      <c r="F315" s="4">
        <v>11.34</v>
      </c>
      <c r="G315" s="1">
        <v>2018</v>
      </c>
      <c r="H315" s="1">
        <v>3</v>
      </c>
      <c r="I315" s="1" t="s">
        <v>18</v>
      </c>
      <c r="J315" s="1" t="s">
        <v>51</v>
      </c>
      <c r="K315" s="1" t="s">
        <v>20</v>
      </c>
      <c r="L315" s="1" t="s">
        <v>21</v>
      </c>
      <c r="M315" s="1" t="s">
        <v>53</v>
      </c>
    </row>
    <row r="316" spans="1:15" x14ac:dyDescent="0.25">
      <c r="A316" s="1" t="s">
        <v>529</v>
      </c>
      <c r="B316" s="2">
        <v>43195</v>
      </c>
      <c r="C316" s="1" t="s">
        <v>530</v>
      </c>
      <c r="E316" s="3">
        <v>24.33</v>
      </c>
      <c r="F316" s="4">
        <v>24.33</v>
      </c>
      <c r="G316" s="1">
        <v>2018</v>
      </c>
      <c r="H316" s="1">
        <v>4</v>
      </c>
      <c r="I316" s="1" t="s">
        <v>18</v>
      </c>
      <c r="J316" s="1" t="s">
        <v>19</v>
      </c>
      <c r="K316" s="1" t="s">
        <v>20</v>
      </c>
      <c r="L316" s="1" t="s">
        <v>21</v>
      </c>
      <c r="M316" s="1" t="s">
        <v>22</v>
      </c>
    </row>
    <row r="317" spans="1:15" x14ac:dyDescent="0.25">
      <c r="A317" s="1" t="s">
        <v>531</v>
      </c>
      <c r="B317" s="2">
        <v>43195</v>
      </c>
      <c r="C317" s="1" t="s">
        <v>532</v>
      </c>
      <c r="D317" s="3">
        <v>20</v>
      </c>
      <c r="E317" s="3">
        <v>108.79</v>
      </c>
      <c r="F317" s="4">
        <v>90.66</v>
      </c>
      <c r="G317" s="1">
        <v>2018</v>
      </c>
      <c r="H317" s="1">
        <v>4</v>
      </c>
      <c r="I317" s="1" t="s">
        <v>56</v>
      </c>
      <c r="J317" s="1" t="s">
        <v>35</v>
      </c>
      <c r="K317" s="1" t="s">
        <v>20</v>
      </c>
      <c r="L317" s="1" t="s">
        <v>57</v>
      </c>
      <c r="M317" s="1" t="s">
        <v>37</v>
      </c>
      <c r="O317">
        <f>F317*7</f>
        <v>634.62</v>
      </c>
    </row>
    <row r="318" spans="1:15" x14ac:dyDescent="0.25">
      <c r="A318" s="1" t="s">
        <v>533</v>
      </c>
      <c r="B318" s="2">
        <v>43195</v>
      </c>
      <c r="C318" s="1" t="s">
        <v>534</v>
      </c>
      <c r="E318" s="3">
        <v>317.8</v>
      </c>
      <c r="F318" s="4">
        <v>317.8</v>
      </c>
      <c r="G318" s="1">
        <v>2018</v>
      </c>
      <c r="H318" s="1">
        <v>4</v>
      </c>
      <c r="I318" s="1" t="s">
        <v>91</v>
      </c>
      <c r="J318" s="1" t="s">
        <v>19</v>
      </c>
      <c r="K318" s="1" t="s">
        <v>20</v>
      </c>
      <c r="L318" s="1" t="s">
        <v>93</v>
      </c>
      <c r="M318" s="1" t="s">
        <v>22</v>
      </c>
    </row>
    <row r="319" spans="1:15" x14ac:dyDescent="0.25">
      <c r="A319" s="1" t="s">
        <v>535</v>
      </c>
      <c r="B319" s="2">
        <v>43195</v>
      </c>
      <c r="C319" s="1" t="s">
        <v>536</v>
      </c>
      <c r="D319" s="3">
        <v>20</v>
      </c>
      <c r="E319" s="3">
        <v>804.87</v>
      </c>
      <c r="F319" s="4">
        <v>670.72</v>
      </c>
      <c r="G319" s="1">
        <v>2018</v>
      </c>
      <c r="H319" s="1">
        <v>4</v>
      </c>
      <c r="I319" s="1" t="s">
        <v>34</v>
      </c>
      <c r="J319" s="1" t="s">
        <v>237</v>
      </c>
      <c r="K319" s="1" t="s">
        <v>20</v>
      </c>
      <c r="L319" s="1" t="s">
        <v>36</v>
      </c>
      <c r="M319" s="1" t="s">
        <v>238</v>
      </c>
      <c r="O319" s="1">
        <f>F319*23</f>
        <v>15426.560000000001</v>
      </c>
    </row>
    <row r="320" spans="1:15" x14ac:dyDescent="0.25">
      <c r="A320" s="1" t="s">
        <v>537</v>
      </c>
      <c r="B320" s="2">
        <v>43195</v>
      </c>
      <c r="C320" s="1" t="s">
        <v>538</v>
      </c>
      <c r="E320" s="3">
        <v>200</v>
      </c>
      <c r="F320" s="4">
        <v>200</v>
      </c>
      <c r="G320" s="1">
        <v>2018</v>
      </c>
      <c r="H320" s="1">
        <v>4</v>
      </c>
      <c r="I320" s="1" t="s">
        <v>24</v>
      </c>
      <c r="J320" s="1" t="s">
        <v>25</v>
      </c>
      <c r="K320" s="1" t="s">
        <v>20</v>
      </c>
      <c r="L320" s="1" t="s">
        <v>26</v>
      </c>
      <c r="M320" s="1" t="s">
        <v>27</v>
      </c>
    </row>
    <row r="321" spans="1:15" x14ac:dyDescent="0.25">
      <c r="A321" s="1" t="s">
        <v>539</v>
      </c>
      <c r="B321" s="2">
        <v>43195</v>
      </c>
      <c r="C321" s="1" t="s">
        <v>540</v>
      </c>
      <c r="E321" s="3">
        <v>180</v>
      </c>
      <c r="F321" s="4">
        <v>180</v>
      </c>
      <c r="G321" s="1">
        <v>2018</v>
      </c>
      <c r="H321" s="1">
        <v>4</v>
      </c>
      <c r="I321" s="1" t="s">
        <v>91</v>
      </c>
      <c r="J321" s="1" t="s">
        <v>207</v>
      </c>
      <c r="K321" s="1" t="s">
        <v>20</v>
      </c>
      <c r="L321" s="1" t="s">
        <v>93</v>
      </c>
      <c r="M321" s="1" t="s">
        <v>208</v>
      </c>
    </row>
    <row r="322" spans="1:15" x14ac:dyDescent="0.25">
      <c r="A322" s="1" t="s">
        <v>541</v>
      </c>
      <c r="B322" s="2">
        <v>43195</v>
      </c>
      <c r="C322" s="1" t="s">
        <v>542</v>
      </c>
      <c r="D322" s="3">
        <v>20</v>
      </c>
      <c r="E322" s="3">
        <v>78</v>
      </c>
      <c r="F322" s="4">
        <v>65</v>
      </c>
      <c r="G322" s="1">
        <v>2018</v>
      </c>
      <c r="H322" s="1">
        <v>4</v>
      </c>
      <c r="I322" s="1" t="s">
        <v>56</v>
      </c>
      <c r="J322" s="1" t="s">
        <v>35</v>
      </c>
      <c r="K322" s="1" t="s">
        <v>20</v>
      </c>
      <c r="L322" s="1" t="s">
        <v>57</v>
      </c>
      <c r="M322" s="1" t="s">
        <v>37</v>
      </c>
    </row>
    <row r="323" spans="1:15" x14ac:dyDescent="0.25">
      <c r="A323" s="1" t="s">
        <v>543</v>
      </c>
      <c r="B323" s="2">
        <v>43195</v>
      </c>
      <c r="C323" s="1" t="s">
        <v>544</v>
      </c>
      <c r="D323" s="3">
        <v>20</v>
      </c>
      <c r="E323" s="3">
        <v>462</v>
      </c>
      <c r="F323" s="4">
        <v>385</v>
      </c>
      <c r="G323" s="1">
        <v>2018</v>
      </c>
      <c r="H323" s="1">
        <v>4</v>
      </c>
      <c r="I323" s="1" t="s">
        <v>56</v>
      </c>
      <c r="J323" s="1" t="s">
        <v>35</v>
      </c>
      <c r="K323" s="1" t="s">
        <v>20</v>
      </c>
      <c r="L323" s="1" t="s">
        <v>57</v>
      </c>
      <c r="M323" s="1" t="s">
        <v>37</v>
      </c>
    </row>
    <row r="324" spans="1:15" x14ac:dyDescent="0.25">
      <c r="A324" s="1" t="s">
        <v>545</v>
      </c>
      <c r="B324" s="2">
        <v>43195</v>
      </c>
      <c r="C324" s="1" t="s">
        <v>546</v>
      </c>
      <c r="E324" s="3">
        <v>399</v>
      </c>
      <c r="F324" s="4">
        <v>399</v>
      </c>
      <c r="G324" s="1">
        <v>2018</v>
      </c>
      <c r="H324" s="1">
        <v>4</v>
      </c>
      <c r="I324" s="1" t="s">
        <v>40</v>
      </c>
      <c r="J324" s="1" t="s">
        <v>35</v>
      </c>
      <c r="K324" s="1" t="s">
        <v>20</v>
      </c>
      <c r="L324" s="1" t="s">
        <v>42</v>
      </c>
      <c r="M324" s="1" t="s">
        <v>37</v>
      </c>
    </row>
    <row r="325" spans="1:15" x14ac:dyDescent="0.25">
      <c r="A325" s="1" t="s">
        <v>547</v>
      </c>
      <c r="B325" s="2">
        <v>43195</v>
      </c>
      <c r="C325" s="1" t="s">
        <v>548</v>
      </c>
      <c r="D325" s="3">
        <v>20</v>
      </c>
      <c r="E325" s="3">
        <v>61.85</v>
      </c>
      <c r="F325" s="4">
        <v>51.54</v>
      </c>
      <c r="G325" s="1">
        <v>2018</v>
      </c>
      <c r="H325" s="1">
        <v>4</v>
      </c>
      <c r="I325" s="1" t="s">
        <v>56</v>
      </c>
      <c r="J325" s="1" t="s">
        <v>35</v>
      </c>
      <c r="K325" s="1" t="s">
        <v>20</v>
      </c>
      <c r="L325" s="1" t="s">
        <v>57</v>
      </c>
      <c r="M325" s="1" t="s">
        <v>37</v>
      </c>
    </row>
    <row r="326" spans="1:15" x14ac:dyDescent="0.25">
      <c r="A326" s="1" t="s">
        <v>549</v>
      </c>
      <c r="B326" s="2">
        <v>43195</v>
      </c>
      <c r="C326" s="1" t="s">
        <v>224</v>
      </c>
      <c r="D326" s="3">
        <v>20</v>
      </c>
      <c r="E326" s="3">
        <v>63.6</v>
      </c>
      <c r="F326" s="4">
        <v>53</v>
      </c>
      <c r="G326" s="1">
        <v>2018</v>
      </c>
      <c r="H326" s="1">
        <v>4</v>
      </c>
      <c r="I326" s="1" t="s">
        <v>56</v>
      </c>
      <c r="J326" s="1" t="s">
        <v>51</v>
      </c>
      <c r="K326" s="1" t="s">
        <v>20</v>
      </c>
      <c r="L326" s="1" t="s">
        <v>57</v>
      </c>
      <c r="M326" s="1" t="s">
        <v>53</v>
      </c>
      <c r="O326">
        <f>F326*7.34</f>
        <v>389.02</v>
      </c>
    </row>
    <row r="327" spans="1:15" x14ac:dyDescent="0.25">
      <c r="A327" s="1" t="s">
        <v>550</v>
      </c>
      <c r="B327" s="2">
        <v>43195</v>
      </c>
      <c r="C327" s="1" t="s">
        <v>7891</v>
      </c>
      <c r="E327" s="3">
        <v>84.79</v>
      </c>
      <c r="F327" s="4">
        <v>84.79</v>
      </c>
      <c r="G327" s="1">
        <v>2018</v>
      </c>
      <c r="H327" s="1">
        <v>4</v>
      </c>
      <c r="I327" s="1" t="s">
        <v>345</v>
      </c>
      <c r="J327" s="1" t="s">
        <v>35</v>
      </c>
      <c r="K327" s="1" t="s">
        <v>20</v>
      </c>
      <c r="L327" s="1" t="s">
        <v>346</v>
      </c>
      <c r="M327" s="1" t="s">
        <v>37</v>
      </c>
    </row>
    <row r="328" spans="1:15" x14ac:dyDescent="0.25">
      <c r="A328" s="1" t="s">
        <v>551</v>
      </c>
      <c r="B328" s="2">
        <v>43196</v>
      </c>
      <c r="C328" s="1" t="s">
        <v>29</v>
      </c>
      <c r="E328" s="3">
        <v>157.63999999999999</v>
      </c>
      <c r="F328" s="4">
        <v>157.63999999999999</v>
      </c>
      <c r="G328" s="1">
        <v>2018</v>
      </c>
      <c r="H328" s="1">
        <v>4</v>
      </c>
      <c r="I328" s="1" t="s">
        <v>30</v>
      </c>
      <c r="J328" s="1" t="s">
        <v>25</v>
      </c>
      <c r="K328" s="1" t="s">
        <v>20</v>
      </c>
      <c r="L328" s="1" t="s">
        <v>31</v>
      </c>
      <c r="M328" s="1" t="s">
        <v>27</v>
      </c>
    </row>
    <row r="329" spans="1:15" x14ac:dyDescent="0.25">
      <c r="A329" s="1" t="s">
        <v>552</v>
      </c>
      <c r="B329" s="2">
        <v>43196</v>
      </c>
      <c r="C329" s="1" t="s">
        <v>553</v>
      </c>
      <c r="E329" s="3">
        <v>12.99</v>
      </c>
      <c r="F329" s="4">
        <v>12.99</v>
      </c>
      <c r="G329" s="1">
        <v>2018</v>
      </c>
      <c r="H329" s="1">
        <v>4</v>
      </c>
      <c r="I329" s="1" t="s">
        <v>225</v>
      </c>
      <c r="J329" s="1" t="s">
        <v>226</v>
      </c>
      <c r="K329" s="1" t="s">
        <v>20</v>
      </c>
      <c r="L329" s="1" t="s">
        <v>227</v>
      </c>
      <c r="M329" s="1" t="s">
        <v>53</v>
      </c>
    </row>
    <row r="330" spans="1:15" x14ac:dyDescent="0.25">
      <c r="A330" s="1" t="s">
        <v>554</v>
      </c>
      <c r="B330" s="2">
        <v>43196</v>
      </c>
      <c r="C330" s="1" t="s">
        <v>555</v>
      </c>
      <c r="E330" s="3">
        <v>208.83</v>
      </c>
      <c r="F330" s="4">
        <v>208.83</v>
      </c>
      <c r="G330" s="1">
        <v>2018</v>
      </c>
      <c r="H330" s="1">
        <v>4</v>
      </c>
      <c r="I330" s="1" t="s">
        <v>86</v>
      </c>
      <c r="J330" s="1" t="s">
        <v>41</v>
      </c>
      <c r="K330" s="1" t="s">
        <v>20</v>
      </c>
      <c r="L330" s="1" t="s">
        <v>87</v>
      </c>
      <c r="M330" s="1" t="s">
        <v>43</v>
      </c>
      <c r="O330">
        <f>F330/1.26</f>
        <v>165.73809523809524</v>
      </c>
    </row>
    <row r="331" spans="1:15" x14ac:dyDescent="0.25">
      <c r="A331" s="1" t="s">
        <v>556</v>
      </c>
      <c r="B331" s="2">
        <v>43199</v>
      </c>
      <c r="C331" s="1" t="s">
        <v>557</v>
      </c>
      <c r="E331" s="3">
        <v>57.84</v>
      </c>
      <c r="F331" s="4">
        <v>57.84</v>
      </c>
      <c r="G331" s="1">
        <v>2018</v>
      </c>
      <c r="H331" s="1">
        <v>4</v>
      </c>
      <c r="I331" s="1" t="s">
        <v>97</v>
      </c>
      <c r="J331" s="1" t="s">
        <v>19</v>
      </c>
      <c r="K331" s="1" t="s">
        <v>20</v>
      </c>
      <c r="L331" s="1" t="s">
        <v>99</v>
      </c>
      <c r="M331" s="1" t="s">
        <v>22</v>
      </c>
    </row>
    <row r="332" spans="1:15" x14ac:dyDescent="0.25">
      <c r="A332" s="1" t="s">
        <v>558</v>
      </c>
      <c r="B332" s="2">
        <v>43199</v>
      </c>
      <c r="C332" s="1" t="s">
        <v>559</v>
      </c>
      <c r="D332" s="3">
        <v>20</v>
      </c>
      <c r="E332" s="3">
        <v>114.37</v>
      </c>
      <c r="F332" s="4">
        <v>95.31</v>
      </c>
      <c r="G332" s="1">
        <v>2018</v>
      </c>
      <c r="H332" s="1">
        <v>4</v>
      </c>
      <c r="I332" s="1" t="s">
        <v>134</v>
      </c>
      <c r="J332" s="1" t="s">
        <v>51</v>
      </c>
      <c r="K332" s="1" t="s">
        <v>20</v>
      </c>
      <c r="L332" s="1" t="s">
        <v>135</v>
      </c>
      <c r="M332" s="1" t="s">
        <v>53</v>
      </c>
      <c r="O332">
        <f>F332*1.333</f>
        <v>127.04823</v>
      </c>
    </row>
    <row r="333" spans="1:15" x14ac:dyDescent="0.25">
      <c r="A333" s="1" t="s">
        <v>560</v>
      </c>
      <c r="B333" s="2">
        <v>43199</v>
      </c>
      <c r="C333" s="1" t="s">
        <v>561</v>
      </c>
      <c r="E333" s="3">
        <v>53.28</v>
      </c>
      <c r="F333" s="4">
        <v>53.28</v>
      </c>
      <c r="G333" s="1">
        <v>2018</v>
      </c>
      <c r="H333" s="1">
        <v>4</v>
      </c>
      <c r="I333" s="1" t="s">
        <v>18</v>
      </c>
      <c r="J333" s="1" t="s">
        <v>119</v>
      </c>
      <c r="K333" s="1" t="s">
        <v>20</v>
      </c>
      <c r="L333" s="1" t="s">
        <v>21</v>
      </c>
      <c r="M333" s="1" t="s">
        <v>120</v>
      </c>
      <c r="O333">
        <f>F333*12.5</f>
        <v>666</v>
      </c>
    </row>
    <row r="334" spans="1:15" x14ac:dyDescent="0.25">
      <c r="A334" s="1" t="s">
        <v>562</v>
      </c>
      <c r="B334" s="2">
        <v>43199</v>
      </c>
      <c r="C334" s="1" t="s">
        <v>563</v>
      </c>
      <c r="D334" s="3">
        <v>20</v>
      </c>
      <c r="E334" s="3">
        <v>168.15</v>
      </c>
      <c r="F334" s="4">
        <v>140.12</v>
      </c>
      <c r="G334" s="1">
        <v>2018</v>
      </c>
      <c r="H334" s="1">
        <v>4</v>
      </c>
      <c r="I334" s="1" t="s">
        <v>134</v>
      </c>
      <c r="J334" s="1" t="s">
        <v>35</v>
      </c>
      <c r="K334" s="1" t="s">
        <v>20</v>
      </c>
      <c r="L334" s="1" t="s">
        <v>135</v>
      </c>
      <c r="M334" s="1" t="s">
        <v>37</v>
      </c>
    </row>
    <row r="335" spans="1:15" x14ac:dyDescent="0.25">
      <c r="A335" s="1" t="s">
        <v>564</v>
      </c>
      <c r="B335" s="2">
        <v>43199</v>
      </c>
      <c r="C335" s="1" t="s">
        <v>565</v>
      </c>
      <c r="E335" s="3">
        <v>29.8</v>
      </c>
      <c r="F335" s="4">
        <v>29.8</v>
      </c>
      <c r="G335" s="1">
        <v>2018</v>
      </c>
      <c r="H335" s="1">
        <v>4</v>
      </c>
      <c r="I335" s="1" t="s">
        <v>91</v>
      </c>
      <c r="J335" s="1" t="s">
        <v>144</v>
      </c>
      <c r="K335" s="1" t="s">
        <v>20</v>
      </c>
      <c r="L335" s="1" t="s">
        <v>93</v>
      </c>
      <c r="M335" s="1" t="s">
        <v>145</v>
      </c>
    </row>
    <row r="336" spans="1:15" x14ac:dyDescent="0.25">
      <c r="A336" s="1" t="s">
        <v>566</v>
      </c>
      <c r="B336" s="2">
        <v>43199</v>
      </c>
      <c r="C336" s="1" t="s">
        <v>567</v>
      </c>
      <c r="E336" s="3">
        <v>40.33</v>
      </c>
      <c r="F336" s="4">
        <v>40.33</v>
      </c>
      <c r="G336" s="1">
        <v>2018</v>
      </c>
      <c r="H336" s="1">
        <v>4</v>
      </c>
      <c r="I336" s="1" t="s">
        <v>97</v>
      </c>
      <c r="J336" s="1" t="s">
        <v>207</v>
      </c>
      <c r="K336" s="1" t="s">
        <v>20</v>
      </c>
      <c r="L336" s="1" t="s">
        <v>99</v>
      </c>
      <c r="M336" s="1" t="s">
        <v>208</v>
      </c>
    </row>
    <row r="337" spans="1:15" x14ac:dyDescent="0.25">
      <c r="A337" s="1" t="s">
        <v>566</v>
      </c>
      <c r="B337" s="2">
        <v>43199</v>
      </c>
      <c r="C337" s="1" t="s">
        <v>567</v>
      </c>
      <c r="E337" s="3">
        <v>40.340000000000003</v>
      </c>
      <c r="F337" s="4">
        <v>40.340000000000003</v>
      </c>
      <c r="G337" s="1">
        <v>2018</v>
      </c>
      <c r="H337" s="1">
        <v>4</v>
      </c>
      <c r="I337" s="1" t="s">
        <v>91</v>
      </c>
      <c r="J337" s="1" t="s">
        <v>207</v>
      </c>
      <c r="K337" s="1" t="s">
        <v>20</v>
      </c>
      <c r="L337" s="1" t="s">
        <v>93</v>
      </c>
      <c r="M337" s="1" t="s">
        <v>208</v>
      </c>
    </row>
    <row r="338" spans="1:15" x14ac:dyDescent="0.25">
      <c r="A338" s="1" t="s">
        <v>566</v>
      </c>
      <c r="B338" s="2">
        <v>43199</v>
      </c>
      <c r="C338" s="1" t="s">
        <v>567</v>
      </c>
      <c r="E338" s="3">
        <v>40.340000000000003</v>
      </c>
      <c r="F338" s="4">
        <v>40.340000000000003</v>
      </c>
      <c r="G338" s="1">
        <v>2018</v>
      </c>
      <c r="H338" s="1">
        <v>4</v>
      </c>
      <c r="I338" s="1" t="s">
        <v>91</v>
      </c>
      <c r="J338" s="1" t="s">
        <v>207</v>
      </c>
      <c r="K338" s="1" t="s">
        <v>20</v>
      </c>
      <c r="L338" s="1" t="s">
        <v>93</v>
      </c>
      <c r="M338" s="1" t="s">
        <v>208</v>
      </c>
    </row>
    <row r="339" spans="1:15" x14ac:dyDescent="0.25">
      <c r="A339" s="1" t="s">
        <v>568</v>
      </c>
      <c r="B339" s="2">
        <v>43199</v>
      </c>
      <c r="C339" s="1" t="s">
        <v>569</v>
      </c>
      <c r="E339" s="3">
        <v>45</v>
      </c>
      <c r="F339" s="4">
        <v>45</v>
      </c>
      <c r="G339" s="1">
        <v>2018</v>
      </c>
      <c r="H339" s="1">
        <v>4</v>
      </c>
      <c r="I339" s="1" t="s">
        <v>91</v>
      </c>
      <c r="J339" s="1" t="s">
        <v>35</v>
      </c>
      <c r="K339" s="1" t="s">
        <v>20</v>
      </c>
      <c r="L339" s="1" t="s">
        <v>93</v>
      </c>
      <c r="M339" s="1" t="s">
        <v>37</v>
      </c>
    </row>
    <row r="340" spans="1:15" x14ac:dyDescent="0.25">
      <c r="A340" s="1" t="s">
        <v>568</v>
      </c>
      <c r="B340" s="2">
        <v>43199</v>
      </c>
      <c r="C340" s="1" t="s">
        <v>569</v>
      </c>
      <c r="E340" s="3">
        <v>45</v>
      </c>
      <c r="F340" s="4">
        <v>45</v>
      </c>
      <c r="G340" s="1">
        <v>2018</v>
      </c>
      <c r="H340" s="1">
        <v>4</v>
      </c>
      <c r="I340" s="1" t="s">
        <v>91</v>
      </c>
      <c r="J340" s="1" t="s">
        <v>35</v>
      </c>
      <c r="K340" s="1" t="s">
        <v>20</v>
      </c>
      <c r="L340" s="1" t="s">
        <v>93</v>
      </c>
      <c r="M340" s="1" t="s">
        <v>37</v>
      </c>
    </row>
    <row r="341" spans="1:15" x14ac:dyDescent="0.25">
      <c r="A341" s="1" t="s">
        <v>570</v>
      </c>
      <c r="B341" s="2">
        <v>43199</v>
      </c>
      <c r="C341" s="1" t="s">
        <v>523</v>
      </c>
      <c r="D341" s="3">
        <v>20</v>
      </c>
      <c r="E341" s="3">
        <v>751.68</v>
      </c>
      <c r="F341" s="4">
        <v>626.4</v>
      </c>
      <c r="G341" s="1">
        <v>2018</v>
      </c>
      <c r="H341" s="1">
        <v>4</v>
      </c>
      <c r="I341" s="1" t="s">
        <v>34</v>
      </c>
      <c r="J341" s="1" t="s">
        <v>35</v>
      </c>
      <c r="K341" s="1" t="s">
        <v>20</v>
      </c>
      <c r="L341" s="1" t="s">
        <v>36</v>
      </c>
      <c r="M341" s="1" t="s">
        <v>37</v>
      </c>
      <c r="O341">
        <f>F341*72.79120024</f>
        <v>45596.407830335993</v>
      </c>
    </row>
    <row r="342" spans="1:15" x14ac:dyDescent="0.25">
      <c r="A342" s="1" t="s">
        <v>571</v>
      </c>
      <c r="B342" s="2">
        <v>43200</v>
      </c>
      <c r="C342" s="1" t="s">
        <v>572</v>
      </c>
      <c r="E342" s="3">
        <v>45.7</v>
      </c>
      <c r="F342" s="4">
        <v>45.7</v>
      </c>
      <c r="G342" s="1">
        <v>2018</v>
      </c>
      <c r="H342" s="1">
        <v>4</v>
      </c>
      <c r="I342" s="1" t="s">
        <v>345</v>
      </c>
      <c r="J342" s="1" t="s">
        <v>35</v>
      </c>
      <c r="K342" s="1" t="s">
        <v>20</v>
      </c>
      <c r="L342" s="1" t="s">
        <v>346</v>
      </c>
      <c r="M342" s="1" t="s">
        <v>37</v>
      </c>
      <c r="O342">
        <f>F342*50</f>
        <v>2285</v>
      </c>
    </row>
    <row r="343" spans="1:15" x14ac:dyDescent="0.25">
      <c r="A343" s="1" t="s">
        <v>573</v>
      </c>
      <c r="B343" s="2">
        <v>43200</v>
      </c>
      <c r="C343" s="1" t="s">
        <v>462</v>
      </c>
      <c r="E343" s="3">
        <v>34.6</v>
      </c>
      <c r="F343" s="4">
        <v>34.6</v>
      </c>
      <c r="G343" s="1">
        <v>2018</v>
      </c>
      <c r="H343" s="1">
        <v>4</v>
      </c>
      <c r="I343" s="1" t="s">
        <v>86</v>
      </c>
      <c r="J343" s="1" t="s">
        <v>35</v>
      </c>
      <c r="K343" s="1" t="s">
        <v>20</v>
      </c>
      <c r="L343" s="1" t="s">
        <v>87</v>
      </c>
      <c r="M343" s="1" t="s">
        <v>37</v>
      </c>
      <c r="O343">
        <f>F343*50</f>
        <v>1730</v>
      </c>
    </row>
    <row r="344" spans="1:15" x14ac:dyDescent="0.25">
      <c r="A344" s="1" t="s">
        <v>574</v>
      </c>
      <c r="B344" s="2">
        <v>43200</v>
      </c>
      <c r="C344" s="1" t="s">
        <v>462</v>
      </c>
      <c r="D344" s="3">
        <v>20</v>
      </c>
      <c r="E344" s="3">
        <v>17.7</v>
      </c>
      <c r="F344" s="4">
        <v>14.75</v>
      </c>
      <c r="G344" s="1">
        <v>2018</v>
      </c>
      <c r="H344" s="1">
        <v>4</v>
      </c>
      <c r="I344" s="1" t="s">
        <v>34</v>
      </c>
      <c r="J344" s="1" t="s">
        <v>35</v>
      </c>
      <c r="K344" s="1" t="s">
        <v>20</v>
      </c>
      <c r="L344" s="1" t="s">
        <v>36</v>
      </c>
      <c r="M344" s="1" t="s">
        <v>37</v>
      </c>
      <c r="O344">
        <f>F344*50</f>
        <v>737.5</v>
      </c>
    </row>
    <row r="345" spans="1:15" x14ac:dyDescent="0.25">
      <c r="A345" s="1" t="s">
        <v>575</v>
      </c>
      <c r="B345" s="2">
        <v>43200</v>
      </c>
      <c r="C345" s="1" t="s">
        <v>576</v>
      </c>
      <c r="E345" s="3">
        <v>303.8</v>
      </c>
      <c r="F345" s="4">
        <v>303.8</v>
      </c>
      <c r="G345" s="1">
        <v>2018</v>
      </c>
      <c r="H345" s="1">
        <v>4</v>
      </c>
      <c r="I345" s="1" t="s">
        <v>18</v>
      </c>
      <c r="J345" s="1" t="s">
        <v>35</v>
      </c>
      <c r="K345" s="1" t="s">
        <v>20</v>
      </c>
      <c r="L345" s="1" t="s">
        <v>21</v>
      </c>
      <c r="M345" s="1" t="s">
        <v>37</v>
      </c>
    </row>
    <row r="346" spans="1:15" x14ac:dyDescent="0.25">
      <c r="A346" s="1" t="s">
        <v>577</v>
      </c>
      <c r="B346" s="2">
        <v>43200</v>
      </c>
      <c r="C346" s="1" t="s">
        <v>578</v>
      </c>
      <c r="D346" s="3">
        <v>20</v>
      </c>
      <c r="E346" s="3">
        <v>69.900000000000006</v>
      </c>
      <c r="F346" s="4">
        <v>58.25</v>
      </c>
      <c r="G346" s="1">
        <v>2018</v>
      </c>
      <c r="H346" s="1">
        <v>4</v>
      </c>
      <c r="I346" s="1" t="s">
        <v>134</v>
      </c>
      <c r="J346" s="1" t="s">
        <v>35</v>
      </c>
      <c r="K346" s="1" t="s">
        <v>20</v>
      </c>
      <c r="L346" s="1" t="s">
        <v>135</v>
      </c>
      <c r="M346" s="1" t="s">
        <v>37</v>
      </c>
    </row>
    <row r="347" spans="1:15" x14ac:dyDescent="0.25">
      <c r="A347" s="1" t="s">
        <v>579</v>
      </c>
      <c r="B347" s="2">
        <v>43201</v>
      </c>
      <c r="C347" s="1" t="s">
        <v>79</v>
      </c>
      <c r="E347" s="3">
        <v>2869.78</v>
      </c>
      <c r="F347" s="4">
        <v>2869.78</v>
      </c>
      <c r="G347" s="1">
        <v>2018</v>
      </c>
      <c r="H347" s="1">
        <v>4</v>
      </c>
      <c r="I347" s="1" t="s">
        <v>80</v>
      </c>
      <c r="J347" s="1" t="s">
        <v>81</v>
      </c>
      <c r="K347" s="1" t="s">
        <v>20</v>
      </c>
      <c r="L347" s="1" t="s">
        <v>82</v>
      </c>
      <c r="M347" s="1" t="s">
        <v>83</v>
      </c>
      <c r="O347">
        <v>75180</v>
      </c>
    </row>
    <row r="348" spans="1:15" x14ac:dyDescent="0.25">
      <c r="A348" s="1" t="s">
        <v>580</v>
      </c>
      <c r="B348" s="2">
        <v>43201</v>
      </c>
      <c r="C348" s="1" t="s">
        <v>581</v>
      </c>
      <c r="D348" s="3">
        <v>20</v>
      </c>
      <c r="E348" s="3">
        <v>5331.86</v>
      </c>
      <c r="F348" s="4">
        <v>4443.22</v>
      </c>
      <c r="G348" s="1">
        <v>2018</v>
      </c>
      <c r="H348" s="1">
        <v>4</v>
      </c>
      <c r="I348" s="1" t="s">
        <v>34</v>
      </c>
      <c r="J348" s="1" t="s">
        <v>35</v>
      </c>
      <c r="K348" s="1" t="s">
        <v>20</v>
      </c>
      <c r="L348" s="1" t="s">
        <v>36</v>
      </c>
      <c r="M348" s="1" t="s">
        <v>37</v>
      </c>
      <c r="O348">
        <f>F348*72.79120024</f>
        <v>323427.31673037278</v>
      </c>
    </row>
    <row r="349" spans="1:15" x14ac:dyDescent="0.25">
      <c r="A349" s="1" t="s">
        <v>582</v>
      </c>
      <c r="B349" s="2">
        <v>43201</v>
      </c>
      <c r="C349" s="1" t="s">
        <v>583</v>
      </c>
      <c r="E349" s="3">
        <v>127.2</v>
      </c>
      <c r="F349" s="4">
        <v>127.2</v>
      </c>
      <c r="G349" s="1">
        <v>2018</v>
      </c>
      <c r="H349" s="1">
        <v>4</v>
      </c>
      <c r="I349" s="1" t="s">
        <v>86</v>
      </c>
      <c r="J349" s="1" t="s">
        <v>98</v>
      </c>
      <c r="K349" s="1" t="s">
        <v>20</v>
      </c>
      <c r="L349" s="1" t="s">
        <v>87</v>
      </c>
      <c r="M349" s="1" t="s">
        <v>100</v>
      </c>
    </row>
    <row r="350" spans="1:15" x14ac:dyDescent="0.25">
      <c r="A350" s="1" t="s">
        <v>584</v>
      </c>
      <c r="B350" s="2">
        <v>43201</v>
      </c>
      <c r="C350" s="1" t="s">
        <v>585</v>
      </c>
      <c r="E350" s="3">
        <v>189.55</v>
      </c>
      <c r="F350" s="4">
        <v>189.55</v>
      </c>
      <c r="G350" s="1">
        <v>2018</v>
      </c>
      <c r="H350" s="1">
        <v>4</v>
      </c>
      <c r="I350" s="1" t="s">
        <v>138</v>
      </c>
      <c r="J350" s="1" t="s">
        <v>35</v>
      </c>
      <c r="K350" s="1" t="s">
        <v>20</v>
      </c>
      <c r="L350" s="1" t="s">
        <v>139</v>
      </c>
      <c r="M350" s="1" t="s">
        <v>37</v>
      </c>
    </row>
    <row r="351" spans="1:15" x14ac:dyDescent="0.25">
      <c r="A351" s="1" t="s">
        <v>586</v>
      </c>
      <c r="B351" s="2">
        <v>43202</v>
      </c>
      <c r="C351" s="1" t="s">
        <v>85</v>
      </c>
      <c r="E351" s="3">
        <v>44.23</v>
      </c>
      <c r="F351" s="4">
        <v>44.23</v>
      </c>
      <c r="G351" s="1">
        <v>2018</v>
      </c>
      <c r="H351" s="1">
        <v>4</v>
      </c>
      <c r="I351" s="1" t="s">
        <v>40</v>
      </c>
      <c r="J351" s="1" t="s">
        <v>41</v>
      </c>
      <c r="K351" s="1" t="s">
        <v>20</v>
      </c>
      <c r="L351" s="1" t="s">
        <v>42</v>
      </c>
      <c r="M351" s="1" t="s">
        <v>43</v>
      </c>
      <c r="O351">
        <f>F351/1.26</f>
        <v>35.103174603174601</v>
      </c>
    </row>
    <row r="352" spans="1:15" x14ac:dyDescent="0.25">
      <c r="A352" s="1" t="s">
        <v>587</v>
      </c>
      <c r="B352" s="2">
        <v>43202</v>
      </c>
      <c r="C352" s="1" t="s">
        <v>85</v>
      </c>
      <c r="E352" s="3">
        <v>25.61</v>
      </c>
      <c r="F352" s="4">
        <v>25.61</v>
      </c>
      <c r="G352" s="1">
        <v>2018</v>
      </c>
      <c r="H352" s="1">
        <v>4</v>
      </c>
      <c r="I352" s="1" t="s">
        <v>40</v>
      </c>
      <c r="J352" s="1" t="s">
        <v>41</v>
      </c>
      <c r="K352" s="1" t="s">
        <v>20</v>
      </c>
      <c r="L352" s="1" t="s">
        <v>42</v>
      </c>
      <c r="M352" s="1" t="s">
        <v>43</v>
      </c>
      <c r="O352">
        <f>F352/1.26</f>
        <v>20.325396825396826</v>
      </c>
    </row>
    <row r="353" spans="1:15" x14ac:dyDescent="0.25">
      <c r="A353" s="1" t="s">
        <v>588</v>
      </c>
      <c r="B353" s="2">
        <v>43202</v>
      </c>
      <c r="C353" s="1" t="s">
        <v>589</v>
      </c>
      <c r="E353" s="3">
        <v>225.73</v>
      </c>
      <c r="F353" s="4">
        <v>225.73</v>
      </c>
      <c r="G353" s="1">
        <v>2018</v>
      </c>
      <c r="H353" s="1">
        <v>4</v>
      </c>
      <c r="I353" s="1" t="s">
        <v>40</v>
      </c>
      <c r="J353" s="1" t="s">
        <v>41</v>
      </c>
      <c r="K353" s="1" t="s">
        <v>20</v>
      </c>
      <c r="L353" s="1" t="s">
        <v>42</v>
      </c>
      <c r="M353" s="1" t="s">
        <v>43</v>
      </c>
      <c r="O353">
        <f>F353/1.26</f>
        <v>179.15079365079364</v>
      </c>
    </row>
    <row r="354" spans="1:15" x14ac:dyDescent="0.25">
      <c r="A354" s="1" t="s">
        <v>590</v>
      </c>
      <c r="B354" s="2">
        <v>43202</v>
      </c>
      <c r="C354" s="1" t="s">
        <v>591</v>
      </c>
      <c r="E354" s="3">
        <v>64.66</v>
      </c>
      <c r="F354" s="4">
        <v>64.66</v>
      </c>
      <c r="G354" s="1">
        <v>2018</v>
      </c>
      <c r="H354" s="1">
        <v>4</v>
      </c>
      <c r="I354" s="1" t="s">
        <v>30</v>
      </c>
      <c r="J354" s="1" t="s">
        <v>25</v>
      </c>
      <c r="K354" s="1" t="s">
        <v>20</v>
      </c>
      <c r="L354" s="1" t="s">
        <v>195</v>
      </c>
      <c r="M354" s="1" t="s">
        <v>27</v>
      </c>
    </row>
    <row r="355" spans="1:15" x14ac:dyDescent="0.25">
      <c r="A355" s="1" t="s">
        <v>592</v>
      </c>
      <c r="B355" s="2">
        <v>43202</v>
      </c>
      <c r="C355" s="1" t="s">
        <v>593</v>
      </c>
      <c r="E355" s="3">
        <v>1333.19</v>
      </c>
      <c r="F355" s="4">
        <v>1333.19</v>
      </c>
      <c r="G355" s="1">
        <v>2018</v>
      </c>
      <c r="H355" s="1">
        <v>4</v>
      </c>
      <c r="I355" s="1" t="s">
        <v>40</v>
      </c>
      <c r="J355" s="1" t="s">
        <v>478</v>
      </c>
      <c r="K355" s="1" t="s">
        <v>20</v>
      </c>
      <c r="L355" s="1" t="s">
        <v>42</v>
      </c>
      <c r="M355" s="1" t="s">
        <v>479</v>
      </c>
      <c r="O355">
        <v>5056922</v>
      </c>
    </row>
    <row r="356" spans="1:15" x14ac:dyDescent="0.25">
      <c r="A356" s="1" t="s">
        <v>594</v>
      </c>
      <c r="B356" s="2">
        <v>43202</v>
      </c>
      <c r="C356" s="1" t="s">
        <v>595</v>
      </c>
      <c r="E356" s="3">
        <v>225.25</v>
      </c>
      <c r="F356" s="4">
        <v>225.25</v>
      </c>
      <c r="G356" s="1">
        <v>2018</v>
      </c>
      <c r="H356" s="1">
        <v>4</v>
      </c>
      <c r="I356" s="1" t="s">
        <v>111</v>
      </c>
      <c r="J356" s="1" t="s">
        <v>98</v>
      </c>
      <c r="K356" s="1" t="s">
        <v>20</v>
      </c>
      <c r="L356" s="1" t="s">
        <v>112</v>
      </c>
      <c r="M356" s="1" t="s">
        <v>100</v>
      </c>
      <c r="O356">
        <f>F356*78</f>
        <v>17569.5</v>
      </c>
    </row>
    <row r="357" spans="1:15" x14ac:dyDescent="0.25">
      <c r="A357" s="1" t="s">
        <v>594</v>
      </c>
      <c r="B357" s="2">
        <v>43202</v>
      </c>
      <c r="C357" s="1" t="s">
        <v>595</v>
      </c>
      <c r="D357" s="3">
        <v>20</v>
      </c>
      <c r="E357" s="3">
        <v>225.25</v>
      </c>
      <c r="F357" s="4">
        <v>187.71</v>
      </c>
      <c r="G357" s="1">
        <v>2018</v>
      </c>
      <c r="H357" s="1">
        <v>4</v>
      </c>
      <c r="I357" s="1" t="s">
        <v>111</v>
      </c>
      <c r="J357" s="1" t="s">
        <v>98</v>
      </c>
      <c r="K357" s="1" t="s">
        <v>20</v>
      </c>
      <c r="L357" s="1" t="s">
        <v>112</v>
      </c>
      <c r="M357" s="1" t="s">
        <v>100</v>
      </c>
      <c r="O357">
        <f>F357*78</f>
        <v>14641.380000000001</v>
      </c>
    </row>
    <row r="358" spans="1:15" x14ac:dyDescent="0.25">
      <c r="A358" s="1" t="s">
        <v>596</v>
      </c>
      <c r="B358" s="2">
        <v>43202</v>
      </c>
      <c r="C358" s="1" t="s">
        <v>62</v>
      </c>
      <c r="E358" s="3">
        <v>151.79</v>
      </c>
      <c r="F358" s="4">
        <v>151.79</v>
      </c>
      <c r="G358" s="1">
        <v>2018</v>
      </c>
      <c r="H358" s="1">
        <v>4</v>
      </c>
      <c r="I358" s="1" t="s">
        <v>40</v>
      </c>
      <c r="J358" s="1" t="s">
        <v>41</v>
      </c>
      <c r="K358" s="1" t="s">
        <v>20</v>
      </c>
      <c r="L358" s="1" t="s">
        <v>42</v>
      </c>
      <c r="M358" s="1" t="s">
        <v>43</v>
      </c>
      <c r="O358">
        <f>F358/1.26</f>
        <v>120.46825396825396</v>
      </c>
    </row>
    <row r="359" spans="1:15" x14ac:dyDescent="0.25">
      <c r="A359" s="1" t="s">
        <v>597</v>
      </c>
      <c r="B359" s="2">
        <v>43202</v>
      </c>
      <c r="C359" s="1" t="s">
        <v>598</v>
      </c>
      <c r="E359" s="3">
        <v>466.17</v>
      </c>
      <c r="F359" s="4">
        <v>466.17</v>
      </c>
      <c r="G359" s="1">
        <v>2018</v>
      </c>
      <c r="H359" s="1">
        <v>4</v>
      </c>
      <c r="I359" s="1" t="s">
        <v>86</v>
      </c>
      <c r="J359" s="1" t="s">
        <v>35</v>
      </c>
      <c r="K359" s="1" t="s">
        <v>20</v>
      </c>
      <c r="L359" s="1" t="s">
        <v>87</v>
      </c>
      <c r="M359" s="1" t="s">
        <v>37</v>
      </c>
      <c r="O359">
        <f>F359*52.63</f>
        <v>24534.527100000003</v>
      </c>
    </row>
    <row r="360" spans="1:15" x14ac:dyDescent="0.25">
      <c r="A360" s="1" t="s">
        <v>599</v>
      </c>
      <c r="B360" s="2">
        <v>43202</v>
      </c>
      <c r="C360" s="1" t="s">
        <v>600</v>
      </c>
      <c r="E360" s="3">
        <v>83.3</v>
      </c>
      <c r="F360" s="4">
        <v>83.3</v>
      </c>
      <c r="G360" s="1">
        <v>2018</v>
      </c>
      <c r="H360" s="1">
        <v>4</v>
      </c>
      <c r="I360" s="1" t="s">
        <v>18</v>
      </c>
      <c r="J360" s="1" t="s">
        <v>19</v>
      </c>
      <c r="K360" s="1" t="s">
        <v>20</v>
      </c>
      <c r="L360" s="1" t="s">
        <v>21</v>
      </c>
      <c r="M360" s="1" t="s">
        <v>22</v>
      </c>
    </row>
    <row r="361" spans="1:15" x14ac:dyDescent="0.25">
      <c r="A361" s="1" t="s">
        <v>601</v>
      </c>
      <c r="B361" s="2">
        <v>43202</v>
      </c>
      <c r="C361" s="1" t="s">
        <v>602</v>
      </c>
      <c r="D361" s="3">
        <v>20</v>
      </c>
      <c r="E361" s="3">
        <v>89.95</v>
      </c>
      <c r="F361" s="4">
        <v>74.959999999999994</v>
      </c>
      <c r="G361" s="1">
        <v>2018</v>
      </c>
      <c r="H361" s="1">
        <v>4</v>
      </c>
      <c r="I361" s="1" t="s">
        <v>111</v>
      </c>
      <c r="J361" s="1" t="s">
        <v>35</v>
      </c>
      <c r="K361" s="1" t="s">
        <v>20</v>
      </c>
      <c r="L361" s="1" t="s">
        <v>112</v>
      </c>
      <c r="M361" s="1" t="s">
        <v>37</v>
      </c>
    </row>
    <row r="362" spans="1:15" x14ac:dyDescent="0.25">
      <c r="A362" s="1" t="s">
        <v>603</v>
      </c>
      <c r="B362" s="2">
        <v>43207</v>
      </c>
      <c r="C362" s="1" t="s">
        <v>604</v>
      </c>
      <c r="E362" s="3">
        <v>41.38</v>
      </c>
      <c r="F362" s="4">
        <v>41.38</v>
      </c>
      <c r="G362" s="1">
        <v>2018</v>
      </c>
      <c r="H362" s="1">
        <v>4</v>
      </c>
      <c r="I362" s="1" t="s">
        <v>91</v>
      </c>
      <c r="J362" s="1" t="s">
        <v>207</v>
      </c>
      <c r="K362" s="1" t="s">
        <v>20</v>
      </c>
      <c r="L362" s="1" t="s">
        <v>93</v>
      </c>
      <c r="M362" s="1" t="s">
        <v>208</v>
      </c>
    </row>
    <row r="363" spans="1:15" x14ac:dyDescent="0.25">
      <c r="A363" s="1" t="s">
        <v>605</v>
      </c>
      <c r="B363" s="2">
        <v>43207</v>
      </c>
      <c r="C363" s="1" t="s">
        <v>606</v>
      </c>
      <c r="E363" s="3">
        <v>1737.91</v>
      </c>
      <c r="F363" s="4">
        <v>1737.91</v>
      </c>
      <c r="G363" s="1">
        <v>2018</v>
      </c>
      <c r="H363" s="1">
        <v>4</v>
      </c>
      <c r="I363" s="1" t="s">
        <v>80</v>
      </c>
      <c r="J363" s="1" t="s">
        <v>81</v>
      </c>
      <c r="K363" s="1" t="s">
        <v>20</v>
      </c>
      <c r="L363" s="1" t="s">
        <v>82</v>
      </c>
      <c r="M363" s="1" t="s">
        <v>83</v>
      </c>
      <c r="O363">
        <v>45533</v>
      </c>
    </row>
    <row r="364" spans="1:15" x14ac:dyDescent="0.25">
      <c r="A364" s="1" t="s">
        <v>607</v>
      </c>
      <c r="B364" s="2">
        <v>43208</v>
      </c>
      <c r="C364" s="1" t="s">
        <v>608</v>
      </c>
      <c r="D364" s="3">
        <v>20</v>
      </c>
      <c r="E364" s="3">
        <v>32.67</v>
      </c>
      <c r="F364" s="4">
        <v>27.22</v>
      </c>
      <c r="G364" s="1">
        <v>2018</v>
      </c>
      <c r="H364" s="1">
        <v>4</v>
      </c>
      <c r="I364" s="1" t="s">
        <v>34</v>
      </c>
      <c r="J364" s="1" t="s">
        <v>35</v>
      </c>
      <c r="K364" s="1" t="s">
        <v>20</v>
      </c>
      <c r="L364" s="1" t="s">
        <v>36</v>
      </c>
      <c r="M364" s="1" t="s">
        <v>37</v>
      </c>
      <c r="O364">
        <f>F364*1850</f>
        <v>50357</v>
      </c>
    </row>
    <row r="365" spans="1:15" x14ac:dyDescent="0.25">
      <c r="A365" s="1" t="s">
        <v>609</v>
      </c>
      <c r="B365" s="2">
        <v>43208</v>
      </c>
      <c r="C365" s="1" t="s">
        <v>610</v>
      </c>
      <c r="E365" s="3">
        <v>2078.16</v>
      </c>
      <c r="F365" s="4">
        <v>2078.16</v>
      </c>
      <c r="G365" s="1">
        <v>2018</v>
      </c>
      <c r="H365" s="1">
        <v>4</v>
      </c>
      <c r="I365" s="1" t="s">
        <v>345</v>
      </c>
      <c r="J365" s="1" t="s">
        <v>35</v>
      </c>
      <c r="K365" s="1" t="s">
        <v>20</v>
      </c>
      <c r="L365" s="1" t="s">
        <v>346</v>
      </c>
      <c r="M365" s="1" t="s">
        <v>37</v>
      </c>
      <c r="O365">
        <f>F365*5.3</f>
        <v>11014.248</v>
      </c>
    </row>
    <row r="366" spans="1:15" x14ac:dyDescent="0.25">
      <c r="A366" s="1" t="s">
        <v>611</v>
      </c>
      <c r="B366" s="2">
        <v>43208</v>
      </c>
      <c r="C366" s="1" t="s">
        <v>612</v>
      </c>
      <c r="E366" s="3">
        <v>40.06</v>
      </c>
      <c r="F366" s="4">
        <v>40.06</v>
      </c>
      <c r="G366" s="1">
        <v>2018</v>
      </c>
      <c r="H366" s="1">
        <v>4</v>
      </c>
      <c r="I366" s="1" t="s">
        <v>86</v>
      </c>
      <c r="J366" s="1" t="s">
        <v>35</v>
      </c>
      <c r="K366" s="1" t="s">
        <v>20</v>
      </c>
      <c r="L366" s="1" t="s">
        <v>87</v>
      </c>
      <c r="M366" s="1" t="s">
        <v>37</v>
      </c>
    </row>
    <row r="367" spans="1:15" x14ac:dyDescent="0.25">
      <c r="A367" s="1" t="s">
        <v>613</v>
      </c>
      <c r="B367" s="2">
        <v>43208</v>
      </c>
      <c r="C367" s="1" t="s">
        <v>614</v>
      </c>
      <c r="E367" s="3">
        <v>154</v>
      </c>
      <c r="F367" s="4">
        <v>154</v>
      </c>
      <c r="G367" s="1">
        <v>2018</v>
      </c>
      <c r="H367" s="1">
        <v>4</v>
      </c>
      <c r="I367" s="1" t="s">
        <v>211</v>
      </c>
      <c r="J367" s="1" t="s">
        <v>212</v>
      </c>
      <c r="K367" s="1" t="s">
        <v>20</v>
      </c>
      <c r="L367" s="1" t="s">
        <v>213</v>
      </c>
      <c r="M367" s="1" t="s">
        <v>214</v>
      </c>
    </row>
    <row r="368" spans="1:15" x14ac:dyDescent="0.25">
      <c r="A368" s="1" t="s">
        <v>615</v>
      </c>
      <c r="B368" s="2">
        <v>43209</v>
      </c>
      <c r="C368" s="1" t="s">
        <v>462</v>
      </c>
      <c r="E368" s="3">
        <v>47.5</v>
      </c>
      <c r="F368" s="4">
        <v>47.5</v>
      </c>
      <c r="G368" s="1">
        <v>2018</v>
      </c>
      <c r="H368" s="1">
        <v>4</v>
      </c>
      <c r="I368" s="1" t="s">
        <v>86</v>
      </c>
      <c r="J368" s="1" t="s">
        <v>35</v>
      </c>
      <c r="K368" s="1" t="s">
        <v>20</v>
      </c>
      <c r="L368" s="1" t="s">
        <v>87</v>
      </c>
      <c r="M368" s="1" t="s">
        <v>37</v>
      </c>
      <c r="O368">
        <f>F368*50</f>
        <v>2375</v>
      </c>
    </row>
    <row r="369" spans="1:15" x14ac:dyDescent="0.25">
      <c r="A369" s="1" t="s">
        <v>616</v>
      </c>
      <c r="B369" s="2">
        <v>43209</v>
      </c>
      <c r="C369" s="1" t="s">
        <v>617</v>
      </c>
      <c r="E369" s="3">
        <v>12.9</v>
      </c>
      <c r="F369" s="4">
        <v>12.9</v>
      </c>
      <c r="G369" s="1">
        <v>2018</v>
      </c>
      <c r="H369" s="1">
        <v>4</v>
      </c>
      <c r="I369" s="1" t="s">
        <v>91</v>
      </c>
      <c r="J369" s="1" t="s">
        <v>35</v>
      </c>
      <c r="K369" s="1" t="s">
        <v>20</v>
      </c>
      <c r="L369" s="1" t="s">
        <v>93</v>
      </c>
      <c r="M369" s="1" t="s">
        <v>37</v>
      </c>
    </row>
    <row r="370" spans="1:15" x14ac:dyDescent="0.25">
      <c r="A370" s="1" t="s">
        <v>618</v>
      </c>
      <c r="B370" s="2">
        <v>43209</v>
      </c>
      <c r="C370" s="1" t="s">
        <v>29</v>
      </c>
      <c r="E370" s="3">
        <v>43.25</v>
      </c>
      <c r="F370" s="4">
        <v>43.25</v>
      </c>
      <c r="G370" s="1">
        <v>2018</v>
      </c>
      <c r="H370" s="1">
        <v>4</v>
      </c>
      <c r="I370" s="1" t="s">
        <v>30</v>
      </c>
      <c r="J370" s="1" t="s">
        <v>25</v>
      </c>
      <c r="K370" s="1" t="s">
        <v>20</v>
      </c>
      <c r="L370" s="1" t="s">
        <v>31</v>
      </c>
      <c r="M370" s="1" t="s">
        <v>27</v>
      </c>
    </row>
    <row r="371" spans="1:15" x14ac:dyDescent="0.25">
      <c r="A371" s="1" t="s">
        <v>619</v>
      </c>
      <c r="B371" s="2">
        <v>43209</v>
      </c>
      <c r="C371" s="1" t="s">
        <v>29</v>
      </c>
      <c r="E371" s="3">
        <v>136.38</v>
      </c>
      <c r="F371" s="4">
        <v>136.38</v>
      </c>
      <c r="G371" s="1">
        <v>2018</v>
      </c>
      <c r="H371" s="1">
        <v>4</v>
      </c>
      <c r="I371" s="1" t="s">
        <v>30</v>
      </c>
      <c r="J371" s="1" t="s">
        <v>25</v>
      </c>
      <c r="K371" s="1" t="s">
        <v>20</v>
      </c>
      <c r="L371" s="1" t="s">
        <v>31</v>
      </c>
      <c r="M371" s="1" t="s">
        <v>27</v>
      </c>
    </row>
    <row r="372" spans="1:15" x14ac:dyDescent="0.25">
      <c r="A372" s="1" t="s">
        <v>620</v>
      </c>
      <c r="B372" s="2">
        <v>43213</v>
      </c>
      <c r="C372" s="1" t="s">
        <v>621</v>
      </c>
      <c r="E372" s="3">
        <v>40.590000000000003</v>
      </c>
      <c r="F372" s="4">
        <v>40.590000000000003</v>
      </c>
      <c r="G372" s="1">
        <v>2018</v>
      </c>
      <c r="H372" s="1">
        <v>4</v>
      </c>
      <c r="I372" s="1" t="s">
        <v>91</v>
      </c>
      <c r="J372" s="1" t="s">
        <v>35</v>
      </c>
      <c r="K372" s="1" t="s">
        <v>20</v>
      </c>
      <c r="L372" s="1" t="s">
        <v>93</v>
      </c>
      <c r="M372" s="1" t="s">
        <v>37</v>
      </c>
      <c r="O372">
        <f>F372*1850</f>
        <v>75091.5</v>
      </c>
    </row>
    <row r="373" spans="1:15" x14ac:dyDescent="0.25">
      <c r="A373" s="1" t="s">
        <v>622</v>
      </c>
      <c r="B373" s="2">
        <v>43213</v>
      </c>
      <c r="C373" s="1" t="s">
        <v>623</v>
      </c>
      <c r="E373" s="3">
        <v>8.85</v>
      </c>
      <c r="F373" s="4">
        <v>8.85</v>
      </c>
      <c r="G373" s="1">
        <v>2018</v>
      </c>
      <c r="H373" s="1">
        <v>4</v>
      </c>
      <c r="I373" s="1" t="s">
        <v>97</v>
      </c>
      <c r="J373" s="1" t="s">
        <v>35</v>
      </c>
      <c r="K373" s="1" t="s">
        <v>20</v>
      </c>
      <c r="L373" s="1" t="s">
        <v>99</v>
      </c>
      <c r="M373" s="1" t="s">
        <v>37</v>
      </c>
      <c r="O373">
        <f>F373*1850</f>
        <v>16372.5</v>
      </c>
    </row>
    <row r="374" spans="1:15" x14ac:dyDescent="0.25">
      <c r="A374" s="1" t="s">
        <v>624</v>
      </c>
      <c r="B374" s="2">
        <v>43213</v>
      </c>
      <c r="C374" s="1" t="s">
        <v>85</v>
      </c>
      <c r="E374" s="3">
        <v>279.49</v>
      </c>
      <c r="F374" s="4">
        <v>279.49</v>
      </c>
      <c r="G374" s="1">
        <v>2018</v>
      </c>
      <c r="H374" s="1">
        <v>4</v>
      </c>
      <c r="I374" s="1" t="s">
        <v>86</v>
      </c>
      <c r="J374" s="1" t="s">
        <v>41</v>
      </c>
      <c r="K374" s="1" t="s">
        <v>20</v>
      </c>
      <c r="L374" s="1" t="s">
        <v>87</v>
      </c>
      <c r="M374" s="1" t="s">
        <v>43</v>
      </c>
      <c r="O374">
        <f t="shared" ref="O374:O384" si="5">F374/1.26</f>
        <v>221.81746031746033</v>
      </c>
    </row>
    <row r="375" spans="1:15" x14ac:dyDescent="0.25">
      <c r="A375" s="1" t="s">
        <v>624</v>
      </c>
      <c r="B375" s="2">
        <v>43213</v>
      </c>
      <c r="C375" s="1" t="s">
        <v>85</v>
      </c>
      <c r="E375" s="3">
        <v>112.43</v>
      </c>
      <c r="F375" s="4">
        <v>112.43</v>
      </c>
      <c r="G375" s="1">
        <v>2018</v>
      </c>
      <c r="H375" s="1">
        <v>4</v>
      </c>
      <c r="I375" s="1" t="s">
        <v>86</v>
      </c>
      <c r="J375" s="1" t="s">
        <v>41</v>
      </c>
      <c r="K375" s="1" t="s">
        <v>20</v>
      </c>
      <c r="L375" s="1" t="s">
        <v>87</v>
      </c>
      <c r="M375" s="1" t="s">
        <v>43</v>
      </c>
      <c r="O375">
        <f t="shared" si="5"/>
        <v>89.230158730158735</v>
      </c>
    </row>
    <row r="376" spans="1:15" x14ac:dyDescent="0.25">
      <c r="A376" s="1" t="s">
        <v>624</v>
      </c>
      <c r="B376" s="2">
        <v>43213</v>
      </c>
      <c r="C376" s="1" t="s">
        <v>85</v>
      </c>
      <c r="D376" s="3">
        <v>20</v>
      </c>
      <c r="E376" s="3">
        <v>127.42</v>
      </c>
      <c r="F376" s="4">
        <v>106.18</v>
      </c>
      <c r="G376" s="1">
        <v>2018</v>
      </c>
      <c r="H376" s="1">
        <v>4</v>
      </c>
      <c r="I376" s="1" t="s">
        <v>34</v>
      </c>
      <c r="J376" s="1" t="s">
        <v>41</v>
      </c>
      <c r="K376" s="1" t="s">
        <v>20</v>
      </c>
      <c r="L376" s="1" t="s">
        <v>36</v>
      </c>
      <c r="M376" s="1" t="s">
        <v>43</v>
      </c>
      <c r="O376">
        <f t="shared" si="5"/>
        <v>84.26984126984128</v>
      </c>
    </row>
    <row r="377" spans="1:15" x14ac:dyDescent="0.25">
      <c r="A377" s="1" t="s">
        <v>624</v>
      </c>
      <c r="B377" s="2">
        <v>43213</v>
      </c>
      <c r="C377" s="1" t="s">
        <v>85</v>
      </c>
      <c r="D377" s="3">
        <v>20</v>
      </c>
      <c r="E377" s="3">
        <v>122.95</v>
      </c>
      <c r="F377" s="4">
        <v>102.46</v>
      </c>
      <c r="G377" s="1">
        <v>2018</v>
      </c>
      <c r="H377" s="1">
        <v>4</v>
      </c>
      <c r="I377" s="1" t="s">
        <v>34</v>
      </c>
      <c r="J377" s="1" t="s">
        <v>41</v>
      </c>
      <c r="K377" s="1" t="s">
        <v>20</v>
      </c>
      <c r="L377" s="1" t="s">
        <v>36</v>
      </c>
      <c r="M377" s="1" t="s">
        <v>43</v>
      </c>
      <c r="O377">
        <f t="shared" si="5"/>
        <v>81.317460317460316</v>
      </c>
    </row>
    <row r="378" spans="1:15" x14ac:dyDescent="0.25">
      <c r="A378" s="1" t="s">
        <v>624</v>
      </c>
      <c r="B378" s="2">
        <v>43213</v>
      </c>
      <c r="C378" s="1" t="s">
        <v>85</v>
      </c>
      <c r="E378" s="3">
        <v>100.71</v>
      </c>
      <c r="F378" s="4">
        <v>100.71</v>
      </c>
      <c r="G378" s="1">
        <v>2018</v>
      </c>
      <c r="H378" s="1">
        <v>4</v>
      </c>
      <c r="I378" s="1" t="s">
        <v>86</v>
      </c>
      <c r="J378" s="1" t="s">
        <v>41</v>
      </c>
      <c r="K378" s="1" t="s">
        <v>20</v>
      </c>
      <c r="L378" s="1" t="s">
        <v>87</v>
      </c>
      <c r="M378" s="1" t="s">
        <v>43</v>
      </c>
      <c r="O378">
        <f t="shared" si="5"/>
        <v>79.928571428571416</v>
      </c>
    </row>
    <row r="379" spans="1:15" x14ac:dyDescent="0.25">
      <c r="A379" s="1" t="s">
        <v>624</v>
      </c>
      <c r="B379" s="2">
        <v>43213</v>
      </c>
      <c r="C379" s="1" t="s">
        <v>85</v>
      </c>
      <c r="E379" s="3">
        <v>93.11</v>
      </c>
      <c r="F379" s="4">
        <v>93.11</v>
      </c>
      <c r="G379" s="1">
        <v>2018</v>
      </c>
      <c r="H379" s="1">
        <v>4</v>
      </c>
      <c r="I379" s="1" t="s">
        <v>86</v>
      </c>
      <c r="J379" s="1" t="s">
        <v>41</v>
      </c>
      <c r="K379" s="1" t="s">
        <v>20</v>
      </c>
      <c r="L379" s="1" t="s">
        <v>87</v>
      </c>
      <c r="M379" s="1" t="s">
        <v>43</v>
      </c>
      <c r="O379">
        <f t="shared" si="5"/>
        <v>73.896825396825392</v>
      </c>
    </row>
    <row r="380" spans="1:15" x14ac:dyDescent="0.25">
      <c r="A380" s="1" t="s">
        <v>624</v>
      </c>
      <c r="B380" s="2">
        <v>43213</v>
      </c>
      <c r="C380" s="1" t="s">
        <v>85</v>
      </c>
      <c r="E380" s="3">
        <v>75</v>
      </c>
      <c r="F380" s="4">
        <v>75</v>
      </c>
      <c r="G380" s="1">
        <v>2018</v>
      </c>
      <c r="H380" s="1">
        <v>4</v>
      </c>
      <c r="I380" s="1" t="s">
        <v>86</v>
      </c>
      <c r="J380" s="1" t="s">
        <v>41</v>
      </c>
      <c r="K380" s="1" t="s">
        <v>20</v>
      </c>
      <c r="L380" s="1" t="s">
        <v>87</v>
      </c>
      <c r="M380" s="1" t="s">
        <v>43</v>
      </c>
      <c r="O380">
        <f t="shared" si="5"/>
        <v>59.523809523809526</v>
      </c>
    </row>
    <row r="381" spans="1:15" x14ac:dyDescent="0.25">
      <c r="A381" s="1" t="s">
        <v>624</v>
      </c>
      <c r="B381" s="2">
        <v>43213</v>
      </c>
      <c r="C381" s="1" t="s">
        <v>85</v>
      </c>
      <c r="D381" s="3">
        <v>20</v>
      </c>
      <c r="E381" s="3">
        <v>72.3</v>
      </c>
      <c r="F381" s="4">
        <v>60.25</v>
      </c>
      <c r="G381" s="1">
        <v>2018</v>
      </c>
      <c r="H381" s="1">
        <v>4</v>
      </c>
      <c r="I381" s="1" t="s">
        <v>34</v>
      </c>
      <c r="J381" s="1" t="s">
        <v>41</v>
      </c>
      <c r="K381" s="1" t="s">
        <v>20</v>
      </c>
      <c r="L381" s="1" t="s">
        <v>36</v>
      </c>
      <c r="M381" s="1" t="s">
        <v>43</v>
      </c>
      <c r="O381">
        <f t="shared" si="5"/>
        <v>47.817460317460316</v>
      </c>
    </row>
    <row r="382" spans="1:15" x14ac:dyDescent="0.25">
      <c r="A382" s="1" t="s">
        <v>624</v>
      </c>
      <c r="B382" s="2">
        <v>43213</v>
      </c>
      <c r="C382" s="1" t="s">
        <v>85</v>
      </c>
      <c r="E382" s="3">
        <v>48.9</v>
      </c>
      <c r="F382" s="4">
        <v>48.9</v>
      </c>
      <c r="G382" s="1">
        <v>2018</v>
      </c>
      <c r="H382" s="1">
        <v>4</v>
      </c>
      <c r="I382" s="1" t="s">
        <v>18</v>
      </c>
      <c r="J382" s="1" t="s">
        <v>41</v>
      </c>
      <c r="K382" s="1" t="s">
        <v>20</v>
      </c>
      <c r="L382" s="1" t="s">
        <v>21</v>
      </c>
      <c r="M382" s="1" t="s">
        <v>43</v>
      </c>
      <c r="O382">
        <f t="shared" si="5"/>
        <v>38.80952380952381</v>
      </c>
    </row>
    <row r="383" spans="1:15" x14ac:dyDescent="0.25">
      <c r="A383" s="1" t="s">
        <v>624</v>
      </c>
      <c r="B383" s="2">
        <v>43213</v>
      </c>
      <c r="C383" s="1" t="s">
        <v>85</v>
      </c>
      <c r="E383" s="3">
        <v>43.28</v>
      </c>
      <c r="F383" s="4">
        <v>43.28</v>
      </c>
      <c r="G383" s="1">
        <v>2018</v>
      </c>
      <c r="H383" s="1">
        <v>4</v>
      </c>
      <c r="I383" s="1" t="s">
        <v>86</v>
      </c>
      <c r="J383" s="1" t="s">
        <v>41</v>
      </c>
      <c r="K383" s="1" t="s">
        <v>20</v>
      </c>
      <c r="L383" s="1" t="s">
        <v>87</v>
      </c>
      <c r="M383" s="1" t="s">
        <v>43</v>
      </c>
      <c r="O383">
        <f t="shared" si="5"/>
        <v>34.349206349206348</v>
      </c>
    </row>
    <row r="384" spans="1:15" x14ac:dyDescent="0.25">
      <c r="A384" s="1" t="s">
        <v>625</v>
      </c>
      <c r="B384" s="2">
        <v>43213</v>
      </c>
      <c r="C384" s="1" t="s">
        <v>85</v>
      </c>
      <c r="E384" s="3">
        <v>29.46</v>
      </c>
      <c r="F384" s="4">
        <v>29.46</v>
      </c>
      <c r="G384" s="1">
        <v>2018</v>
      </c>
      <c r="H384" s="1">
        <v>4</v>
      </c>
      <c r="I384" s="1" t="s">
        <v>40</v>
      </c>
      <c r="J384" s="1" t="s">
        <v>41</v>
      </c>
      <c r="K384" s="1" t="s">
        <v>20</v>
      </c>
      <c r="L384" s="1" t="s">
        <v>42</v>
      </c>
      <c r="M384" s="1" t="s">
        <v>43</v>
      </c>
      <c r="O384">
        <f t="shared" si="5"/>
        <v>23.380952380952383</v>
      </c>
    </row>
    <row r="385" spans="1:15" x14ac:dyDescent="0.25">
      <c r="A385" s="1" t="s">
        <v>626</v>
      </c>
      <c r="B385" s="2">
        <v>43213</v>
      </c>
      <c r="C385" s="1" t="s">
        <v>627</v>
      </c>
      <c r="E385" s="3">
        <v>239.89</v>
      </c>
      <c r="F385" s="4">
        <v>239.89</v>
      </c>
      <c r="G385" s="1">
        <v>2018</v>
      </c>
      <c r="H385" s="1">
        <v>4</v>
      </c>
      <c r="I385" s="1" t="s">
        <v>86</v>
      </c>
      <c r="J385" s="1" t="s">
        <v>35</v>
      </c>
      <c r="K385" s="1" t="s">
        <v>20</v>
      </c>
      <c r="L385" s="1" t="s">
        <v>87</v>
      </c>
      <c r="M385" s="1" t="s">
        <v>37</v>
      </c>
    </row>
    <row r="386" spans="1:15" x14ac:dyDescent="0.25">
      <c r="A386" s="1" t="s">
        <v>628</v>
      </c>
      <c r="B386" s="2">
        <v>43213</v>
      </c>
      <c r="C386" s="1" t="s">
        <v>629</v>
      </c>
      <c r="E386" s="3">
        <v>51</v>
      </c>
      <c r="F386" s="4">
        <v>51</v>
      </c>
      <c r="G386" s="1">
        <v>2018</v>
      </c>
      <c r="H386" s="1">
        <v>4</v>
      </c>
      <c r="I386" s="1" t="s">
        <v>18</v>
      </c>
      <c r="J386" s="1" t="s">
        <v>51</v>
      </c>
      <c r="K386" s="1" t="s">
        <v>20</v>
      </c>
      <c r="L386" s="1" t="s">
        <v>21</v>
      </c>
      <c r="M386" s="1" t="s">
        <v>53</v>
      </c>
    </row>
    <row r="387" spans="1:15" x14ac:dyDescent="0.25">
      <c r="A387" s="1" t="s">
        <v>630</v>
      </c>
      <c r="B387" s="2">
        <v>43213</v>
      </c>
      <c r="C387" s="1" t="s">
        <v>7884</v>
      </c>
      <c r="D387" s="3">
        <v>20</v>
      </c>
      <c r="E387" s="3">
        <v>60.03</v>
      </c>
      <c r="F387" s="4">
        <v>50.02</v>
      </c>
      <c r="G387" s="1">
        <v>2018</v>
      </c>
      <c r="H387" s="1">
        <v>4</v>
      </c>
      <c r="I387" s="1" t="s">
        <v>111</v>
      </c>
      <c r="J387" s="1" t="s">
        <v>98</v>
      </c>
      <c r="K387" s="1" t="s">
        <v>20</v>
      </c>
      <c r="L387" s="1" t="s">
        <v>112</v>
      </c>
      <c r="M387" s="1" t="s">
        <v>100</v>
      </c>
    </row>
    <row r="388" spans="1:15" x14ac:dyDescent="0.25">
      <c r="A388" s="1" t="s">
        <v>630</v>
      </c>
      <c r="B388" s="2">
        <v>43213</v>
      </c>
      <c r="C388" s="1" t="s">
        <v>7884</v>
      </c>
      <c r="E388" s="3">
        <v>60.03</v>
      </c>
      <c r="F388" s="4">
        <v>60.03</v>
      </c>
      <c r="G388" s="1">
        <v>2018</v>
      </c>
      <c r="H388" s="1">
        <v>4</v>
      </c>
      <c r="I388" s="1" t="s">
        <v>111</v>
      </c>
      <c r="J388" s="1" t="s">
        <v>98</v>
      </c>
      <c r="K388" s="1" t="s">
        <v>20</v>
      </c>
      <c r="L388" s="1" t="s">
        <v>112</v>
      </c>
      <c r="M388" s="1" t="s">
        <v>100</v>
      </c>
    </row>
    <row r="389" spans="1:15" x14ac:dyDescent="0.25">
      <c r="A389" s="1" t="s">
        <v>631</v>
      </c>
      <c r="B389" s="2">
        <v>43213</v>
      </c>
      <c r="C389" s="1" t="s">
        <v>632</v>
      </c>
      <c r="E389" s="3">
        <v>63.78</v>
      </c>
      <c r="F389" s="4">
        <v>63.78</v>
      </c>
      <c r="G389" s="1">
        <v>2018</v>
      </c>
      <c r="H389" s="1">
        <v>4</v>
      </c>
      <c r="I389" s="1" t="s">
        <v>86</v>
      </c>
      <c r="J389" s="1" t="s">
        <v>35</v>
      </c>
      <c r="K389" s="1" t="s">
        <v>20</v>
      </c>
      <c r="L389" s="1" t="s">
        <v>87</v>
      </c>
      <c r="M389" s="1" t="s">
        <v>37</v>
      </c>
    </row>
    <row r="390" spans="1:15" x14ac:dyDescent="0.25">
      <c r="A390" s="1" t="s">
        <v>633</v>
      </c>
      <c r="B390" s="2">
        <v>43213</v>
      </c>
      <c r="C390" s="1" t="s">
        <v>634</v>
      </c>
      <c r="D390" s="3">
        <v>20</v>
      </c>
      <c r="E390" s="3">
        <v>12.84</v>
      </c>
      <c r="F390" s="4">
        <v>10.7</v>
      </c>
      <c r="G390" s="1">
        <v>2018</v>
      </c>
      <c r="H390" s="1">
        <v>4</v>
      </c>
      <c r="I390" s="1" t="s">
        <v>134</v>
      </c>
      <c r="J390" s="1" t="s">
        <v>144</v>
      </c>
      <c r="K390" s="1" t="s">
        <v>20</v>
      </c>
      <c r="L390" s="1" t="s">
        <v>135</v>
      </c>
      <c r="M390" s="1" t="s">
        <v>145</v>
      </c>
    </row>
    <row r="391" spans="1:15" x14ac:dyDescent="0.25">
      <c r="A391" s="1" t="s">
        <v>624</v>
      </c>
      <c r="B391" s="2">
        <v>43213</v>
      </c>
      <c r="C391" s="1" t="s">
        <v>59</v>
      </c>
      <c r="E391" s="3">
        <v>38.49</v>
      </c>
      <c r="F391" s="4">
        <v>38.49</v>
      </c>
      <c r="G391" s="1">
        <v>2018</v>
      </c>
      <c r="H391" s="1">
        <v>4</v>
      </c>
      <c r="I391" s="1" t="s">
        <v>86</v>
      </c>
      <c r="J391" s="1" t="s">
        <v>41</v>
      </c>
      <c r="K391" s="1" t="s">
        <v>20</v>
      </c>
      <c r="L391" s="1" t="s">
        <v>87</v>
      </c>
      <c r="M391" s="1" t="s">
        <v>43</v>
      </c>
    </row>
    <row r="392" spans="1:15" x14ac:dyDescent="0.25">
      <c r="A392" s="1" t="s">
        <v>635</v>
      </c>
      <c r="B392" s="2">
        <v>43214</v>
      </c>
      <c r="C392" s="1" t="s">
        <v>29</v>
      </c>
      <c r="E392" s="3">
        <v>90.69</v>
      </c>
      <c r="F392" s="4">
        <v>90.69</v>
      </c>
      <c r="G392" s="1">
        <v>2018</v>
      </c>
      <c r="H392" s="1">
        <v>4</v>
      </c>
      <c r="I392" s="1" t="s">
        <v>30</v>
      </c>
      <c r="J392" s="1" t="s">
        <v>25</v>
      </c>
      <c r="K392" s="1" t="s">
        <v>20</v>
      </c>
      <c r="L392" s="1" t="s">
        <v>31</v>
      </c>
      <c r="M392" s="1" t="s">
        <v>27</v>
      </c>
    </row>
    <row r="393" spans="1:15" x14ac:dyDescent="0.25">
      <c r="A393" s="1" t="s">
        <v>636</v>
      </c>
      <c r="B393" s="2">
        <v>43214</v>
      </c>
      <c r="C393" s="1" t="s">
        <v>637</v>
      </c>
      <c r="E393" s="3">
        <v>31.98</v>
      </c>
      <c r="F393" s="4">
        <v>31.98</v>
      </c>
      <c r="G393" s="1">
        <v>2018</v>
      </c>
      <c r="H393" s="1">
        <v>4</v>
      </c>
      <c r="I393" s="1" t="s">
        <v>30</v>
      </c>
      <c r="J393" s="1" t="s">
        <v>25</v>
      </c>
      <c r="K393" s="1" t="s">
        <v>20</v>
      </c>
      <c r="L393" s="1" t="s">
        <v>31</v>
      </c>
      <c r="M393" s="1" t="s">
        <v>27</v>
      </c>
    </row>
    <row r="394" spans="1:15" x14ac:dyDescent="0.25">
      <c r="A394" s="1" t="s">
        <v>638</v>
      </c>
      <c r="B394" s="2">
        <v>43215</v>
      </c>
      <c r="C394" s="1" t="s">
        <v>639</v>
      </c>
      <c r="E394" s="3">
        <v>445.7</v>
      </c>
      <c r="F394" s="4">
        <v>445.7</v>
      </c>
      <c r="G394" s="1">
        <v>2018</v>
      </c>
      <c r="H394" s="1">
        <v>4</v>
      </c>
      <c r="I394" s="1" t="s">
        <v>18</v>
      </c>
      <c r="J394" s="1" t="s">
        <v>119</v>
      </c>
      <c r="K394" s="1" t="s">
        <v>20</v>
      </c>
      <c r="L394" s="1" t="s">
        <v>21</v>
      </c>
      <c r="M394" s="1" t="s">
        <v>120</v>
      </c>
    </row>
    <row r="395" spans="1:15" x14ac:dyDescent="0.25">
      <c r="A395" s="1" t="s">
        <v>638</v>
      </c>
      <c r="B395" s="2">
        <v>43215</v>
      </c>
      <c r="C395" s="1" t="s">
        <v>639</v>
      </c>
      <c r="D395" s="3">
        <v>20</v>
      </c>
      <c r="E395" s="3">
        <v>930.31</v>
      </c>
      <c r="F395" s="4">
        <v>775.26</v>
      </c>
      <c r="G395" s="1">
        <v>2018</v>
      </c>
      <c r="H395" s="1">
        <v>4</v>
      </c>
      <c r="I395" s="1" t="s">
        <v>18</v>
      </c>
      <c r="J395" s="1" t="s">
        <v>119</v>
      </c>
      <c r="K395" s="1" t="s">
        <v>20</v>
      </c>
      <c r="L395" s="1" t="s">
        <v>21</v>
      </c>
      <c r="M395" s="1" t="s">
        <v>120</v>
      </c>
    </row>
    <row r="396" spans="1:15" x14ac:dyDescent="0.25">
      <c r="A396" s="1" t="s">
        <v>640</v>
      </c>
      <c r="B396" s="2">
        <v>43215</v>
      </c>
      <c r="C396" s="1" t="s">
        <v>639</v>
      </c>
      <c r="E396" s="3">
        <v>1226.8499999999999</v>
      </c>
      <c r="F396" s="4">
        <v>1226.8499999999999</v>
      </c>
      <c r="G396" s="1">
        <v>2018</v>
      </c>
      <c r="H396" s="1">
        <v>4</v>
      </c>
      <c r="I396" s="1" t="s">
        <v>18</v>
      </c>
      <c r="J396" s="1" t="s">
        <v>119</v>
      </c>
      <c r="K396" s="1" t="s">
        <v>20</v>
      </c>
      <c r="L396" s="1" t="s">
        <v>21</v>
      </c>
      <c r="M396" s="1" t="s">
        <v>120</v>
      </c>
    </row>
    <row r="397" spans="1:15" x14ac:dyDescent="0.25">
      <c r="A397" s="1" t="s">
        <v>641</v>
      </c>
      <c r="B397" s="2">
        <v>43217</v>
      </c>
      <c r="C397" s="1" t="s">
        <v>85</v>
      </c>
      <c r="D397" s="3">
        <v>20</v>
      </c>
      <c r="E397" s="3">
        <v>78.94</v>
      </c>
      <c r="F397" s="4">
        <v>65.78</v>
      </c>
      <c r="G397" s="1">
        <v>2018</v>
      </c>
      <c r="H397" s="1">
        <v>4</v>
      </c>
      <c r="I397" s="1" t="s">
        <v>70</v>
      </c>
      <c r="J397" s="1" t="s">
        <v>41</v>
      </c>
      <c r="K397" s="1" t="s">
        <v>20</v>
      </c>
      <c r="L397" s="1" t="s">
        <v>71</v>
      </c>
      <c r="M397" s="1" t="s">
        <v>43</v>
      </c>
      <c r="O397">
        <f>F397/1.26</f>
        <v>52.206349206349209</v>
      </c>
    </row>
    <row r="398" spans="1:15" x14ac:dyDescent="0.25">
      <c r="A398" s="1" t="s">
        <v>642</v>
      </c>
      <c r="B398" s="2">
        <v>43217</v>
      </c>
      <c r="C398" s="1" t="s">
        <v>39</v>
      </c>
      <c r="E398" s="3">
        <v>47.74</v>
      </c>
      <c r="F398" s="4">
        <v>47.74</v>
      </c>
      <c r="G398" s="1">
        <v>2018</v>
      </c>
      <c r="H398" s="1">
        <v>4</v>
      </c>
      <c r="I398" s="1" t="s">
        <v>40</v>
      </c>
      <c r="J398" s="1" t="s">
        <v>41</v>
      </c>
      <c r="K398" s="1" t="s">
        <v>20</v>
      </c>
      <c r="L398" s="1" t="s">
        <v>42</v>
      </c>
      <c r="M398" s="1" t="s">
        <v>43</v>
      </c>
      <c r="O398">
        <f>F398/1.26</f>
        <v>37.888888888888893</v>
      </c>
    </row>
    <row r="399" spans="1:15" x14ac:dyDescent="0.25">
      <c r="A399" s="1" t="s">
        <v>643</v>
      </c>
      <c r="B399" s="2">
        <v>43217</v>
      </c>
      <c r="C399" s="1" t="s">
        <v>644</v>
      </c>
      <c r="E399" s="3">
        <v>365.47</v>
      </c>
      <c r="F399" s="4">
        <v>365.47</v>
      </c>
      <c r="G399" s="1">
        <v>2018</v>
      </c>
      <c r="H399" s="1">
        <v>4</v>
      </c>
      <c r="I399" s="1" t="s">
        <v>24</v>
      </c>
      <c r="J399" s="1" t="s">
        <v>25</v>
      </c>
      <c r="K399" s="1" t="s">
        <v>20</v>
      </c>
      <c r="L399" s="1" t="s">
        <v>26</v>
      </c>
      <c r="M399" s="1" t="s">
        <v>27</v>
      </c>
    </row>
    <row r="400" spans="1:15" x14ac:dyDescent="0.25">
      <c r="A400" s="1" t="s">
        <v>645</v>
      </c>
      <c r="B400" s="2">
        <v>43217</v>
      </c>
      <c r="C400" s="1" t="s">
        <v>7892</v>
      </c>
      <c r="D400" s="3">
        <v>20</v>
      </c>
      <c r="E400" s="3">
        <v>1953.75</v>
      </c>
      <c r="F400" s="4">
        <v>1628.12</v>
      </c>
      <c r="G400" s="1">
        <v>2018</v>
      </c>
      <c r="H400" s="1">
        <v>4</v>
      </c>
      <c r="I400" s="1" t="s">
        <v>34</v>
      </c>
      <c r="J400" s="1" t="s">
        <v>237</v>
      </c>
      <c r="K400" s="1" t="s">
        <v>20</v>
      </c>
      <c r="L400" s="1" t="s">
        <v>36</v>
      </c>
      <c r="M400" s="1" t="s">
        <v>238</v>
      </c>
      <c r="O400" s="1">
        <f>F400*23</f>
        <v>37446.759999999995</v>
      </c>
    </row>
    <row r="401" spans="1:15" x14ac:dyDescent="0.25">
      <c r="A401" s="1" t="s">
        <v>646</v>
      </c>
      <c r="B401" s="2">
        <v>43217</v>
      </c>
      <c r="C401" s="1" t="s">
        <v>647</v>
      </c>
      <c r="D401" s="3">
        <v>20</v>
      </c>
      <c r="E401" s="3">
        <v>3.43</v>
      </c>
      <c r="F401" s="4">
        <v>2.86</v>
      </c>
      <c r="G401" s="1">
        <v>2018</v>
      </c>
      <c r="H401" s="1">
        <v>4</v>
      </c>
      <c r="I401" s="1" t="s">
        <v>134</v>
      </c>
      <c r="J401" s="1" t="s">
        <v>35</v>
      </c>
      <c r="K401" s="1" t="s">
        <v>20</v>
      </c>
      <c r="L401" s="1" t="s">
        <v>135</v>
      </c>
      <c r="M401" s="1" t="s">
        <v>37</v>
      </c>
    </row>
    <row r="402" spans="1:15" x14ac:dyDescent="0.25">
      <c r="A402" s="1" t="s">
        <v>648</v>
      </c>
      <c r="B402" s="2">
        <v>43217</v>
      </c>
      <c r="C402" s="1" t="s">
        <v>649</v>
      </c>
      <c r="E402" s="3">
        <v>75</v>
      </c>
      <c r="F402" s="4">
        <v>75</v>
      </c>
      <c r="G402" s="1">
        <v>2018</v>
      </c>
      <c r="H402" s="1">
        <v>4</v>
      </c>
      <c r="I402" s="1" t="s">
        <v>219</v>
      </c>
      <c r="J402" s="1" t="s">
        <v>35</v>
      </c>
      <c r="K402" s="1" t="s">
        <v>20</v>
      </c>
      <c r="L402" s="1" t="s">
        <v>220</v>
      </c>
      <c r="M402" s="1" t="s">
        <v>37</v>
      </c>
    </row>
    <row r="403" spans="1:15" x14ac:dyDescent="0.25">
      <c r="A403" s="1" t="s">
        <v>650</v>
      </c>
      <c r="B403" s="2">
        <v>43217</v>
      </c>
      <c r="C403" s="1" t="s">
        <v>651</v>
      </c>
      <c r="D403" s="3">
        <v>20</v>
      </c>
      <c r="E403" s="3">
        <v>459.7</v>
      </c>
      <c r="F403" s="4">
        <v>383.08</v>
      </c>
      <c r="G403" s="1">
        <v>2018</v>
      </c>
      <c r="H403" s="1">
        <v>4</v>
      </c>
      <c r="I403" s="1" t="s">
        <v>56</v>
      </c>
      <c r="J403" s="1" t="s">
        <v>35</v>
      </c>
      <c r="K403" s="1" t="s">
        <v>20</v>
      </c>
      <c r="L403" s="1" t="s">
        <v>57</v>
      </c>
      <c r="M403" s="1" t="s">
        <v>37</v>
      </c>
      <c r="O403">
        <f>F403*216</f>
        <v>82745.279999999999</v>
      </c>
    </row>
    <row r="404" spans="1:15" x14ac:dyDescent="0.25">
      <c r="A404" s="1" t="s">
        <v>652</v>
      </c>
      <c r="B404" s="2">
        <v>43217</v>
      </c>
      <c r="C404" s="1" t="s">
        <v>653</v>
      </c>
      <c r="D404" s="3">
        <v>20</v>
      </c>
      <c r="E404" s="3">
        <v>502.13</v>
      </c>
      <c r="F404" s="4">
        <v>418.44</v>
      </c>
      <c r="G404" s="1">
        <v>2018</v>
      </c>
      <c r="H404" s="1">
        <v>4</v>
      </c>
      <c r="I404" s="1" t="s">
        <v>34</v>
      </c>
      <c r="J404" s="1" t="s">
        <v>237</v>
      </c>
      <c r="K404" s="1" t="s">
        <v>20</v>
      </c>
      <c r="L404" s="1" t="s">
        <v>36</v>
      </c>
      <c r="M404" s="1" t="s">
        <v>238</v>
      </c>
    </row>
    <row r="405" spans="1:15" x14ac:dyDescent="0.25">
      <c r="A405" s="1" t="s">
        <v>654</v>
      </c>
      <c r="B405" s="2">
        <v>43217</v>
      </c>
      <c r="C405" s="1" t="s">
        <v>285</v>
      </c>
      <c r="D405" s="3">
        <v>20</v>
      </c>
      <c r="E405" s="3">
        <v>24</v>
      </c>
      <c r="F405" s="4">
        <v>20</v>
      </c>
      <c r="G405" s="1">
        <v>2018</v>
      </c>
      <c r="H405" s="1">
        <v>4</v>
      </c>
      <c r="I405" s="1" t="s">
        <v>70</v>
      </c>
      <c r="J405" s="1" t="s">
        <v>35</v>
      </c>
      <c r="K405" s="1" t="s">
        <v>20</v>
      </c>
      <c r="L405" s="1" t="s">
        <v>71</v>
      </c>
      <c r="M405" s="1" t="s">
        <v>37</v>
      </c>
      <c r="O405">
        <f>F405*66.37</f>
        <v>1327.4</v>
      </c>
    </row>
    <row r="406" spans="1:15" x14ac:dyDescent="0.25">
      <c r="A406" s="1" t="s">
        <v>655</v>
      </c>
      <c r="B406" s="2">
        <v>43217</v>
      </c>
      <c r="C406" s="1" t="s">
        <v>224</v>
      </c>
      <c r="D406" s="3">
        <v>20</v>
      </c>
      <c r="E406" s="3">
        <v>64.8</v>
      </c>
      <c r="F406" s="4">
        <v>54</v>
      </c>
      <c r="G406" s="1">
        <v>2018</v>
      </c>
      <c r="H406" s="1">
        <v>4</v>
      </c>
      <c r="I406" s="1" t="s">
        <v>34</v>
      </c>
      <c r="J406" s="1" t="s">
        <v>51</v>
      </c>
      <c r="K406" s="1" t="s">
        <v>20</v>
      </c>
      <c r="L406" s="1" t="s">
        <v>36</v>
      </c>
      <c r="M406" s="1" t="s">
        <v>53</v>
      </c>
      <c r="O406">
        <f>F406*7.34</f>
        <v>396.36</v>
      </c>
    </row>
    <row r="407" spans="1:15" x14ac:dyDescent="0.25">
      <c r="A407" s="1" t="s">
        <v>656</v>
      </c>
      <c r="B407" s="2">
        <v>43217</v>
      </c>
      <c r="C407" s="1" t="s">
        <v>657</v>
      </c>
      <c r="D407" s="3">
        <v>20</v>
      </c>
      <c r="E407" s="3">
        <v>1721.78</v>
      </c>
      <c r="F407" s="4">
        <v>1434.82</v>
      </c>
      <c r="G407" s="1">
        <v>2018</v>
      </c>
      <c r="H407" s="1">
        <v>4</v>
      </c>
      <c r="I407" s="1" t="s">
        <v>34</v>
      </c>
      <c r="J407" s="1" t="s">
        <v>237</v>
      </c>
      <c r="K407" s="1" t="s">
        <v>20</v>
      </c>
      <c r="L407" s="1" t="s">
        <v>36</v>
      </c>
      <c r="M407" s="1" t="s">
        <v>238</v>
      </c>
      <c r="O407" s="1">
        <f>F407*23</f>
        <v>33000.86</v>
      </c>
    </row>
    <row r="408" spans="1:15" x14ac:dyDescent="0.25">
      <c r="A408" s="1" t="s">
        <v>658</v>
      </c>
      <c r="B408" s="2">
        <v>43223</v>
      </c>
      <c r="C408" s="1" t="s">
        <v>659</v>
      </c>
      <c r="D408" s="3">
        <v>20</v>
      </c>
      <c r="E408" s="3">
        <v>179.94</v>
      </c>
      <c r="F408" s="4">
        <v>149.94999999999999</v>
      </c>
      <c r="G408" s="1">
        <v>2018</v>
      </c>
      <c r="H408" s="1">
        <v>5</v>
      </c>
      <c r="I408" s="1" t="s">
        <v>134</v>
      </c>
      <c r="J408" s="1" t="s">
        <v>35</v>
      </c>
      <c r="K408" s="1" t="s">
        <v>20</v>
      </c>
      <c r="L408" s="1" t="s">
        <v>135</v>
      </c>
      <c r="M408" s="1" t="s">
        <v>37</v>
      </c>
    </row>
    <row r="409" spans="1:15" x14ac:dyDescent="0.25">
      <c r="A409" s="1" t="s">
        <v>660</v>
      </c>
      <c r="B409" s="2">
        <v>43223</v>
      </c>
      <c r="C409" s="1" t="s">
        <v>85</v>
      </c>
      <c r="E409" s="3">
        <v>423.77</v>
      </c>
      <c r="F409" s="4">
        <v>423.77</v>
      </c>
      <c r="G409" s="1">
        <v>2018</v>
      </c>
      <c r="H409" s="1">
        <v>5</v>
      </c>
      <c r="I409" s="1" t="s">
        <v>86</v>
      </c>
      <c r="J409" s="1" t="s">
        <v>41</v>
      </c>
      <c r="K409" s="1" t="s">
        <v>20</v>
      </c>
      <c r="L409" s="1" t="s">
        <v>87</v>
      </c>
      <c r="M409" s="1" t="s">
        <v>43</v>
      </c>
      <c r="O409">
        <f t="shared" ref="O409:O416" si="6">F409/1.26</f>
        <v>336.32539682539681</v>
      </c>
    </row>
    <row r="410" spans="1:15" x14ac:dyDescent="0.25">
      <c r="A410" s="1" t="s">
        <v>660</v>
      </c>
      <c r="B410" s="2">
        <v>43223</v>
      </c>
      <c r="C410" s="1" t="s">
        <v>85</v>
      </c>
      <c r="E410" s="3">
        <v>299.3</v>
      </c>
      <c r="F410" s="4">
        <v>299.3</v>
      </c>
      <c r="G410" s="1">
        <v>2018</v>
      </c>
      <c r="H410" s="1">
        <v>5</v>
      </c>
      <c r="I410" s="1" t="s">
        <v>86</v>
      </c>
      <c r="J410" s="1" t="s">
        <v>41</v>
      </c>
      <c r="K410" s="1" t="s">
        <v>20</v>
      </c>
      <c r="L410" s="1" t="s">
        <v>87</v>
      </c>
      <c r="M410" s="1" t="s">
        <v>43</v>
      </c>
      <c r="O410">
        <f t="shared" si="6"/>
        <v>237.53968253968256</v>
      </c>
    </row>
    <row r="411" spans="1:15" x14ac:dyDescent="0.25">
      <c r="A411" s="1" t="s">
        <v>660</v>
      </c>
      <c r="B411" s="2">
        <v>43223</v>
      </c>
      <c r="C411" s="1" t="s">
        <v>85</v>
      </c>
      <c r="E411" s="3">
        <v>128.36000000000001</v>
      </c>
      <c r="F411" s="4">
        <v>128.36000000000001</v>
      </c>
      <c r="G411" s="1">
        <v>2018</v>
      </c>
      <c r="H411" s="1">
        <v>5</v>
      </c>
      <c r="I411" s="1" t="s">
        <v>86</v>
      </c>
      <c r="J411" s="1" t="s">
        <v>41</v>
      </c>
      <c r="K411" s="1" t="s">
        <v>20</v>
      </c>
      <c r="L411" s="1" t="s">
        <v>87</v>
      </c>
      <c r="M411" s="1" t="s">
        <v>43</v>
      </c>
      <c r="O411">
        <f t="shared" si="6"/>
        <v>101.87301587301589</v>
      </c>
    </row>
    <row r="412" spans="1:15" x14ac:dyDescent="0.25">
      <c r="A412" s="1" t="s">
        <v>660</v>
      </c>
      <c r="B412" s="2">
        <v>43223</v>
      </c>
      <c r="C412" s="1" t="s">
        <v>85</v>
      </c>
      <c r="E412" s="3">
        <v>122.91</v>
      </c>
      <c r="F412" s="4">
        <v>122.91</v>
      </c>
      <c r="G412" s="1">
        <v>2018</v>
      </c>
      <c r="H412" s="1">
        <v>5</v>
      </c>
      <c r="I412" s="1" t="s">
        <v>86</v>
      </c>
      <c r="J412" s="1" t="s">
        <v>41</v>
      </c>
      <c r="K412" s="1" t="s">
        <v>20</v>
      </c>
      <c r="L412" s="1" t="s">
        <v>87</v>
      </c>
      <c r="M412" s="1" t="s">
        <v>43</v>
      </c>
      <c r="O412">
        <f t="shared" si="6"/>
        <v>97.547619047619051</v>
      </c>
    </row>
    <row r="413" spans="1:15" x14ac:dyDescent="0.25">
      <c r="A413" s="1" t="s">
        <v>660</v>
      </c>
      <c r="B413" s="2">
        <v>43223</v>
      </c>
      <c r="C413" s="1" t="s">
        <v>85</v>
      </c>
      <c r="E413" s="3">
        <v>85.03</v>
      </c>
      <c r="F413" s="4">
        <v>85.03</v>
      </c>
      <c r="G413" s="1">
        <v>2018</v>
      </c>
      <c r="H413" s="1">
        <v>5</v>
      </c>
      <c r="I413" s="1" t="s">
        <v>86</v>
      </c>
      <c r="J413" s="1" t="s">
        <v>41</v>
      </c>
      <c r="K413" s="1" t="s">
        <v>20</v>
      </c>
      <c r="L413" s="1" t="s">
        <v>87</v>
      </c>
      <c r="M413" s="1" t="s">
        <v>43</v>
      </c>
      <c r="O413">
        <f t="shared" si="6"/>
        <v>67.484126984126988</v>
      </c>
    </row>
    <row r="414" spans="1:15" x14ac:dyDescent="0.25">
      <c r="A414" s="1" t="s">
        <v>660</v>
      </c>
      <c r="B414" s="2">
        <v>43223</v>
      </c>
      <c r="C414" s="1" t="s">
        <v>85</v>
      </c>
      <c r="D414" s="3">
        <v>20</v>
      </c>
      <c r="E414" s="3">
        <v>83.51</v>
      </c>
      <c r="F414" s="4">
        <v>69.59</v>
      </c>
      <c r="G414" s="1">
        <v>2018</v>
      </c>
      <c r="H414" s="1">
        <v>5</v>
      </c>
      <c r="I414" s="1" t="s">
        <v>56</v>
      </c>
      <c r="J414" s="1" t="s">
        <v>41</v>
      </c>
      <c r="K414" s="1" t="s">
        <v>20</v>
      </c>
      <c r="L414" s="1" t="s">
        <v>57</v>
      </c>
      <c r="M414" s="1" t="s">
        <v>43</v>
      </c>
      <c r="O414">
        <f t="shared" si="6"/>
        <v>55.230158730158735</v>
      </c>
    </row>
    <row r="415" spans="1:15" x14ac:dyDescent="0.25">
      <c r="A415" s="1" t="s">
        <v>660</v>
      </c>
      <c r="B415" s="2">
        <v>43223</v>
      </c>
      <c r="C415" s="1" t="s">
        <v>85</v>
      </c>
      <c r="D415" s="3">
        <v>20</v>
      </c>
      <c r="E415" s="3">
        <v>78.81</v>
      </c>
      <c r="F415" s="4">
        <v>65.67</v>
      </c>
      <c r="G415" s="1">
        <v>2018</v>
      </c>
      <c r="H415" s="1">
        <v>5</v>
      </c>
      <c r="I415" s="1" t="s">
        <v>34</v>
      </c>
      <c r="J415" s="1" t="s">
        <v>41</v>
      </c>
      <c r="K415" s="1" t="s">
        <v>20</v>
      </c>
      <c r="L415" s="1" t="s">
        <v>36</v>
      </c>
      <c r="M415" s="1" t="s">
        <v>43</v>
      </c>
      <c r="O415">
        <f t="shared" si="6"/>
        <v>52.11904761904762</v>
      </c>
    </row>
    <row r="416" spans="1:15" x14ac:dyDescent="0.25">
      <c r="A416" s="1" t="s">
        <v>660</v>
      </c>
      <c r="B416" s="2">
        <v>43223</v>
      </c>
      <c r="C416" s="1" t="s">
        <v>85</v>
      </c>
      <c r="D416" s="3">
        <v>20</v>
      </c>
      <c r="E416" s="3">
        <v>63.11</v>
      </c>
      <c r="F416" s="4">
        <v>52.59</v>
      </c>
      <c r="G416" s="1">
        <v>2018</v>
      </c>
      <c r="H416" s="1">
        <v>5</v>
      </c>
      <c r="I416" s="1" t="s">
        <v>34</v>
      </c>
      <c r="J416" s="1" t="s">
        <v>41</v>
      </c>
      <c r="K416" s="1" t="s">
        <v>20</v>
      </c>
      <c r="L416" s="1" t="s">
        <v>36</v>
      </c>
      <c r="M416" s="1" t="s">
        <v>43</v>
      </c>
      <c r="O416">
        <f t="shared" si="6"/>
        <v>41.738095238095241</v>
      </c>
    </row>
    <row r="417" spans="1:15" x14ac:dyDescent="0.25">
      <c r="A417" s="1" t="s">
        <v>661</v>
      </c>
      <c r="B417" s="2">
        <v>43223</v>
      </c>
      <c r="C417" s="1" t="s">
        <v>662</v>
      </c>
      <c r="E417" s="3">
        <v>111.6</v>
      </c>
      <c r="F417" s="4">
        <v>111.6</v>
      </c>
      <c r="G417" s="1">
        <v>2018</v>
      </c>
      <c r="H417" s="1">
        <v>5</v>
      </c>
      <c r="I417" s="1" t="s">
        <v>40</v>
      </c>
      <c r="J417" s="1" t="s">
        <v>35</v>
      </c>
      <c r="K417" s="1" t="s">
        <v>20</v>
      </c>
      <c r="L417" s="1" t="s">
        <v>42</v>
      </c>
      <c r="M417" s="1" t="s">
        <v>37</v>
      </c>
    </row>
    <row r="418" spans="1:15" x14ac:dyDescent="0.25">
      <c r="A418" s="1" t="s">
        <v>663</v>
      </c>
      <c r="B418" s="2">
        <v>43223</v>
      </c>
      <c r="C418" s="1" t="s">
        <v>104</v>
      </c>
      <c r="D418" s="3">
        <v>20</v>
      </c>
      <c r="E418" s="3">
        <v>299.76</v>
      </c>
      <c r="F418" s="4">
        <v>249.8</v>
      </c>
      <c r="G418" s="1">
        <v>2018</v>
      </c>
      <c r="H418" s="1">
        <v>5</v>
      </c>
      <c r="I418" s="1" t="s">
        <v>134</v>
      </c>
      <c r="J418" s="1" t="s">
        <v>98</v>
      </c>
      <c r="K418" s="1" t="s">
        <v>20</v>
      </c>
      <c r="L418" s="1" t="s">
        <v>135</v>
      </c>
      <c r="M418" s="1" t="s">
        <v>100</v>
      </c>
      <c r="O418">
        <f>F418*178</f>
        <v>44464.4</v>
      </c>
    </row>
    <row r="419" spans="1:15" x14ac:dyDescent="0.25">
      <c r="A419" s="1" t="s">
        <v>664</v>
      </c>
      <c r="B419" s="2">
        <v>43223</v>
      </c>
      <c r="C419" s="1" t="s">
        <v>104</v>
      </c>
      <c r="E419" s="3">
        <v>105.84</v>
      </c>
      <c r="F419" s="4">
        <v>105.84</v>
      </c>
      <c r="G419" s="1">
        <v>2018</v>
      </c>
      <c r="H419" s="1">
        <v>5</v>
      </c>
      <c r="I419" s="1" t="s">
        <v>91</v>
      </c>
      <c r="J419" s="1" t="s">
        <v>98</v>
      </c>
      <c r="K419" s="1" t="s">
        <v>20</v>
      </c>
      <c r="L419" s="1" t="s">
        <v>93</v>
      </c>
      <c r="M419" s="1" t="s">
        <v>100</v>
      </c>
      <c r="O419">
        <f>F419*178</f>
        <v>18839.52</v>
      </c>
    </row>
    <row r="420" spans="1:15" x14ac:dyDescent="0.25">
      <c r="A420" s="1" t="s">
        <v>665</v>
      </c>
      <c r="B420" s="2">
        <v>43223</v>
      </c>
      <c r="C420" s="1" t="s">
        <v>666</v>
      </c>
      <c r="D420" s="3">
        <v>20</v>
      </c>
      <c r="E420" s="3">
        <v>107.32</v>
      </c>
      <c r="F420" s="4">
        <v>89.43</v>
      </c>
      <c r="G420" s="1">
        <v>2018</v>
      </c>
      <c r="H420" s="1">
        <v>5</v>
      </c>
      <c r="I420" s="1" t="s">
        <v>34</v>
      </c>
      <c r="J420" s="1" t="s">
        <v>35</v>
      </c>
      <c r="K420" s="1" t="s">
        <v>20</v>
      </c>
      <c r="L420" s="1" t="s">
        <v>36</v>
      </c>
      <c r="M420" s="1" t="s">
        <v>37</v>
      </c>
    </row>
    <row r="421" spans="1:15" x14ac:dyDescent="0.25">
      <c r="A421" s="1" t="s">
        <v>667</v>
      </c>
      <c r="B421" s="2">
        <v>43223</v>
      </c>
      <c r="C421" s="1" t="s">
        <v>7883</v>
      </c>
      <c r="E421" s="3">
        <v>25.92</v>
      </c>
      <c r="F421" s="4">
        <v>25.92</v>
      </c>
      <c r="G421" s="1">
        <v>2018</v>
      </c>
      <c r="H421" s="1">
        <v>5</v>
      </c>
      <c r="I421" s="1" t="s">
        <v>46</v>
      </c>
      <c r="J421" s="1" t="s">
        <v>25</v>
      </c>
      <c r="K421" s="1" t="s">
        <v>20</v>
      </c>
      <c r="L421" s="1" t="s">
        <v>47</v>
      </c>
      <c r="M421" s="1" t="s">
        <v>27</v>
      </c>
      <c r="O421">
        <f>F421*5.3</f>
        <v>137.376</v>
      </c>
    </row>
    <row r="422" spans="1:15" x14ac:dyDescent="0.25">
      <c r="A422" s="1" t="s">
        <v>668</v>
      </c>
      <c r="B422" s="2">
        <v>43223</v>
      </c>
      <c r="C422" s="1" t="s">
        <v>669</v>
      </c>
      <c r="D422" s="3">
        <v>20</v>
      </c>
      <c r="E422" s="3">
        <v>77</v>
      </c>
      <c r="F422" s="4">
        <v>64.17</v>
      </c>
      <c r="G422" s="1">
        <v>2018</v>
      </c>
      <c r="H422" s="1">
        <v>5</v>
      </c>
      <c r="I422" s="1" t="s">
        <v>134</v>
      </c>
      <c r="J422" s="1" t="s">
        <v>207</v>
      </c>
      <c r="K422" s="1" t="s">
        <v>20</v>
      </c>
      <c r="L422" s="1" t="s">
        <v>135</v>
      </c>
      <c r="M422" s="1" t="s">
        <v>208</v>
      </c>
    </row>
    <row r="423" spans="1:15" x14ac:dyDescent="0.25">
      <c r="A423" s="1" t="s">
        <v>670</v>
      </c>
      <c r="B423" s="2">
        <v>43223</v>
      </c>
      <c r="C423" s="1" t="s">
        <v>671</v>
      </c>
      <c r="E423" s="3">
        <v>187</v>
      </c>
      <c r="F423" s="4">
        <v>187</v>
      </c>
      <c r="G423" s="1">
        <v>2018</v>
      </c>
      <c r="H423" s="1">
        <v>5</v>
      </c>
      <c r="I423" s="1" t="s">
        <v>91</v>
      </c>
      <c r="J423" s="1" t="s">
        <v>207</v>
      </c>
      <c r="K423" s="1" t="s">
        <v>20</v>
      </c>
      <c r="L423" s="1" t="s">
        <v>93</v>
      </c>
      <c r="M423" s="1" t="s">
        <v>208</v>
      </c>
    </row>
    <row r="424" spans="1:15" x14ac:dyDescent="0.25">
      <c r="A424" s="1" t="s">
        <v>672</v>
      </c>
      <c r="B424" s="2">
        <v>43223</v>
      </c>
      <c r="C424" s="1" t="s">
        <v>673</v>
      </c>
      <c r="D424" s="3">
        <v>20</v>
      </c>
      <c r="E424" s="3">
        <v>139.08000000000001</v>
      </c>
      <c r="F424" s="4">
        <v>115.9</v>
      </c>
      <c r="G424" s="1">
        <v>2018</v>
      </c>
      <c r="H424" s="1">
        <v>5</v>
      </c>
      <c r="I424" s="1" t="s">
        <v>34</v>
      </c>
      <c r="J424" s="1" t="s">
        <v>237</v>
      </c>
      <c r="K424" s="1" t="s">
        <v>20</v>
      </c>
      <c r="L424" s="1" t="s">
        <v>36</v>
      </c>
      <c r="M424" s="1" t="s">
        <v>238</v>
      </c>
    </row>
    <row r="425" spans="1:15" x14ac:dyDescent="0.25">
      <c r="A425" s="1" t="s">
        <v>674</v>
      </c>
      <c r="B425" s="2">
        <v>43223</v>
      </c>
      <c r="C425" s="1" t="s">
        <v>675</v>
      </c>
      <c r="E425" s="3">
        <v>112.06</v>
      </c>
      <c r="F425" s="4">
        <v>112.06</v>
      </c>
      <c r="G425" s="1">
        <v>2018</v>
      </c>
      <c r="H425" s="1">
        <v>5</v>
      </c>
      <c r="I425" s="1" t="s">
        <v>97</v>
      </c>
      <c r="J425" s="1" t="s">
        <v>207</v>
      </c>
      <c r="K425" s="1" t="s">
        <v>20</v>
      </c>
      <c r="L425" s="1" t="s">
        <v>99</v>
      </c>
      <c r="M425" s="1" t="s">
        <v>208</v>
      </c>
    </row>
    <row r="426" spans="1:15" x14ac:dyDescent="0.25">
      <c r="A426" s="1" t="s">
        <v>674</v>
      </c>
      <c r="B426" s="2">
        <v>43223</v>
      </c>
      <c r="C426" s="1" t="s">
        <v>675</v>
      </c>
      <c r="E426" s="3">
        <v>112.07</v>
      </c>
      <c r="F426" s="4">
        <v>112.07</v>
      </c>
      <c r="G426" s="1">
        <v>2018</v>
      </c>
      <c r="H426" s="1">
        <v>5</v>
      </c>
      <c r="I426" s="1" t="s">
        <v>91</v>
      </c>
      <c r="J426" s="1" t="s">
        <v>207</v>
      </c>
      <c r="K426" s="1" t="s">
        <v>20</v>
      </c>
      <c r="L426" s="1" t="s">
        <v>93</v>
      </c>
      <c r="M426" s="1" t="s">
        <v>208</v>
      </c>
    </row>
    <row r="427" spans="1:15" x14ac:dyDescent="0.25">
      <c r="A427" s="1" t="s">
        <v>674</v>
      </c>
      <c r="B427" s="2">
        <v>43223</v>
      </c>
      <c r="C427" s="1" t="s">
        <v>675</v>
      </c>
      <c r="E427" s="3">
        <v>112.07</v>
      </c>
      <c r="F427" s="4">
        <v>112.07</v>
      </c>
      <c r="G427" s="1">
        <v>2018</v>
      </c>
      <c r="H427" s="1">
        <v>5</v>
      </c>
      <c r="I427" s="1" t="s">
        <v>91</v>
      </c>
      <c r="J427" s="1" t="s">
        <v>207</v>
      </c>
      <c r="K427" s="1" t="s">
        <v>20</v>
      </c>
      <c r="L427" s="1" t="s">
        <v>93</v>
      </c>
      <c r="M427" s="1" t="s">
        <v>208</v>
      </c>
    </row>
    <row r="428" spans="1:15" x14ac:dyDescent="0.25">
      <c r="A428" s="1" t="s">
        <v>676</v>
      </c>
      <c r="B428" s="2">
        <v>43223</v>
      </c>
      <c r="C428" s="1" t="s">
        <v>677</v>
      </c>
      <c r="E428" s="3">
        <v>60.12</v>
      </c>
      <c r="F428" s="4">
        <v>60.12</v>
      </c>
      <c r="G428" s="1">
        <v>2018</v>
      </c>
      <c r="H428" s="1">
        <v>5</v>
      </c>
      <c r="I428" s="1" t="s">
        <v>211</v>
      </c>
      <c r="J428" s="1" t="s">
        <v>212</v>
      </c>
      <c r="K428" s="1" t="s">
        <v>20</v>
      </c>
      <c r="L428" s="1" t="s">
        <v>213</v>
      </c>
      <c r="M428" s="1" t="s">
        <v>214</v>
      </c>
    </row>
    <row r="429" spans="1:15" x14ac:dyDescent="0.25">
      <c r="A429" s="1" t="s">
        <v>678</v>
      </c>
      <c r="B429" s="2">
        <v>43223</v>
      </c>
      <c r="C429" s="1" t="s">
        <v>679</v>
      </c>
      <c r="E429" s="3">
        <v>25.39</v>
      </c>
      <c r="F429" s="4">
        <v>25.39</v>
      </c>
      <c r="G429" s="1">
        <v>2018</v>
      </c>
      <c r="H429" s="1">
        <v>5</v>
      </c>
      <c r="I429" s="1" t="s">
        <v>86</v>
      </c>
      <c r="J429" s="1" t="s">
        <v>35</v>
      </c>
      <c r="K429" s="1" t="s">
        <v>20</v>
      </c>
      <c r="L429" s="1" t="s">
        <v>87</v>
      </c>
      <c r="M429" s="1" t="s">
        <v>37</v>
      </c>
      <c r="O429">
        <f>F429*1850</f>
        <v>46971.5</v>
      </c>
    </row>
    <row r="430" spans="1:15" x14ac:dyDescent="0.25">
      <c r="A430" s="1" t="s">
        <v>680</v>
      </c>
      <c r="B430" s="2">
        <v>43223</v>
      </c>
      <c r="C430" s="1" t="s">
        <v>681</v>
      </c>
      <c r="D430" s="3">
        <v>20</v>
      </c>
      <c r="E430" s="3">
        <v>50.17</v>
      </c>
      <c r="F430" s="4">
        <v>41.81</v>
      </c>
      <c r="G430" s="1">
        <v>2018</v>
      </c>
      <c r="H430" s="1">
        <v>5</v>
      </c>
      <c r="I430" s="1" t="s">
        <v>70</v>
      </c>
      <c r="J430" s="1" t="s">
        <v>35</v>
      </c>
      <c r="K430" s="1" t="s">
        <v>20</v>
      </c>
      <c r="L430" s="1" t="s">
        <v>71</v>
      </c>
      <c r="M430" s="1" t="s">
        <v>37</v>
      </c>
      <c r="O430" s="8">
        <f>F430</f>
        <v>41.81</v>
      </c>
    </row>
    <row r="431" spans="1:15" x14ac:dyDescent="0.25">
      <c r="A431" s="1" t="s">
        <v>682</v>
      </c>
      <c r="B431" s="2">
        <v>43223</v>
      </c>
      <c r="C431" s="1" t="s">
        <v>683</v>
      </c>
      <c r="E431" s="3">
        <v>34.51</v>
      </c>
      <c r="F431" s="4">
        <v>34.51</v>
      </c>
      <c r="G431" s="1">
        <v>2018</v>
      </c>
      <c r="H431" s="1">
        <v>5</v>
      </c>
      <c r="I431" s="1" t="s">
        <v>86</v>
      </c>
      <c r="J431" s="1" t="s">
        <v>35</v>
      </c>
      <c r="K431" s="1" t="s">
        <v>20</v>
      </c>
      <c r="L431" s="1" t="s">
        <v>87</v>
      </c>
      <c r="M431" s="1" t="s">
        <v>37</v>
      </c>
      <c r="O431">
        <f>F431*1850</f>
        <v>63843.499999999993</v>
      </c>
    </row>
    <row r="432" spans="1:15" x14ac:dyDescent="0.25">
      <c r="A432" s="1" t="s">
        <v>660</v>
      </c>
      <c r="B432" s="2">
        <v>43223</v>
      </c>
      <c r="C432" s="1" t="s">
        <v>59</v>
      </c>
      <c r="E432" s="3">
        <v>6</v>
      </c>
      <c r="F432" s="4">
        <v>6</v>
      </c>
      <c r="G432" s="1">
        <v>2018</v>
      </c>
      <c r="H432" s="1">
        <v>5</v>
      </c>
      <c r="I432" s="1" t="s">
        <v>86</v>
      </c>
      <c r="J432" s="1" t="s">
        <v>41</v>
      </c>
      <c r="K432" s="1" t="s">
        <v>20</v>
      </c>
      <c r="L432" s="1" t="s">
        <v>87</v>
      </c>
      <c r="M432" s="1" t="s">
        <v>43</v>
      </c>
    </row>
    <row r="433" spans="1:15" x14ac:dyDescent="0.25">
      <c r="A433" s="1" t="s">
        <v>684</v>
      </c>
      <c r="B433" s="2">
        <v>43223</v>
      </c>
      <c r="C433" s="1" t="s">
        <v>685</v>
      </c>
      <c r="E433" s="3">
        <v>110.31</v>
      </c>
      <c r="F433" s="4">
        <v>110.31</v>
      </c>
      <c r="G433" s="1">
        <v>2018</v>
      </c>
      <c r="H433" s="1">
        <v>5</v>
      </c>
      <c r="I433" s="1" t="s">
        <v>86</v>
      </c>
      <c r="J433" s="1" t="s">
        <v>35</v>
      </c>
      <c r="K433" s="1" t="s">
        <v>20</v>
      </c>
      <c r="L433" s="1" t="s">
        <v>87</v>
      </c>
      <c r="M433" s="1" t="s">
        <v>37</v>
      </c>
    </row>
    <row r="434" spans="1:15" x14ac:dyDescent="0.25">
      <c r="A434" s="1" t="s">
        <v>686</v>
      </c>
      <c r="B434" s="2">
        <v>43223</v>
      </c>
      <c r="C434" s="1" t="s">
        <v>224</v>
      </c>
      <c r="E434" s="3">
        <v>240.52</v>
      </c>
      <c r="F434" s="4">
        <v>240.52</v>
      </c>
      <c r="G434" s="1">
        <v>2018</v>
      </c>
      <c r="H434" s="1">
        <v>5</v>
      </c>
      <c r="I434" s="1" t="s">
        <v>18</v>
      </c>
      <c r="J434" s="1" t="s">
        <v>51</v>
      </c>
      <c r="K434" s="1" t="s">
        <v>20</v>
      </c>
      <c r="L434" s="1" t="s">
        <v>21</v>
      </c>
      <c r="M434" s="1" t="s">
        <v>53</v>
      </c>
      <c r="O434">
        <f>F434* 6.04</f>
        <v>1452.7408</v>
      </c>
    </row>
    <row r="435" spans="1:15" x14ac:dyDescent="0.25">
      <c r="A435" s="1" t="s">
        <v>686</v>
      </c>
      <c r="B435" s="2">
        <v>43223</v>
      </c>
      <c r="C435" s="1" t="s">
        <v>224</v>
      </c>
      <c r="E435" s="3">
        <v>75.900000000000006</v>
      </c>
      <c r="F435" s="4">
        <v>75.900000000000006</v>
      </c>
      <c r="G435" s="1">
        <v>2018</v>
      </c>
      <c r="H435" s="1">
        <v>5</v>
      </c>
      <c r="I435" s="1" t="s">
        <v>225</v>
      </c>
      <c r="J435" s="1" t="s">
        <v>226</v>
      </c>
      <c r="K435" s="1" t="s">
        <v>20</v>
      </c>
      <c r="L435" s="1" t="s">
        <v>227</v>
      </c>
      <c r="M435" s="1" t="s">
        <v>53</v>
      </c>
      <c r="O435">
        <f>F435*7.34</f>
        <v>557.10599999999999</v>
      </c>
    </row>
    <row r="436" spans="1:15" x14ac:dyDescent="0.25">
      <c r="A436" s="1" t="s">
        <v>687</v>
      </c>
      <c r="B436" s="2">
        <v>43223</v>
      </c>
      <c r="C436" s="1" t="s">
        <v>688</v>
      </c>
      <c r="E436" s="3">
        <v>35.1</v>
      </c>
      <c r="F436" s="4">
        <v>35.1</v>
      </c>
      <c r="G436" s="1">
        <v>2018</v>
      </c>
      <c r="H436" s="1">
        <v>5</v>
      </c>
      <c r="I436" s="1" t="s">
        <v>91</v>
      </c>
      <c r="J436" s="1" t="s">
        <v>207</v>
      </c>
      <c r="K436" s="1" t="s">
        <v>20</v>
      </c>
      <c r="L436" s="1" t="s">
        <v>93</v>
      </c>
      <c r="M436" s="1" t="s">
        <v>208</v>
      </c>
      <c r="O436">
        <v>200</v>
      </c>
    </row>
    <row r="437" spans="1:15" x14ac:dyDescent="0.25">
      <c r="A437" s="1" t="s">
        <v>689</v>
      </c>
      <c r="B437" s="2">
        <v>43224</v>
      </c>
      <c r="C437" s="1" t="s">
        <v>690</v>
      </c>
      <c r="E437" s="3">
        <v>418.05</v>
      </c>
      <c r="F437" s="4">
        <v>418.05</v>
      </c>
      <c r="G437" s="1">
        <v>2018</v>
      </c>
      <c r="H437" s="1">
        <v>5</v>
      </c>
      <c r="I437" s="1" t="s">
        <v>345</v>
      </c>
      <c r="J437" s="1" t="s">
        <v>35</v>
      </c>
      <c r="K437" s="1" t="s">
        <v>20</v>
      </c>
      <c r="L437" s="1" t="s">
        <v>346</v>
      </c>
      <c r="M437" s="1" t="s">
        <v>37</v>
      </c>
    </row>
    <row r="438" spans="1:15" x14ac:dyDescent="0.25">
      <c r="A438" s="1" t="s">
        <v>691</v>
      </c>
      <c r="B438" s="2">
        <v>43224</v>
      </c>
      <c r="C438" s="1" t="s">
        <v>692</v>
      </c>
      <c r="E438" s="3">
        <v>16.93</v>
      </c>
      <c r="F438" s="4">
        <v>16.93</v>
      </c>
      <c r="G438" s="1">
        <v>2018</v>
      </c>
      <c r="H438" s="1">
        <v>5</v>
      </c>
      <c r="I438" s="1" t="s">
        <v>138</v>
      </c>
      <c r="J438" s="1" t="s">
        <v>35</v>
      </c>
      <c r="K438" s="1" t="s">
        <v>20</v>
      </c>
      <c r="L438" s="1" t="s">
        <v>139</v>
      </c>
      <c r="M438" s="1" t="s">
        <v>37</v>
      </c>
      <c r="O438">
        <f>F438*245</f>
        <v>4147.8500000000004</v>
      </c>
    </row>
    <row r="439" spans="1:15" x14ac:dyDescent="0.25">
      <c r="A439" s="1" t="s">
        <v>693</v>
      </c>
      <c r="B439" s="2">
        <v>43224</v>
      </c>
      <c r="C439" s="1" t="s">
        <v>694</v>
      </c>
      <c r="E439" s="3">
        <v>1336.1</v>
      </c>
      <c r="F439" s="4">
        <v>1336.1</v>
      </c>
      <c r="G439" s="1">
        <v>2018</v>
      </c>
      <c r="H439" s="1">
        <v>5</v>
      </c>
      <c r="I439" s="1" t="s">
        <v>80</v>
      </c>
      <c r="J439" s="1" t="s">
        <v>81</v>
      </c>
      <c r="K439" s="1" t="s">
        <v>20</v>
      </c>
      <c r="L439" s="1" t="s">
        <v>82</v>
      </c>
      <c r="M439" s="1" t="s">
        <v>83</v>
      </c>
      <c r="O439">
        <f>F439*26.6</f>
        <v>35540.26</v>
      </c>
    </row>
    <row r="440" spans="1:15" x14ac:dyDescent="0.25">
      <c r="A440" s="1" t="s">
        <v>693</v>
      </c>
      <c r="B440" s="2">
        <v>43224</v>
      </c>
      <c r="C440" s="1" t="s">
        <v>695</v>
      </c>
      <c r="D440" s="3">
        <v>20</v>
      </c>
      <c r="E440" s="3">
        <v>11.27</v>
      </c>
      <c r="F440" s="4">
        <v>9.39</v>
      </c>
      <c r="G440" s="1">
        <v>2018</v>
      </c>
      <c r="H440" s="1">
        <v>5</v>
      </c>
      <c r="I440" s="1" t="s">
        <v>34</v>
      </c>
      <c r="J440" s="1" t="s">
        <v>98</v>
      </c>
      <c r="K440" s="1" t="s">
        <v>20</v>
      </c>
      <c r="L440" s="1" t="s">
        <v>36</v>
      </c>
      <c r="M440" s="1" t="s">
        <v>100</v>
      </c>
    </row>
    <row r="441" spans="1:15" x14ac:dyDescent="0.25">
      <c r="A441" s="1" t="s">
        <v>696</v>
      </c>
      <c r="B441" s="2">
        <v>43224</v>
      </c>
      <c r="C441" s="1" t="s">
        <v>697</v>
      </c>
      <c r="D441" s="3">
        <v>20</v>
      </c>
      <c r="E441" s="3">
        <v>655.20000000000005</v>
      </c>
      <c r="F441" s="4">
        <v>546</v>
      </c>
      <c r="G441" s="1">
        <v>2018</v>
      </c>
      <c r="H441" s="1">
        <v>5</v>
      </c>
      <c r="I441" s="1" t="s">
        <v>111</v>
      </c>
      <c r="J441" s="1" t="s">
        <v>35</v>
      </c>
      <c r="K441" s="1" t="s">
        <v>20</v>
      </c>
      <c r="L441" s="1" t="s">
        <v>112</v>
      </c>
      <c r="M441" s="1" t="s">
        <v>37</v>
      </c>
    </row>
    <row r="442" spans="1:15" x14ac:dyDescent="0.25">
      <c r="A442" s="1" t="s">
        <v>693</v>
      </c>
      <c r="B442" s="2">
        <v>43224</v>
      </c>
      <c r="C442" s="1" t="s">
        <v>698</v>
      </c>
      <c r="D442" s="3">
        <v>20</v>
      </c>
      <c r="E442" s="3">
        <v>10.92</v>
      </c>
      <c r="F442" s="4">
        <v>9.1</v>
      </c>
      <c r="G442" s="1">
        <v>2018</v>
      </c>
      <c r="H442" s="1">
        <v>5</v>
      </c>
      <c r="I442" s="1" t="s">
        <v>34</v>
      </c>
      <c r="J442" s="1" t="s">
        <v>35</v>
      </c>
      <c r="K442" s="1" t="s">
        <v>20</v>
      </c>
      <c r="L442" s="1" t="s">
        <v>36</v>
      </c>
      <c r="M442" s="1" t="s">
        <v>37</v>
      </c>
    </row>
    <row r="443" spans="1:15" x14ac:dyDescent="0.25">
      <c r="A443" s="1" t="s">
        <v>699</v>
      </c>
      <c r="B443" s="2">
        <v>43224</v>
      </c>
      <c r="C443" s="1" t="s">
        <v>29</v>
      </c>
      <c r="E443" s="3">
        <v>95.43</v>
      </c>
      <c r="F443" s="4">
        <v>95.43</v>
      </c>
      <c r="G443" s="1">
        <v>2018</v>
      </c>
      <c r="H443" s="1">
        <v>5</v>
      </c>
      <c r="I443" s="1" t="s">
        <v>30</v>
      </c>
      <c r="J443" s="1" t="s">
        <v>25</v>
      </c>
      <c r="K443" s="1" t="s">
        <v>20</v>
      </c>
      <c r="L443" s="1" t="s">
        <v>31</v>
      </c>
      <c r="M443" s="1" t="s">
        <v>27</v>
      </c>
    </row>
    <row r="444" spans="1:15" x14ac:dyDescent="0.25">
      <c r="A444" s="1" t="s">
        <v>700</v>
      </c>
      <c r="B444" s="2">
        <v>43224</v>
      </c>
      <c r="C444" s="1" t="s">
        <v>701</v>
      </c>
      <c r="E444" s="3">
        <v>915.84</v>
      </c>
      <c r="F444" s="4">
        <v>915.84</v>
      </c>
      <c r="G444" s="1">
        <v>2018</v>
      </c>
      <c r="H444" s="1">
        <v>5</v>
      </c>
      <c r="I444" s="1" t="s">
        <v>168</v>
      </c>
      <c r="J444" s="1" t="s">
        <v>35</v>
      </c>
      <c r="K444" s="1" t="s">
        <v>20</v>
      </c>
      <c r="L444" s="1" t="s">
        <v>169</v>
      </c>
      <c r="M444" s="1" t="s">
        <v>37</v>
      </c>
    </row>
    <row r="445" spans="1:15" x14ac:dyDescent="0.25">
      <c r="A445" s="1" t="s">
        <v>702</v>
      </c>
      <c r="B445" s="2">
        <v>43224</v>
      </c>
      <c r="C445" s="1" t="s">
        <v>703</v>
      </c>
      <c r="E445" s="3">
        <v>279.89999999999998</v>
      </c>
      <c r="F445" s="4">
        <v>279.89999999999998</v>
      </c>
      <c r="G445" s="1">
        <v>2018</v>
      </c>
      <c r="H445" s="1">
        <v>5</v>
      </c>
      <c r="I445" s="1" t="s">
        <v>704</v>
      </c>
      <c r="J445" s="1" t="s">
        <v>35</v>
      </c>
      <c r="K445" s="1" t="s">
        <v>20</v>
      </c>
      <c r="L445" s="1" t="s">
        <v>705</v>
      </c>
      <c r="M445" s="1" t="s">
        <v>37</v>
      </c>
    </row>
    <row r="446" spans="1:15" x14ac:dyDescent="0.25">
      <c r="A446" s="1" t="s">
        <v>706</v>
      </c>
      <c r="B446" s="2">
        <v>43224</v>
      </c>
      <c r="C446" s="1" t="s">
        <v>707</v>
      </c>
      <c r="E446" s="3">
        <v>339.9</v>
      </c>
      <c r="F446" s="4">
        <v>339.9</v>
      </c>
      <c r="G446" s="1">
        <v>2018</v>
      </c>
      <c r="H446" s="1">
        <v>5</v>
      </c>
      <c r="I446" s="1" t="s">
        <v>704</v>
      </c>
      <c r="J446" s="1" t="s">
        <v>35</v>
      </c>
      <c r="K446" s="1" t="s">
        <v>20</v>
      </c>
      <c r="L446" s="1" t="s">
        <v>705</v>
      </c>
      <c r="M446" s="1" t="s">
        <v>37</v>
      </c>
    </row>
    <row r="447" spans="1:15" x14ac:dyDescent="0.25">
      <c r="A447" s="1" t="s">
        <v>708</v>
      </c>
      <c r="B447" s="2">
        <v>43224</v>
      </c>
      <c r="C447" s="1" t="s">
        <v>709</v>
      </c>
      <c r="E447" s="3">
        <v>47.61</v>
      </c>
      <c r="F447" s="4">
        <v>47.61</v>
      </c>
      <c r="G447" s="1">
        <v>2018</v>
      </c>
      <c r="H447" s="1">
        <v>5</v>
      </c>
      <c r="I447" s="1" t="s">
        <v>312</v>
      </c>
      <c r="J447" s="1" t="s">
        <v>35</v>
      </c>
      <c r="K447" s="1" t="s">
        <v>20</v>
      </c>
      <c r="L447" s="1" t="s">
        <v>313</v>
      </c>
      <c r="M447" s="1" t="s">
        <v>37</v>
      </c>
    </row>
    <row r="448" spans="1:15" x14ac:dyDescent="0.25">
      <c r="A448" s="1" t="s">
        <v>710</v>
      </c>
      <c r="B448" s="2">
        <v>43234</v>
      </c>
      <c r="C448" s="1" t="s">
        <v>711</v>
      </c>
      <c r="E448" s="3">
        <v>295.26</v>
      </c>
      <c r="F448" s="4">
        <v>295.26</v>
      </c>
      <c r="G448" s="1">
        <v>2018</v>
      </c>
      <c r="H448" s="1">
        <v>5</v>
      </c>
      <c r="I448" s="1" t="s">
        <v>18</v>
      </c>
      <c r="J448" s="1" t="s">
        <v>19</v>
      </c>
      <c r="K448" s="1" t="s">
        <v>20</v>
      </c>
      <c r="L448" s="1" t="s">
        <v>21</v>
      </c>
      <c r="M448" s="1" t="s">
        <v>22</v>
      </c>
    </row>
    <row r="449" spans="1:15" x14ac:dyDescent="0.25">
      <c r="A449" s="1" t="s">
        <v>712</v>
      </c>
      <c r="B449" s="2">
        <v>43234</v>
      </c>
      <c r="C449" s="1" t="s">
        <v>462</v>
      </c>
      <c r="D449" s="3">
        <v>20</v>
      </c>
      <c r="E449" s="3">
        <v>14.99</v>
      </c>
      <c r="F449" s="4">
        <v>12.49</v>
      </c>
      <c r="G449" s="1">
        <v>2018</v>
      </c>
      <c r="H449" s="1">
        <v>5</v>
      </c>
      <c r="I449" s="1" t="s">
        <v>134</v>
      </c>
      <c r="J449" s="1" t="s">
        <v>35</v>
      </c>
      <c r="K449" s="1" t="s">
        <v>20</v>
      </c>
      <c r="L449" s="1" t="s">
        <v>135</v>
      </c>
      <c r="M449" s="1" t="s">
        <v>37</v>
      </c>
      <c r="O449">
        <f>F449*50</f>
        <v>624.5</v>
      </c>
    </row>
    <row r="450" spans="1:15" x14ac:dyDescent="0.25">
      <c r="A450" s="1" t="s">
        <v>713</v>
      </c>
      <c r="B450" s="2">
        <v>43234</v>
      </c>
      <c r="C450" s="1" t="s">
        <v>714</v>
      </c>
      <c r="D450" s="3">
        <v>20</v>
      </c>
      <c r="E450" s="3">
        <v>16.739999999999998</v>
      </c>
      <c r="F450" s="4">
        <v>13.95</v>
      </c>
      <c r="G450" s="1">
        <v>2018</v>
      </c>
      <c r="H450" s="1">
        <v>5</v>
      </c>
      <c r="I450" s="1" t="s">
        <v>134</v>
      </c>
      <c r="J450" s="1" t="s">
        <v>35</v>
      </c>
      <c r="K450" s="1" t="s">
        <v>20</v>
      </c>
      <c r="L450" s="1" t="s">
        <v>135</v>
      </c>
      <c r="M450" s="1" t="s">
        <v>37</v>
      </c>
    </row>
    <row r="451" spans="1:15" x14ac:dyDescent="0.25">
      <c r="A451" s="1" t="s">
        <v>715</v>
      </c>
      <c r="B451" s="2">
        <v>43234</v>
      </c>
      <c r="C451" s="1" t="s">
        <v>716</v>
      </c>
      <c r="D451" s="3">
        <v>20</v>
      </c>
      <c r="E451" s="3">
        <v>50.7</v>
      </c>
      <c r="F451" s="4">
        <v>42.25</v>
      </c>
      <c r="G451" s="1">
        <v>2018</v>
      </c>
      <c r="H451" s="1">
        <v>5</v>
      </c>
      <c r="I451" s="1" t="s">
        <v>111</v>
      </c>
      <c r="J451" s="1" t="s">
        <v>98</v>
      </c>
      <c r="K451" s="1" t="s">
        <v>20</v>
      </c>
      <c r="L451" s="1" t="s">
        <v>112</v>
      </c>
      <c r="M451" s="1" t="s">
        <v>100</v>
      </c>
    </row>
    <row r="452" spans="1:15" x14ac:dyDescent="0.25">
      <c r="A452" s="1" t="s">
        <v>715</v>
      </c>
      <c r="B452" s="2">
        <v>43234</v>
      </c>
      <c r="C452" s="1" t="s">
        <v>716</v>
      </c>
      <c r="E452" s="3">
        <v>50.7</v>
      </c>
      <c r="F452" s="4">
        <v>50.7</v>
      </c>
      <c r="G452" s="1">
        <v>2018</v>
      </c>
      <c r="H452" s="1">
        <v>5</v>
      </c>
      <c r="I452" s="1" t="s">
        <v>111</v>
      </c>
      <c r="J452" s="1" t="s">
        <v>98</v>
      </c>
      <c r="K452" s="1" t="s">
        <v>20</v>
      </c>
      <c r="L452" s="1" t="s">
        <v>112</v>
      </c>
      <c r="M452" s="1" t="s">
        <v>100</v>
      </c>
    </row>
    <row r="453" spans="1:15" x14ac:dyDescent="0.25">
      <c r="A453" s="1" t="s">
        <v>717</v>
      </c>
      <c r="B453" s="2">
        <v>43234</v>
      </c>
      <c r="C453" s="1" t="s">
        <v>718</v>
      </c>
      <c r="E453" s="3">
        <v>93.6</v>
      </c>
      <c r="F453" s="4">
        <v>93.6</v>
      </c>
      <c r="G453" s="1">
        <v>2018</v>
      </c>
      <c r="H453" s="1">
        <v>5</v>
      </c>
      <c r="I453" s="1" t="s">
        <v>219</v>
      </c>
      <c r="J453" s="1" t="s">
        <v>35</v>
      </c>
      <c r="K453" s="1" t="s">
        <v>20</v>
      </c>
      <c r="L453" s="1" t="s">
        <v>220</v>
      </c>
      <c r="M453" s="1" t="s">
        <v>37</v>
      </c>
      <c r="O453">
        <f>F453*60</f>
        <v>5616</v>
      </c>
    </row>
    <row r="454" spans="1:15" x14ac:dyDescent="0.25">
      <c r="A454" s="1" t="s">
        <v>717</v>
      </c>
      <c r="B454" s="2">
        <v>43234</v>
      </c>
      <c r="C454" s="1" t="s">
        <v>718</v>
      </c>
      <c r="E454" s="3">
        <v>93.6</v>
      </c>
      <c r="F454" s="4">
        <v>93.6</v>
      </c>
      <c r="G454" s="1">
        <v>2018</v>
      </c>
      <c r="H454" s="1">
        <v>5</v>
      </c>
      <c r="I454" s="1" t="s">
        <v>219</v>
      </c>
      <c r="J454" s="1" t="s">
        <v>35</v>
      </c>
      <c r="K454" s="1" t="s">
        <v>20</v>
      </c>
      <c r="L454" s="1" t="s">
        <v>220</v>
      </c>
      <c r="M454" s="1" t="s">
        <v>37</v>
      </c>
      <c r="O454">
        <f>F454*60</f>
        <v>5616</v>
      </c>
    </row>
    <row r="455" spans="1:15" x14ac:dyDescent="0.25">
      <c r="A455" s="1" t="s">
        <v>717</v>
      </c>
      <c r="B455" s="2">
        <v>43234</v>
      </c>
      <c r="C455" s="1" t="s">
        <v>718</v>
      </c>
      <c r="E455" s="3">
        <v>93.6</v>
      </c>
      <c r="F455" s="4">
        <v>93.6</v>
      </c>
      <c r="G455" s="1">
        <v>2018</v>
      </c>
      <c r="H455" s="1">
        <v>5</v>
      </c>
      <c r="I455" s="1" t="s">
        <v>219</v>
      </c>
      <c r="J455" s="1" t="s">
        <v>35</v>
      </c>
      <c r="K455" s="1" t="s">
        <v>20</v>
      </c>
      <c r="L455" s="1" t="s">
        <v>220</v>
      </c>
      <c r="M455" s="1" t="s">
        <v>37</v>
      </c>
      <c r="O455">
        <f>F455*60</f>
        <v>5616</v>
      </c>
    </row>
    <row r="456" spans="1:15" x14ac:dyDescent="0.25">
      <c r="A456" s="1" t="s">
        <v>717</v>
      </c>
      <c r="B456" s="2">
        <v>43234</v>
      </c>
      <c r="C456" s="1" t="s">
        <v>718</v>
      </c>
      <c r="E456" s="3">
        <v>93.6</v>
      </c>
      <c r="F456" s="4">
        <v>93.6</v>
      </c>
      <c r="G456" s="1">
        <v>2018</v>
      </c>
      <c r="H456" s="1">
        <v>5</v>
      </c>
      <c r="I456" s="1" t="s">
        <v>219</v>
      </c>
      <c r="J456" s="1" t="s">
        <v>35</v>
      </c>
      <c r="K456" s="1" t="s">
        <v>20</v>
      </c>
      <c r="L456" s="1" t="s">
        <v>220</v>
      </c>
      <c r="M456" s="1" t="s">
        <v>37</v>
      </c>
      <c r="O456">
        <f>F456*60</f>
        <v>5616</v>
      </c>
    </row>
    <row r="457" spans="1:15" x14ac:dyDescent="0.25">
      <c r="A457" s="1" t="s">
        <v>712</v>
      </c>
      <c r="B457" s="2">
        <v>43234</v>
      </c>
      <c r="C457" s="1" t="s">
        <v>719</v>
      </c>
      <c r="D457" s="3">
        <v>20</v>
      </c>
      <c r="E457" s="3">
        <v>28.76</v>
      </c>
      <c r="F457" s="4">
        <v>23.97</v>
      </c>
      <c r="G457" s="1">
        <v>2018</v>
      </c>
      <c r="H457" s="1">
        <v>5</v>
      </c>
      <c r="I457" s="1" t="s">
        <v>134</v>
      </c>
      <c r="J457" s="1" t="s">
        <v>98</v>
      </c>
      <c r="K457" s="1" t="s">
        <v>20</v>
      </c>
      <c r="L457" s="1" t="s">
        <v>135</v>
      </c>
      <c r="M457" s="1" t="s">
        <v>100</v>
      </c>
      <c r="O457">
        <f>F457*4.8</f>
        <v>115.056</v>
      </c>
    </row>
    <row r="458" spans="1:15" x14ac:dyDescent="0.25">
      <c r="A458" s="1" t="s">
        <v>720</v>
      </c>
      <c r="B458" s="2">
        <v>43234</v>
      </c>
      <c r="C458" s="1" t="s">
        <v>721</v>
      </c>
      <c r="D458" s="3">
        <v>20</v>
      </c>
      <c r="E458" s="3">
        <v>625.38</v>
      </c>
      <c r="F458" s="4">
        <v>521.15</v>
      </c>
      <c r="G458" s="1">
        <v>2018</v>
      </c>
      <c r="H458" s="1">
        <v>5</v>
      </c>
      <c r="I458" s="1" t="s">
        <v>34</v>
      </c>
      <c r="J458" s="1" t="s">
        <v>237</v>
      </c>
      <c r="K458" s="1" t="s">
        <v>20</v>
      </c>
      <c r="L458" s="1" t="s">
        <v>36</v>
      </c>
      <c r="M458" s="1" t="s">
        <v>238</v>
      </c>
      <c r="O458">
        <f>F458*25</f>
        <v>13028.75</v>
      </c>
    </row>
    <row r="459" spans="1:15" x14ac:dyDescent="0.25">
      <c r="A459" s="1" t="s">
        <v>722</v>
      </c>
      <c r="B459" s="2">
        <v>43234</v>
      </c>
      <c r="C459" s="1" t="s">
        <v>723</v>
      </c>
      <c r="E459" s="3">
        <v>105.84</v>
      </c>
      <c r="F459" s="4">
        <v>105.84</v>
      </c>
      <c r="G459" s="1">
        <v>2018</v>
      </c>
      <c r="H459" s="1">
        <v>5</v>
      </c>
      <c r="I459" s="1" t="s">
        <v>91</v>
      </c>
      <c r="J459" s="1" t="s">
        <v>98</v>
      </c>
      <c r="K459" s="1" t="s">
        <v>20</v>
      </c>
      <c r="L459" s="1" t="s">
        <v>93</v>
      </c>
      <c r="M459" s="1" t="s">
        <v>100</v>
      </c>
      <c r="O459">
        <f>F459*178</f>
        <v>18839.52</v>
      </c>
    </row>
    <row r="460" spans="1:15" x14ac:dyDescent="0.25">
      <c r="A460" s="1" t="s">
        <v>724</v>
      </c>
      <c r="B460" s="2">
        <v>43234</v>
      </c>
      <c r="C460" s="1" t="s">
        <v>725</v>
      </c>
      <c r="D460" s="3">
        <v>20</v>
      </c>
      <c r="E460" s="3">
        <v>213.08</v>
      </c>
      <c r="F460" s="4">
        <v>177.57</v>
      </c>
      <c r="G460" s="1">
        <v>2018</v>
      </c>
      <c r="H460" s="1">
        <v>5</v>
      </c>
      <c r="I460" s="1" t="s">
        <v>34</v>
      </c>
      <c r="J460" s="1" t="s">
        <v>237</v>
      </c>
      <c r="K460" s="1" t="s">
        <v>20</v>
      </c>
      <c r="L460" s="1" t="s">
        <v>36</v>
      </c>
      <c r="M460" s="1" t="s">
        <v>238</v>
      </c>
    </row>
    <row r="461" spans="1:15" x14ac:dyDescent="0.25">
      <c r="A461" s="1" t="s">
        <v>726</v>
      </c>
      <c r="B461" s="2">
        <v>43235</v>
      </c>
      <c r="C461" s="1" t="s">
        <v>29</v>
      </c>
      <c r="E461" s="3">
        <v>100.23</v>
      </c>
      <c r="F461" s="4">
        <v>100.23</v>
      </c>
      <c r="G461" s="1">
        <v>2018</v>
      </c>
      <c r="H461" s="1">
        <v>5</v>
      </c>
      <c r="I461" s="1" t="s">
        <v>30</v>
      </c>
      <c r="J461" s="1" t="s">
        <v>25</v>
      </c>
      <c r="K461" s="1" t="s">
        <v>20</v>
      </c>
      <c r="L461" s="1" t="s">
        <v>31</v>
      </c>
      <c r="M461" s="1" t="s">
        <v>27</v>
      </c>
    </row>
    <row r="462" spans="1:15" x14ac:dyDescent="0.25">
      <c r="A462" s="1" t="s">
        <v>727</v>
      </c>
      <c r="B462" s="2">
        <v>43235</v>
      </c>
      <c r="C462" s="1" t="s">
        <v>728</v>
      </c>
      <c r="E462" s="3">
        <v>149</v>
      </c>
      <c r="F462" s="4">
        <v>149</v>
      </c>
      <c r="G462" s="1">
        <v>2018</v>
      </c>
      <c r="H462" s="1">
        <v>5</v>
      </c>
      <c r="I462" s="1" t="s">
        <v>30</v>
      </c>
      <c r="J462" s="1" t="s">
        <v>25</v>
      </c>
      <c r="K462" s="1" t="s">
        <v>20</v>
      </c>
      <c r="L462" s="1" t="s">
        <v>31</v>
      </c>
      <c r="M462" s="1" t="s">
        <v>27</v>
      </c>
    </row>
    <row r="463" spans="1:15" x14ac:dyDescent="0.25">
      <c r="A463" s="1" t="s">
        <v>729</v>
      </c>
      <c r="B463" s="2">
        <v>43236</v>
      </c>
      <c r="C463" s="1" t="s">
        <v>730</v>
      </c>
      <c r="E463" s="3">
        <v>198</v>
      </c>
      <c r="F463" s="4">
        <v>198</v>
      </c>
      <c r="G463" s="1">
        <v>2018</v>
      </c>
      <c r="H463" s="1">
        <v>5</v>
      </c>
      <c r="I463" s="1" t="s">
        <v>91</v>
      </c>
      <c r="J463" s="1" t="s">
        <v>35</v>
      </c>
      <c r="K463" s="1" t="s">
        <v>20</v>
      </c>
      <c r="L463" s="1" t="s">
        <v>93</v>
      </c>
      <c r="M463" s="1" t="s">
        <v>37</v>
      </c>
    </row>
    <row r="464" spans="1:15" x14ac:dyDescent="0.25">
      <c r="A464" s="1" t="s">
        <v>731</v>
      </c>
      <c r="B464" s="2">
        <v>43236</v>
      </c>
      <c r="C464" s="1" t="s">
        <v>732</v>
      </c>
      <c r="E464" s="3">
        <v>42.23</v>
      </c>
      <c r="F464" s="4">
        <v>42.23</v>
      </c>
      <c r="G464" s="1">
        <v>2018</v>
      </c>
      <c r="H464" s="1">
        <v>5</v>
      </c>
      <c r="I464" s="1" t="s">
        <v>50</v>
      </c>
      <c r="J464" s="1" t="s">
        <v>51</v>
      </c>
      <c r="K464" s="1" t="s">
        <v>20</v>
      </c>
      <c r="L464" s="1" t="s">
        <v>52</v>
      </c>
      <c r="M464" s="1" t="s">
        <v>53</v>
      </c>
      <c r="O464">
        <f>F464*5.7</f>
        <v>240.71099999999998</v>
      </c>
    </row>
    <row r="465" spans="1:15" x14ac:dyDescent="0.25">
      <c r="A465" s="1" t="s">
        <v>733</v>
      </c>
      <c r="B465" s="2">
        <v>43236</v>
      </c>
      <c r="C465" s="1" t="s">
        <v>734</v>
      </c>
      <c r="E465" s="3">
        <v>149.24</v>
      </c>
      <c r="F465" s="4">
        <v>149.24</v>
      </c>
      <c r="G465" s="1">
        <v>2018</v>
      </c>
      <c r="H465" s="1">
        <v>5</v>
      </c>
      <c r="I465" s="1" t="s">
        <v>91</v>
      </c>
      <c r="J465" s="1" t="s">
        <v>207</v>
      </c>
      <c r="K465" s="1" t="s">
        <v>20</v>
      </c>
      <c r="L465" s="1" t="s">
        <v>93</v>
      </c>
      <c r="M465" s="1" t="s">
        <v>208</v>
      </c>
    </row>
    <row r="466" spans="1:15" x14ac:dyDescent="0.25">
      <c r="A466" s="1" t="s">
        <v>735</v>
      </c>
      <c r="B466" s="2">
        <v>43236</v>
      </c>
      <c r="C466" s="1" t="s">
        <v>7893</v>
      </c>
      <c r="E466" s="3">
        <v>729.13</v>
      </c>
      <c r="F466" s="4">
        <v>729.13</v>
      </c>
      <c r="G466" s="1">
        <v>2018</v>
      </c>
      <c r="H466" s="1">
        <v>5</v>
      </c>
      <c r="I466" s="1" t="s">
        <v>312</v>
      </c>
      <c r="J466" s="1" t="s">
        <v>35</v>
      </c>
      <c r="K466" s="1" t="s">
        <v>20</v>
      </c>
      <c r="L466" s="1" t="s">
        <v>313</v>
      </c>
      <c r="M466" s="1" t="s">
        <v>37</v>
      </c>
    </row>
    <row r="467" spans="1:15" x14ac:dyDescent="0.25">
      <c r="A467" s="1" t="s">
        <v>736</v>
      </c>
      <c r="B467" s="2">
        <v>43236</v>
      </c>
      <c r="C467" s="1" t="s">
        <v>737</v>
      </c>
      <c r="D467" s="3">
        <v>20</v>
      </c>
      <c r="E467" s="3">
        <v>3779.82</v>
      </c>
      <c r="F467" s="4">
        <v>3149.85</v>
      </c>
      <c r="G467" s="1">
        <v>2018</v>
      </c>
      <c r="H467" s="1">
        <v>5</v>
      </c>
      <c r="I467" s="1" t="s">
        <v>56</v>
      </c>
      <c r="J467" s="1" t="s">
        <v>177</v>
      </c>
      <c r="K467" s="1" t="s">
        <v>20</v>
      </c>
      <c r="L467" s="1" t="s">
        <v>57</v>
      </c>
      <c r="M467" s="1" t="s">
        <v>178</v>
      </c>
      <c r="O467">
        <f>F467*2.94</f>
        <v>9260.5589999999993</v>
      </c>
    </row>
    <row r="468" spans="1:15" x14ac:dyDescent="0.25">
      <c r="A468" s="1" t="s">
        <v>738</v>
      </c>
      <c r="B468" s="2">
        <v>43236</v>
      </c>
      <c r="C468" s="1" t="s">
        <v>739</v>
      </c>
      <c r="E468" s="3">
        <v>107.64</v>
      </c>
      <c r="F468" s="4">
        <v>107.64</v>
      </c>
      <c r="G468" s="1">
        <v>2018</v>
      </c>
      <c r="H468" s="1">
        <v>5</v>
      </c>
      <c r="I468" s="1" t="s">
        <v>97</v>
      </c>
      <c r="J468" s="1" t="s">
        <v>35</v>
      </c>
      <c r="K468" s="1" t="s">
        <v>20</v>
      </c>
      <c r="L468" s="1" t="s">
        <v>99</v>
      </c>
      <c r="M468" s="1" t="s">
        <v>37</v>
      </c>
    </row>
    <row r="469" spans="1:15" x14ac:dyDescent="0.25">
      <c r="A469" s="1" t="s">
        <v>740</v>
      </c>
      <c r="B469" s="2">
        <v>43236</v>
      </c>
      <c r="C469" s="1" t="s">
        <v>741</v>
      </c>
      <c r="E469" s="3">
        <v>150.71</v>
      </c>
      <c r="F469" s="4">
        <v>150.71</v>
      </c>
      <c r="G469" s="1">
        <v>2018</v>
      </c>
      <c r="H469" s="1">
        <v>5</v>
      </c>
      <c r="I469" s="1" t="s">
        <v>345</v>
      </c>
      <c r="J469" s="1" t="s">
        <v>35</v>
      </c>
      <c r="K469" s="1" t="s">
        <v>20</v>
      </c>
      <c r="L469" s="1" t="s">
        <v>346</v>
      </c>
      <c r="M469" s="1" t="s">
        <v>37</v>
      </c>
    </row>
    <row r="470" spans="1:15" x14ac:dyDescent="0.25">
      <c r="A470" s="1" t="s">
        <v>742</v>
      </c>
      <c r="B470" s="2">
        <v>43236</v>
      </c>
      <c r="C470" s="1" t="s">
        <v>743</v>
      </c>
      <c r="E470" s="3">
        <v>84</v>
      </c>
      <c r="F470" s="4">
        <v>84</v>
      </c>
      <c r="G470" s="1">
        <v>2018</v>
      </c>
      <c r="H470" s="1">
        <v>5</v>
      </c>
      <c r="I470" s="1" t="s">
        <v>225</v>
      </c>
      <c r="J470" s="1" t="s">
        <v>226</v>
      </c>
      <c r="K470" s="1" t="s">
        <v>20</v>
      </c>
      <c r="L470" s="1" t="s">
        <v>227</v>
      </c>
      <c r="M470" s="1" t="s">
        <v>53</v>
      </c>
      <c r="O470">
        <f>F470*7.34</f>
        <v>616.55999999999995</v>
      </c>
    </row>
    <row r="471" spans="1:15" x14ac:dyDescent="0.25">
      <c r="A471" s="1" t="s">
        <v>744</v>
      </c>
      <c r="B471" s="2">
        <v>43237</v>
      </c>
      <c r="C471" s="1" t="s">
        <v>745</v>
      </c>
      <c r="E471" s="3">
        <v>510.6</v>
      </c>
      <c r="F471" s="4">
        <v>510.6</v>
      </c>
      <c r="G471" s="1">
        <v>2018</v>
      </c>
      <c r="H471" s="1">
        <v>5</v>
      </c>
      <c r="I471" s="1" t="s">
        <v>40</v>
      </c>
      <c r="J471" s="1" t="s">
        <v>35</v>
      </c>
      <c r="K471" s="1" t="s">
        <v>20</v>
      </c>
      <c r="L471" s="1" t="s">
        <v>42</v>
      </c>
      <c r="M471" s="1" t="s">
        <v>37</v>
      </c>
    </row>
    <row r="472" spans="1:15" x14ac:dyDescent="0.25">
      <c r="A472" s="1" t="s">
        <v>746</v>
      </c>
      <c r="B472" s="2">
        <v>43242</v>
      </c>
      <c r="C472" s="1" t="s">
        <v>747</v>
      </c>
      <c r="D472" s="3">
        <v>20</v>
      </c>
      <c r="E472" s="3">
        <v>309.98</v>
      </c>
      <c r="F472" s="4">
        <v>258.32</v>
      </c>
      <c r="G472" s="1">
        <v>2018</v>
      </c>
      <c r="H472" s="1">
        <v>5</v>
      </c>
      <c r="I472" s="1" t="s">
        <v>134</v>
      </c>
      <c r="J472" s="1" t="s">
        <v>35</v>
      </c>
      <c r="K472" s="1" t="s">
        <v>20</v>
      </c>
      <c r="L472" s="1" t="s">
        <v>135</v>
      </c>
      <c r="M472" s="1" t="s">
        <v>37</v>
      </c>
    </row>
    <row r="473" spans="1:15" x14ac:dyDescent="0.25">
      <c r="A473" s="1" t="s">
        <v>748</v>
      </c>
      <c r="B473" s="2">
        <v>43243</v>
      </c>
      <c r="C473" s="1" t="s">
        <v>749</v>
      </c>
      <c r="E473" s="3">
        <v>196.15</v>
      </c>
      <c r="F473" s="4">
        <v>196.15</v>
      </c>
      <c r="G473" s="1">
        <v>2018</v>
      </c>
      <c r="H473" s="1">
        <v>5</v>
      </c>
      <c r="I473" s="1" t="s">
        <v>91</v>
      </c>
      <c r="J473" s="1" t="s">
        <v>207</v>
      </c>
      <c r="K473" s="1" t="s">
        <v>20</v>
      </c>
      <c r="L473" s="1" t="s">
        <v>93</v>
      </c>
      <c r="M473" s="1" t="s">
        <v>208</v>
      </c>
      <c r="O473">
        <f>F473*400</f>
        <v>78460</v>
      </c>
    </row>
    <row r="474" spans="1:15" x14ac:dyDescent="0.25">
      <c r="A474" s="1" t="s">
        <v>750</v>
      </c>
      <c r="B474" s="2">
        <v>43243</v>
      </c>
      <c r="C474" s="1" t="s">
        <v>29</v>
      </c>
      <c r="E474" s="3">
        <v>57.44</v>
      </c>
      <c r="F474" s="4">
        <v>57.44</v>
      </c>
      <c r="G474" s="1">
        <v>2018</v>
      </c>
      <c r="H474" s="1">
        <v>5</v>
      </c>
      <c r="I474" s="1" t="s">
        <v>30</v>
      </c>
      <c r="J474" s="1" t="s">
        <v>25</v>
      </c>
      <c r="K474" s="1" t="s">
        <v>20</v>
      </c>
      <c r="L474" s="1" t="s">
        <v>31</v>
      </c>
      <c r="M474" s="1" t="s">
        <v>27</v>
      </c>
    </row>
    <row r="475" spans="1:15" x14ac:dyDescent="0.25">
      <c r="A475" s="1" t="s">
        <v>751</v>
      </c>
      <c r="B475" s="2">
        <v>43243</v>
      </c>
      <c r="C475" s="1" t="s">
        <v>752</v>
      </c>
      <c r="E475" s="3">
        <v>17.010000000000002</v>
      </c>
      <c r="F475" s="4">
        <v>17.010000000000002</v>
      </c>
      <c r="G475" s="1">
        <v>2018</v>
      </c>
      <c r="H475" s="1">
        <v>5</v>
      </c>
      <c r="I475" s="1" t="s">
        <v>50</v>
      </c>
      <c r="J475" s="1" t="s">
        <v>51</v>
      </c>
      <c r="K475" s="1" t="s">
        <v>20</v>
      </c>
      <c r="L475" s="1" t="s">
        <v>52</v>
      </c>
      <c r="M475" s="1" t="s">
        <v>53</v>
      </c>
    </row>
    <row r="476" spans="1:15" x14ac:dyDescent="0.25">
      <c r="A476" s="1" t="s">
        <v>753</v>
      </c>
      <c r="B476" s="2">
        <v>43244</v>
      </c>
      <c r="C476" s="1" t="s">
        <v>754</v>
      </c>
      <c r="D476" s="3">
        <v>20</v>
      </c>
      <c r="E476" s="3">
        <v>43.56</v>
      </c>
      <c r="F476" s="4">
        <v>36.299999999999997</v>
      </c>
      <c r="G476" s="1">
        <v>2018</v>
      </c>
      <c r="H476" s="1">
        <v>5</v>
      </c>
      <c r="I476" s="1" t="s">
        <v>111</v>
      </c>
      <c r="J476" s="1" t="s">
        <v>98</v>
      </c>
      <c r="K476" s="1" t="s">
        <v>20</v>
      </c>
      <c r="L476" s="1" t="s">
        <v>112</v>
      </c>
      <c r="M476" s="1" t="s">
        <v>100</v>
      </c>
      <c r="O476">
        <f>F476*191</f>
        <v>6933.2999999999993</v>
      </c>
    </row>
    <row r="477" spans="1:15" x14ac:dyDescent="0.25">
      <c r="A477" s="1" t="s">
        <v>753</v>
      </c>
      <c r="B477" s="2">
        <v>43244</v>
      </c>
      <c r="C477" s="1" t="s">
        <v>754</v>
      </c>
      <c r="E477" s="3">
        <v>43.56</v>
      </c>
      <c r="F477" s="4">
        <v>43.56</v>
      </c>
      <c r="G477" s="1">
        <v>2018</v>
      </c>
      <c r="H477" s="1">
        <v>5</v>
      </c>
      <c r="I477" s="1" t="s">
        <v>111</v>
      </c>
      <c r="J477" s="1" t="s">
        <v>98</v>
      </c>
      <c r="K477" s="1" t="s">
        <v>20</v>
      </c>
      <c r="L477" s="1" t="s">
        <v>112</v>
      </c>
      <c r="M477" s="1" t="s">
        <v>100</v>
      </c>
      <c r="O477">
        <f>F477*191</f>
        <v>8319.9600000000009</v>
      </c>
    </row>
    <row r="478" spans="1:15" x14ac:dyDescent="0.25">
      <c r="A478" s="1" t="s">
        <v>755</v>
      </c>
      <c r="B478" s="2">
        <v>43244</v>
      </c>
      <c r="C478" s="1" t="s">
        <v>756</v>
      </c>
      <c r="E478" s="3">
        <v>187.36</v>
      </c>
      <c r="F478" s="4">
        <v>187.36</v>
      </c>
      <c r="G478" s="1">
        <v>2018</v>
      </c>
      <c r="H478" s="1">
        <v>5</v>
      </c>
      <c r="I478" s="1" t="s">
        <v>704</v>
      </c>
      <c r="J478" s="1" t="s">
        <v>35</v>
      </c>
      <c r="K478" s="1" t="s">
        <v>20</v>
      </c>
      <c r="L478" s="1" t="s">
        <v>705</v>
      </c>
      <c r="M478" s="1" t="s">
        <v>37</v>
      </c>
      <c r="O478">
        <f>F478*3.6</f>
        <v>674.49600000000009</v>
      </c>
    </row>
    <row r="479" spans="1:15" x14ac:dyDescent="0.25">
      <c r="A479" s="1" t="s">
        <v>755</v>
      </c>
      <c r="B479" s="2">
        <v>43244</v>
      </c>
      <c r="C479" s="1" t="s">
        <v>757</v>
      </c>
      <c r="E479" s="3">
        <v>38.97</v>
      </c>
      <c r="F479" s="4">
        <v>38.97</v>
      </c>
      <c r="G479" s="1">
        <v>2018</v>
      </c>
      <c r="H479" s="1">
        <v>5</v>
      </c>
      <c r="I479" s="1" t="s">
        <v>40</v>
      </c>
      <c r="J479" s="1" t="s">
        <v>98</v>
      </c>
      <c r="K479" s="1" t="s">
        <v>20</v>
      </c>
      <c r="L479" s="1" t="s">
        <v>42</v>
      </c>
      <c r="M479" s="1" t="s">
        <v>100</v>
      </c>
    </row>
    <row r="480" spans="1:15" x14ac:dyDescent="0.25">
      <c r="A480" s="1" t="s">
        <v>755</v>
      </c>
      <c r="B480" s="2">
        <v>43244</v>
      </c>
      <c r="C480" s="1" t="s">
        <v>758</v>
      </c>
      <c r="D480" s="3">
        <v>20</v>
      </c>
      <c r="E480" s="3">
        <v>101.01</v>
      </c>
      <c r="F480" s="4">
        <v>84.17</v>
      </c>
      <c r="G480" s="1">
        <v>2018</v>
      </c>
      <c r="H480" s="1">
        <v>5</v>
      </c>
      <c r="I480" s="1" t="s">
        <v>70</v>
      </c>
      <c r="J480" s="1" t="s">
        <v>35</v>
      </c>
      <c r="K480" s="1" t="s">
        <v>20</v>
      </c>
      <c r="L480" s="1" t="s">
        <v>71</v>
      </c>
      <c r="M480" s="1" t="s">
        <v>37</v>
      </c>
    </row>
    <row r="481" spans="1:15" x14ac:dyDescent="0.25">
      <c r="A481" s="1" t="s">
        <v>759</v>
      </c>
      <c r="B481" s="2">
        <v>43244</v>
      </c>
      <c r="C481" s="1" t="s">
        <v>760</v>
      </c>
      <c r="D481" s="3">
        <v>20</v>
      </c>
      <c r="E481" s="3">
        <v>30.14</v>
      </c>
      <c r="F481" s="4">
        <v>25.12</v>
      </c>
      <c r="G481" s="1">
        <v>2018</v>
      </c>
      <c r="H481" s="1">
        <v>5</v>
      </c>
      <c r="I481" s="1" t="s">
        <v>56</v>
      </c>
      <c r="J481" s="1" t="s">
        <v>35</v>
      </c>
      <c r="K481" s="1" t="s">
        <v>20</v>
      </c>
      <c r="L481" s="1" t="s">
        <v>57</v>
      </c>
      <c r="M481" s="1" t="s">
        <v>37</v>
      </c>
    </row>
    <row r="482" spans="1:15" x14ac:dyDescent="0.25">
      <c r="A482" s="1" t="s">
        <v>761</v>
      </c>
      <c r="B482" s="2">
        <v>43244</v>
      </c>
      <c r="C482" s="1" t="s">
        <v>406</v>
      </c>
      <c r="E482" s="3">
        <v>310.5</v>
      </c>
      <c r="F482" s="4">
        <v>310.5</v>
      </c>
      <c r="G482" s="1">
        <v>2018</v>
      </c>
      <c r="H482" s="1">
        <v>5</v>
      </c>
      <c r="I482" s="1" t="s">
        <v>91</v>
      </c>
      <c r="J482" s="1" t="s">
        <v>51</v>
      </c>
      <c r="K482" s="1" t="s">
        <v>20</v>
      </c>
      <c r="L482" s="1" t="s">
        <v>93</v>
      </c>
      <c r="M482" s="1" t="s">
        <v>53</v>
      </c>
      <c r="O482">
        <f>F482*5.7</f>
        <v>1769.8500000000001</v>
      </c>
    </row>
    <row r="483" spans="1:15" x14ac:dyDescent="0.25">
      <c r="A483" s="1" t="s">
        <v>761</v>
      </c>
      <c r="B483" s="2">
        <v>43244</v>
      </c>
      <c r="C483" s="1" t="s">
        <v>406</v>
      </c>
      <c r="E483" s="3">
        <v>207</v>
      </c>
      <c r="F483" s="4">
        <v>207</v>
      </c>
      <c r="G483" s="1">
        <v>2018</v>
      </c>
      <c r="H483" s="1">
        <v>5</v>
      </c>
      <c r="I483" s="1" t="s">
        <v>97</v>
      </c>
      <c r="J483" s="1" t="s">
        <v>51</v>
      </c>
      <c r="K483" s="1" t="s">
        <v>20</v>
      </c>
      <c r="L483" s="1" t="s">
        <v>99</v>
      </c>
      <c r="M483" s="1" t="s">
        <v>53</v>
      </c>
      <c r="O483">
        <f>F483*5.7</f>
        <v>1179.9000000000001</v>
      </c>
    </row>
    <row r="484" spans="1:15" x14ac:dyDescent="0.25">
      <c r="A484" s="1" t="s">
        <v>761</v>
      </c>
      <c r="B484" s="2">
        <v>43244</v>
      </c>
      <c r="C484" s="1" t="s">
        <v>406</v>
      </c>
      <c r="E484" s="3">
        <v>138</v>
      </c>
      <c r="F484" s="4">
        <v>138</v>
      </c>
      <c r="G484" s="1">
        <v>2018</v>
      </c>
      <c r="H484" s="1">
        <v>5</v>
      </c>
      <c r="I484" s="1" t="s">
        <v>91</v>
      </c>
      <c r="J484" s="1" t="s">
        <v>51</v>
      </c>
      <c r="K484" s="1" t="s">
        <v>20</v>
      </c>
      <c r="L484" s="1" t="s">
        <v>93</v>
      </c>
      <c r="M484" s="1" t="s">
        <v>53</v>
      </c>
      <c r="O484">
        <f>F484*5.7</f>
        <v>786.6</v>
      </c>
    </row>
    <row r="485" spans="1:15" x14ac:dyDescent="0.25">
      <c r="A485" s="1" t="s">
        <v>761</v>
      </c>
      <c r="B485" s="2">
        <v>43244</v>
      </c>
      <c r="C485" s="1" t="s">
        <v>406</v>
      </c>
      <c r="E485" s="3">
        <v>34.5</v>
      </c>
      <c r="F485" s="4">
        <v>34.5</v>
      </c>
      <c r="G485" s="1">
        <v>2018</v>
      </c>
      <c r="H485" s="1">
        <v>5</v>
      </c>
      <c r="I485" s="1" t="s">
        <v>211</v>
      </c>
      <c r="J485" s="1" t="s">
        <v>212</v>
      </c>
      <c r="K485" s="1" t="s">
        <v>20</v>
      </c>
      <c r="L485" s="1" t="s">
        <v>213</v>
      </c>
      <c r="M485" s="1" t="s">
        <v>214</v>
      </c>
      <c r="O485">
        <f>F485*5.7</f>
        <v>196.65</v>
      </c>
    </row>
    <row r="486" spans="1:15" x14ac:dyDescent="0.25">
      <c r="A486" s="1" t="s">
        <v>762</v>
      </c>
      <c r="B486" s="2">
        <v>43244</v>
      </c>
      <c r="C486" s="1" t="s">
        <v>763</v>
      </c>
      <c r="D486" s="3">
        <v>20</v>
      </c>
      <c r="E486" s="3">
        <v>179.95</v>
      </c>
      <c r="F486" s="4">
        <v>149.96</v>
      </c>
      <c r="G486" s="1">
        <v>2018</v>
      </c>
      <c r="H486" s="1">
        <v>5</v>
      </c>
      <c r="I486" s="1" t="s">
        <v>134</v>
      </c>
      <c r="J486" s="1" t="s">
        <v>35</v>
      </c>
      <c r="K486" s="1" t="s">
        <v>20</v>
      </c>
      <c r="L486" s="1" t="s">
        <v>135</v>
      </c>
      <c r="M486" s="1" t="s">
        <v>37</v>
      </c>
    </row>
    <row r="487" spans="1:15" x14ac:dyDescent="0.25">
      <c r="A487" s="1" t="s">
        <v>764</v>
      </c>
      <c r="B487" s="2">
        <v>43244</v>
      </c>
      <c r="C487" s="1" t="s">
        <v>7884</v>
      </c>
      <c r="D487" s="3">
        <v>20</v>
      </c>
      <c r="E487" s="3">
        <v>60.03</v>
      </c>
      <c r="F487" s="4">
        <v>50.02</v>
      </c>
      <c r="G487" s="1">
        <v>2018</v>
      </c>
      <c r="H487" s="1">
        <v>5</v>
      </c>
      <c r="I487" s="1" t="s">
        <v>111</v>
      </c>
      <c r="J487" s="1" t="s">
        <v>98</v>
      </c>
      <c r="K487" s="1" t="s">
        <v>20</v>
      </c>
      <c r="L487" s="1" t="s">
        <v>112</v>
      </c>
      <c r="M487" s="1" t="s">
        <v>100</v>
      </c>
    </row>
    <row r="488" spans="1:15" x14ac:dyDescent="0.25">
      <c r="A488" s="1" t="s">
        <v>764</v>
      </c>
      <c r="B488" s="2">
        <v>43244</v>
      </c>
      <c r="C488" s="1" t="s">
        <v>7884</v>
      </c>
      <c r="E488" s="3">
        <v>60.03</v>
      </c>
      <c r="F488" s="4">
        <v>60.03</v>
      </c>
      <c r="G488" s="1">
        <v>2018</v>
      </c>
      <c r="H488" s="1">
        <v>5</v>
      </c>
      <c r="I488" s="1" t="s">
        <v>111</v>
      </c>
      <c r="J488" s="1" t="s">
        <v>98</v>
      </c>
      <c r="K488" s="1" t="s">
        <v>20</v>
      </c>
      <c r="L488" s="1" t="s">
        <v>112</v>
      </c>
      <c r="M488" s="1" t="s">
        <v>100</v>
      </c>
    </row>
    <row r="489" spans="1:15" x14ac:dyDescent="0.25">
      <c r="A489" s="1" t="s">
        <v>765</v>
      </c>
      <c r="B489" s="2">
        <v>43244</v>
      </c>
      <c r="C489" s="1" t="s">
        <v>766</v>
      </c>
      <c r="E489" s="3">
        <v>31.33</v>
      </c>
      <c r="F489" s="4">
        <v>31.33</v>
      </c>
      <c r="G489" s="1">
        <v>2018</v>
      </c>
      <c r="H489" s="1">
        <v>5</v>
      </c>
      <c r="I489" s="1" t="s">
        <v>97</v>
      </c>
      <c r="J489" s="1" t="s">
        <v>98</v>
      </c>
      <c r="K489" s="1" t="s">
        <v>20</v>
      </c>
      <c r="L489" s="1" t="s">
        <v>99</v>
      </c>
      <c r="M489" s="1" t="s">
        <v>100</v>
      </c>
      <c r="O489">
        <f>F489*27.9</f>
        <v>874.10699999999986</v>
      </c>
    </row>
    <row r="490" spans="1:15" x14ac:dyDescent="0.25">
      <c r="A490" s="1" t="s">
        <v>755</v>
      </c>
      <c r="B490" s="2">
        <v>43244</v>
      </c>
      <c r="C490" s="1" t="s">
        <v>767</v>
      </c>
      <c r="D490" s="3">
        <v>20</v>
      </c>
      <c r="E490" s="3">
        <v>47.85</v>
      </c>
      <c r="F490" s="4">
        <v>39.869999999999997</v>
      </c>
      <c r="G490" s="1">
        <v>2018</v>
      </c>
      <c r="H490" s="1">
        <v>5</v>
      </c>
      <c r="I490" s="1" t="s">
        <v>34</v>
      </c>
      <c r="J490" s="1" t="s">
        <v>35</v>
      </c>
      <c r="K490" s="1" t="s">
        <v>20</v>
      </c>
      <c r="L490" s="1" t="s">
        <v>36</v>
      </c>
      <c r="M490" s="1" t="s">
        <v>37</v>
      </c>
    </row>
    <row r="491" spans="1:15" x14ac:dyDescent="0.25">
      <c r="A491" s="1" t="s">
        <v>768</v>
      </c>
      <c r="B491" s="2">
        <v>43244</v>
      </c>
      <c r="C491" s="1" t="s">
        <v>769</v>
      </c>
      <c r="D491" s="3">
        <v>20</v>
      </c>
      <c r="E491" s="3">
        <v>89.99</v>
      </c>
      <c r="F491" s="4">
        <v>74.989999999999995</v>
      </c>
      <c r="G491" s="1">
        <v>2018</v>
      </c>
      <c r="H491" s="1">
        <v>5</v>
      </c>
      <c r="I491" s="1" t="s">
        <v>134</v>
      </c>
      <c r="J491" s="1" t="s">
        <v>35</v>
      </c>
      <c r="K491" s="1" t="s">
        <v>20</v>
      </c>
      <c r="L491" s="1" t="s">
        <v>135</v>
      </c>
      <c r="M491" s="1" t="s">
        <v>37</v>
      </c>
    </row>
    <row r="492" spans="1:15" x14ac:dyDescent="0.25">
      <c r="A492" s="1" t="s">
        <v>755</v>
      </c>
      <c r="B492" s="2">
        <v>43244</v>
      </c>
      <c r="C492" s="1" t="s">
        <v>770</v>
      </c>
      <c r="E492" s="3">
        <v>53.94</v>
      </c>
      <c r="F492" s="4">
        <v>53.94</v>
      </c>
      <c r="G492" s="1">
        <v>2018</v>
      </c>
      <c r="H492" s="1">
        <v>5</v>
      </c>
      <c r="I492" s="1" t="s">
        <v>97</v>
      </c>
      <c r="J492" s="1" t="s">
        <v>35</v>
      </c>
      <c r="K492" s="1" t="s">
        <v>20</v>
      </c>
      <c r="L492" s="1" t="s">
        <v>99</v>
      </c>
      <c r="M492" s="1" t="s">
        <v>37</v>
      </c>
      <c r="O492">
        <f>F492*3.6</f>
        <v>194.184</v>
      </c>
    </row>
    <row r="493" spans="1:15" x14ac:dyDescent="0.25">
      <c r="A493" s="1" t="s">
        <v>771</v>
      </c>
      <c r="B493" s="2">
        <v>43244</v>
      </c>
      <c r="C493" s="1" t="s">
        <v>772</v>
      </c>
      <c r="E493" s="3">
        <v>9.8800000000000008</v>
      </c>
      <c r="F493" s="4">
        <v>9.8800000000000008</v>
      </c>
      <c r="G493" s="1">
        <v>2018</v>
      </c>
      <c r="H493" s="1">
        <v>5</v>
      </c>
      <c r="I493" s="1" t="s">
        <v>704</v>
      </c>
      <c r="J493" s="1" t="s">
        <v>35</v>
      </c>
      <c r="K493" s="1" t="s">
        <v>20</v>
      </c>
      <c r="L493" s="1" t="s">
        <v>705</v>
      </c>
      <c r="M493" s="1" t="s">
        <v>37</v>
      </c>
      <c r="O493">
        <f>F493*1850</f>
        <v>18278</v>
      </c>
    </row>
    <row r="494" spans="1:15" x14ac:dyDescent="0.25">
      <c r="A494" s="1" t="s">
        <v>773</v>
      </c>
      <c r="B494" s="2">
        <v>43244</v>
      </c>
      <c r="C494" s="1" t="s">
        <v>774</v>
      </c>
      <c r="D494" s="3">
        <v>20</v>
      </c>
      <c r="E494" s="3">
        <v>203</v>
      </c>
      <c r="F494" s="4">
        <v>169.17</v>
      </c>
      <c r="G494" s="1">
        <v>2018</v>
      </c>
      <c r="H494" s="1">
        <v>5</v>
      </c>
      <c r="I494" s="1" t="s">
        <v>134</v>
      </c>
      <c r="J494" s="1" t="s">
        <v>207</v>
      </c>
      <c r="K494" s="1" t="s">
        <v>20</v>
      </c>
      <c r="L494" s="1" t="s">
        <v>135</v>
      </c>
      <c r="M494" s="1" t="s">
        <v>208</v>
      </c>
    </row>
    <row r="495" spans="1:15" x14ac:dyDescent="0.25">
      <c r="A495" s="1" t="s">
        <v>775</v>
      </c>
      <c r="B495" s="2">
        <v>43245</v>
      </c>
      <c r="C495" s="1" t="s">
        <v>776</v>
      </c>
      <c r="E495" s="3">
        <v>179.8</v>
      </c>
      <c r="F495" s="4">
        <v>179.8</v>
      </c>
      <c r="G495" s="1">
        <v>2018</v>
      </c>
      <c r="H495" s="1">
        <v>5</v>
      </c>
      <c r="I495" s="1" t="s">
        <v>18</v>
      </c>
      <c r="J495" s="1" t="s">
        <v>119</v>
      </c>
      <c r="K495" s="1" t="s">
        <v>20</v>
      </c>
      <c r="L495" s="1" t="s">
        <v>21</v>
      </c>
      <c r="M495" s="1" t="s">
        <v>120</v>
      </c>
    </row>
    <row r="496" spans="1:15" x14ac:dyDescent="0.25">
      <c r="A496" s="1" t="s">
        <v>777</v>
      </c>
      <c r="B496" s="2">
        <v>43248</v>
      </c>
      <c r="C496" s="1" t="s">
        <v>778</v>
      </c>
      <c r="D496" s="3">
        <v>20</v>
      </c>
      <c r="E496" s="3">
        <v>7.06</v>
      </c>
      <c r="F496" s="4">
        <v>5.88</v>
      </c>
      <c r="G496" s="1">
        <v>2018</v>
      </c>
      <c r="H496" s="1">
        <v>5</v>
      </c>
      <c r="I496" s="1" t="s">
        <v>56</v>
      </c>
      <c r="J496" s="1" t="s">
        <v>98</v>
      </c>
      <c r="K496" s="1" t="s">
        <v>20</v>
      </c>
      <c r="L496" s="1" t="s">
        <v>57</v>
      </c>
      <c r="M496" s="1" t="s">
        <v>100</v>
      </c>
      <c r="O496">
        <f>F496*191</f>
        <v>1123.08</v>
      </c>
    </row>
    <row r="497" spans="1:15" x14ac:dyDescent="0.25">
      <c r="A497" s="1" t="s">
        <v>779</v>
      </c>
      <c r="B497" s="2">
        <v>43248</v>
      </c>
      <c r="C497" s="1" t="s">
        <v>780</v>
      </c>
      <c r="D497" s="3">
        <v>20</v>
      </c>
      <c r="E497" s="3">
        <v>49.68</v>
      </c>
      <c r="F497" s="4">
        <v>41.4</v>
      </c>
      <c r="G497" s="1">
        <v>2018</v>
      </c>
      <c r="H497" s="1">
        <v>5</v>
      </c>
      <c r="I497" s="1" t="s">
        <v>34</v>
      </c>
      <c r="J497" s="1" t="s">
        <v>35</v>
      </c>
      <c r="K497" s="1" t="s">
        <v>20</v>
      </c>
      <c r="L497" s="1" t="s">
        <v>36</v>
      </c>
      <c r="M497" s="1" t="s">
        <v>37</v>
      </c>
    </row>
    <row r="498" spans="1:15" x14ac:dyDescent="0.25">
      <c r="A498" s="1" t="s">
        <v>781</v>
      </c>
      <c r="B498" s="2">
        <v>43248</v>
      </c>
      <c r="C498" s="1" t="s">
        <v>782</v>
      </c>
      <c r="E498" s="3">
        <v>46.8</v>
      </c>
      <c r="F498" s="4">
        <v>46.8</v>
      </c>
      <c r="G498" s="1">
        <v>2018</v>
      </c>
      <c r="H498" s="1">
        <v>5</v>
      </c>
      <c r="I498" s="1" t="s">
        <v>86</v>
      </c>
      <c r="J498" s="1" t="s">
        <v>35</v>
      </c>
      <c r="K498" s="1" t="s">
        <v>20</v>
      </c>
      <c r="L498" s="1" t="s">
        <v>87</v>
      </c>
      <c r="M498" s="1" t="s">
        <v>37</v>
      </c>
    </row>
    <row r="499" spans="1:15" x14ac:dyDescent="0.25">
      <c r="A499" s="1" t="s">
        <v>783</v>
      </c>
      <c r="B499" s="2">
        <v>43248</v>
      </c>
      <c r="C499" s="1" t="s">
        <v>85</v>
      </c>
      <c r="E499" s="3">
        <v>276.73</v>
      </c>
      <c r="F499" s="4">
        <v>276.73</v>
      </c>
      <c r="G499" s="1">
        <v>2018</v>
      </c>
      <c r="H499" s="1">
        <v>5</v>
      </c>
      <c r="I499" s="1" t="s">
        <v>86</v>
      </c>
      <c r="J499" s="1" t="s">
        <v>41</v>
      </c>
      <c r="K499" s="1" t="s">
        <v>20</v>
      </c>
      <c r="L499" s="1" t="s">
        <v>87</v>
      </c>
      <c r="M499" s="1" t="s">
        <v>43</v>
      </c>
      <c r="O499">
        <f t="shared" ref="O499:O514" si="7">F499/1.26</f>
        <v>219.62698412698413</v>
      </c>
    </row>
    <row r="500" spans="1:15" x14ac:dyDescent="0.25">
      <c r="A500" s="1" t="s">
        <v>783</v>
      </c>
      <c r="B500" s="2">
        <v>43248</v>
      </c>
      <c r="C500" s="1" t="s">
        <v>85</v>
      </c>
      <c r="E500" s="3">
        <v>233.84</v>
      </c>
      <c r="F500" s="4">
        <v>233.84</v>
      </c>
      <c r="G500" s="1">
        <v>2018</v>
      </c>
      <c r="H500" s="1">
        <v>5</v>
      </c>
      <c r="I500" s="1" t="s">
        <v>86</v>
      </c>
      <c r="J500" s="1" t="s">
        <v>41</v>
      </c>
      <c r="K500" s="1" t="s">
        <v>20</v>
      </c>
      <c r="L500" s="1" t="s">
        <v>87</v>
      </c>
      <c r="M500" s="1" t="s">
        <v>43</v>
      </c>
      <c r="O500">
        <f t="shared" si="7"/>
        <v>185.5873015873016</v>
      </c>
    </row>
    <row r="501" spans="1:15" x14ac:dyDescent="0.25">
      <c r="A501" s="1" t="s">
        <v>783</v>
      </c>
      <c r="B501" s="2">
        <v>43248</v>
      </c>
      <c r="C501" s="1" t="s">
        <v>85</v>
      </c>
      <c r="E501" s="3">
        <v>220</v>
      </c>
      <c r="F501" s="4">
        <v>220</v>
      </c>
      <c r="G501" s="1">
        <v>2018</v>
      </c>
      <c r="H501" s="1">
        <v>5</v>
      </c>
      <c r="I501" s="1" t="s">
        <v>86</v>
      </c>
      <c r="J501" s="1" t="s">
        <v>41</v>
      </c>
      <c r="K501" s="1" t="s">
        <v>20</v>
      </c>
      <c r="L501" s="1" t="s">
        <v>87</v>
      </c>
      <c r="M501" s="1" t="s">
        <v>43</v>
      </c>
      <c r="O501">
        <f t="shared" si="7"/>
        <v>174.60317460317461</v>
      </c>
    </row>
    <row r="502" spans="1:15" x14ac:dyDescent="0.25">
      <c r="A502" s="1" t="s">
        <v>783</v>
      </c>
      <c r="B502" s="2">
        <v>43248</v>
      </c>
      <c r="C502" s="1" t="s">
        <v>85</v>
      </c>
      <c r="E502" s="3">
        <v>200</v>
      </c>
      <c r="F502" s="4">
        <v>200</v>
      </c>
      <c r="G502" s="1">
        <v>2018</v>
      </c>
      <c r="H502" s="1">
        <v>5</v>
      </c>
      <c r="I502" s="1" t="s">
        <v>86</v>
      </c>
      <c r="J502" s="1" t="s">
        <v>41</v>
      </c>
      <c r="K502" s="1" t="s">
        <v>20</v>
      </c>
      <c r="L502" s="1" t="s">
        <v>87</v>
      </c>
      <c r="M502" s="1" t="s">
        <v>43</v>
      </c>
      <c r="O502">
        <f t="shared" si="7"/>
        <v>158.73015873015873</v>
      </c>
    </row>
    <row r="503" spans="1:15" x14ac:dyDescent="0.25">
      <c r="A503" s="1" t="s">
        <v>783</v>
      </c>
      <c r="B503" s="2">
        <v>43248</v>
      </c>
      <c r="C503" s="1" t="s">
        <v>85</v>
      </c>
      <c r="D503" s="3">
        <v>20</v>
      </c>
      <c r="E503" s="3">
        <v>159.29</v>
      </c>
      <c r="F503" s="4">
        <v>132.74</v>
      </c>
      <c r="G503" s="1">
        <v>2018</v>
      </c>
      <c r="H503" s="1">
        <v>5</v>
      </c>
      <c r="I503" s="1" t="s">
        <v>34</v>
      </c>
      <c r="J503" s="1" t="s">
        <v>41</v>
      </c>
      <c r="K503" s="1" t="s">
        <v>20</v>
      </c>
      <c r="L503" s="1" t="s">
        <v>36</v>
      </c>
      <c r="M503" s="1" t="s">
        <v>43</v>
      </c>
      <c r="O503">
        <f t="shared" si="7"/>
        <v>105.34920634920636</v>
      </c>
    </row>
    <row r="504" spans="1:15" x14ac:dyDescent="0.25">
      <c r="A504" s="1" t="s">
        <v>783</v>
      </c>
      <c r="B504" s="2">
        <v>43248</v>
      </c>
      <c r="C504" s="1" t="s">
        <v>85</v>
      </c>
      <c r="E504" s="3">
        <v>119.15</v>
      </c>
      <c r="F504" s="4">
        <v>119.15</v>
      </c>
      <c r="G504" s="1">
        <v>2018</v>
      </c>
      <c r="H504" s="1">
        <v>5</v>
      </c>
      <c r="I504" s="1" t="s">
        <v>86</v>
      </c>
      <c r="J504" s="1" t="s">
        <v>41</v>
      </c>
      <c r="K504" s="1" t="s">
        <v>20</v>
      </c>
      <c r="L504" s="1" t="s">
        <v>87</v>
      </c>
      <c r="M504" s="1" t="s">
        <v>43</v>
      </c>
      <c r="O504">
        <f t="shared" si="7"/>
        <v>94.563492063492063</v>
      </c>
    </row>
    <row r="505" spans="1:15" x14ac:dyDescent="0.25">
      <c r="A505" s="1" t="s">
        <v>783</v>
      </c>
      <c r="B505" s="2">
        <v>43248</v>
      </c>
      <c r="C505" s="1" t="s">
        <v>85</v>
      </c>
      <c r="D505" s="3">
        <v>20</v>
      </c>
      <c r="E505" s="3">
        <v>130.05000000000001</v>
      </c>
      <c r="F505" s="4">
        <v>108.37</v>
      </c>
      <c r="G505" s="1">
        <v>2018</v>
      </c>
      <c r="H505" s="1">
        <v>5</v>
      </c>
      <c r="I505" s="1" t="s">
        <v>34</v>
      </c>
      <c r="J505" s="1" t="s">
        <v>41</v>
      </c>
      <c r="K505" s="1" t="s">
        <v>20</v>
      </c>
      <c r="L505" s="1" t="s">
        <v>36</v>
      </c>
      <c r="M505" s="1" t="s">
        <v>43</v>
      </c>
      <c r="O505">
        <f t="shared" si="7"/>
        <v>86.007936507936506</v>
      </c>
    </row>
    <row r="506" spans="1:15" x14ac:dyDescent="0.25">
      <c r="A506" s="1" t="s">
        <v>784</v>
      </c>
      <c r="B506" s="2">
        <v>43248</v>
      </c>
      <c r="C506" s="1" t="s">
        <v>85</v>
      </c>
      <c r="E506" s="3">
        <v>81.69</v>
      </c>
      <c r="F506" s="4">
        <v>81.69</v>
      </c>
      <c r="G506" s="1">
        <v>2018</v>
      </c>
      <c r="H506" s="1">
        <v>5</v>
      </c>
      <c r="I506" s="1" t="s">
        <v>40</v>
      </c>
      <c r="J506" s="1" t="s">
        <v>41</v>
      </c>
      <c r="K506" s="1" t="s">
        <v>20</v>
      </c>
      <c r="L506" s="1" t="s">
        <v>42</v>
      </c>
      <c r="M506" s="1" t="s">
        <v>43</v>
      </c>
      <c r="O506">
        <f t="shared" si="7"/>
        <v>64.833333333333329</v>
      </c>
    </row>
    <row r="507" spans="1:15" x14ac:dyDescent="0.25">
      <c r="A507" s="1" t="s">
        <v>783</v>
      </c>
      <c r="B507" s="2">
        <v>43248</v>
      </c>
      <c r="C507" s="1" t="s">
        <v>85</v>
      </c>
      <c r="D507" s="3">
        <v>20</v>
      </c>
      <c r="E507" s="3">
        <v>88</v>
      </c>
      <c r="F507" s="4">
        <v>73.33</v>
      </c>
      <c r="G507" s="1">
        <v>2018</v>
      </c>
      <c r="H507" s="1">
        <v>5</v>
      </c>
      <c r="I507" s="1" t="s">
        <v>56</v>
      </c>
      <c r="J507" s="1" t="s">
        <v>41</v>
      </c>
      <c r="K507" s="1" t="s">
        <v>20</v>
      </c>
      <c r="L507" s="1" t="s">
        <v>57</v>
      </c>
      <c r="M507" s="1" t="s">
        <v>43</v>
      </c>
      <c r="O507">
        <f t="shared" si="7"/>
        <v>58.198412698412696</v>
      </c>
    </row>
    <row r="508" spans="1:15" x14ac:dyDescent="0.25">
      <c r="A508" s="1" t="s">
        <v>783</v>
      </c>
      <c r="B508" s="2">
        <v>43248</v>
      </c>
      <c r="C508" s="1" t="s">
        <v>85</v>
      </c>
      <c r="E508" s="3">
        <v>70.069999999999993</v>
      </c>
      <c r="F508" s="4">
        <v>70.069999999999993</v>
      </c>
      <c r="G508" s="1">
        <v>2018</v>
      </c>
      <c r="H508" s="1">
        <v>5</v>
      </c>
      <c r="I508" s="1" t="s">
        <v>86</v>
      </c>
      <c r="J508" s="1" t="s">
        <v>41</v>
      </c>
      <c r="K508" s="1" t="s">
        <v>20</v>
      </c>
      <c r="L508" s="1" t="s">
        <v>87</v>
      </c>
      <c r="M508" s="1" t="s">
        <v>43</v>
      </c>
      <c r="O508">
        <f t="shared" si="7"/>
        <v>55.611111111111107</v>
      </c>
    </row>
    <row r="509" spans="1:15" x14ac:dyDescent="0.25">
      <c r="A509" s="1" t="s">
        <v>783</v>
      </c>
      <c r="B509" s="2">
        <v>43248</v>
      </c>
      <c r="C509" s="1" t="s">
        <v>85</v>
      </c>
      <c r="E509" s="3">
        <v>66.099999999999994</v>
      </c>
      <c r="F509" s="4">
        <v>66.099999999999994</v>
      </c>
      <c r="G509" s="1">
        <v>2018</v>
      </c>
      <c r="H509" s="1">
        <v>5</v>
      </c>
      <c r="I509" s="1" t="s">
        <v>86</v>
      </c>
      <c r="J509" s="1" t="s">
        <v>41</v>
      </c>
      <c r="K509" s="1" t="s">
        <v>20</v>
      </c>
      <c r="L509" s="1" t="s">
        <v>87</v>
      </c>
      <c r="M509" s="1" t="s">
        <v>43</v>
      </c>
      <c r="O509">
        <f t="shared" si="7"/>
        <v>52.460317460317455</v>
      </c>
    </row>
    <row r="510" spans="1:15" x14ac:dyDescent="0.25">
      <c r="A510" s="1" t="s">
        <v>785</v>
      </c>
      <c r="B510" s="2">
        <v>43248</v>
      </c>
      <c r="C510" s="1" t="s">
        <v>85</v>
      </c>
      <c r="E510" s="3">
        <v>65.040000000000006</v>
      </c>
      <c r="F510" s="4">
        <v>65.040000000000006</v>
      </c>
      <c r="G510" s="1">
        <v>2018</v>
      </c>
      <c r="H510" s="1">
        <v>5</v>
      </c>
      <c r="I510" s="1" t="s">
        <v>40</v>
      </c>
      <c r="J510" s="1" t="s">
        <v>41</v>
      </c>
      <c r="K510" s="1" t="s">
        <v>20</v>
      </c>
      <c r="L510" s="1" t="s">
        <v>42</v>
      </c>
      <c r="M510" s="1" t="s">
        <v>43</v>
      </c>
      <c r="O510">
        <f t="shared" si="7"/>
        <v>51.61904761904762</v>
      </c>
    </row>
    <row r="511" spans="1:15" x14ac:dyDescent="0.25">
      <c r="A511" s="1" t="s">
        <v>783</v>
      </c>
      <c r="B511" s="2">
        <v>43248</v>
      </c>
      <c r="C511" s="1" t="s">
        <v>85</v>
      </c>
      <c r="E511" s="3">
        <v>58.37</v>
      </c>
      <c r="F511" s="4">
        <v>58.37</v>
      </c>
      <c r="G511" s="1">
        <v>2018</v>
      </c>
      <c r="H511" s="1">
        <v>5</v>
      </c>
      <c r="I511" s="1" t="s">
        <v>86</v>
      </c>
      <c r="J511" s="1" t="s">
        <v>41</v>
      </c>
      <c r="K511" s="1" t="s">
        <v>20</v>
      </c>
      <c r="L511" s="1" t="s">
        <v>87</v>
      </c>
      <c r="M511" s="1" t="s">
        <v>43</v>
      </c>
      <c r="O511">
        <f t="shared" si="7"/>
        <v>46.325396825396822</v>
      </c>
    </row>
    <row r="512" spans="1:15" x14ac:dyDescent="0.25">
      <c r="A512" s="1" t="s">
        <v>786</v>
      </c>
      <c r="B512" s="2">
        <v>43248</v>
      </c>
      <c r="C512" s="1" t="s">
        <v>85</v>
      </c>
      <c r="E512" s="3">
        <v>35.53</v>
      </c>
      <c r="F512" s="4">
        <v>35.53</v>
      </c>
      <c r="G512" s="1">
        <v>2018</v>
      </c>
      <c r="H512" s="1">
        <v>5</v>
      </c>
      <c r="I512" s="1" t="s">
        <v>40</v>
      </c>
      <c r="J512" s="1" t="s">
        <v>41</v>
      </c>
      <c r="K512" s="1" t="s">
        <v>20</v>
      </c>
      <c r="L512" s="1" t="s">
        <v>42</v>
      </c>
      <c r="M512" s="1" t="s">
        <v>43</v>
      </c>
      <c r="O512">
        <f t="shared" si="7"/>
        <v>28.198412698412699</v>
      </c>
    </row>
    <row r="513" spans="1:15" x14ac:dyDescent="0.25">
      <c r="A513" s="1" t="s">
        <v>783</v>
      </c>
      <c r="B513" s="2">
        <v>43248</v>
      </c>
      <c r="C513" s="1" t="s">
        <v>85</v>
      </c>
      <c r="E513" s="3">
        <v>20.32</v>
      </c>
      <c r="F513" s="4">
        <v>20.32</v>
      </c>
      <c r="G513" s="1">
        <v>2018</v>
      </c>
      <c r="H513" s="1">
        <v>5</v>
      </c>
      <c r="I513" s="1" t="s">
        <v>40</v>
      </c>
      <c r="J513" s="1" t="s">
        <v>41</v>
      </c>
      <c r="K513" s="1" t="s">
        <v>20</v>
      </c>
      <c r="L513" s="1" t="s">
        <v>42</v>
      </c>
      <c r="M513" s="1" t="s">
        <v>43</v>
      </c>
      <c r="O513">
        <f t="shared" si="7"/>
        <v>16.126984126984127</v>
      </c>
    </row>
    <row r="514" spans="1:15" x14ac:dyDescent="0.25">
      <c r="A514" s="1" t="s">
        <v>787</v>
      </c>
      <c r="B514" s="2">
        <v>43248</v>
      </c>
      <c r="C514" s="1" t="s">
        <v>39</v>
      </c>
      <c r="E514" s="3">
        <v>387.14</v>
      </c>
      <c r="F514" s="4">
        <v>387.14</v>
      </c>
      <c r="G514" s="1">
        <v>2018</v>
      </c>
      <c r="H514" s="1">
        <v>5</v>
      </c>
      <c r="I514" s="1" t="s">
        <v>40</v>
      </c>
      <c r="J514" s="1" t="s">
        <v>41</v>
      </c>
      <c r="K514" s="1" t="s">
        <v>20</v>
      </c>
      <c r="L514" s="1" t="s">
        <v>42</v>
      </c>
      <c r="M514" s="1" t="s">
        <v>43</v>
      </c>
      <c r="O514">
        <f t="shared" si="7"/>
        <v>307.25396825396825</v>
      </c>
    </row>
    <row r="515" spans="1:15" x14ac:dyDescent="0.25">
      <c r="A515" s="1" t="s">
        <v>788</v>
      </c>
      <c r="B515" s="2">
        <v>43248</v>
      </c>
      <c r="C515" s="1" t="s">
        <v>789</v>
      </c>
      <c r="E515" s="3">
        <v>14.38</v>
      </c>
      <c r="F515" s="4">
        <v>14.38</v>
      </c>
      <c r="G515" s="1">
        <v>2018</v>
      </c>
      <c r="H515" s="1">
        <v>5</v>
      </c>
      <c r="I515" s="1" t="s">
        <v>97</v>
      </c>
      <c r="J515" s="1" t="s">
        <v>35</v>
      </c>
      <c r="K515" s="1" t="s">
        <v>20</v>
      </c>
      <c r="L515" s="1" t="s">
        <v>99</v>
      </c>
      <c r="M515" s="1" t="s">
        <v>37</v>
      </c>
    </row>
    <row r="516" spans="1:15" x14ac:dyDescent="0.25">
      <c r="A516" s="1" t="s">
        <v>790</v>
      </c>
      <c r="B516" s="2">
        <v>43248</v>
      </c>
      <c r="C516" s="1" t="s">
        <v>791</v>
      </c>
      <c r="D516" s="3">
        <v>20</v>
      </c>
      <c r="E516" s="3">
        <v>2998.8</v>
      </c>
      <c r="F516" s="4">
        <v>2499</v>
      </c>
      <c r="G516" s="1">
        <v>2018</v>
      </c>
      <c r="H516" s="1">
        <v>5</v>
      </c>
      <c r="I516" s="1" t="s">
        <v>56</v>
      </c>
      <c r="J516" s="1" t="s">
        <v>177</v>
      </c>
      <c r="K516" s="1" t="s">
        <v>20</v>
      </c>
      <c r="L516" s="1" t="s">
        <v>57</v>
      </c>
      <c r="M516" s="1" t="s">
        <v>178</v>
      </c>
      <c r="O516">
        <v>1050000</v>
      </c>
    </row>
    <row r="517" spans="1:15" x14ac:dyDescent="0.25">
      <c r="A517" s="1" t="s">
        <v>792</v>
      </c>
      <c r="B517" s="2">
        <v>43248</v>
      </c>
      <c r="C517" s="1" t="s">
        <v>793</v>
      </c>
      <c r="D517" s="3">
        <v>20</v>
      </c>
      <c r="E517" s="3">
        <v>261.2</v>
      </c>
      <c r="F517" s="4">
        <v>217.67</v>
      </c>
      <c r="G517" s="1">
        <v>2018</v>
      </c>
      <c r="H517" s="1">
        <v>5</v>
      </c>
      <c r="I517" s="1" t="s">
        <v>56</v>
      </c>
      <c r="J517" s="1" t="s">
        <v>98</v>
      </c>
      <c r="K517" s="1" t="s">
        <v>20</v>
      </c>
      <c r="L517" s="1" t="s">
        <v>57</v>
      </c>
      <c r="M517" s="1" t="s">
        <v>100</v>
      </c>
    </row>
    <row r="518" spans="1:15" x14ac:dyDescent="0.25">
      <c r="A518" s="1" t="s">
        <v>794</v>
      </c>
      <c r="B518" s="2">
        <v>43248</v>
      </c>
      <c r="C518" s="1" t="s">
        <v>795</v>
      </c>
      <c r="E518" s="3">
        <v>306.41000000000003</v>
      </c>
      <c r="F518" s="4">
        <v>306.41000000000003</v>
      </c>
      <c r="G518" s="1">
        <v>2018</v>
      </c>
      <c r="H518" s="1">
        <v>5</v>
      </c>
      <c r="I518" s="1" t="s">
        <v>97</v>
      </c>
      <c r="J518" s="1" t="s">
        <v>98</v>
      </c>
      <c r="K518" s="1" t="s">
        <v>20</v>
      </c>
      <c r="L518" s="1" t="s">
        <v>99</v>
      </c>
      <c r="M518" s="1" t="s">
        <v>100</v>
      </c>
    </row>
    <row r="519" spans="1:15" x14ac:dyDescent="0.25">
      <c r="A519" s="1" t="s">
        <v>796</v>
      </c>
      <c r="B519" s="2">
        <v>43248</v>
      </c>
      <c r="C519" s="1" t="s">
        <v>795</v>
      </c>
      <c r="E519" s="3">
        <v>646.79999999999995</v>
      </c>
      <c r="F519" s="4">
        <v>646.79999999999995</v>
      </c>
      <c r="G519" s="1">
        <v>2018</v>
      </c>
      <c r="H519" s="1">
        <v>5</v>
      </c>
      <c r="I519" s="1" t="s">
        <v>111</v>
      </c>
      <c r="J519" s="1" t="s">
        <v>98</v>
      </c>
      <c r="K519" s="1" t="s">
        <v>20</v>
      </c>
      <c r="L519" s="1" t="s">
        <v>112</v>
      </c>
      <c r="M519" s="1" t="s">
        <v>100</v>
      </c>
    </row>
    <row r="520" spans="1:15" x14ac:dyDescent="0.25">
      <c r="A520" s="1" t="s">
        <v>797</v>
      </c>
      <c r="B520" s="2">
        <v>43248</v>
      </c>
      <c r="C520" s="1" t="s">
        <v>798</v>
      </c>
      <c r="D520" s="3">
        <v>20</v>
      </c>
      <c r="E520" s="3">
        <v>509.5</v>
      </c>
      <c r="F520" s="4">
        <v>424.58</v>
      </c>
      <c r="G520" s="1">
        <v>2018</v>
      </c>
      <c r="H520" s="1">
        <v>5</v>
      </c>
      <c r="I520" s="1" t="s">
        <v>56</v>
      </c>
      <c r="J520" s="1" t="s">
        <v>35</v>
      </c>
      <c r="K520" s="1" t="s">
        <v>20</v>
      </c>
      <c r="L520" s="1" t="s">
        <v>57</v>
      </c>
      <c r="M520" s="1" t="s">
        <v>37</v>
      </c>
    </row>
    <row r="521" spans="1:15" x14ac:dyDescent="0.25">
      <c r="A521" s="1" t="s">
        <v>799</v>
      </c>
      <c r="B521" s="2">
        <v>43248</v>
      </c>
      <c r="C521" s="1" t="s">
        <v>800</v>
      </c>
      <c r="E521" s="3">
        <v>47</v>
      </c>
      <c r="F521" s="4">
        <v>47</v>
      </c>
      <c r="G521" s="1">
        <v>2018</v>
      </c>
      <c r="H521" s="1">
        <v>5</v>
      </c>
      <c r="I521" s="1" t="s">
        <v>86</v>
      </c>
      <c r="J521" s="1" t="s">
        <v>51</v>
      </c>
      <c r="K521" s="1" t="s">
        <v>20</v>
      </c>
      <c r="L521" s="1" t="s">
        <v>87</v>
      </c>
      <c r="M521" s="1" t="s">
        <v>53</v>
      </c>
      <c r="O521">
        <f>F521*64.5</f>
        <v>3031.5</v>
      </c>
    </row>
    <row r="522" spans="1:15" x14ac:dyDescent="0.25">
      <c r="A522" s="1" t="s">
        <v>801</v>
      </c>
      <c r="B522" s="2">
        <v>43248</v>
      </c>
      <c r="C522" s="1" t="s">
        <v>802</v>
      </c>
      <c r="E522" s="3">
        <v>81.3</v>
      </c>
      <c r="F522" s="4">
        <v>81.3</v>
      </c>
      <c r="G522" s="1">
        <v>2018</v>
      </c>
      <c r="H522" s="1">
        <v>5</v>
      </c>
      <c r="I522" s="1" t="s">
        <v>97</v>
      </c>
      <c r="J522" s="1" t="s">
        <v>207</v>
      </c>
      <c r="K522" s="1" t="s">
        <v>20</v>
      </c>
      <c r="L522" s="1" t="s">
        <v>99</v>
      </c>
      <c r="M522" s="1" t="s">
        <v>208</v>
      </c>
    </row>
    <row r="523" spans="1:15" x14ac:dyDescent="0.25">
      <c r="A523" s="1" t="s">
        <v>803</v>
      </c>
      <c r="B523" s="2">
        <v>43248</v>
      </c>
      <c r="C523" s="1" t="s">
        <v>804</v>
      </c>
      <c r="E523" s="3">
        <v>69.66</v>
      </c>
      <c r="F523" s="4">
        <v>69.66</v>
      </c>
      <c r="G523" s="1">
        <v>2018</v>
      </c>
      <c r="H523" s="1">
        <v>5</v>
      </c>
      <c r="I523" s="1" t="s">
        <v>225</v>
      </c>
      <c r="J523" s="1" t="s">
        <v>226</v>
      </c>
      <c r="K523" s="1" t="s">
        <v>20</v>
      </c>
      <c r="L523" s="1" t="s">
        <v>227</v>
      </c>
      <c r="M523" s="1" t="s">
        <v>53</v>
      </c>
    </row>
    <row r="524" spans="1:15" x14ac:dyDescent="0.25">
      <c r="A524" s="1" t="s">
        <v>781</v>
      </c>
      <c r="B524" s="2">
        <v>43248</v>
      </c>
      <c r="C524" s="1" t="s">
        <v>805</v>
      </c>
      <c r="E524" s="3">
        <v>125.84</v>
      </c>
      <c r="F524" s="4">
        <v>125.84</v>
      </c>
      <c r="G524" s="1">
        <v>2018</v>
      </c>
      <c r="H524" s="1">
        <v>5</v>
      </c>
      <c r="I524" s="1" t="s">
        <v>86</v>
      </c>
      <c r="J524" s="1" t="s">
        <v>51</v>
      </c>
      <c r="K524" s="1" t="s">
        <v>20</v>
      </c>
      <c r="L524" s="1" t="s">
        <v>87</v>
      </c>
      <c r="M524" s="1" t="s">
        <v>53</v>
      </c>
    </row>
    <row r="525" spans="1:15" x14ac:dyDescent="0.25">
      <c r="A525" s="1" t="s">
        <v>777</v>
      </c>
      <c r="B525" s="2">
        <v>43248</v>
      </c>
      <c r="C525" s="1" t="s">
        <v>806</v>
      </c>
      <c r="D525" s="3">
        <v>20</v>
      </c>
      <c r="E525" s="3">
        <v>45.96</v>
      </c>
      <c r="F525" s="4">
        <v>38.299999999999997</v>
      </c>
      <c r="G525" s="1">
        <v>2018</v>
      </c>
      <c r="H525" s="1">
        <v>5</v>
      </c>
      <c r="I525" s="1" t="s">
        <v>56</v>
      </c>
      <c r="J525" s="1" t="s">
        <v>35</v>
      </c>
      <c r="K525" s="1" t="s">
        <v>20</v>
      </c>
      <c r="L525" s="1" t="s">
        <v>57</v>
      </c>
      <c r="M525" s="1" t="s">
        <v>37</v>
      </c>
    </row>
    <row r="526" spans="1:15" x14ac:dyDescent="0.25">
      <c r="A526" s="1" t="s">
        <v>807</v>
      </c>
      <c r="B526" s="2">
        <v>43248</v>
      </c>
      <c r="C526" s="1" t="s">
        <v>808</v>
      </c>
      <c r="E526" s="3">
        <v>4.92</v>
      </c>
      <c r="F526" s="4">
        <v>4.92</v>
      </c>
      <c r="G526" s="1">
        <v>2018</v>
      </c>
      <c r="H526" s="1">
        <v>5</v>
      </c>
      <c r="I526" s="1" t="s">
        <v>91</v>
      </c>
      <c r="J526" s="1" t="s">
        <v>35</v>
      </c>
      <c r="K526" s="1" t="s">
        <v>20</v>
      </c>
      <c r="L526" s="1" t="s">
        <v>93</v>
      </c>
      <c r="M526" s="1" t="s">
        <v>37</v>
      </c>
      <c r="O526">
        <f>F526*1850</f>
        <v>9102</v>
      </c>
    </row>
    <row r="527" spans="1:15" x14ac:dyDescent="0.25">
      <c r="A527" s="1" t="s">
        <v>809</v>
      </c>
      <c r="B527" s="2">
        <v>43248</v>
      </c>
      <c r="C527" s="1" t="s">
        <v>7894</v>
      </c>
      <c r="D527" s="3">
        <v>20</v>
      </c>
      <c r="E527" s="3">
        <v>32.229999999999997</v>
      </c>
      <c r="F527" s="4">
        <v>26.86</v>
      </c>
      <c r="G527" s="1">
        <v>2018</v>
      </c>
      <c r="H527" s="1">
        <v>5</v>
      </c>
      <c r="I527" s="1" t="s">
        <v>34</v>
      </c>
      <c r="J527" s="1" t="s">
        <v>35</v>
      </c>
      <c r="K527" s="1" t="s">
        <v>20</v>
      </c>
      <c r="L527" s="1" t="s">
        <v>36</v>
      </c>
      <c r="M527" s="1" t="s">
        <v>37</v>
      </c>
      <c r="O527" s="8">
        <f>F527</f>
        <v>26.86</v>
      </c>
    </row>
    <row r="528" spans="1:15" x14ac:dyDescent="0.25">
      <c r="A528" s="1" t="s">
        <v>810</v>
      </c>
      <c r="B528" s="2">
        <v>43248</v>
      </c>
      <c r="C528" s="1" t="s">
        <v>7894</v>
      </c>
      <c r="D528" s="3">
        <v>20</v>
      </c>
      <c r="E528" s="3">
        <v>16.12</v>
      </c>
      <c r="F528" s="4">
        <v>13.43</v>
      </c>
      <c r="G528" s="1">
        <v>2018</v>
      </c>
      <c r="H528" s="1">
        <v>5</v>
      </c>
      <c r="I528" s="1" t="s">
        <v>34</v>
      </c>
      <c r="J528" s="1" t="s">
        <v>35</v>
      </c>
      <c r="K528" s="1" t="s">
        <v>20</v>
      </c>
      <c r="L528" s="1" t="s">
        <v>36</v>
      </c>
      <c r="M528" s="1" t="s">
        <v>37</v>
      </c>
      <c r="O528" s="8">
        <f>F528</f>
        <v>13.43</v>
      </c>
    </row>
    <row r="529" spans="1:15" x14ac:dyDescent="0.25">
      <c r="A529" s="1" t="s">
        <v>811</v>
      </c>
      <c r="B529" s="2">
        <v>43248</v>
      </c>
      <c r="C529" s="1" t="s">
        <v>812</v>
      </c>
      <c r="E529" s="3">
        <v>20.73</v>
      </c>
      <c r="F529" s="4">
        <v>20.73</v>
      </c>
      <c r="G529" s="1">
        <v>2018</v>
      </c>
      <c r="H529" s="1">
        <v>5</v>
      </c>
      <c r="I529" s="1" t="s">
        <v>86</v>
      </c>
      <c r="J529" s="1" t="s">
        <v>35</v>
      </c>
      <c r="K529" s="1" t="s">
        <v>20</v>
      </c>
      <c r="L529" s="1" t="s">
        <v>87</v>
      </c>
      <c r="M529" s="1" t="s">
        <v>37</v>
      </c>
      <c r="O529">
        <f>F529*1850</f>
        <v>38350.5</v>
      </c>
    </row>
    <row r="530" spans="1:15" x14ac:dyDescent="0.25">
      <c r="A530" s="1" t="s">
        <v>813</v>
      </c>
      <c r="B530" s="2">
        <v>43248</v>
      </c>
      <c r="C530" s="1" t="s">
        <v>814</v>
      </c>
      <c r="D530" s="3">
        <v>20</v>
      </c>
      <c r="E530" s="3">
        <v>2.4700000000000002</v>
      </c>
      <c r="F530" s="4">
        <v>2.06</v>
      </c>
      <c r="G530" s="1">
        <v>2018</v>
      </c>
      <c r="H530" s="1">
        <v>5</v>
      </c>
      <c r="I530" s="1" t="s">
        <v>34</v>
      </c>
      <c r="J530" s="1" t="s">
        <v>35</v>
      </c>
      <c r="K530" s="1" t="s">
        <v>20</v>
      </c>
      <c r="L530" s="1" t="s">
        <v>36</v>
      </c>
      <c r="M530" s="1" t="s">
        <v>37</v>
      </c>
    </row>
    <row r="531" spans="1:15" x14ac:dyDescent="0.25">
      <c r="A531" s="1" t="s">
        <v>815</v>
      </c>
      <c r="B531" s="2">
        <v>43248</v>
      </c>
      <c r="C531" s="1" t="s">
        <v>816</v>
      </c>
      <c r="E531" s="3">
        <v>24.11</v>
      </c>
      <c r="F531" s="4">
        <v>24.11</v>
      </c>
      <c r="G531" s="1">
        <v>2018</v>
      </c>
      <c r="H531" s="1">
        <v>5</v>
      </c>
      <c r="I531" s="1" t="s">
        <v>86</v>
      </c>
      <c r="J531" s="1" t="s">
        <v>35</v>
      </c>
      <c r="K531" s="1" t="s">
        <v>20</v>
      </c>
      <c r="L531" s="1" t="s">
        <v>87</v>
      </c>
      <c r="M531" s="1" t="s">
        <v>37</v>
      </c>
      <c r="O531">
        <f>F531*1850</f>
        <v>44603.5</v>
      </c>
    </row>
    <row r="532" spans="1:15" x14ac:dyDescent="0.25">
      <c r="A532" s="1" t="s">
        <v>817</v>
      </c>
      <c r="B532" s="2">
        <v>43248</v>
      </c>
      <c r="C532" s="1" t="s">
        <v>285</v>
      </c>
      <c r="D532" s="3">
        <v>20</v>
      </c>
      <c r="E532" s="3">
        <v>24</v>
      </c>
      <c r="F532" s="4">
        <v>20</v>
      </c>
      <c r="G532" s="1">
        <v>2018</v>
      </c>
      <c r="H532" s="1">
        <v>5</v>
      </c>
      <c r="I532" s="1" t="s">
        <v>70</v>
      </c>
      <c r="J532" s="1" t="s">
        <v>35</v>
      </c>
      <c r="K532" s="1" t="s">
        <v>20</v>
      </c>
      <c r="L532" s="1" t="s">
        <v>71</v>
      </c>
      <c r="M532" s="1" t="s">
        <v>37</v>
      </c>
      <c r="O532">
        <f>F532*66.37</f>
        <v>1327.4</v>
      </c>
    </row>
    <row r="533" spans="1:15" x14ac:dyDescent="0.25">
      <c r="A533" s="1" t="s">
        <v>783</v>
      </c>
      <c r="B533" s="2">
        <v>43248</v>
      </c>
      <c r="C533" s="1" t="s">
        <v>59</v>
      </c>
      <c r="D533" s="3">
        <v>20</v>
      </c>
      <c r="E533" s="3">
        <v>7</v>
      </c>
      <c r="F533" s="4">
        <v>5.83</v>
      </c>
      <c r="G533" s="1">
        <v>2018</v>
      </c>
      <c r="H533" s="1">
        <v>5</v>
      </c>
      <c r="I533" s="1" t="s">
        <v>56</v>
      </c>
      <c r="J533" s="1" t="s">
        <v>41</v>
      </c>
      <c r="K533" s="1" t="s">
        <v>20</v>
      </c>
      <c r="L533" s="1" t="s">
        <v>57</v>
      </c>
      <c r="M533" s="1" t="s">
        <v>43</v>
      </c>
    </row>
    <row r="534" spans="1:15" x14ac:dyDescent="0.25">
      <c r="A534" s="1" t="s">
        <v>783</v>
      </c>
      <c r="B534" s="2">
        <v>43248</v>
      </c>
      <c r="C534" s="1" t="s">
        <v>59</v>
      </c>
      <c r="E534" s="3">
        <v>19.96</v>
      </c>
      <c r="F534" s="4">
        <v>19.96</v>
      </c>
      <c r="G534" s="1">
        <v>2018</v>
      </c>
      <c r="H534" s="1">
        <v>5</v>
      </c>
      <c r="I534" s="1" t="s">
        <v>312</v>
      </c>
      <c r="J534" s="1" t="s">
        <v>41</v>
      </c>
      <c r="K534" s="1" t="s">
        <v>20</v>
      </c>
      <c r="L534" s="1" t="s">
        <v>313</v>
      </c>
      <c r="M534" s="1" t="s">
        <v>43</v>
      </c>
    </row>
    <row r="535" spans="1:15" x14ac:dyDescent="0.25">
      <c r="A535" s="1" t="s">
        <v>783</v>
      </c>
      <c r="B535" s="2">
        <v>43248</v>
      </c>
      <c r="C535" s="1" t="s">
        <v>59</v>
      </c>
      <c r="E535" s="3">
        <v>26.57</v>
      </c>
      <c r="F535" s="4">
        <v>26.57</v>
      </c>
      <c r="G535" s="1">
        <v>2018</v>
      </c>
      <c r="H535" s="1">
        <v>5</v>
      </c>
      <c r="I535" s="1" t="s">
        <v>86</v>
      </c>
      <c r="J535" s="1" t="s">
        <v>41</v>
      </c>
      <c r="K535" s="1" t="s">
        <v>20</v>
      </c>
      <c r="L535" s="1" t="s">
        <v>87</v>
      </c>
      <c r="M535" s="1" t="s">
        <v>43</v>
      </c>
    </row>
    <row r="536" spans="1:15" x14ac:dyDescent="0.25">
      <c r="A536" s="1" t="s">
        <v>818</v>
      </c>
      <c r="B536" s="2">
        <v>43248</v>
      </c>
      <c r="C536" s="1" t="s">
        <v>59</v>
      </c>
      <c r="E536" s="3">
        <v>103.27</v>
      </c>
      <c r="F536" s="4">
        <v>103.27</v>
      </c>
      <c r="G536" s="1">
        <v>2018</v>
      </c>
      <c r="H536" s="1">
        <v>5</v>
      </c>
      <c r="I536" s="1" t="s">
        <v>40</v>
      </c>
      <c r="J536" s="1" t="s">
        <v>41</v>
      </c>
      <c r="K536" s="1" t="s">
        <v>20</v>
      </c>
      <c r="L536" s="1" t="s">
        <v>42</v>
      </c>
      <c r="M536" s="1" t="s">
        <v>43</v>
      </c>
    </row>
    <row r="537" spans="1:15" x14ac:dyDescent="0.25">
      <c r="A537" s="1" t="s">
        <v>819</v>
      </c>
      <c r="B537" s="2">
        <v>43248</v>
      </c>
      <c r="C537" s="1" t="s">
        <v>62</v>
      </c>
      <c r="E537" s="3">
        <v>89.33</v>
      </c>
      <c r="F537" s="4">
        <v>89.33</v>
      </c>
      <c r="G537" s="1">
        <v>2018</v>
      </c>
      <c r="H537" s="1">
        <v>5</v>
      </c>
      <c r="I537" s="1" t="s">
        <v>40</v>
      </c>
      <c r="J537" s="1" t="s">
        <v>41</v>
      </c>
      <c r="K537" s="1" t="s">
        <v>20</v>
      </c>
      <c r="L537" s="1" t="s">
        <v>42</v>
      </c>
      <c r="M537" s="1" t="s">
        <v>43</v>
      </c>
      <c r="O537">
        <f>F537/1.26</f>
        <v>70.896825396825392</v>
      </c>
    </row>
    <row r="538" spans="1:15" x14ac:dyDescent="0.25">
      <c r="A538" s="1" t="s">
        <v>820</v>
      </c>
      <c r="B538" s="2">
        <v>43248</v>
      </c>
      <c r="C538" s="1" t="s">
        <v>224</v>
      </c>
      <c r="E538" s="3">
        <v>240.52</v>
      </c>
      <c r="F538" s="4">
        <v>240.52</v>
      </c>
      <c r="G538" s="1">
        <v>2018</v>
      </c>
      <c r="H538" s="1">
        <v>5</v>
      </c>
      <c r="I538" s="1" t="s">
        <v>18</v>
      </c>
      <c r="J538" s="1" t="s">
        <v>51</v>
      </c>
      <c r="K538" s="1" t="s">
        <v>20</v>
      </c>
      <c r="L538" s="1" t="s">
        <v>21</v>
      </c>
      <c r="M538" s="1" t="s">
        <v>53</v>
      </c>
      <c r="O538">
        <f>F538* 6.04</f>
        <v>1452.7408</v>
      </c>
    </row>
    <row r="539" spans="1:15" x14ac:dyDescent="0.25">
      <c r="A539" s="1" t="s">
        <v>820</v>
      </c>
      <c r="B539" s="2">
        <v>43248</v>
      </c>
      <c r="C539" s="1" t="s">
        <v>224</v>
      </c>
      <c r="E539" s="3">
        <v>79</v>
      </c>
      <c r="F539" s="4">
        <v>79</v>
      </c>
      <c r="G539" s="1">
        <v>2018</v>
      </c>
      <c r="H539" s="1">
        <v>5</v>
      </c>
      <c r="I539" s="1" t="s">
        <v>50</v>
      </c>
      <c r="J539" s="1" t="s">
        <v>51</v>
      </c>
      <c r="K539" s="1" t="s">
        <v>20</v>
      </c>
      <c r="L539" s="1" t="s">
        <v>52</v>
      </c>
      <c r="M539" s="1" t="s">
        <v>53</v>
      </c>
      <c r="O539">
        <f>F539*7.34</f>
        <v>579.86</v>
      </c>
    </row>
    <row r="540" spans="1:15" x14ac:dyDescent="0.25">
      <c r="A540" s="1" t="s">
        <v>803</v>
      </c>
      <c r="B540" s="2">
        <v>43248</v>
      </c>
      <c r="C540" s="1" t="s">
        <v>821</v>
      </c>
      <c r="D540" s="3">
        <v>20</v>
      </c>
      <c r="E540" s="3">
        <v>10.26</v>
      </c>
      <c r="F540" s="4">
        <v>8.5500000000000007</v>
      </c>
      <c r="G540" s="1">
        <v>2018</v>
      </c>
      <c r="H540" s="1">
        <v>5</v>
      </c>
      <c r="I540" s="1" t="s">
        <v>70</v>
      </c>
      <c r="J540" s="1" t="s">
        <v>51</v>
      </c>
      <c r="K540" s="1" t="s">
        <v>20</v>
      </c>
      <c r="L540" s="1" t="s">
        <v>71</v>
      </c>
      <c r="M540" s="1" t="s">
        <v>53</v>
      </c>
      <c r="O540">
        <f>F540*5.7</f>
        <v>48.735000000000007</v>
      </c>
    </row>
    <row r="541" spans="1:15" x14ac:dyDescent="0.25">
      <c r="A541" s="1" t="s">
        <v>822</v>
      </c>
      <c r="B541" s="2">
        <v>43248</v>
      </c>
      <c r="C541" s="1" t="s">
        <v>823</v>
      </c>
      <c r="E541" s="3">
        <v>61.2</v>
      </c>
      <c r="F541" s="4">
        <v>61.2</v>
      </c>
      <c r="G541" s="1">
        <v>2018</v>
      </c>
      <c r="H541" s="1">
        <v>5</v>
      </c>
      <c r="I541" s="1" t="s">
        <v>86</v>
      </c>
      <c r="J541" s="1" t="s">
        <v>98</v>
      </c>
      <c r="K541" s="1" t="s">
        <v>20</v>
      </c>
      <c r="L541" s="1" t="s">
        <v>87</v>
      </c>
      <c r="M541" s="1" t="s">
        <v>100</v>
      </c>
    </row>
    <row r="542" spans="1:15" x14ac:dyDescent="0.25">
      <c r="A542" s="1" t="s">
        <v>824</v>
      </c>
      <c r="B542" s="2">
        <v>43249</v>
      </c>
      <c r="C542" s="1" t="s">
        <v>8039</v>
      </c>
      <c r="D542" s="3">
        <v>20</v>
      </c>
      <c r="E542" s="3">
        <v>-382.52</v>
      </c>
      <c r="F542" s="4">
        <v>-318.77</v>
      </c>
      <c r="G542" s="1">
        <v>2018</v>
      </c>
      <c r="H542" s="1">
        <v>5</v>
      </c>
      <c r="I542" s="1" t="s">
        <v>111</v>
      </c>
      <c r="J542" s="1" t="s">
        <v>35</v>
      </c>
      <c r="K542" s="1" t="s">
        <v>20</v>
      </c>
      <c r="L542" s="1" t="s">
        <v>112</v>
      </c>
      <c r="M542" s="1" t="s">
        <v>37</v>
      </c>
    </row>
    <row r="543" spans="1:15" x14ac:dyDescent="0.25">
      <c r="A543" s="1" t="s">
        <v>825</v>
      </c>
      <c r="B543" s="2">
        <v>43250</v>
      </c>
      <c r="C543" s="1" t="s">
        <v>826</v>
      </c>
      <c r="E543" s="3">
        <v>6.4</v>
      </c>
      <c r="F543" s="4">
        <v>6.4</v>
      </c>
      <c r="G543" s="1">
        <v>2018</v>
      </c>
      <c r="H543" s="1">
        <v>5</v>
      </c>
      <c r="I543" s="1" t="s">
        <v>138</v>
      </c>
      <c r="J543" s="1" t="s">
        <v>35</v>
      </c>
      <c r="K543" s="1" t="s">
        <v>20</v>
      </c>
      <c r="L543" s="1" t="s">
        <v>139</v>
      </c>
      <c r="M543" s="1" t="s">
        <v>37</v>
      </c>
    </row>
    <row r="544" spans="1:15" x14ac:dyDescent="0.25">
      <c r="A544" s="1" t="s">
        <v>827</v>
      </c>
      <c r="B544" s="2">
        <v>43250</v>
      </c>
      <c r="C544" s="1" t="s">
        <v>828</v>
      </c>
      <c r="E544" s="3">
        <v>56.81</v>
      </c>
      <c r="F544" s="4">
        <v>56.81</v>
      </c>
      <c r="G544" s="1">
        <v>2018</v>
      </c>
      <c r="H544" s="1">
        <v>5</v>
      </c>
      <c r="I544" s="1" t="s">
        <v>704</v>
      </c>
      <c r="J544" s="1" t="s">
        <v>35</v>
      </c>
      <c r="K544" s="1" t="s">
        <v>20</v>
      </c>
      <c r="L544" s="1" t="s">
        <v>705</v>
      </c>
      <c r="M544" s="1" t="s">
        <v>37</v>
      </c>
      <c r="O544">
        <f>F544*1850</f>
        <v>105098.5</v>
      </c>
    </row>
    <row r="545" spans="1:15" x14ac:dyDescent="0.25">
      <c r="A545" s="1" t="s">
        <v>829</v>
      </c>
      <c r="B545" s="2">
        <v>43250</v>
      </c>
      <c r="C545" s="1" t="s">
        <v>830</v>
      </c>
      <c r="E545" s="3">
        <v>101.94</v>
      </c>
      <c r="F545" s="4">
        <v>101.94</v>
      </c>
      <c r="G545" s="1">
        <v>2018</v>
      </c>
      <c r="H545" s="1">
        <v>5</v>
      </c>
      <c r="I545" s="1" t="s">
        <v>86</v>
      </c>
      <c r="J545" s="1" t="s">
        <v>35</v>
      </c>
      <c r="K545" s="1" t="s">
        <v>20</v>
      </c>
      <c r="L545" s="1" t="s">
        <v>87</v>
      </c>
      <c r="M545" s="1" t="s">
        <v>37</v>
      </c>
    </row>
    <row r="546" spans="1:15" x14ac:dyDescent="0.25">
      <c r="A546" s="1" t="s">
        <v>831</v>
      </c>
      <c r="B546" s="2">
        <v>43252</v>
      </c>
      <c r="C546" s="1" t="s">
        <v>832</v>
      </c>
      <c r="D546" s="3">
        <v>20</v>
      </c>
      <c r="E546" s="3">
        <v>26.4</v>
      </c>
      <c r="F546" s="4">
        <v>22</v>
      </c>
      <c r="G546" s="1">
        <v>2018</v>
      </c>
      <c r="H546" s="1">
        <v>6</v>
      </c>
      <c r="I546" s="1" t="s">
        <v>34</v>
      </c>
      <c r="J546" s="1" t="s">
        <v>35</v>
      </c>
      <c r="K546" s="1" t="s">
        <v>20</v>
      </c>
      <c r="L546" s="1" t="s">
        <v>36</v>
      </c>
      <c r="M546" s="1" t="s">
        <v>37</v>
      </c>
    </row>
    <row r="547" spans="1:15" x14ac:dyDescent="0.25">
      <c r="A547" s="1" t="s">
        <v>833</v>
      </c>
      <c r="B547" s="2">
        <v>43252</v>
      </c>
      <c r="C547" s="1" t="s">
        <v>1232</v>
      </c>
      <c r="E547" s="3">
        <v>159.84</v>
      </c>
      <c r="F547" s="4">
        <v>159.84</v>
      </c>
      <c r="G547" s="1">
        <v>2018</v>
      </c>
      <c r="H547" s="1">
        <v>6</v>
      </c>
      <c r="I547" s="1" t="s">
        <v>345</v>
      </c>
      <c r="J547" s="1" t="s">
        <v>35</v>
      </c>
      <c r="K547" s="1" t="s">
        <v>20</v>
      </c>
      <c r="L547" s="1" t="s">
        <v>346</v>
      </c>
      <c r="M547" s="1" t="s">
        <v>37</v>
      </c>
      <c r="O547">
        <f>F547*5.3</f>
        <v>847.15200000000004</v>
      </c>
    </row>
    <row r="548" spans="1:15" x14ac:dyDescent="0.25">
      <c r="A548" s="1" t="s">
        <v>834</v>
      </c>
      <c r="B548" s="2">
        <v>43252</v>
      </c>
      <c r="C548" s="1" t="s">
        <v>7895</v>
      </c>
      <c r="E548" s="3">
        <v>99.95</v>
      </c>
      <c r="F548" s="4">
        <v>99.95</v>
      </c>
      <c r="G548" s="1">
        <v>2018</v>
      </c>
      <c r="H548" s="1">
        <v>6</v>
      </c>
      <c r="I548" s="1" t="s">
        <v>30</v>
      </c>
      <c r="J548" s="1" t="s">
        <v>25</v>
      </c>
      <c r="K548" s="1" t="s">
        <v>20</v>
      </c>
      <c r="L548" s="1" t="s">
        <v>31</v>
      </c>
      <c r="M548" s="1" t="s">
        <v>27</v>
      </c>
    </row>
    <row r="549" spans="1:15" x14ac:dyDescent="0.25">
      <c r="A549" s="1" t="s">
        <v>835</v>
      </c>
      <c r="B549" s="2">
        <v>43252</v>
      </c>
      <c r="C549" s="1" t="s">
        <v>804</v>
      </c>
      <c r="D549" s="3">
        <v>20</v>
      </c>
      <c r="E549" s="3">
        <v>107.28</v>
      </c>
      <c r="F549" s="4">
        <v>89.4</v>
      </c>
      <c r="G549" s="1">
        <v>2018</v>
      </c>
      <c r="H549" s="1">
        <v>6</v>
      </c>
      <c r="I549" s="1" t="s">
        <v>70</v>
      </c>
      <c r="J549" s="1" t="s">
        <v>35</v>
      </c>
      <c r="K549" s="1" t="s">
        <v>20</v>
      </c>
      <c r="L549" s="1" t="s">
        <v>71</v>
      </c>
      <c r="M549" s="1" t="s">
        <v>37</v>
      </c>
    </row>
    <row r="550" spans="1:15" x14ac:dyDescent="0.25">
      <c r="A550" s="1" t="s">
        <v>836</v>
      </c>
      <c r="B550" s="2">
        <v>43252</v>
      </c>
      <c r="C550" s="1" t="s">
        <v>837</v>
      </c>
      <c r="E550" s="3">
        <v>151.34</v>
      </c>
      <c r="F550" s="4">
        <v>151.34</v>
      </c>
      <c r="G550" s="1">
        <v>2018</v>
      </c>
      <c r="H550" s="1">
        <v>6</v>
      </c>
      <c r="I550" s="1" t="s">
        <v>40</v>
      </c>
      <c r="J550" s="1" t="s">
        <v>35</v>
      </c>
      <c r="K550" s="1" t="s">
        <v>20</v>
      </c>
      <c r="L550" s="1" t="s">
        <v>42</v>
      </c>
      <c r="M550" s="1" t="s">
        <v>37</v>
      </c>
    </row>
    <row r="551" spans="1:15" x14ac:dyDescent="0.25">
      <c r="A551" s="1" t="s">
        <v>838</v>
      </c>
      <c r="B551" s="2">
        <v>43256</v>
      </c>
      <c r="C551" s="1" t="s">
        <v>8048</v>
      </c>
      <c r="E551" s="3">
        <v>210</v>
      </c>
      <c r="F551" s="4">
        <v>210</v>
      </c>
      <c r="G551" s="1">
        <v>2018</v>
      </c>
      <c r="H551" s="1">
        <v>6</v>
      </c>
      <c r="I551" s="1" t="s">
        <v>219</v>
      </c>
      <c r="J551" s="1" t="s">
        <v>35</v>
      </c>
      <c r="K551" s="1" t="s">
        <v>20</v>
      </c>
      <c r="L551" s="1" t="s">
        <v>220</v>
      </c>
      <c r="M551" s="1" t="s">
        <v>37</v>
      </c>
    </row>
    <row r="552" spans="1:15" x14ac:dyDescent="0.25">
      <c r="A552" s="1" t="s">
        <v>839</v>
      </c>
      <c r="B552" s="2">
        <v>43257</v>
      </c>
      <c r="C552" s="1" t="s">
        <v>85</v>
      </c>
      <c r="D552" s="3">
        <v>20</v>
      </c>
      <c r="E552" s="3">
        <v>95.47</v>
      </c>
      <c r="F552" s="4">
        <v>79.56</v>
      </c>
      <c r="G552" s="1">
        <v>2018</v>
      </c>
      <c r="H552" s="1">
        <v>6</v>
      </c>
      <c r="I552" s="1" t="s">
        <v>70</v>
      </c>
      <c r="J552" s="1" t="s">
        <v>41</v>
      </c>
      <c r="K552" s="1" t="s">
        <v>20</v>
      </c>
      <c r="L552" s="1" t="s">
        <v>71</v>
      </c>
      <c r="M552" s="1" t="s">
        <v>43</v>
      </c>
      <c r="O552">
        <f>F552/1.26</f>
        <v>63.142857142857146</v>
      </c>
    </row>
    <row r="553" spans="1:15" x14ac:dyDescent="0.25">
      <c r="A553" s="1" t="s">
        <v>840</v>
      </c>
      <c r="B553" s="2">
        <v>43257</v>
      </c>
      <c r="C553" s="1" t="s">
        <v>841</v>
      </c>
      <c r="E553" s="3">
        <v>99.48</v>
      </c>
      <c r="F553" s="4">
        <v>99.48</v>
      </c>
      <c r="G553" s="1">
        <v>2018</v>
      </c>
      <c r="H553" s="1">
        <v>6</v>
      </c>
      <c r="I553" s="1" t="s">
        <v>150</v>
      </c>
      <c r="J553" s="1" t="s">
        <v>51</v>
      </c>
      <c r="K553" s="1" t="s">
        <v>20</v>
      </c>
      <c r="L553" s="1" t="s">
        <v>151</v>
      </c>
      <c r="M553" s="1" t="s">
        <v>53</v>
      </c>
    </row>
    <row r="554" spans="1:15" x14ac:dyDescent="0.25">
      <c r="A554" s="1" t="s">
        <v>842</v>
      </c>
      <c r="B554" s="2">
        <v>43257</v>
      </c>
      <c r="C554" s="1" t="s">
        <v>843</v>
      </c>
      <c r="E554" s="3">
        <v>103</v>
      </c>
      <c r="F554" s="4">
        <v>103</v>
      </c>
      <c r="G554" s="1">
        <v>2018</v>
      </c>
      <c r="H554" s="1">
        <v>6</v>
      </c>
      <c r="I554" s="1" t="s">
        <v>40</v>
      </c>
      <c r="J554" s="1" t="s">
        <v>35</v>
      </c>
      <c r="K554" s="1" t="s">
        <v>20</v>
      </c>
      <c r="L554" s="1" t="s">
        <v>42</v>
      </c>
      <c r="M554" s="1" t="s">
        <v>37</v>
      </c>
    </row>
    <row r="555" spans="1:15" x14ac:dyDescent="0.25">
      <c r="A555" s="1" t="s">
        <v>844</v>
      </c>
      <c r="B555" s="2">
        <v>43257</v>
      </c>
      <c r="C555" s="1" t="s">
        <v>845</v>
      </c>
      <c r="D555" s="3">
        <v>20</v>
      </c>
      <c r="E555" s="3">
        <v>47.99</v>
      </c>
      <c r="F555" s="4">
        <v>39.99</v>
      </c>
      <c r="G555" s="1">
        <v>2018</v>
      </c>
      <c r="H555" s="1">
        <v>6</v>
      </c>
      <c r="I555" s="1" t="s">
        <v>134</v>
      </c>
      <c r="J555" s="1" t="s">
        <v>35</v>
      </c>
      <c r="K555" s="1" t="s">
        <v>20</v>
      </c>
      <c r="L555" s="1" t="s">
        <v>135</v>
      </c>
      <c r="M555" s="1" t="s">
        <v>37</v>
      </c>
    </row>
    <row r="556" spans="1:15" x14ac:dyDescent="0.25">
      <c r="A556" s="1" t="s">
        <v>846</v>
      </c>
      <c r="B556" s="2">
        <v>43257</v>
      </c>
      <c r="C556" s="1" t="s">
        <v>847</v>
      </c>
      <c r="E556" s="3">
        <v>17.600000000000001</v>
      </c>
      <c r="F556" s="4">
        <v>17.600000000000001</v>
      </c>
      <c r="G556" s="1">
        <v>2018</v>
      </c>
      <c r="H556" s="1">
        <v>6</v>
      </c>
      <c r="I556" s="1" t="s">
        <v>40</v>
      </c>
      <c r="J556" s="1" t="s">
        <v>35</v>
      </c>
      <c r="K556" s="1" t="s">
        <v>20</v>
      </c>
      <c r="L556" s="1" t="s">
        <v>42</v>
      </c>
      <c r="M556" s="1" t="s">
        <v>37</v>
      </c>
    </row>
    <row r="557" spans="1:15" x14ac:dyDescent="0.25">
      <c r="A557" s="1" t="s">
        <v>848</v>
      </c>
      <c r="B557" s="2">
        <v>43257</v>
      </c>
      <c r="C557" s="1" t="s">
        <v>849</v>
      </c>
      <c r="D557" s="3">
        <v>20</v>
      </c>
      <c r="E557" s="3">
        <v>6.49</v>
      </c>
      <c r="F557" s="4">
        <v>5.41</v>
      </c>
      <c r="G557" s="1">
        <v>2018</v>
      </c>
      <c r="H557" s="1">
        <v>6</v>
      </c>
      <c r="I557" s="1" t="s">
        <v>34</v>
      </c>
      <c r="J557" s="1" t="s">
        <v>35</v>
      </c>
      <c r="K557" s="1" t="s">
        <v>20</v>
      </c>
      <c r="L557" s="1" t="s">
        <v>36</v>
      </c>
      <c r="M557" s="1" t="s">
        <v>37</v>
      </c>
    </row>
    <row r="558" spans="1:15" x14ac:dyDescent="0.25">
      <c r="A558" s="1" t="s">
        <v>850</v>
      </c>
      <c r="B558" s="2">
        <v>43257</v>
      </c>
      <c r="C558" s="1" t="s">
        <v>851</v>
      </c>
      <c r="E558" s="3">
        <v>207</v>
      </c>
      <c r="F558" s="4">
        <v>207</v>
      </c>
      <c r="G558" s="1">
        <v>2018</v>
      </c>
      <c r="H558" s="1">
        <v>6</v>
      </c>
      <c r="I558" s="1" t="s">
        <v>18</v>
      </c>
      <c r="J558" s="1" t="s">
        <v>35</v>
      </c>
      <c r="K558" s="1" t="s">
        <v>20</v>
      </c>
      <c r="L558" s="1" t="s">
        <v>21</v>
      </c>
      <c r="M558" s="1" t="s">
        <v>37</v>
      </c>
    </row>
    <row r="559" spans="1:15" x14ac:dyDescent="0.25">
      <c r="A559" s="1" t="s">
        <v>852</v>
      </c>
      <c r="B559" s="2">
        <v>43257</v>
      </c>
      <c r="C559" s="1" t="s">
        <v>853</v>
      </c>
      <c r="E559" s="3">
        <v>401.92</v>
      </c>
      <c r="F559" s="4">
        <v>401.92</v>
      </c>
      <c r="G559" s="1">
        <v>2018</v>
      </c>
      <c r="H559" s="1">
        <v>6</v>
      </c>
      <c r="I559" s="1" t="s">
        <v>91</v>
      </c>
      <c r="J559" s="1" t="s">
        <v>35</v>
      </c>
      <c r="K559" s="1" t="s">
        <v>20</v>
      </c>
      <c r="L559" s="1" t="s">
        <v>93</v>
      </c>
      <c r="M559" s="1" t="s">
        <v>37</v>
      </c>
    </row>
    <row r="560" spans="1:15" x14ac:dyDescent="0.25">
      <c r="A560" s="1" t="s">
        <v>852</v>
      </c>
      <c r="B560" s="2">
        <v>43257</v>
      </c>
      <c r="C560" s="1" t="s">
        <v>853</v>
      </c>
      <c r="E560" s="3">
        <v>401.92</v>
      </c>
      <c r="F560" s="4">
        <v>401.92</v>
      </c>
      <c r="G560" s="1">
        <v>2018</v>
      </c>
      <c r="H560" s="1">
        <v>6</v>
      </c>
      <c r="I560" s="1" t="s">
        <v>91</v>
      </c>
      <c r="J560" s="1" t="s">
        <v>35</v>
      </c>
      <c r="K560" s="1" t="s">
        <v>20</v>
      </c>
      <c r="L560" s="1" t="s">
        <v>93</v>
      </c>
      <c r="M560" s="1" t="s">
        <v>37</v>
      </c>
    </row>
    <row r="561" spans="1:15" x14ac:dyDescent="0.25">
      <c r="A561" s="1" t="s">
        <v>854</v>
      </c>
      <c r="B561" s="2">
        <v>43257</v>
      </c>
      <c r="C561" s="1" t="s">
        <v>855</v>
      </c>
      <c r="E561" s="3">
        <v>187.85</v>
      </c>
      <c r="F561" s="4">
        <v>187.85</v>
      </c>
      <c r="G561" s="1">
        <v>2018</v>
      </c>
      <c r="H561" s="1">
        <v>6</v>
      </c>
      <c r="I561" s="1" t="s">
        <v>40</v>
      </c>
      <c r="J561" s="1" t="s">
        <v>35</v>
      </c>
      <c r="K561" s="1" t="s">
        <v>20</v>
      </c>
      <c r="L561" s="1" t="s">
        <v>42</v>
      </c>
      <c r="M561" s="1" t="s">
        <v>37</v>
      </c>
    </row>
    <row r="562" spans="1:15" x14ac:dyDescent="0.25">
      <c r="A562" s="1" t="s">
        <v>856</v>
      </c>
      <c r="B562" s="2">
        <v>43257</v>
      </c>
      <c r="C562" s="1" t="s">
        <v>857</v>
      </c>
      <c r="E562" s="3">
        <v>61.6</v>
      </c>
      <c r="F562" s="4">
        <v>61.6</v>
      </c>
      <c r="G562" s="1">
        <v>2018</v>
      </c>
      <c r="H562" s="1">
        <v>6</v>
      </c>
      <c r="I562" s="1" t="s">
        <v>91</v>
      </c>
      <c r="J562" s="1" t="s">
        <v>19</v>
      </c>
      <c r="K562" s="1" t="s">
        <v>20</v>
      </c>
      <c r="L562" s="1" t="s">
        <v>93</v>
      </c>
      <c r="M562" s="1" t="s">
        <v>22</v>
      </c>
    </row>
    <row r="563" spans="1:15" x14ac:dyDescent="0.25">
      <c r="A563" s="1" t="s">
        <v>858</v>
      </c>
      <c r="B563" s="2">
        <v>43257</v>
      </c>
      <c r="C563" s="1" t="s">
        <v>859</v>
      </c>
      <c r="D563" s="3">
        <v>20</v>
      </c>
      <c r="E563" s="3">
        <v>156.55000000000001</v>
      </c>
      <c r="F563" s="4">
        <v>130.46</v>
      </c>
      <c r="G563" s="1">
        <v>2018</v>
      </c>
      <c r="H563" s="1">
        <v>6</v>
      </c>
      <c r="I563" s="1" t="s">
        <v>34</v>
      </c>
      <c r="J563" s="1" t="s">
        <v>237</v>
      </c>
      <c r="K563" s="1" t="s">
        <v>20</v>
      </c>
      <c r="L563" s="1" t="s">
        <v>36</v>
      </c>
      <c r="M563" s="1" t="s">
        <v>238</v>
      </c>
      <c r="O563">
        <f>F563*2405</f>
        <v>313756.30000000005</v>
      </c>
    </row>
    <row r="564" spans="1:15" x14ac:dyDescent="0.25">
      <c r="A564" s="1" t="s">
        <v>860</v>
      </c>
      <c r="B564" s="2">
        <v>43263</v>
      </c>
      <c r="C564" s="1" t="s">
        <v>861</v>
      </c>
      <c r="E564" s="3">
        <v>216.06</v>
      </c>
      <c r="F564" s="4">
        <v>216.06</v>
      </c>
      <c r="G564" s="1">
        <v>2018</v>
      </c>
      <c r="H564" s="1">
        <v>6</v>
      </c>
      <c r="I564" s="1" t="s">
        <v>86</v>
      </c>
      <c r="J564" s="1" t="s">
        <v>35</v>
      </c>
      <c r="K564" s="1" t="s">
        <v>20</v>
      </c>
      <c r="L564" s="1" t="s">
        <v>87</v>
      </c>
      <c r="M564" s="1" t="s">
        <v>37</v>
      </c>
    </row>
    <row r="565" spans="1:15" x14ac:dyDescent="0.25">
      <c r="A565" s="1" t="s">
        <v>862</v>
      </c>
      <c r="B565" s="2">
        <v>43263</v>
      </c>
      <c r="C565" s="1" t="s">
        <v>85</v>
      </c>
      <c r="E565" s="3">
        <v>62.03</v>
      </c>
      <c r="F565" s="4">
        <v>62.03</v>
      </c>
      <c r="G565" s="1">
        <v>2018</v>
      </c>
      <c r="H565" s="1">
        <v>6</v>
      </c>
      <c r="I565" s="1" t="s">
        <v>40</v>
      </c>
      <c r="J565" s="1" t="s">
        <v>41</v>
      </c>
      <c r="K565" s="1" t="s">
        <v>20</v>
      </c>
      <c r="L565" s="1" t="s">
        <v>42</v>
      </c>
      <c r="M565" s="1" t="s">
        <v>43</v>
      </c>
      <c r="O565">
        <f>F565/1.26</f>
        <v>49.230158730158728</v>
      </c>
    </row>
    <row r="566" spans="1:15" x14ac:dyDescent="0.25">
      <c r="A566" s="1" t="s">
        <v>863</v>
      </c>
      <c r="B566" s="2">
        <v>43263</v>
      </c>
      <c r="C566" s="1" t="s">
        <v>85</v>
      </c>
      <c r="E566" s="3">
        <v>33.71</v>
      </c>
      <c r="F566" s="4">
        <v>33.71</v>
      </c>
      <c r="G566" s="1">
        <v>2018</v>
      </c>
      <c r="H566" s="1">
        <v>6</v>
      </c>
      <c r="I566" s="1" t="s">
        <v>40</v>
      </c>
      <c r="J566" s="1" t="s">
        <v>41</v>
      </c>
      <c r="K566" s="1" t="s">
        <v>20</v>
      </c>
      <c r="L566" s="1" t="s">
        <v>42</v>
      </c>
      <c r="M566" s="1" t="s">
        <v>43</v>
      </c>
      <c r="O566">
        <f>F566/1.26</f>
        <v>26.753968253968253</v>
      </c>
    </row>
    <row r="567" spans="1:15" x14ac:dyDescent="0.25">
      <c r="A567" s="1" t="s">
        <v>864</v>
      </c>
      <c r="B567" s="2">
        <v>43263</v>
      </c>
      <c r="C567" s="1" t="s">
        <v>865</v>
      </c>
      <c r="E567" s="3">
        <v>113.4</v>
      </c>
      <c r="F567" s="4">
        <v>113.4</v>
      </c>
      <c r="G567" s="1">
        <v>2018</v>
      </c>
      <c r="H567" s="1">
        <v>6</v>
      </c>
      <c r="I567" s="1" t="s">
        <v>40</v>
      </c>
      <c r="J567" s="1" t="s">
        <v>35</v>
      </c>
      <c r="K567" s="1" t="s">
        <v>20</v>
      </c>
      <c r="L567" s="1" t="s">
        <v>42</v>
      </c>
      <c r="M567" s="1" t="s">
        <v>37</v>
      </c>
      <c r="O567">
        <f>F567*5.226921047</f>
        <v>592.73284672980003</v>
      </c>
    </row>
    <row r="568" spans="1:15" x14ac:dyDescent="0.25">
      <c r="A568" s="1" t="s">
        <v>866</v>
      </c>
      <c r="B568" s="2">
        <v>43263</v>
      </c>
      <c r="C568" s="1" t="s">
        <v>867</v>
      </c>
      <c r="E568" s="3">
        <v>95.94</v>
      </c>
      <c r="F568" s="4">
        <v>95.94</v>
      </c>
      <c r="G568" s="1">
        <v>2018</v>
      </c>
      <c r="H568" s="1">
        <v>6</v>
      </c>
      <c r="I568" s="1" t="s">
        <v>86</v>
      </c>
      <c r="J568" s="1" t="s">
        <v>35</v>
      </c>
      <c r="K568" s="1" t="s">
        <v>20</v>
      </c>
      <c r="L568" s="1" t="s">
        <v>87</v>
      </c>
      <c r="M568" s="1" t="s">
        <v>37</v>
      </c>
    </row>
    <row r="569" spans="1:15" x14ac:dyDescent="0.25">
      <c r="A569" s="1" t="s">
        <v>868</v>
      </c>
      <c r="B569" s="2">
        <v>43263</v>
      </c>
      <c r="C569" s="1" t="s">
        <v>488</v>
      </c>
      <c r="D569" s="3">
        <v>20</v>
      </c>
      <c r="E569" s="3">
        <v>2709</v>
      </c>
      <c r="F569" s="4">
        <v>2257.5</v>
      </c>
      <c r="G569" s="1">
        <v>2018</v>
      </c>
      <c r="H569" s="1">
        <v>6</v>
      </c>
      <c r="I569" s="1" t="s">
        <v>56</v>
      </c>
      <c r="J569" s="1" t="s">
        <v>177</v>
      </c>
      <c r="K569" s="1" t="s">
        <v>20</v>
      </c>
      <c r="L569" s="1" t="s">
        <v>57</v>
      </c>
      <c r="M569" s="1" t="s">
        <v>178</v>
      </c>
      <c r="O569">
        <v>1050000</v>
      </c>
    </row>
    <row r="570" spans="1:15" x14ac:dyDescent="0.25">
      <c r="A570" s="1" t="s">
        <v>869</v>
      </c>
      <c r="B570" s="2">
        <v>43263</v>
      </c>
      <c r="C570" s="1" t="s">
        <v>847</v>
      </c>
      <c r="E570" s="3">
        <v>16.760000000000002</v>
      </c>
      <c r="F570" s="4">
        <v>16.760000000000002</v>
      </c>
      <c r="G570" s="1">
        <v>2018</v>
      </c>
      <c r="H570" s="1">
        <v>6</v>
      </c>
      <c r="I570" s="1" t="s">
        <v>86</v>
      </c>
      <c r="J570" s="1" t="s">
        <v>35</v>
      </c>
      <c r="K570" s="1" t="s">
        <v>20</v>
      </c>
      <c r="L570" s="1" t="s">
        <v>87</v>
      </c>
      <c r="M570" s="1" t="s">
        <v>37</v>
      </c>
    </row>
    <row r="571" spans="1:15" x14ac:dyDescent="0.25">
      <c r="A571" s="1" t="s">
        <v>870</v>
      </c>
      <c r="B571" s="2">
        <v>43263</v>
      </c>
      <c r="C571" s="1" t="s">
        <v>871</v>
      </c>
      <c r="E571" s="3">
        <v>97.07</v>
      </c>
      <c r="F571" s="4">
        <v>97.07</v>
      </c>
      <c r="G571" s="1">
        <v>2018</v>
      </c>
      <c r="H571" s="1">
        <v>6</v>
      </c>
      <c r="I571" s="1" t="s">
        <v>86</v>
      </c>
      <c r="J571" s="1" t="s">
        <v>35</v>
      </c>
      <c r="K571" s="1" t="s">
        <v>20</v>
      </c>
      <c r="L571" s="1" t="s">
        <v>87</v>
      </c>
      <c r="M571" s="1" t="s">
        <v>37</v>
      </c>
    </row>
    <row r="572" spans="1:15" x14ac:dyDescent="0.25">
      <c r="A572" s="1" t="s">
        <v>872</v>
      </c>
      <c r="B572" s="2">
        <v>43263</v>
      </c>
      <c r="C572" s="1" t="s">
        <v>873</v>
      </c>
      <c r="E572" s="3">
        <v>57.39</v>
      </c>
      <c r="F572" s="4">
        <v>57.39</v>
      </c>
      <c r="G572" s="1">
        <v>2018</v>
      </c>
      <c r="H572" s="1">
        <v>6</v>
      </c>
      <c r="I572" s="1" t="s">
        <v>50</v>
      </c>
      <c r="J572" s="1" t="s">
        <v>51</v>
      </c>
      <c r="K572" s="1" t="s">
        <v>20</v>
      </c>
      <c r="L572" s="1" t="s">
        <v>52</v>
      </c>
      <c r="M572" s="1" t="s">
        <v>53</v>
      </c>
      <c r="O572">
        <f>F572*5.7</f>
        <v>327.12299999999999</v>
      </c>
    </row>
    <row r="573" spans="1:15" x14ac:dyDescent="0.25">
      <c r="A573" s="1" t="s">
        <v>874</v>
      </c>
      <c r="B573" s="2">
        <v>43263</v>
      </c>
      <c r="C573" s="1" t="s">
        <v>875</v>
      </c>
      <c r="E573" s="3">
        <v>162</v>
      </c>
      <c r="F573" s="4">
        <v>162</v>
      </c>
      <c r="G573" s="1">
        <v>2018</v>
      </c>
      <c r="H573" s="1">
        <v>6</v>
      </c>
      <c r="I573" s="1" t="s">
        <v>91</v>
      </c>
      <c r="J573" s="1" t="s">
        <v>207</v>
      </c>
      <c r="K573" s="1" t="s">
        <v>20</v>
      </c>
      <c r="L573" s="1" t="s">
        <v>93</v>
      </c>
      <c r="M573" s="1" t="s">
        <v>208</v>
      </c>
    </row>
    <row r="574" spans="1:15" x14ac:dyDescent="0.25">
      <c r="A574" s="1" t="s">
        <v>874</v>
      </c>
      <c r="B574" s="2">
        <v>43263</v>
      </c>
      <c r="C574" s="1" t="s">
        <v>875</v>
      </c>
      <c r="E574" s="3">
        <v>162</v>
      </c>
      <c r="F574" s="4">
        <v>162</v>
      </c>
      <c r="G574" s="1">
        <v>2018</v>
      </c>
      <c r="H574" s="1">
        <v>6</v>
      </c>
      <c r="I574" s="1" t="s">
        <v>91</v>
      </c>
      <c r="J574" s="1" t="s">
        <v>207</v>
      </c>
      <c r="K574" s="1" t="s">
        <v>20</v>
      </c>
      <c r="L574" s="1" t="s">
        <v>93</v>
      </c>
      <c r="M574" s="1" t="s">
        <v>208</v>
      </c>
    </row>
    <row r="575" spans="1:15" x14ac:dyDescent="0.25">
      <c r="A575" s="1" t="s">
        <v>874</v>
      </c>
      <c r="B575" s="2">
        <v>43263</v>
      </c>
      <c r="C575" s="1" t="s">
        <v>875</v>
      </c>
      <c r="E575" s="3">
        <v>162</v>
      </c>
      <c r="F575" s="4">
        <v>162</v>
      </c>
      <c r="G575" s="1">
        <v>2018</v>
      </c>
      <c r="H575" s="1">
        <v>6</v>
      </c>
      <c r="I575" s="1" t="s">
        <v>97</v>
      </c>
      <c r="J575" s="1" t="s">
        <v>207</v>
      </c>
      <c r="K575" s="1" t="s">
        <v>20</v>
      </c>
      <c r="L575" s="1" t="s">
        <v>99</v>
      </c>
      <c r="M575" s="1" t="s">
        <v>208</v>
      </c>
    </row>
    <row r="576" spans="1:15" x14ac:dyDescent="0.25">
      <c r="A576" s="1" t="s">
        <v>876</v>
      </c>
      <c r="B576" s="2">
        <v>43263</v>
      </c>
      <c r="C576" s="1" t="s">
        <v>877</v>
      </c>
      <c r="E576" s="3">
        <v>11.5</v>
      </c>
      <c r="F576" s="4">
        <v>11.5</v>
      </c>
      <c r="G576" s="1">
        <v>2018</v>
      </c>
      <c r="H576" s="1">
        <v>6</v>
      </c>
      <c r="I576" s="1" t="s">
        <v>91</v>
      </c>
      <c r="J576" s="1" t="s">
        <v>35</v>
      </c>
      <c r="K576" s="1" t="s">
        <v>20</v>
      </c>
      <c r="L576" s="1" t="s">
        <v>93</v>
      </c>
      <c r="M576" s="1" t="s">
        <v>37</v>
      </c>
      <c r="O576">
        <f>F576*350</f>
        <v>4025</v>
      </c>
    </row>
    <row r="577" spans="1:15" x14ac:dyDescent="0.25">
      <c r="A577" s="1" t="s">
        <v>878</v>
      </c>
      <c r="B577" s="2">
        <v>43263</v>
      </c>
      <c r="C577" s="1" t="s">
        <v>879</v>
      </c>
      <c r="E577" s="3">
        <v>176.94</v>
      </c>
      <c r="F577" s="4">
        <v>176.94</v>
      </c>
      <c r="G577" s="1">
        <v>2018</v>
      </c>
      <c r="H577" s="1">
        <v>6</v>
      </c>
      <c r="I577" s="1" t="s">
        <v>40</v>
      </c>
      <c r="J577" s="1" t="s">
        <v>35</v>
      </c>
      <c r="K577" s="1" t="s">
        <v>20</v>
      </c>
      <c r="L577" s="1" t="s">
        <v>42</v>
      </c>
      <c r="M577" s="1" t="s">
        <v>37</v>
      </c>
    </row>
    <row r="578" spans="1:15" x14ac:dyDescent="0.25">
      <c r="A578" s="1" t="s">
        <v>880</v>
      </c>
      <c r="B578" s="2">
        <v>43263</v>
      </c>
      <c r="C578" s="1" t="s">
        <v>881</v>
      </c>
      <c r="E578" s="3">
        <v>189.71</v>
      </c>
      <c r="F578" s="4">
        <v>189.71</v>
      </c>
      <c r="G578" s="1">
        <v>2018</v>
      </c>
      <c r="H578" s="1">
        <v>6</v>
      </c>
      <c r="I578" s="1" t="s">
        <v>86</v>
      </c>
      <c r="J578" s="1" t="s">
        <v>35</v>
      </c>
      <c r="K578" s="1" t="s">
        <v>20</v>
      </c>
      <c r="L578" s="1" t="s">
        <v>87</v>
      </c>
      <c r="M578" s="1" t="s">
        <v>37</v>
      </c>
    </row>
    <row r="579" spans="1:15" x14ac:dyDescent="0.25">
      <c r="A579" s="1" t="s">
        <v>882</v>
      </c>
      <c r="B579" s="2">
        <v>43263</v>
      </c>
      <c r="C579" s="1" t="s">
        <v>59</v>
      </c>
      <c r="E579" s="3">
        <v>85.5</v>
      </c>
      <c r="F579" s="4">
        <v>85.5</v>
      </c>
      <c r="G579" s="1">
        <v>2018</v>
      </c>
      <c r="H579" s="1">
        <v>6</v>
      </c>
      <c r="I579" s="1" t="s">
        <v>40</v>
      </c>
      <c r="J579" s="1" t="s">
        <v>41</v>
      </c>
      <c r="K579" s="1" t="s">
        <v>20</v>
      </c>
      <c r="L579" s="1" t="s">
        <v>42</v>
      </c>
      <c r="M579" s="1" t="s">
        <v>43</v>
      </c>
    </row>
    <row r="580" spans="1:15" x14ac:dyDescent="0.25">
      <c r="A580" s="1" t="s">
        <v>883</v>
      </c>
      <c r="B580" s="2">
        <v>43263</v>
      </c>
      <c r="C580" s="1" t="s">
        <v>884</v>
      </c>
      <c r="E580" s="3">
        <v>6.4</v>
      </c>
      <c r="F580" s="4">
        <v>6.4</v>
      </c>
      <c r="G580" s="1">
        <v>2018</v>
      </c>
      <c r="H580" s="1">
        <v>6</v>
      </c>
      <c r="I580" s="1" t="s">
        <v>225</v>
      </c>
      <c r="J580" s="1" t="s">
        <v>226</v>
      </c>
      <c r="K580" s="1" t="s">
        <v>20</v>
      </c>
      <c r="L580" s="1" t="s">
        <v>227</v>
      </c>
      <c r="M580" s="1" t="s">
        <v>53</v>
      </c>
    </row>
    <row r="581" spans="1:15" x14ac:dyDescent="0.25">
      <c r="A581" s="1" t="s">
        <v>885</v>
      </c>
      <c r="B581" s="2">
        <v>43263</v>
      </c>
      <c r="C581" s="1" t="s">
        <v>224</v>
      </c>
      <c r="D581" s="3">
        <v>20</v>
      </c>
      <c r="E581" s="3">
        <v>76.8</v>
      </c>
      <c r="F581" s="4">
        <v>64</v>
      </c>
      <c r="G581" s="1">
        <v>2018</v>
      </c>
      <c r="H581" s="1">
        <v>6</v>
      </c>
      <c r="I581" s="1" t="s">
        <v>70</v>
      </c>
      <c r="J581" s="1" t="s">
        <v>51</v>
      </c>
      <c r="K581" s="1" t="s">
        <v>20</v>
      </c>
      <c r="L581" s="1" t="s">
        <v>71</v>
      </c>
      <c r="M581" s="1" t="s">
        <v>53</v>
      </c>
      <c r="O581">
        <f>F581*7.34</f>
        <v>469.76</v>
      </c>
    </row>
    <row r="582" spans="1:15" x14ac:dyDescent="0.25">
      <c r="A582" s="1" t="s">
        <v>886</v>
      </c>
      <c r="B582" s="2">
        <v>43264</v>
      </c>
      <c r="C582" s="1" t="s">
        <v>887</v>
      </c>
      <c r="E582" s="3">
        <v>295.12</v>
      </c>
      <c r="F582" s="4">
        <v>295.12</v>
      </c>
      <c r="G582" s="1">
        <v>2018</v>
      </c>
      <c r="H582" s="1">
        <v>6</v>
      </c>
      <c r="I582" s="1" t="s">
        <v>24</v>
      </c>
      <c r="J582" s="1" t="s">
        <v>25</v>
      </c>
      <c r="K582" s="1" t="s">
        <v>20</v>
      </c>
      <c r="L582" s="1" t="s">
        <v>26</v>
      </c>
      <c r="M582" s="1" t="s">
        <v>27</v>
      </c>
      <c r="O582">
        <f>F582*3.6</f>
        <v>1062.432</v>
      </c>
    </row>
    <row r="583" spans="1:15" x14ac:dyDescent="0.25">
      <c r="A583" s="1" t="s">
        <v>888</v>
      </c>
      <c r="B583" s="2">
        <v>43265</v>
      </c>
      <c r="C583" s="1" t="s">
        <v>889</v>
      </c>
      <c r="E583" s="3">
        <v>160</v>
      </c>
      <c r="F583" s="4">
        <v>160</v>
      </c>
      <c r="G583" s="1">
        <v>2018</v>
      </c>
      <c r="H583" s="1">
        <v>6</v>
      </c>
      <c r="I583" s="1" t="s">
        <v>91</v>
      </c>
      <c r="J583" s="1" t="s">
        <v>207</v>
      </c>
      <c r="K583" s="1" t="s">
        <v>20</v>
      </c>
      <c r="L583" s="1" t="s">
        <v>93</v>
      </c>
      <c r="M583" s="1" t="s">
        <v>208</v>
      </c>
    </row>
    <row r="584" spans="1:15" x14ac:dyDescent="0.25">
      <c r="A584" s="1" t="s">
        <v>890</v>
      </c>
      <c r="B584" s="2">
        <v>43265</v>
      </c>
      <c r="C584" s="1" t="s">
        <v>891</v>
      </c>
      <c r="E584" s="3">
        <v>26.06</v>
      </c>
      <c r="F584" s="4">
        <v>26.06</v>
      </c>
      <c r="G584" s="1">
        <v>2018</v>
      </c>
      <c r="H584" s="1">
        <v>6</v>
      </c>
      <c r="I584" s="1" t="s">
        <v>91</v>
      </c>
      <c r="J584" s="1" t="s">
        <v>35</v>
      </c>
      <c r="K584" s="1" t="s">
        <v>20</v>
      </c>
      <c r="L584" s="1" t="s">
        <v>93</v>
      </c>
      <c r="M584" s="1" t="s">
        <v>37</v>
      </c>
    </row>
    <row r="585" spans="1:15" x14ac:dyDescent="0.25">
      <c r="A585" s="1" t="s">
        <v>892</v>
      </c>
      <c r="B585" s="2">
        <v>43265</v>
      </c>
      <c r="C585" s="1" t="s">
        <v>33</v>
      </c>
      <c r="D585" s="3">
        <v>20</v>
      </c>
      <c r="E585" s="3">
        <v>237.12</v>
      </c>
      <c r="F585" s="4">
        <v>197.6</v>
      </c>
      <c r="G585" s="1">
        <v>2018</v>
      </c>
      <c r="H585" s="1">
        <v>6</v>
      </c>
      <c r="I585" s="1" t="s">
        <v>34</v>
      </c>
      <c r="J585" s="1" t="s">
        <v>35</v>
      </c>
      <c r="K585" s="1" t="s">
        <v>20</v>
      </c>
      <c r="L585" s="1" t="s">
        <v>36</v>
      </c>
      <c r="M585" s="1" t="s">
        <v>37</v>
      </c>
      <c r="O585">
        <f>F585*72.79120024</f>
        <v>14383.541167423999</v>
      </c>
    </row>
    <row r="586" spans="1:15" x14ac:dyDescent="0.25">
      <c r="A586" s="1" t="s">
        <v>893</v>
      </c>
      <c r="B586" s="2">
        <v>43265</v>
      </c>
      <c r="C586" s="1" t="s">
        <v>894</v>
      </c>
      <c r="D586" s="3">
        <v>20</v>
      </c>
      <c r="E586" s="3">
        <v>57.07</v>
      </c>
      <c r="F586" s="4">
        <v>47.56</v>
      </c>
      <c r="G586" s="1">
        <v>2018</v>
      </c>
      <c r="H586" s="1">
        <v>6</v>
      </c>
      <c r="I586" s="1" t="s">
        <v>70</v>
      </c>
      <c r="J586" s="1" t="s">
        <v>98</v>
      </c>
      <c r="K586" s="1" t="s">
        <v>20</v>
      </c>
      <c r="L586" s="1" t="s">
        <v>71</v>
      </c>
      <c r="M586" s="1" t="s">
        <v>100</v>
      </c>
    </row>
    <row r="587" spans="1:15" x14ac:dyDescent="0.25">
      <c r="A587" s="1" t="s">
        <v>895</v>
      </c>
      <c r="B587" s="2">
        <v>43265</v>
      </c>
      <c r="C587" s="1" t="s">
        <v>896</v>
      </c>
      <c r="E587" s="3">
        <v>408.6</v>
      </c>
      <c r="F587" s="4">
        <v>408.6</v>
      </c>
      <c r="G587" s="1">
        <v>2018</v>
      </c>
      <c r="H587" s="1">
        <v>6</v>
      </c>
      <c r="I587" s="1" t="s">
        <v>704</v>
      </c>
      <c r="J587" s="1" t="s">
        <v>35</v>
      </c>
      <c r="K587" s="1" t="s">
        <v>20</v>
      </c>
      <c r="L587" s="1" t="s">
        <v>705</v>
      </c>
      <c r="M587" s="1" t="s">
        <v>37</v>
      </c>
      <c r="O587">
        <f>F587*7692</f>
        <v>3142951.2</v>
      </c>
    </row>
    <row r="588" spans="1:15" x14ac:dyDescent="0.25">
      <c r="A588" s="1" t="s">
        <v>897</v>
      </c>
      <c r="B588" s="2">
        <v>43265</v>
      </c>
      <c r="C588" s="1" t="s">
        <v>898</v>
      </c>
      <c r="E588" s="3">
        <v>15.48</v>
      </c>
      <c r="F588" s="4">
        <v>15.48</v>
      </c>
      <c r="G588" s="1">
        <v>2018</v>
      </c>
      <c r="H588" s="1">
        <v>6</v>
      </c>
      <c r="I588" s="1" t="s">
        <v>91</v>
      </c>
      <c r="J588" s="1" t="s">
        <v>35</v>
      </c>
      <c r="K588" s="1" t="s">
        <v>20</v>
      </c>
      <c r="L588" s="1" t="s">
        <v>93</v>
      </c>
      <c r="M588" s="1" t="s">
        <v>37</v>
      </c>
      <c r="O588">
        <f>F588*93</f>
        <v>1439.64</v>
      </c>
    </row>
    <row r="589" spans="1:15" x14ac:dyDescent="0.25">
      <c r="A589" s="1" t="s">
        <v>899</v>
      </c>
      <c r="B589" s="2">
        <v>43265</v>
      </c>
      <c r="C589" s="1" t="s">
        <v>85</v>
      </c>
      <c r="E589" s="3">
        <v>452.57</v>
      </c>
      <c r="F589" s="4">
        <v>452.57</v>
      </c>
      <c r="G589" s="1">
        <v>2018</v>
      </c>
      <c r="H589" s="1">
        <v>6</v>
      </c>
      <c r="I589" s="1" t="s">
        <v>86</v>
      </c>
      <c r="J589" s="1" t="s">
        <v>41</v>
      </c>
      <c r="K589" s="1" t="s">
        <v>20</v>
      </c>
      <c r="L589" s="1" t="s">
        <v>87</v>
      </c>
      <c r="M589" s="1" t="s">
        <v>43</v>
      </c>
      <c r="O589">
        <f t="shared" ref="O589:O597" si="8">F589/1.26</f>
        <v>359.1825396825397</v>
      </c>
    </row>
    <row r="590" spans="1:15" x14ac:dyDescent="0.25">
      <c r="A590" s="1" t="s">
        <v>899</v>
      </c>
      <c r="B590" s="2">
        <v>43265</v>
      </c>
      <c r="C590" s="1" t="s">
        <v>85</v>
      </c>
      <c r="E590" s="3">
        <v>290.04000000000002</v>
      </c>
      <c r="F590" s="4">
        <v>290.04000000000002</v>
      </c>
      <c r="G590" s="1">
        <v>2018</v>
      </c>
      <c r="H590" s="1">
        <v>6</v>
      </c>
      <c r="I590" s="1" t="s">
        <v>86</v>
      </c>
      <c r="J590" s="1" t="s">
        <v>41</v>
      </c>
      <c r="K590" s="1" t="s">
        <v>20</v>
      </c>
      <c r="L590" s="1" t="s">
        <v>87</v>
      </c>
      <c r="M590" s="1" t="s">
        <v>43</v>
      </c>
      <c r="O590">
        <f t="shared" si="8"/>
        <v>230.1904761904762</v>
      </c>
    </row>
    <row r="591" spans="1:15" x14ac:dyDescent="0.25">
      <c r="A591" s="1" t="s">
        <v>899</v>
      </c>
      <c r="B591" s="2">
        <v>43265</v>
      </c>
      <c r="C591" s="1" t="s">
        <v>85</v>
      </c>
      <c r="E591" s="3">
        <v>131.37</v>
      </c>
      <c r="F591" s="4">
        <v>131.37</v>
      </c>
      <c r="G591" s="1">
        <v>2018</v>
      </c>
      <c r="H591" s="1">
        <v>6</v>
      </c>
      <c r="I591" s="1" t="s">
        <v>86</v>
      </c>
      <c r="J591" s="1" t="s">
        <v>41</v>
      </c>
      <c r="K591" s="1" t="s">
        <v>20</v>
      </c>
      <c r="L591" s="1" t="s">
        <v>87</v>
      </c>
      <c r="M591" s="1" t="s">
        <v>43</v>
      </c>
      <c r="O591">
        <f t="shared" si="8"/>
        <v>104.26190476190476</v>
      </c>
    </row>
    <row r="592" spans="1:15" x14ac:dyDescent="0.25">
      <c r="A592" s="1" t="s">
        <v>899</v>
      </c>
      <c r="B592" s="2">
        <v>43265</v>
      </c>
      <c r="C592" s="1" t="s">
        <v>85</v>
      </c>
      <c r="E592" s="3">
        <v>86.37</v>
      </c>
      <c r="F592" s="4">
        <v>86.37</v>
      </c>
      <c r="G592" s="1">
        <v>2018</v>
      </c>
      <c r="H592" s="1">
        <v>6</v>
      </c>
      <c r="I592" s="1" t="s">
        <v>86</v>
      </c>
      <c r="J592" s="1" t="s">
        <v>41</v>
      </c>
      <c r="K592" s="1" t="s">
        <v>20</v>
      </c>
      <c r="L592" s="1" t="s">
        <v>87</v>
      </c>
      <c r="M592" s="1" t="s">
        <v>43</v>
      </c>
      <c r="O592">
        <f t="shared" si="8"/>
        <v>68.547619047619051</v>
      </c>
    </row>
    <row r="593" spans="1:15" x14ac:dyDescent="0.25">
      <c r="A593" s="1" t="s">
        <v>899</v>
      </c>
      <c r="B593" s="2">
        <v>43265</v>
      </c>
      <c r="C593" s="1" t="s">
        <v>85</v>
      </c>
      <c r="E593" s="3">
        <v>83</v>
      </c>
      <c r="F593" s="4">
        <v>83</v>
      </c>
      <c r="G593" s="1">
        <v>2018</v>
      </c>
      <c r="H593" s="1">
        <v>6</v>
      </c>
      <c r="I593" s="1" t="s">
        <v>86</v>
      </c>
      <c r="J593" s="1" t="s">
        <v>41</v>
      </c>
      <c r="K593" s="1" t="s">
        <v>20</v>
      </c>
      <c r="L593" s="1" t="s">
        <v>87</v>
      </c>
      <c r="M593" s="1" t="s">
        <v>43</v>
      </c>
      <c r="O593">
        <f t="shared" si="8"/>
        <v>65.873015873015873</v>
      </c>
    </row>
    <row r="594" spans="1:15" x14ac:dyDescent="0.25">
      <c r="A594" s="1" t="s">
        <v>899</v>
      </c>
      <c r="B594" s="2">
        <v>43265</v>
      </c>
      <c r="C594" s="1" t="s">
        <v>85</v>
      </c>
      <c r="D594" s="3">
        <v>20</v>
      </c>
      <c r="E594" s="3">
        <v>89</v>
      </c>
      <c r="F594" s="4">
        <v>74.17</v>
      </c>
      <c r="G594" s="1">
        <v>2018</v>
      </c>
      <c r="H594" s="1">
        <v>6</v>
      </c>
      <c r="I594" s="1" t="s">
        <v>56</v>
      </c>
      <c r="J594" s="1" t="s">
        <v>41</v>
      </c>
      <c r="K594" s="1" t="s">
        <v>20</v>
      </c>
      <c r="L594" s="1" t="s">
        <v>57</v>
      </c>
      <c r="M594" s="1" t="s">
        <v>43</v>
      </c>
      <c r="O594">
        <f t="shared" si="8"/>
        <v>58.865079365079367</v>
      </c>
    </row>
    <row r="595" spans="1:15" x14ac:dyDescent="0.25">
      <c r="A595" s="1" t="s">
        <v>899</v>
      </c>
      <c r="B595" s="2">
        <v>43265</v>
      </c>
      <c r="C595" s="1" t="s">
        <v>85</v>
      </c>
      <c r="E595" s="3">
        <v>71.25</v>
      </c>
      <c r="F595" s="4">
        <v>71.25</v>
      </c>
      <c r="G595" s="1">
        <v>2018</v>
      </c>
      <c r="H595" s="1">
        <v>6</v>
      </c>
      <c r="I595" s="1" t="s">
        <v>86</v>
      </c>
      <c r="J595" s="1" t="s">
        <v>41</v>
      </c>
      <c r="K595" s="1" t="s">
        <v>20</v>
      </c>
      <c r="L595" s="1" t="s">
        <v>87</v>
      </c>
      <c r="M595" s="1" t="s">
        <v>43</v>
      </c>
      <c r="O595">
        <f t="shared" si="8"/>
        <v>56.547619047619044</v>
      </c>
    </row>
    <row r="596" spans="1:15" x14ac:dyDescent="0.25">
      <c r="A596" s="1" t="s">
        <v>899</v>
      </c>
      <c r="B596" s="2">
        <v>43265</v>
      </c>
      <c r="C596" s="1" t="s">
        <v>85</v>
      </c>
      <c r="D596" s="3">
        <v>20</v>
      </c>
      <c r="E596" s="3">
        <v>82</v>
      </c>
      <c r="F596" s="4">
        <v>68.33</v>
      </c>
      <c r="G596" s="1">
        <v>2018</v>
      </c>
      <c r="H596" s="1">
        <v>6</v>
      </c>
      <c r="I596" s="1" t="s">
        <v>34</v>
      </c>
      <c r="J596" s="1" t="s">
        <v>41</v>
      </c>
      <c r="K596" s="1" t="s">
        <v>20</v>
      </c>
      <c r="L596" s="1" t="s">
        <v>36</v>
      </c>
      <c r="M596" s="1" t="s">
        <v>43</v>
      </c>
      <c r="O596">
        <f t="shared" si="8"/>
        <v>54.230158730158728</v>
      </c>
    </row>
    <row r="597" spans="1:15" x14ac:dyDescent="0.25">
      <c r="A597" s="1" t="s">
        <v>899</v>
      </c>
      <c r="B597" s="2">
        <v>43265</v>
      </c>
      <c r="C597" s="1" t="s">
        <v>85</v>
      </c>
      <c r="D597" s="3">
        <v>20</v>
      </c>
      <c r="E597" s="3">
        <v>66.02</v>
      </c>
      <c r="F597" s="4">
        <v>55.02</v>
      </c>
      <c r="G597" s="1">
        <v>2018</v>
      </c>
      <c r="H597" s="1">
        <v>6</v>
      </c>
      <c r="I597" s="1" t="s">
        <v>34</v>
      </c>
      <c r="J597" s="1" t="s">
        <v>41</v>
      </c>
      <c r="K597" s="1" t="s">
        <v>20</v>
      </c>
      <c r="L597" s="1" t="s">
        <v>36</v>
      </c>
      <c r="M597" s="1" t="s">
        <v>43</v>
      </c>
      <c r="O597">
        <f t="shared" si="8"/>
        <v>43.666666666666671</v>
      </c>
    </row>
    <row r="598" spans="1:15" x14ac:dyDescent="0.25">
      <c r="A598" s="1" t="s">
        <v>900</v>
      </c>
      <c r="B598" s="2">
        <v>43265</v>
      </c>
      <c r="C598" s="1" t="s">
        <v>901</v>
      </c>
      <c r="D598" s="3">
        <v>20</v>
      </c>
      <c r="E598" s="3">
        <v>676.51</v>
      </c>
      <c r="F598" s="4">
        <v>563.76</v>
      </c>
      <c r="G598" s="1">
        <v>2018</v>
      </c>
      <c r="H598" s="1">
        <v>6</v>
      </c>
      <c r="I598" s="1" t="s">
        <v>34</v>
      </c>
      <c r="J598" s="1" t="s">
        <v>237</v>
      </c>
      <c r="K598" s="1" t="s">
        <v>20</v>
      </c>
      <c r="L598" s="1" t="s">
        <v>36</v>
      </c>
      <c r="M598" s="1" t="s">
        <v>238</v>
      </c>
      <c r="O598" s="1">
        <f>F598*23</f>
        <v>12966.48</v>
      </c>
    </row>
    <row r="599" spans="1:15" x14ac:dyDescent="0.25">
      <c r="A599" s="1" t="s">
        <v>902</v>
      </c>
      <c r="B599" s="2">
        <v>43265</v>
      </c>
      <c r="C599" s="1" t="s">
        <v>903</v>
      </c>
      <c r="D599" s="3">
        <v>20</v>
      </c>
      <c r="E599" s="3">
        <v>452.28</v>
      </c>
      <c r="F599" s="4">
        <v>376.9</v>
      </c>
      <c r="G599" s="1">
        <v>2018</v>
      </c>
      <c r="H599" s="1">
        <v>6</v>
      </c>
      <c r="I599" s="1" t="s">
        <v>34</v>
      </c>
      <c r="J599" s="1" t="s">
        <v>237</v>
      </c>
      <c r="K599" s="1" t="s">
        <v>20</v>
      </c>
      <c r="L599" s="1" t="s">
        <v>36</v>
      </c>
      <c r="M599" s="1" t="s">
        <v>238</v>
      </c>
      <c r="O599" s="1">
        <f>F599*23</f>
        <v>8668.6999999999989</v>
      </c>
    </row>
    <row r="600" spans="1:15" x14ac:dyDescent="0.25">
      <c r="A600" s="1" t="s">
        <v>904</v>
      </c>
      <c r="B600" s="2">
        <v>43265</v>
      </c>
      <c r="C600" s="1" t="s">
        <v>905</v>
      </c>
      <c r="D600" s="3">
        <v>20</v>
      </c>
      <c r="E600" s="3">
        <v>574.20000000000005</v>
      </c>
      <c r="F600" s="4">
        <v>478.5</v>
      </c>
      <c r="G600" s="1">
        <v>2018</v>
      </c>
      <c r="H600" s="1">
        <v>6</v>
      </c>
      <c r="I600" s="1" t="s">
        <v>70</v>
      </c>
      <c r="J600" s="1" t="s">
        <v>35</v>
      </c>
      <c r="K600" s="1" t="s">
        <v>20</v>
      </c>
      <c r="L600" s="1" t="s">
        <v>71</v>
      </c>
      <c r="M600" s="1" t="s">
        <v>37</v>
      </c>
    </row>
    <row r="601" spans="1:15" x14ac:dyDescent="0.25">
      <c r="A601" s="1" t="s">
        <v>899</v>
      </c>
      <c r="B601" s="2">
        <v>43265</v>
      </c>
      <c r="C601" s="1" t="s">
        <v>476</v>
      </c>
      <c r="D601" s="3">
        <v>20</v>
      </c>
      <c r="E601" s="3">
        <v>36</v>
      </c>
      <c r="F601" s="4">
        <v>30</v>
      </c>
      <c r="G601" s="1">
        <v>2018</v>
      </c>
      <c r="H601" s="1">
        <v>6</v>
      </c>
      <c r="I601" s="1" t="s">
        <v>56</v>
      </c>
      <c r="J601" s="1" t="s">
        <v>41</v>
      </c>
      <c r="K601" s="1" t="s">
        <v>20</v>
      </c>
      <c r="L601" s="1" t="s">
        <v>57</v>
      </c>
      <c r="M601" s="1" t="s">
        <v>43</v>
      </c>
    </row>
    <row r="602" spans="1:15" x14ac:dyDescent="0.25">
      <c r="A602" s="1" t="s">
        <v>899</v>
      </c>
      <c r="B602" s="2">
        <v>43265</v>
      </c>
      <c r="C602" s="1" t="s">
        <v>906</v>
      </c>
      <c r="E602" s="3">
        <v>132.93</v>
      </c>
      <c r="F602" s="4">
        <v>132.93</v>
      </c>
      <c r="G602" s="1">
        <v>2018</v>
      </c>
      <c r="H602" s="1">
        <v>6</v>
      </c>
      <c r="I602" s="1" t="s">
        <v>86</v>
      </c>
      <c r="J602" s="1" t="s">
        <v>41</v>
      </c>
      <c r="K602" s="1" t="s">
        <v>20</v>
      </c>
      <c r="L602" s="1" t="s">
        <v>87</v>
      </c>
      <c r="M602" s="1" t="s">
        <v>43</v>
      </c>
    </row>
    <row r="603" spans="1:15" x14ac:dyDescent="0.25">
      <c r="A603" s="1" t="s">
        <v>893</v>
      </c>
      <c r="B603" s="2">
        <v>43265</v>
      </c>
      <c r="C603" s="1" t="s">
        <v>907</v>
      </c>
      <c r="D603" s="3">
        <v>20</v>
      </c>
      <c r="E603" s="3">
        <v>32.36</v>
      </c>
      <c r="F603" s="4">
        <v>26.97</v>
      </c>
      <c r="G603" s="1">
        <v>2018</v>
      </c>
      <c r="H603" s="1">
        <v>6</v>
      </c>
      <c r="I603" s="1" t="s">
        <v>70</v>
      </c>
      <c r="J603" s="1" t="s">
        <v>35</v>
      </c>
      <c r="K603" s="1" t="s">
        <v>20</v>
      </c>
      <c r="L603" s="1" t="s">
        <v>71</v>
      </c>
      <c r="M603" s="1" t="s">
        <v>37</v>
      </c>
    </row>
    <row r="604" spans="1:15" x14ac:dyDescent="0.25">
      <c r="A604" s="1" t="s">
        <v>908</v>
      </c>
      <c r="B604" s="2">
        <v>43265</v>
      </c>
      <c r="C604" s="1" t="s">
        <v>909</v>
      </c>
      <c r="E604" s="3">
        <v>100.8</v>
      </c>
      <c r="F604" s="4">
        <v>100.8</v>
      </c>
      <c r="G604" s="1">
        <v>2018</v>
      </c>
      <c r="H604" s="1">
        <v>6</v>
      </c>
      <c r="I604" s="1" t="s">
        <v>312</v>
      </c>
      <c r="J604" s="1" t="s">
        <v>35</v>
      </c>
      <c r="K604" s="1" t="s">
        <v>20</v>
      </c>
      <c r="L604" s="1" t="s">
        <v>313</v>
      </c>
      <c r="M604" s="1" t="s">
        <v>37</v>
      </c>
    </row>
    <row r="605" spans="1:15" x14ac:dyDescent="0.25">
      <c r="A605" s="1" t="s">
        <v>910</v>
      </c>
      <c r="B605" s="2">
        <v>43265</v>
      </c>
      <c r="C605" s="1" t="s">
        <v>911</v>
      </c>
      <c r="D605" s="3">
        <v>20</v>
      </c>
      <c r="E605" s="3">
        <v>257.41000000000003</v>
      </c>
      <c r="F605" s="4">
        <v>214.51</v>
      </c>
      <c r="G605" s="1">
        <v>2018</v>
      </c>
      <c r="H605" s="1">
        <v>6</v>
      </c>
      <c r="I605" s="1" t="s">
        <v>34</v>
      </c>
      <c r="J605" s="1" t="s">
        <v>237</v>
      </c>
      <c r="K605" s="1" t="s">
        <v>20</v>
      </c>
      <c r="L605" s="1" t="s">
        <v>36</v>
      </c>
      <c r="M605" s="1" t="s">
        <v>238</v>
      </c>
      <c r="O605">
        <f>F605*25</f>
        <v>5362.75</v>
      </c>
    </row>
    <row r="606" spans="1:15" x14ac:dyDescent="0.25">
      <c r="A606" s="1" t="s">
        <v>912</v>
      </c>
      <c r="B606" s="2">
        <v>43265</v>
      </c>
      <c r="C606" s="1" t="s">
        <v>7883</v>
      </c>
      <c r="E606" s="3">
        <v>51.84</v>
      </c>
      <c r="F606" s="4">
        <v>51.84</v>
      </c>
      <c r="G606" s="1">
        <v>2018</v>
      </c>
      <c r="H606" s="1">
        <v>6</v>
      </c>
      <c r="I606" s="1" t="s">
        <v>46</v>
      </c>
      <c r="J606" s="1" t="s">
        <v>25</v>
      </c>
      <c r="K606" s="1" t="s">
        <v>20</v>
      </c>
      <c r="L606" s="1" t="s">
        <v>47</v>
      </c>
      <c r="M606" s="1" t="s">
        <v>27</v>
      </c>
      <c r="O606">
        <f>F606*5.3</f>
        <v>274.75200000000001</v>
      </c>
    </row>
    <row r="607" spans="1:15" x14ac:dyDescent="0.25">
      <c r="A607" s="1" t="s">
        <v>913</v>
      </c>
      <c r="B607" s="2">
        <v>43265</v>
      </c>
      <c r="C607" s="1" t="s">
        <v>914</v>
      </c>
      <c r="D607" s="3">
        <v>20</v>
      </c>
      <c r="E607" s="3">
        <v>55.27</v>
      </c>
      <c r="F607" s="4">
        <v>46.06</v>
      </c>
      <c r="G607" s="1">
        <v>2018</v>
      </c>
      <c r="H607" s="1">
        <v>6</v>
      </c>
      <c r="I607" s="1" t="s">
        <v>56</v>
      </c>
      <c r="J607" s="1" t="s">
        <v>35</v>
      </c>
      <c r="K607" s="1" t="s">
        <v>20</v>
      </c>
      <c r="L607" s="1" t="s">
        <v>57</v>
      </c>
      <c r="M607" s="1" t="s">
        <v>37</v>
      </c>
    </row>
    <row r="608" spans="1:15" x14ac:dyDescent="0.25">
      <c r="A608" s="1" t="s">
        <v>915</v>
      </c>
      <c r="B608" s="2">
        <v>43265</v>
      </c>
      <c r="C608" s="1" t="s">
        <v>916</v>
      </c>
      <c r="E608" s="3">
        <v>29.99</v>
      </c>
      <c r="F608" s="4">
        <v>29.99</v>
      </c>
      <c r="G608" s="1">
        <v>2018</v>
      </c>
      <c r="H608" s="1">
        <v>6</v>
      </c>
      <c r="I608" s="1" t="s">
        <v>704</v>
      </c>
      <c r="J608" s="1" t="s">
        <v>35</v>
      </c>
      <c r="K608" s="1" t="s">
        <v>20</v>
      </c>
      <c r="L608" s="1" t="s">
        <v>705</v>
      </c>
      <c r="M608" s="1" t="s">
        <v>37</v>
      </c>
    </row>
    <row r="609" spans="1:15" x14ac:dyDescent="0.25">
      <c r="A609" s="1" t="s">
        <v>917</v>
      </c>
      <c r="B609" s="2">
        <v>43265</v>
      </c>
      <c r="C609" s="1" t="s">
        <v>29</v>
      </c>
      <c r="E609" s="3">
        <v>75.11</v>
      </c>
      <c r="F609" s="4">
        <v>75.11</v>
      </c>
      <c r="G609" s="1">
        <v>2018</v>
      </c>
      <c r="H609" s="1">
        <v>6</v>
      </c>
      <c r="I609" s="1" t="s">
        <v>30</v>
      </c>
      <c r="J609" s="1" t="s">
        <v>25</v>
      </c>
      <c r="K609" s="1" t="s">
        <v>20</v>
      </c>
      <c r="L609" s="1" t="s">
        <v>31</v>
      </c>
      <c r="M609" s="1" t="s">
        <v>27</v>
      </c>
    </row>
    <row r="610" spans="1:15" x14ac:dyDescent="0.25">
      <c r="A610" s="1" t="s">
        <v>918</v>
      </c>
      <c r="B610" s="2">
        <v>43265</v>
      </c>
      <c r="C610" s="1" t="s">
        <v>919</v>
      </c>
      <c r="E610" s="3">
        <v>182.28</v>
      </c>
      <c r="F610" s="4">
        <v>182.28</v>
      </c>
      <c r="G610" s="1">
        <v>2018</v>
      </c>
      <c r="H610" s="1">
        <v>6</v>
      </c>
      <c r="I610" s="1" t="s">
        <v>91</v>
      </c>
      <c r="J610" s="1" t="s">
        <v>98</v>
      </c>
      <c r="K610" s="1" t="s">
        <v>20</v>
      </c>
      <c r="L610" s="1" t="s">
        <v>93</v>
      </c>
      <c r="M610" s="1" t="s">
        <v>100</v>
      </c>
    </row>
    <row r="611" spans="1:15" x14ac:dyDescent="0.25">
      <c r="A611" s="1" t="s">
        <v>920</v>
      </c>
      <c r="B611" s="2">
        <v>43265</v>
      </c>
      <c r="C611" s="1" t="s">
        <v>921</v>
      </c>
      <c r="D611" s="3">
        <v>20</v>
      </c>
      <c r="E611" s="3">
        <v>201</v>
      </c>
      <c r="F611" s="4">
        <v>167.5</v>
      </c>
      <c r="G611" s="1">
        <v>2018</v>
      </c>
      <c r="H611" s="1">
        <v>6</v>
      </c>
      <c r="I611" s="1" t="s">
        <v>34</v>
      </c>
      <c r="J611" s="1" t="s">
        <v>35</v>
      </c>
      <c r="K611" s="1" t="s">
        <v>20</v>
      </c>
      <c r="L611" s="1" t="s">
        <v>36</v>
      </c>
      <c r="M611" s="1" t="s">
        <v>37</v>
      </c>
    </row>
    <row r="612" spans="1:15" x14ac:dyDescent="0.25">
      <c r="A612" s="1" t="s">
        <v>922</v>
      </c>
      <c r="B612" s="2">
        <v>43265</v>
      </c>
      <c r="C612" s="1" t="s">
        <v>923</v>
      </c>
      <c r="D612" s="3">
        <v>20</v>
      </c>
      <c r="E612" s="3">
        <v>72</v>
      </c>
      <c r="F612" s="4">
        <v>60</v>
      </c>
      <c r="G612" s="1">
        <v>2018</v>
      </c>
      <c r="H612" s="1">
        <v>6</v>
      </c>
      <c r="I612" s="1" t="s">
        <v>34</v>
      </c>
      <c r="J612" s="1" t="s">
        <v>35</v>
      </c>
      <c r="K612" s="1" t="s">
        <v>20</v>
      </c>
      <c r="L612" s="1" t="s">
        <v>36</v>
      </c>
      <c r="M612" s="1" t="s">
        <v>37</v>
      </c>
    </row>
    <row r="613" spans="1:15" x14ac:dyDescent="0.25">
      <c r="A613" s="1" t="s">
        <v>924</v>
      </c>
      <c r="B613" s="2">
        <v>43265</v>
      </c>
      <c r="C613" s="1" t="s">
        <v>8049</v>
      </c>
      <c r="E613" s="3">
        <v>180</v>
      </c>
      <c r="F613" s="4">
        <v>180</v>
      </c>
      <c r="G613" s="1">
        <v>2018</v>
      </c>
      <c r="H613" s="1">
        <v>6</v>
      </c>
      <c r="I613" s="1" t="s">
        <v>91</v>
      </c>
      <c r="J613" s="1" t="s">
        <v>207</v>
      </c>
      <c r="K613" s="1" t="s">
        <v>20</v>
      </c>
      <c r="L613" s="1" t="s">
        <v>93</v>
      </c>
      <c r="M613" s="1" t="s">
        <v>208</v>
      </c>
    </row>
    <row r="614" spans="1:15" x14ac:dyDescent="0.25">
      <c r="A614" s="1" t="s">
        <v>925</v>
      </c>
      <c r="B614" s="2">
        <v>43265</v>
      </c>
      <c r="C614" s="1" t="s">
        <v>926</v>
      </c>
      <c r="E614" s="3">
        <v>95.56</v>
      </c>
      <c r="F614" s="4">
        <v>95.56</v>
      </c>
      <c r="G614" s="1">
        <v>2018</v>
      </c>
      <c r="H614" s="1">
        <v>6</v>
      </c>
      <c r="I614" s="1" t="s">
        <v>91</v>
      </c>
      <c r="J614" s="1" t="s">
        <v>35</v>
      </c>
      <c r="K614" s="1" t="s">
        <v>20</v>
      </c>
      <c r="L614" s="1" t="s">
        <v>93</v>
      </c>
      <c r="M614" s="1" t="s">
        <v>37</v>
      </c>
      <c r="O614" s="8"/>
    </row>
    <row r="615" spans="1:15" x14ac:dyDescent="0.25">
      <c r="A615" s="1" t="s">
        <v>927</v>
      </c>
      <c r="B615" s="2">
        <v>43265</v>
      </c>
      <c r="C615" s="1" t="s">
        <v>928</v>
      </c>
      <c r="E615" s="3">
        <v>59.99</v>
      </c>
      <c r="F615" s="4">
        <v>59.99</v>
      </c>
      <c r="G615" s="1">
        <v>2018</v>
      </c>
      <c r="H615" s="1">
        <v>6</v>
      </c>
      <c r="I615" s="1" t="s">
        <v>91</v>
      </c>
      <c r="J615" s="1" t="s">
        <v>35</v>
      </c>
      <c r="K615" s="1" t="s">
        <v>20</v>
      </c>
      <c r="L615" s="1" t="s">
        <v>93</v>
      </c>
      <c r="M615" s="1" t="s">
        <v>37</v>
      </c>
    </row>
    <row r="616" spans="1:15" x14ac:dyDescent="0.25">
      <c r="A616" s="1" t="s">
        <v>929</v>
      </c>
      <c r="B616" s="2">
        <v>43265</v>
      </c>
      <c r="C616" s="1" t="s">
        <v>930</v>
      </c>
      <c r="E616" s="3">
        <v>47.7</v>
      </c>
      <c r="F616" s="4">
        <v>47.7</v>
      </c>
      <c r="G616" s="1">
        <v>2018</v>
      </c>
      <c r="H616" s="1">
        <v>6</v>
      </c>
      <c r="I616" s="1" t="s">
        <v>86</v>
      </c>
      <c r="J616" s="1" t="s">
        <v>35</v>
      </c>
      <c r="K616" s="1" t="s">
        <v>20</v>
      </c>
      <c r="L616" s="1" t="s">
        <v>87</v>
      </c>
      <c r="M616" s="1" t="s">
        <v>37</v>
      </c>
    </row>
    <row r="617" spans="1:15" x14ac:dyDescent="0.25">
      <c r="A617" s="1" t="s">
        <v>931</v>
      </c>
      <c r="B617" s="2">
        <v>43265</v>
      </c>
      <c r="C617" s="1" t="s">
        <v>932</v>
      </c>
      <c r="D617" s="3">
        <v>20</v>
      </c>
      <c r="E617" s="3">
        <v>39.5</v>
      </c>
      <c r="F617" s="4">
        <v>32.92</v>
      </c>
      <c r="G617" s="1">
        <v>2018</v>
      </c>
      <c r="H617" s="1">
        <v>6</v>
      </c>
      <c r="I617" s="1" t="s">
        <v>34</v>
      </c>
      <c r="J617" s="1" t="s">
        <v>35</v>
      </c>
      <c r="K617" s="1" t="s">
        <v>20</v>
      </c>
      <c r="L617" s="1" t="s">
        <v>36</v>
      </c>
      <c r="M617" s="1" t="s">
        <v>37</v>
      </c>
    </row>
    <row r="618" spans="1:15" x14ac:dyDescent="0.25">
      <c r="A618" s="1" t="s">
        <v>933</v>
      </c>
      <c r="B618" s="2">
        <v>43265</v>
      </c>
      <c r="C618" s="1" t="s">
        <v>934</v>
      </c>
      <c r="E618" s="3">
        <v>54.9</v>
      </c>
      <c r="F618" s="4">
        <v>54.9</v>
      </c>
      <c r="G618" s="1">
        <v>2018</v>
      </c>
      <c r="H618" s="1">
        <v>6</v>
      </c>
      <c r="I618" s="1" t="s">
        <v>91</v>
      </c>
      <c r="J618" s="1" t="s">
        <v>35</v>
      </c>
      <c r="K618" s="1" t="s">
        <v>20</v>
      </c>
      <c r="L618" s="1" t="s">
        <v>93</v>
      </c>
      <c r="M618" s="1" t="s">
        <v>37</v>
      </c>
    </row>
    <row r="619" spans="1:15" x14ac:dyDescent="0.25">
      <c r="A619" s="1" t="s">
        <v>899</v>
      </c>
      <c r="B619" s="2">
        <v>43265</v>
      </c>
      <c r="C619" s="1" t="s">
        <v>59</v>
      </c>
      <c r="E619" s="3">
        <v>29.14</v>
      </c>
      <c r="F619" s="4">
        <v>29.14</v>
      </c>
      <c r="G619" s="1">
        <v>2018</v>
      </c>
      <c r="H619" s="1">
        <v>6</v>
      </c>
      <c r="I619" s="1" t="s">
        <v>97</v>
      </c>
      <c r="J619" s="1" t="s">
        <v>41</v>
      </c>
      <c r="K619" s="1" t="s">
        <v>20</v>
      </c>
      <c r="L619" s="1" t="s">
        <v>99</v>
      </c>
      <c r="M619" s="1" t="s">
        <v>43</v>
      </c>
    </row>
    <row r="620" spans="1:15" x14ac:dyDescent="0.25">
      <c r="A620" s="1" t="s">
        <v>899</v>
      </c>
      <c r="B620" s="2">
        <v>43265</v>
      </c>
      <c r="C620" s="1" t="s">
        <v>59</v>
      </c>
      <c r="D620" s="3">
        <v>20</v>
      </c>
      <c r="E620" s="3">
        <v>42.05</v>
      </c>
      <c r="F620" s="4">
        <v>35.04</v>
      </c>
      <c r="G620" s="1">
        <v>2018</v>
      </c>
      <c r="H620" s="1">
        <v>6</v>
      </c>
      <c r="I620" s="1" t="s">
        <v>34</v>
      </c>
      <c r="J620" s="1" t="s">
        <v>41</v>
      </c>
      <c r="K620" s="1" t="s">
        <v>20</v>
      </c>
      <c r="L620" s="1" t="s">
        <v>36</v>
      </c>
      <c r="M620" s="1" t="s">
        <v>43</v>
      </c>
    </row>
    <row r="621" spans="1:15" x14ac:dyDescent="0.25">
      <c r="A621" s="1" t="s">
        <v>899</v>
      </c>
      <c r="B621" s="2">
        <v>43265</v>
      </c>
      <c r="C621" s="1" t="s">
        <v>59</v>
      </c>
      <c r="E621" s="3">
        <v>55.34</v>
      </c>
      <c r="F621" s="4">
        <v>55.34</v>
      </c>
      <c r="G621" s="1">
        <v>2018</v>
      </c>
      <c r="H621" s="1">
        <v>6</v>
      </c>
      <c r="I621" s="1" t="s">
        <v>86</v>
      </c>
      <c r="J621" s="1" t="s">
        <v>41</v>
      </c>
      <c r="K621" s="1" t="s">
        <v>20</v>
      </c>
      <c r="L621" s="1" t="s">
        <v>87</v>
      </c>
      <c r="M621" s="1" t="s">
        <v>43</v>
      </c>
    </row>
    <row r="622" spans="1:15" x14ac:dyDescent="0.25">
      <c r="A622" s="1" t="s">
        <v>935</v>
      </c>
      <c r="B622" s="2">
        <v>43265</v>
      </c>
      <c r="C622" s="1" t="s">
        <v>342</v>
      </c>
      <c r="E622" s="3">
        <v>28.14</v>
      </c>
      <c r="F622" s="4">
        <v>28.14</v>
      </c>
      <c r="G622" s="1">
        <v>2018</v>
      </c>
      <c r="H622" s="1">
        <v>6</v>
      </c>
      <c r="I622" s="1" t="s">
        <v>345</v>
      </c>
      <c r="J622" s="1" t="s">
        <v>35</v>
      </c>
      <c r="K622" s="1" t="s">
        <v>20</v>
      </c>
      <c r="L622" s="1" t="s">
        <v>346</v>
      </c>
      <c r="M622" s="1" t="s">
        <v>37</v>
      </c>
      <c r="O622">
        <f>F622*52.63</f>
        <v>1481.0082000000002</v>
      </c>
    </row>
    <row r="623" spans="1:15" x14ac:dyDescent="0.25">
      <c r="A623" s="1" t="s">
        <v>936</v>
      </c>
      <c r="B623" s="2">
        <v>43265</v>
      </c>
      <c r="C623" s="1" t="s">
        <v>937</v>
      </c>
      <c r="D623" s="3">
        <v>20</v>
      </c>
      <c r="E623" s="3">
        <v>525.80999999999995</v>
      </c>
      <c r="F623" s="4">
        <v>438.17</v>
      </c>
      <c r="G623" s="1">
        <v>2018</v>
      </c>
      <c r="H623" s="1">
        <v>6</v>
      </c>
      <c r="I623" s="1" t="s">
        <v>34</v>
      </c>
      <c r="J623" s="1" t="s">
        <v>237</v>
      </c>
      <c r="K623" s="1" t="s">
        <v>20</v>
      </c>
      <c r="L623" s="1" t="s">
        <v>36</v>
      </c>
      <c r="M623" s="1" t="s">
        <v>238</v>
      </c>
      <c r="O623" s="1">
        <f>F623*23</f>
        <v>10077.91</v>
      </c>
    </row>
    <row r="624" spans="1:15" x14ac:dyDescent="0.25">
      <c r="A624" s="1" t="s">
        <v>938</v>
      </c>
      <c r="B624" s="2">
        <v>43269</v>
      </c>
      <c r="C624" s="1" t="s">
        <v>939</v>
      </c>
      <c r="E624" s="3">
        <v>140.80000000000001</v>
      </c>
      <c r="F624" s="4">
        <v>140.80000000000001</v>
      </c>
      <c r="G624" s="1">
        <v>2018</v>
      </c>
      <c r="H624" s="1">
        <v>6</v>
      </c>
      <c r="I624" s="1" t="s">
        <v>30</v>
      </c>
      <c r="J624" s="1" t="s">
        <v>25</v>
      </c>
      <c r="K624" s="1" t="s">
        <v>20</v>
      </c>
      <c r="L624" s="1" t="s">
        <v>195</v>
      </c>
      <c r="M624" s="1" t="s">
        <v>27</v>
      </c>
    </row>
    <row r="625" spans="1:15" x14ac:dyDescent="0.25">
      <c r="A625" s="1" t="s">
        <v>940</v>
      </c>
      <c r="B625" s="2">
        <v>43271</v>
      </c>
      <c r="C625" s="1" t="s">
        <v>941</v>
      </c>
      <c r="E625" s="3">
        <v>37.85</v>
      </c>
      <c r="F625" s="4">
        <v>37.85</v>
      </c>
      <c r="G625" s="1">
        <v>2018</v>
      </c>
      <c r="H625" s="1">
        <v>6</v>
      </c>
      <c r="I625" s="1" t="s">
        <v>40</v>
      </c>
      <c r="J625" s="1" t="s">
        <v>35</v>
      </c>
      <c r="K625" s="1" t="s">
        <v>20</v>
      </c>
      <c r="L625" s="1" t="s">
        <v>42</v>
      </c>
      <c r="M625" s="1" t="s">
        <v>37</v>
      </c>
    </row>
    <row r="626" spans="1:15" x14ac:dyDescent="0.25">
      <c r="A626" s="1" t="s">
        <v>942</v>
      </c>
      <c r="B626" s="2">
        <v>43271</v>
      </c>
      <c r="C626" s="1" t="s">
        <v>943</v>
      </c>
      <c r="E626" s="3">
        <v>78.8</v>
      </c>
      <c r="F626" s="4">
        <v>78.8</v>
      </c>
      <c r="G626" s="1">
        <v>2018</v>
      </c>
      <c r="H626" s="1">
        <v>6</v>
      </c>
      <c r="I626" s="1" t="s">
        <v>91</v>
      </c>
      <c r="J626" s="1" t="s">
        <v>35</v>
      </c>
      <c r="K626" s="1" t="s">
        <v>20</v>
      </c>
      <c r="L626" s="1" t="s">
        <v>93</v>
      </c>
      <c r="M626" s="1" t="s">
        <v>37</v>
      </c>
    </row>
    <row r="627" spans="1:15" x14ac:dyDescent="0.25">
      <c r="A627" s="1" t="s">
        <v>944</v>
      </c>
      <c r="B627" s="2">
        <v>43272</v>
      </c>
      <c r="C627" s="1" t="s">
        <v>945</v>
      </c>
      <c r="D627" s="3">
        <v>20</v>
      </c>
      <c r="E627" s="3">
        <v>201.68</v>
      </c>
      <c r="F627" s="4">
        <v>168.07</v>
      </c>
      <c r="G627" s="1">
        <v>2018</v>
      </c>
      <c r="H627" s="1">
        <v>6</v>
      </c>
      <c r="I627" s="1" t="s">
        <v>56</v>
      </c>
      <c r="J627" s="1" t="s">
        <v>35</v>
      </c>
      <c r="K627" s="1" t="s">
        <v>20</v>
      </c>
      <c r="L627" s="1" t="s">
        <v>57</v>
      </c>
      <c r="M627" s="1" t="s">
        <v>37</v>
      </c>
      <c r="O627">
        <f>F627*7</f>
        <v>1176.49</v>
      </c>
    </row>
    <row r="628" spans="1:15" x14ac:dyDescent="0.25">
      <c r="A628" s="1" t="s">
        <v>946</v>
      </c>
      <c r="B628" s="2">
        <v>43272</v>
      </c>
      <c r="C628" s="1" t="s">
        <v>947</v>
      </c>
      <c r="D628" s="3">
        <v>20</v>
      </c>
      <c r="E628" s="3">
        <v>401.58</v>
      </c>
      <c r="F628" s="4">
        <v>334.65</v>
      </c>
      <c r="G628" s="1">
        <v>2018</v>
      </c>
      <c r="H628" s="1">
        <v>6</v>
      </c>
      <c r="I628" s="1" t="s">
        <v>56</v>
      </c>
      <c r="J628" s="1" t="s">
        <v>177</v>
      </c>
      <c r="K628" s="1" t="s">
        <v>20</v>
      </c>
      <c r="L628" s="1" t="s">
        <v>57</v>
      </c>
      <c r="M628" s="1" t="s">
        <v>178</v>
      </c>
      <c r="O628">
        <f>F628*19.4</f>
        <v>6492.2099999999991</v>
      </c>
    </row>
    <row r="629" spans="1:15" x14ac:dyDescent="0.25">
      <c r="A629" s="1" t="s">
        <v>948</v>
      </c>
      <c r="B629" s="2">
        <v>43272</v>
      </c>
      <c r="C629" s="1" t="s">
        <v>85</v>
      </c>
      <c r="E629" s="3">
        <v>117.26</v>
      </c>
      <c r="F629" s="4">
        <v>117.26</v>
      </c>
      <c r="G629" s="1">
        <v>2018</v>
      </c>
      <c r="H629" s="1">
        <v>6</v>
      </c>
      <c r="I629" s="1" t="s">
        <v>40</v>
      </c>
      <c r="J629" s="1" t="s">
        <v>41</v>
      </c>
      <c r="K629" s="1" t="s">
        <v>20</v>
      </c>
      <c r="L629" s="1" t="s">
        <v>42</v>
      </c>
      <c r="M629" s="1" t="s">
        <v>43</v>
      </c>
      <c r="O629">
        <f>F629/1.26</f>
        <v>93.063492063492063</v>
      </c>
    </row>
    <row r="630" spans="1:15" x14ac:dyDescent="0.25">
      <c r="A630" s="1" t="s">
        <v>949</v>
      </c>
      <c r="B630" s="2">
        <v>43272</v>
      </c>
      <c r="C630" s="1" t="s">
        <v>85</v>
      </c>
      <c r="E630" s="3">
        <v>27.49</v>
      </c>
      <c r="F630" s="4">
        <v>27.49</v>
      </c>
      <c r="G630" s="1">
        <v>2018</v>
      </c>
      <c r="H630" s="1">
        <v>6</v>
      </c>
      <c r="I630" s="1" t="s">
        <v>40</v>
      </c>
      <c r="J630" s="1" t="s">
        <v>41</v>
      </c>
      <c r="K630" s="1" t="s">
        <v>20</v>
      </c>
      <c r="L630" s="1" t="s">
        <v>42</v>
      </c>
      <c r="M630" s="1" t="s">
        <v>43</v>
      </c>
      <c r="O630">
        <f>F630/1.26</f>
        <v>21.817460317460316</v>
      </c>
    </row>
    <row r="631" spans="1:15" x14ac:dyDescent="0.25">
      <c r="A631" s="1" t="s">
        <v>950</v>
      </c>
      <c r="B631" s="2">
        <v>43272</v>
      </c>
      <c r="C631" s="1" t="s">
        <v>39</v>
      </c>
      <c r="E631" s="3">
        <v>291.10000000000002</v>
      </c>
      <c r="F631" s="4">
        <v>291.10000000000002</v>
      </c>
      <c r="G631" s="1">
        <v>2018</v>
      </c>
      <c r="H631" s="1">
        <v>6</v>
      </c>
      <c r="I631" s="1" t="s">
        <v>40</v>
      </c>
      <c r="J631" s="1" t="s">
        <v>41</v>
      </c>
      <c r="K631" s="1" t="s">
        <v>20</v>
      </c>
      <c r="L631" s="1" t="s">
        <v>42</v>
      </c>
      <c r="M631" s="1" t="s">
        <v>43</v>
      </c>
      <c r="O631">
        <f>F631/1.26</f>
        <v>231.03174603174605</v>
      </c>
    </row>
    <row r="632" spans="1:15" x14ac:dyDescent="0.25">
      <c r="A632" s="1" t="s">
        <v>951</v>
      </c>
      <c r="B632" s="2">
        <v>43272</v>
      </c>
      <c r="C632" s="1" t="s">
        <v>952</v>
      </c>
      <c r="E632" s="3">
        <v>111.82</v>
      </c>
      <c r="F632" s="4">
        <v>111.82</v>
      </c>
      <c r="G632" s="1">
        <v>2018</v>
      </c>
      <c r="H632" s="1">
        <v>6</v>
      </c>
      <c r="I632" s="1" t="s">
        <v>40</v>
      </c>
      <c r="J632" s="1" t="s">
        <v>41</v>
      </c>
      <c r="K632" s="1" t="s">
        <v>20</v>
      </c>
      <c r="L632" s="1" t="s">
        <v>42</v>
      </c>
      <c r="M632" s="1" t="s">
        <v>43</v>
      </c>
      <c r="O632">
        <f>F632/1.26</f>
        <v>88.746031746031747</v>
      </c>
    </row>
    <row r="633" spans="1:15" x14ac:dyDescent="0.25">
      <c r="A633" s="1" t="s">
        <v>953</v>
      </c>
      <c r="B633" s="2">
        <v>43272</v>
      </c>
      <c r="C633" s="1" t="s">
        <v>644</v>
      </c>
      <c r="E633" s="3">
        <v>262.27</v>
      </c>
      <c r="F633" s="4">
        <v>262.27</v>
      </c>
      <c r="G633" s="1">
        <v>2018</v>
      </c>
      <c r="H633" s="1">
        <v>6</v>
      </c>
      <c r="I633" s="1" t="s">
        <v>24</v>
      </c>
      <c r="J633" s="1" t="s">
        <v>25</v>
      </c>
      <c r="K633" s="1" t="s">
        <v>20</v>
      </c>
      <c r="L633" s="1" t="s">
        <v>26</v>
      </c>
      <c r="M633" s="1" t="s">
        <v>27</v>
      </c>
    </row>
    <row r="634" spans="1:15" x14ac:dyDescent="0.25">
      <c r="A634" s="1" t="s">
        <v>954</v>
      </c>
      <c r="B634" s="2">
        <v>43272</v>
      </c>
      <c r="C634" s="1" t="s">
        <v>955</v>
      </c>
      <c r="E634" s="3">
        <v>16.27</v>
      </c>
      <c r="F634" s="4">
        <v>16.27</v>
      </c>
      <c r="G634" s="1">
        <v>2018</v>
      </c>
      <c r="H634" s="1">
        <v>6</v>
      </c>
      <c r="I634" s="1" t="s">
        <v>40</v>
      </c>
      <c r="J634" s="1" t="s">
        <v>35</v>
      </c>
      <c r="K634" s="1" t="s">
        <v>20</v>
      </c>
      <c r="L634" s="1" t="s">
        <v>42</v>
      </c>
      <c r="M634" s="1" t="s">
        <v>37</v>
      </c>
    </row>
    <row r="635" spans="1:15" x14ac:dyDescent="0.25">
      <c r="A635" s="1" t="s">
        <v>956</v>
      </c>
      <c r="B635" s="2">
        <v>43272</v>
      </c>
      <c r="C635" s="1" t="s">
        <v>957</v>
      </c>
      <c r="D635" s="3">
        <v>20</v>
      </c>
      <c r="E635" s="3">
        <v>21.56</v>
      </c>
      <c r="F635" s="4">
        <v>17.97</v>
      </c>
      <c r="G635" s="1">
        <v>2018</v>
      </c>
      <c r="H635" s="1">
        <v>6</v>
      </c>
      <c r="I635" s="1" t="s">
        <v>56</v>
      </c>
      <c r="J635" s="1" t="s">
        <v>35</v>
      </c>
      <c r="K635" s="1" t="s">
        <v>20</v>
      </c>
      <c r="L635" s="1" t="s">
        <v>57</v>
      </c>
      <c r="M635" s="1" t="s">
        <v>37</v>
      </c>
    </row>
    <row r="636" spans="1:15" x14ac:dyDescent="0.25">
      <c r="A636" s="1" t="s">
        <v>958</v>
      </c>
      <c r="B636" s="2">
        <v>43272</v>
      </c>
      <c r="C636" s="1" t="s">
        <v>959</v>
      </c>
      <c r="D636" s="3">
        <v>20</v>
      </c>
      <c r="E636" s="3">
        <v>180</v>
      </c>
      <c r="F636" s="4">
        <v>150</v>
      </c>
      <c r="G636" s="1">
        <v>2018</v>
      </c>
      <c r="H636" s="1">
        <v>6</v>
      </c>
      <c r="I636" s="1" t="s">
        <v>70</v>
      </c>
      <c r="J636" s="1" t="s">
        <v>35</v>
      </c>
      <c r="K636" s="1" t="s">
        <v>20</v>
      </c>
      <c r="L636" s="1" t="s">
        <v>71</v>
      </c>
      <c r="M636" s="1" t="s">
        <v>37</v>
      </c>
      <c r="O636">
        <f>F636*64.5</f>
        <v>9675</v>
      </c>
    </row>
    <row r="637" spans="1:15" x14ac:dyDescent="0.25">
      <c r="A637" s="1" t="s">
        <v>960</v>
      </c>
      <c r="B637" s="2">
        <v>43272</v>
      </c>
      <c r="C637" s="1" t="s">
        <v>961</v>
      </c>
      <c r="E637" s="3">
        <v>120</v>
      </c>
      <c r="F637" s="4">
        <v>120</v>
      </c>
      <c r="G637" s="1">
        <v>2018</v>
      </c>
      <c r="H637" s="1">
        <v>6</v>
      </c>
      <c r="I637" s="1" t="s">
        <v>24</v>
      </c>
      <c r="J637" s="1" t="s">
        <v>25</v>
      </c>
      <c r="K637" s="1" t="s">
        <v>20</v>
      </c>
      <c r="L637" s="1" t="s">
        <v>26</v>
      </c>
      <c r="M637" s="1" t="s">
        <v>27</v>
      </c>
    </row>
    <row r="638" spans="1:15" x14ac:dyDescent="0.25">
      <c r="A638" s="1" t="s">
        <v>962</v>
      </c>
      <c r="B638" s="2">
        <v>43272</v>
      </c>
      <c r="C638" s="1" t="s">
        <v>963</v>
      </c>
      <c r="E638" s="3">
        <v>56.29</v>
      </c>
      <c r="F638" s="4">
        <v>56.29</v>
      </c>
      <c r="G638" s="1">
        <v>2018</v>
      </c>
      <c r="H638" s="1">
        <v>6</v>
      </c>
      <c r="I638" s="1" t="s">
        <v>40</v>
      </c>
      <c r="J638" s="1" t="s">
        <v>35</v>
      </c>
      <c r="K638" s="1" t="s">
        <v>20</v>
      </c>
      <c r="L638" s="1" t="s">
        <v>42</v>
      </c>
      <c r="M638" s="1" t="s">
        <v>37</v>
      </c>
    </row>
    <row r="639" spans="1:15" x14ac:dyDescent="0.25">
      <c r="A639" s="1" t="s">
        <v>964</v>
      </c>
      <c r="B639" s="2">
        <v>43272</v>
      </c>
      <c r="C639" s="1" t="s">
        <v>965</v>
      </c>
      <c r="E639" s="3">
        <v>61.94</v>
      </c>
      <c r="F639" s="4">
        <v>61.94</v>
      </c>
      <c r="G639" s="1">
        <v>2018</v>
      </c>
      <c r="H639" s="1">
        <v>6</v>
      </c>
      <c r="I639" s="1" t="s">
        <v>111</v>
      </c>
      <c r="J639" s="1" t="s">
        <v>35</v>
      </c>
      <c r="K639" s="1" t="s">
        <v>20</v>
      </c>
      <c r="L639" s="1" t="s">
        <v>112</v>
      </c>
      <c r="M639" s="1" t="s">
        <v>37</v>
      </c>
    </row>
    <row r="640" spans="1:15" x14ac:dyDescent="0.25">
      <c r="A640" s="1" t="s">
        <v>966</v>
      </c>
      <c r="B640" s="2">
        <v>43272</v>
      </c>
      <c r="C640" s="1" t="s">
        <v>967</v>
      </c>
      <c r="E640" s="3">
        <v>83.26</v>
      </c>
      <c r="F640" s="4">
        <v>83.26</v>
      </c>
      <c r="G640" s="1">
        <v>2018</v>
      </c>
      <c r="H640" s="1">
        <v>6</v>
      </c>
      <c r="I640" s="1" t="s">
        <v>40</v>
      </c>
      <c r="J640" s="1" t="s">
        <v>35</v>
      </c>
      <c r="K640" s="1" t="s">
        <v>20</v>
      </c>
      <c r="L640" s="1" t="s">
        <v>42</v>
      </c>
      <c r="M640" s="1" t="s">
        <v>37</v>
      </c>
    </row>
    <row r="641" spans="1:15" x14ac:dyDescent="0.25">
      <c r="A641" s="1" t="s">
        <v>968</v>
      </c>
      <c r="B641" s="2">
        <v>43272</v>
      </c>
      <c r="C641" s="1" t="s">
        <v>969</v>
      </c>
      <c r="E641" s="3">
        <v>384</v>
      </c>
      <c r="F641" s="4">
        <v>384</v>
      </c>
      <c r="G641" s="1">
        <v>2018</v>
      </c>
      <c r="H641" s="1">
        <v>6</v>
      </c>
      <c r="I641" s="1" t="s">
        <v>18</v>
      </c>
      <c r="J641" s="1" t="s">
        <v>35</v>
      </c>
      <c r="K641" s="1" t="s">
        <v>20</v>
      </c>
      <c r="L641" s="1" t="s">
        <v>21</v>
      </c>
      <c r="M641" s="1" t="s">
        <v>37</v>
      </c>
      <c r="O641">
        <f>F641*50</f>
        <v>19200</v>
      </c>
    </row>
    <row r="642" spans="1:15" x14ac:dyDescent="0.25">
      <c r="A642" s="1" t="s">
        <v>970</v>
      </c>
      <c r="B642" s="2">
        <v>43272</v>
      </c>
      <c r="C642" s="1" t="s">
        <v>971</v>
      </c>
      <c r="E642" s="3">
        <v>66.680000000000007</v>
      </c>
      <c r="F642" s="4">
        <v>66.680000000000007</v>
      </c>
      <c r="G642" s="1">
        <v>2018</v>
      </c>
      <c r="H642" s="1">
        <v>6</v>
      </c>
      <c r="I642" s="1" t="s">
        <v>18</v>
      </c>
      <c r="J642" s="1" t="s">
        <v>51</v>
      </c>
      <c r="K642" s="1" t="s">
        <v>20</v>
      </c>
      <c r="L642" s="1" t="s">
        <v>21</v>
      </c>
      <c r="M642" s="1" t="s">
        <v>53</v>
      </c>
    </row>
    <row r="643" spans="1:15" x14ac:dyDescent="0.25">
      <c r="A643" s="1" t="s">
        <v>972</v>
      </c>
      <c r="B643" s="2">
        <v>43272</v>
      </c>
      <c r="C643" s="1" t="s">
        <v>973</v>
      </c>
      <c r="E643" s="3">
        <v>479.9</v>
      </c>
      <c r="F643" s="4">
        <v>479.9</v>
      </c>
      <c r="G643" s="1">
        <v>2018</v>
      </c>
      <c r="H643" s="1">
        <v>6</v>
      </c>
      <c r="I643" s="1" t="s">
        <v>97</v>
      </c>
      <c r="J643" s="1" t="s">
        <v>35</v>
      </c>
      <c r="K643" s="1" t="s">
        <v>20</v>
      </c>
      <c r="L643" s="1" t="s">
        <v>99</v>
      </c>
      <c r="M643" s="1" t="s">
        <v>37</v>
      </c>
    </row>
    <row r="644" spans="1:15" x14ac:dyDescent="0.25">
      <c r="A644" s="1" t="s">
        <v>974</v>
      </c>
      <c r="B644" s="2">
        <v>43272</v>
      </c>
      <c r="C644" s="1" t="s">
        <v>975</v>
      </c>
      <c r="D644" s="3">
        <v>20</v>
      </c>
      <c r="E644" s="3">
        <v>8.9499999999999993</v>
      </c>
      <c r="F644" s="4">
        <v>7.46</v>
      </c>
      <c r="G644" s="1">
        <v>2018</v>
      </c>
      <c r="H644" s="1">
        <v>6</v>
      </c>
      <c r="I644" s="1" t="s">
        <v>34</v>
      </c>
      <c r="J644" s="1" t="s">
        <v>35</v>
      </c>
      <c r="K644" s="1" t="s">
        <v>20</v>
      </c>
      <c r="L644" s="1" t="s">
        <v>36</v>
      </c>
      <c r="M644" s="1" t="s">
        <v>37</v>
      </c>
    </row>
    <row r="645" spans="1:15" x14ac:dyDescent="0.25">
      <c r="A645" s="1" t="s">
        <v>976</v>
      </c>
      <c r="B645" s="2">
        <v>43272</v>
      </c>
      <c r="C645" s="1" t="s">
        <v>977</v>
      </c>
      <c r="D645" s="3">
        <v>20</v>
      </c>
      <c r="E645" s="3">
        <v>759.58</v>
      </c>
      <c r="F645" s="4">
        <v>632.98</v>
      </c>
      <c r="G645" s="1">
        <v>2018</v>
      </c>
      <c r="H645" s="1">
        <v>6</v>
      </c>
      <c r="I645" s="1" t="s">
        <v>56</v>
      </c>
      <c r="J645" s="1" t="s">
        <v>35</v>
      </c>
      <c r="K645" s="1" t="s">
        <v>20</v>
      </c>
      <c r="L645" s="1" t="s">
        <v>57</v>
      </c>
      <c r="M645" s="1" t="s">
        <v>37</v>
      </c>
      <c r="O645">
        <f>F645*216</f>
        <v>136723.68</v>
      </c>
    </row>
    <row r="646" spans="1:15" x14ac:dyDescent="0.25">
      <c r="A646" s="1" t="s">
        <v>978</v>
      </c>
      <c r="B646" s="2">
        <v>43272</v>
      </c>
      <c r="C646" s="1" t="s">
        <v>979</v>
      </c>
      <c r="E646" s="3">
        <v>16.329999999999998</v>
      </c>
      <c r="F646" s="4">
        <v>16.329999999999998</v>
      </c>
      <c r="G646" s="1">
        <v>2018</v>
      </c>
      <c r="H646" s="1">
        <v>6</v>
      </c>
      <c r="I646" s="1" t="s">
        <v>91</v>
      </c>
      <c r="J646" s="1" t="s">
        <v>35</v>
      </c>
      <c r="K646" s="1" t="s">
        <v>20</v>
      </c>
      <c r="L646" s="1" t="s">
        <v>93</v>
      </c>
      <c r="M646" s="1" t="s">
        <v>37</v>
      </c>
      <c r="O646">
        <f>F646*1850</f>
        <v>30210.499999999996</v>
      </c>
    </row>
    <row r="647" spans="1:15" x14ac:dyDescent="0.25">
      <c r="A647" s="1" t="s">
        <v>962</v>
      </c>
      <c r="B647" s="2">
        <v>43272</v>
      </c>
      <c r="C647" s="1" t="s">
        <v>62</v>
      </c>
      <c r="E647" s="3">
        <v>280.04000000000002</v>
      </c>
      <c r="F647" s="4">
        <v>280.04000000000002</v>
      </c>
      <c r="G647" s="1">
        <v>2018</v>
      </c>
      <c r="H647" s="1">
        <v>6</v>
      </c>
      <c r="I647" s="1" t="s">
        <v>40</v>
      </c>
      <c r="J647" s="1" t="s">
        <v>41</v>
      </c>
      <c r="K647" s="1" t="s">
        <v>20</v>
      </c>
      <c r="L647" s="1" t="s">
        <v>42</v>
      </c>
      <c r="M647" s="1" t="s">
        <v>43</v>
      </c>
      <c r="O647">
        <f>F647/1.26</f>
        <v>222.25396825396828</v>
      </c>
    </row>
    <row r="648" spans="1:15" x14ac:dyDescent="0.25">
      <c r="A648" s="1" t="s">
        <v>980</v>
      </c>
      <c r="B648" s="2">
        <v>43272</v>
      </c>
      <c r="C648" s="1" t="s">
        <v>62</v>
      </c>
      <c r="E648" s="3">
        <v>104.54</v>
      </c>
      <c r="F648" s="4">
        <v>104.54</v>
      </c>
      <c r="G648" s="1">
        <v>2018</v>
      </c>
      <c r="H648" s="1">
        <v>6</v>
      </c>
      <c r="I648" s="1" t="s">
        <v>40</v>
      </c>
      <c r="J648" s="1" t="s">
        <v>41</v>
      </c>
      <c r="K648" s="1" t="s">
        <v>20</v>
      </c>
      <c r="L648" s="1" t="s">
        <v>42</v>
      </c>
      <c r="M648" s="1" t="s">
        <v>43</v>
      </c>
      <c r="O648">
        <f>F648/1.26</f>
        <v>82.968253968253975</v>
      </c>
    </row>
    <row r="649" spans="1:15" x14ac:dyDescent="0.25">
      <c r="A649" s="1" t="s">
        <v>981</v>
      </c>
      <c r="B649" s="2">
        <v>43272</v>
      </c>
      <c r="C649" s="1" t="s">
        <v>982</v>
      </c>
      <c r="E649" s="3">
        <v>151.68</v>
      </c>
      <c r="F649" s="4">
        <v>151.68</v>
      </c>
      <c r="G649" s="1">
        <v>2018</v>
      </c>
      <c r="H649" s="1">
        <v>6</v>
      </c>
      <c r="I649" s="1" t="s">
        <v>40</v>
      </c>
      <c r="J649" s="1" t="s">
        <v>41</v>
      </c>
      <c r="K649" s="1" t="s">
        <v>20</v>
      </c>
      <c r="L649" s="1" t="s">
        <v>42</v>
      </c>
      <c r="M649" s="1" t="s">
        <v>43</v>
      </c>
      <c r="O649">
        <f>F649/1.26</f>
        <v>120.38095238095238</v>
      </c>
    </row>
    <row r="650" spans="1:15" x14ac:dyDescent="0.25">
      <c r="A650" s="1" t="s">
        <v>983</v>
      </c>
      <c r="B650" s="2">
        <v>43272</v>
      </c>
      <c r="C650" s="1" t="s">
        <v>984</v>
      </c>
      <c r="E650" s="3">
        <v>74.400000000000006</v>
      </c>
      <c r="F650" s="4">
        <v>74.400000000000006</v>
      </c>
      <c r="G650" s="1">
        <v>2018</v>
      </c>
      <c r="H650" s="1">
        <v>6</v>
      </c>
      <c r="I650" s="1" t="s">
        <v>50</v>
      </c>
      <c r="J650" s="1" t="s">
        <v>51</v>
      </c>
      <c r="K650" s="1" t="s">
        <v>20</v>
      </c>
      <c r="L650" s="1" t="s">
        <v>52</v>
      </c>
      <c r="M650" s="1" t="s">
        <v>53</v>
      </c>
      <c r="O650">
        <v>1600</v>
      </c>
    </row>
    <row r="651" spans="1:15" x14ac:dyDescent="0.25">
      <c r="A651" s="1" t="s">
        <v>985</v>
      </c>
      <c r="B651" s="2">
        <v>43273</v>
      </c>
      <c r="C651" s="1" t="s">
        <v>986</v>
      </c>
      <c r="D651" s="3">
        <v>20</v>
      </c>
      <c r="E651" s="3">
        <v>-47.91</v>
      </c>
      <c r="F651" s="4">
        <v>-39.92</v>
      </c>
      <c r="G651" s="1">
        <v>2018</v>
      </c>
      <c r="H651" s="1">
        <v>6</v>
      </c>
      <c r="I651" s="1" t="s">
        <v>56</v>
      </c>
      <c r="J651" s="1" t="s">
        <v>35</v>
      </c>
      <c r="K651" s="1" t="s">
        <v>20</v>
      </c>
      <c r="L651" s="1" t="s">
        <v>57</v>
      </c>
      <c r="M651" s="1" t="s">
        <v>37</v>
      </c>
    </row>
    <row r="652" spans="1:15" x14ac:dyDescent="0.25">
      <c r="A652" s="1" t="s">
        <v>987</v>
      </c>
      <c r="B652" s="2">
        <v>43273</v>
      </c>
      <c r="C652" s="1" t="s">
        <v>285</v>
      </c>
      <c r="D652" s="3">
        <v>20</v>
      </c>
      <c r="E652" s="3">
        <v>24</v>
      </c>
      <c r="F652" s="4">
        <v>20</v>
      </c>
      <c r="G652" s="1">
        <v>2018</v>
      </c>
      <c r="H652" s="1">
        <v>6</v>
      </c>
      <c r="I652" s="1" t="s">
        <v>70</v>
      </c>
      <c r="J652" s="1" t="s">
        <v>35</v>
      </c>
      <c r="K652" s="1" t="s">
        <v>20</v>
      </c>
      <c r="L652" s="1" t="s">
        <v>71</v>
      </c>
      <c r="M652" s="1" t="s">
        <v>37</v>
      </c>
      <c r="O652">
        <f>F652*66.37</f>
        <v>1327.4</v>
      </c>
    </row>
    <row r="653" spans="1:15" x14ac:dyDescent="0.25">
      <c r="A653" s="1" t="s">
        <v>988</v>
      </c>
      <c r="B653" s="2">
        <v>43277</v>
      </c>
      <c r="C653" s="1" t="s">
        <v>989</v>
      </c>
      <c r="E653" s="3">
        <v>299.60000000000002</v>
      </c>
      <c r="F653" s="4">
        <v>299.60000000000002</v>
      </c>
      <c r="G653" s="1">
        <v>2018</v>
      </c>
      <c r="H653" s="1">
        <v>6</v>
      </c>
      <c r="I653" s="1" t="s">
        <v>30</v>
      </c>
      <c r="J653" s="1" t="s">
        <v>35</v>
      </c>
      <c r="K653" s="1" t="s">
        <v>20</v>
      </c>
      <c r="L653" s="1" t="s">
        <v>195</v>
      </c>
      <c r="M653" s="1" t="s">
        <v>37</v>
      </c>
    </row>
    <row r="654" spans="1:15" x14ac:dyDescent="0.25">
      <c r="A654" s="1" t="s">
        <v>990</v>
      </c>
      <c r="B654" s="2">
        <v>43278</v>
      </c>
      <c r="C654" s="1" t="s">
        <v>991</v>
      </c>
      <c r="E654" s="3">
        <v>383.48</v>
      </c>
      <c r="F654" s="4">
        <v>383.48</v>
      </c>
      <c r="G654" s="1">
        <v>2018</v>
      </c>
      <c r="H654" s="1">
        <v>6</v>
      </c>
      <c r="I654" s="1" t="s">
        <v>24</v>
      </c>
      <c r="J654" s="1" t="s">
        <v>25</v>
      </c>
      <c r="K654" s="1" t="s">
        <v>20</v>
      </c>
      <c r="L654" s="1" t="s">
        <v>26</v>
      </c>
      <c r="M654" s="1" t="s">
        <v>27</v>
      </c>
    </row>
    <row r="655" spans="1:15" x14ac:dyDescent="0.25">
      <c r="A655" s="1" t="s">
        <v>992</v>
      </c>
      <c r="B655" s="2">
        <v>43279</v>
      </c>
      <c r="C655" s="1" t="s">
        <v>993</v>
      </c>
      <c r="D655" s="3">
        <v>20</v>
      </c>
      <c r="E655" s="3">
        <v>88.57</v>
      </c>
      <c r="F655" s="4">
        <v>73.81</v>
      </c>
      <c r="G655" s="1">
        <v>2018</v>
      </c>
      <c r="H655" s="1">
        <v>6</v>
      </c>
      <c r="I655" s="1" t="s">
        <v>34</v>
      </c>
      <c r="J655" s="1" t="s">
        <v>237</v>
      </c>
      <c r="K655" s="1" t="s">
        <v>20</v>
      </c>
      <c r="L655" s="1" t="s">
        <v>36</v>
      </c>
      <c r="M655" s="1" t="s">
        <v>238</v>
      </c>
    </row>
    <row r="656" spans="1:15" x14ac:dyDescent="0.25">
      <c r="A656" s="1" t="s">
        <v>994</v>
      </c>
      <c r="B656" s="2">
        <v>43279</v>
      </c>
      <c r="C656" s="1" t="s">
        <v>995</v>
      </c>
      <c r="D656" s="3">
        <v>20</v>
      </c>
      <c r="E656" s="3">
        <v>101.59</v>
      </c>
      <c r="F656" s="4">
        <v>84.66</v>
      </c>
      <c r="G656" s="1">
        <v>2018</v>
      </c>
      <c r="H656" s="1">
        <v>6</v>
      </c>
      <c r="I656" s="1" t="s">
        <v>134</v>
      </c>
      <c r="J656" s="1" t="s">
        <v>144</v>
      </c>
      <c r="K656" s="1" t="s">
        <v>20</v>
      </c>
      <c r="L656" s="1" t="s">
        <v>135</v>
      </c>
      <c r="M656" s="1" t="s">
        <v>145</v>
      </c>
    </row>
    <row r="657" spans="1:15" x14ac:dyDescent="0.25">
      <c r="A657" s="1" t="s">
        <v>996</v>
      </c>
      <c r="B657" s="2">
        <v>43279</v>
      </c>
      <c r="C657" s="1" t="s">
        <v>997</v>
      </c>
      <c r="E657" s="3">
        <v>40.67</v>
      </c>
      <c r="F657" s="4">
        <v>40.67</v>
      </c>
      <c r="G657" s="1">
        <v>2018</v>
      </c>
      <c r="H657" s="1">
        <v>6</v>
      </c>
      <c r="I657" s="1" t="s">
        <v>86</v>
      </c>
      <c r="J657" s="1" t="s">
        <v>378</v>
      </c>
      <c r="K657" s="1" t="s">
        <v>20</v>
      </c>
      <c r="L657" s="1" t="s">
        <v>87</v>
      </c>
      <c r="M657" s="1" t="s">
        <v>379</v>
      </c>
    </row>
    <row r="658" spans="1:15" x14ac:dyDescent="0.25">
      <c r="A658" s="1" t="s">
        <v>998</v>
      </c>
      <c r="B658" s="2">
        <v>43279</v>
      </c>
      <c r="C658" s="1" t="s">
        <v>85</v>
      </c>
      <c r="E658" s="3">
        <v>628.29</v>
      </c>
      <c r="F658" s="4">
        <v>628.29</v>
      </c>
      <c r="G658" s="1">
        <v>2018</v>
      </c>
      <c r="H658" s="1">
        <v>6</v>
      </c>
      <c r="I658" s="1" t="s">
        <v>86</v>
      </c>
      <c r="J658" s="1" t="s">
        <v>41</v>
      </c>
      <c r="K658" s="1" t="s">
        <v>20</v>
      </c>
      <c r="L658" s="1" t="s">
        <v>87</v>
      </c>
      <c r="M658" s="1" t="s">
        <v>43</v>
      </c>
      <c r="O658">
        <f t="shared" ref="O658:O667" si="9">F658/1.26</f>
        <v>498.64285714285711</v>
      </c>
    </row>
    <row r="659" spans="1:15" x14ac:dyDescent="0.25">
      <c r="A659" s="1" t="s">
        <v>998</v>
      </c>
      <c r="B659" s="2">
        <v>43279</v>
      </c>
      <c r="C659" s="1" t="s">
        <v>85</v>
      </c>
      <c r="E659" s="3">
        <v>418.38</v>
      </c>
      <c r="F659" s="4">
        <v>418.38</v>
      </c>
      <c r="G659" s="1">
        <v>2018</v>
      </c>
      <c r="H659" s="1">
        <v>6</v>
      </c>
      <c r="I659" s="1" t="s">
        <v>86</v>
      </c>
      <c r="J659" s="1" t="s">
        <v>41</v>
      </c>
      <c r="K659" s="1" t="s">
        <v>20</v>
      </c>
      <c r="L659" s="1" t="s">
        <v>87</v>
      </c>
      <c r="M659" s="1" t="s">
        <v>43</v>
      </c>
      <c r="O659">
        <f t="shared" si="9"/>
        <v>332.04761904761904</v>
      </c>
    </row>
    <row r="660" spans="1:15" x14ac:dyDescent="0.25">
      <c r="A660" s="1" t="s">
        <v>998</v>
      </c>
      <c r="B660" s="2">
        <v>43279</v>
      </c>
      <c r="C660" s="1" t="s">
        <v>85</v>
      </c>
      <c r="E660" s="3">
        <v>210.03</v>
      </c>
      <c r="F660" s="4">
        <v>210.03</v>
      </c>
      <c r="G660" s="1">
        <v>2018</v>
      </c>
      <c r="H660" s="1">
        <v>6</v>
      </c>
      <c r="I660" s="1" t="s">
        <v>86</v>
      </c>
      <c r="J660" s="1" t="s">
        <v>41</v>
      </c>
      <c r="K660" s="1" t="s">
        <v>20</v>
      </c>
      <c r="L660" s="1" t="s">
        <v>87</v>
      </c>
      <c r="M660" s="1" t="s">
        <v>43</v>
      </c>
      <c r="O660">
        <f t="shared" si="9"/>
        <v>166.6904761904762</v>
      </c>
    </row>
    <row r="661" spans="1:15" x14ac:dyDescent="0.25">
      <c r="A661" s="1" t="s">
        <v>998</v>
      </c>
      <c r="B661" s="2">
        <v>43279</v>
      </c>
      <c r="C661" s="1" t="s">
        <v>85</v>
      </c>
      <c r="E661" s="3">
        <v>186.33</v>
      </c>
      <c r="F661" s="4">
        <v>186.33</v>
      </c>
      <c r="G661" s="1">
        <v>2018</v>
      </c>
      <c r="H661" s="1">
        <v>6</v>
      </c>
      <c r="I661" s="1" t="s">
        <v>86</v>
      </c>
      <c r="J661" s="1" t="s">
        <v>41</v>
      </c>
      <c r="K661" s="1" t="s">
        <v>20</v>
      </c>
      <c r="L661" s="1" t="s">
        <v>87</v>
      </c>
      <c r="M661" s="1" t="s">
        <v>43</v>
      </c>
      <c r="O661">
        <f t="shared" si="9"/>
        <v>147.88095238095238</v>
      </c>
    </row>
    <row r="662" spans="1:15" x14ac:dyDescent="0.25">
      <c r="A662" s="1" t="s">
        <v>998</v>
      </c>
      <c r="B662" s="2">
        <v>43279</v>
      </c>
      <c r="C662" s="1" t="s">
        <v>85</v>
      </c>
      <c r="E662" s="3">
        <v>125</v>
      </c>
      <c r="F662" s="4">
        <v>125</v>
      </c>
      <c r="G662" s="1">
        <v>2018</v>
      </c>
      <c r="H662" s="1">
        <v>6</v>
      </c>
      <c r="I662" s="1" t="s">
        <v>86</v>
      </c>
      <c r="J662" s="1" t="s">
        <v>41</v>
      </c>
      <c r="K662" s="1" t="s">
        <v>20</v>
      </c>
      <c r="L662" s="1" t="s">
        <v>87</v>
      </c>
      <c r="M662" s="1" t="s">
        <v>43</v>
      </c>
      <c r="O662">
        <f t="shared" si="9"/>
        <v>99.206349206349202</v>
      </c>
    </row>
    <row r="663" spans="1:15" x14ac:dyDescent="0.25">
      <c r="A663" s="1" t="s">
        <v>998</v>
      </c>
      <c r="B663" s="2">
        <v>43279</v>
      </c>
      <c r="C663" s="1" t="s">
        <v>85</v>
      </c>
      <c r="D663" s="3">
        <v>20</v>
      </c>
      <c r="E663" s="3">
        <v>92</v>
      </c>
      <c r="F663" s="4">
        <v>76.67</v>
      </c>
      <c r="G663" s="1">
        <v>2018</v>
      </c>
      <c r="H663" s="1">
        <v>6</v>
      </c>
      <c r="I663" s="1" t="s">
        <v>56</v>
      </c>
      <c r="J663" s="1" t="s">
        <v>41</v>
      </c>
      <c r="K663" s="1" t="s">
        <v>20</v>
      </c>
      <c r="L663" s="1" t="s">
        <v>57</v>
      </c>
      <c r="M663" s="1" t="s">
        <v>43</v>
      </c>
      <c r="O663">
        <f t="shared" si="9"/>
        <v>60.849206349206348</v>
      </c>
    </row>
    <row r="664" spans="1:15" x14ac:dyDescent="0.25">
      <c r="A664" s="1" t="s">
        <v>998</v>
      </c>
      <c r="B664" s="2">
        <v>43279</v>
      </c>
      <c r="C664" s="1" t="s">
        <v>85</v>
      </c>
      <c r="D664" s="3">
        <v>20</v>
      </c>
      <c r="E664" s="3">
        <v>89.51</v>
      </c>
      <c r="F664" s="4">
        <v>74.59</v>
      </c>
      <c r="G664" s="1">
        <v>2018</v>
      </c>
      <c r="H664" s="1">
        <v>6</v>
      </c>
      <c r="I664" s="1" t="s">
        <v>34</v>
      </c>
      <c r="J664" s="1" t="s">
        <v>41</v>
      </c>
      <c r="K664" s="1" t="s">
        <v>20</v>
      </c>
      <c r="L664" s="1" t="s">
        <v>36</v>
      </c>
      <c r="M664" s="1" t="s">
        <v>43</v>
      </c>
      <c r="O664">
        <f t="shared" si="9"/>
        <v>59.198412698412703</v>
      </c>
    </row>
    <row r="665" spans="1:15" x14ac:dyDescent="0.25">
      <c r="A665" s="1" t="s">
        <v>998</v>
      </c>
      <c r="B665" s="2">
        <v>43279</v>
      </c>
      <c r="C665" s="1" t="s">
        <v>85</v>
      </c>
      <c r="E665" s="3">
        <v>60.13</v>
      </c>
      <c r="F665" s="4">
        <v>60.13</v>
      </c>
      <c r="G665" s="1">
        <v>2018</v>
      </c>
      <c r="H665" s="1">
        <v>6</v>
      </c>
      <c r="I665" s="1" t="s">
        <v>86</v>
      </c>
      <c r="J665" s="1" t="s">
        <v>41</v>
      </c>
      <c r="K665" s="1" t="s">
        <v>20</v>
      </c>
      <c r="L665" s="1" t="s">
        <v>87</v>
      </c>
      <c r="M665" s="1" t="s">
        <v>43</v>
      </c>
      <c r="O665">
        <f t="shared" si="9"/>
        <v>47.722222222222221</v>
      </c>
    </row>
    <row r="666" spans="1:15" x14ac:dyDescent="0.25">
      <c r="A666" s="1" t="s">
        <v>998</v>
      </c>
      <c r="B666" s="2">
        <v>43279</v>
      </c>
      <c r="C666" s="1" t="s">
        <v>85</v>
      </c>
      <c r="D666" s="3">
        <v>20</v>
      </c>
      <c r="E666" s="3">
        <v>64.77</v>
      </c>
      <c r="F666" s="4">
        <v>53.97</v>
      </c>
      <c r="G666" s="1">
        <v>2018</v>
      </c>
      <c r="H666" s="1">
        <v>6</v>
      </c>
      <c r="I666" s="1" t="s">
        <v>34</v>
      </c>
      <c r="J666" s="1" t="s">
        <v>41</v>
      </c>
      <c r="K666" s="1" t="s">
        <v>20</v>
      </c>
      <c r="L666" s="1" t="s">
        <v>36</v>
      </c>
      <c r="M666" s="1" t="s">
        <v>43</v>
      </c>
      <c r="O666">
        <f t="shared" si="9"/>
        <v>42.833333333333329</v>
      </c>
    </row>
    <row r="667" spans="1:15" x14ac:dyDescent="0.25">
      <c r="A667" s="1" t="s">
        <v>998</v>
      </c>
      <c r="B667" s="2">
        <v>43279</v>
      </c>
      <c r="C667" s="1" t="s">
        <v>85</v>
      </c>
      <c r="E667" s="3">
        <v>5</v>
      </c>
      <c r="F667" s="4">
        <v>5</v>
      </c>
      <c r="G667" s="1">
        <v>2018</v>
      </c>
      <c r="H667" s="1">
        <v>6</v>
      </c>
      <c r="I667" s="1" t="s">
        <v>18</v>
      </c>
      <c r="J667" s="1" t="s">
        <v>41</v>
      </c>
      <c r="K667" s="1" t="s">
        <v>20</v>
      </c>
      <c r="L667" s="1" t="s">
        <v>21</v>
      </c>
      <c r="M667" s="1" t="s">
        <v>43</v>
      </c>
      <c r="O667">
        <f t="shared" si="9"/>
        <v>3.9682539682539684</v>
      </c>
    </row>
    <row r="668" spans="1:15" x14ac:dyDescent="0.25">
      <c r="A668" s="1" t="s">
        <v>999</v>
      </c>
      <c r="B668" s="2">
        <v>43279</v>
      </c>
      <c r="C668" s="1" t="s">
        <v>1000</v>
      </c>
      <c r="D668" s="3">
        <v>20</v>
      </c>
      <c r="E668" s="3">
        <v>32.4</v>
      </c>
      <c r="F668" s="4">
        <v>27</v>
      </c>
      <c r="G668" s="1">
        <v>2018</v>
      </c>
      <c r="H668" s="1">
        <v>6</v>
      </c>
      <c r="I668" s="1" t="s">
        <v>134</v>
      </c>
      <c r="J668" s="1" t="s">
        <v>207</v>
      </c>
      <c r="K668" s="1" t="s">
        <v>20</v>
      </c>
      <c r="L668" s="1" t="s">
        <v>135</v>
      </c>
      <c r="M668" s="1" t="s">
        <v>208</v>
      </c>
      <c r="O668">
        <v>7200</v>
      </c>
    </row>
    <row r="669" spans="1:15" x14ac:dyDescent="0.25">
      <c r="A669" s="1" t="s">
        <v>999</v>
      </c>
      <c r="B669" s="2">
        <v>43279</v>
      </c>
      <c r="C669" s="1" t="s">
        <v>1000</v>
      </c>
      <c r="D669" s="3">
        <v>10</v>
      </c>
      <c r="E669" s="3">
        <v>127.7</v>
      </c>
      <c r="F669" s="4">
        <v>116.09</v>
      </c>
      <c r="G669" s="1">
        <v>2018</v>
      </c>
      <c r="H669" s="1">
        <v>6</v>
      </c>
      <c r="I669" s="1" t="s">
        <v>134</v>
      </c>
      <c r="J669" s="1" t="s">
        <v>207</v>
      </c>
      <c r="K669" s="1" t="s">
        <v>20</v>
      </c>
      <c r="L669" s="1" t="s">
        <v>135</v>
      </c>
      <c r="M669" s="1" t="s">
        <v>208</v>
      </c>
      <c r="O669">
        <f>F669*400</f>
        <v>46436</v>
      </c>
    </row>
    <row r="670" spans="1:15" x14ac:dyDescent="0.25">
      <c r="A670" s="1" t="s">
        <v>998</v>
      </c>
      <c r="B670" s="2">
        <v>43279</v>
      </c>
      <c r="C670" s="1" t="s">
        <v>476</v>
      </c>
      <c r="E670" s="3">
        <v>23</v>
      </c>
      <c r="F670" s="4">
        <v>23</v>
      </c>
      <c r="G670" s="1">
        <v>2018</v>
      </c>
      <c r="H670" s="1">
        <v>6</v>
      </c>
      <c r="I670" s="1" t="s">
        <v>86</v>
      </c>
      <c r="J670" s="1" t="s">
        <v>41</v>
      </c>
      <c r="K670" s="1" t="s">
        <v>20</v>
      </c>
      <c r="L670" s="1" t="s">
        <v>87</v>
      </c>
      <c r="M670" s="1" t="s">
        <v>43</v>
      </c>
    </row>
    <row r="671" spans="1:15" x14ac:dyDescent="0.25">
      <c r="A671" s="1" t="s">
        <v>998</v>
      </c>
      <c r="B671" s="2">
        <v>43279</v>
      </c>
      <c r="C671" s="1" t="s">
        <v>476</v>
      </c>
      <c r="D671" s="3">
        <v>20</v>
      </c>
      <c r="E671" s="3">
        <v>71.3</v>
      </c>
      <c r="F671" s="4">
        <v>59.42</v>
      </c>
      <c r="G671" s="1">
        <v>2018</v>
      </c>
      <c r="H671" s="1">
        <v>6</v>
      </c>
      <c r="I671" s="1" t="s">
        <v>34</v>
      </c>
      <c r="J671" s="1" t="s">
        <v>41</v>
      </c>
      <c r="K671" s="1" t="s">
        <v>20</v>
      </c>
      <c r="L671" s="1" t="s">
        <v>36</v>
      </c>
      <c r="M671" s="1" t="s">
        <v>43</v>
      </c>
    </row>
    <row r="672" spans="1:15" x14ac:dyDescent="0.25">
      <c r="A672" s="1" t="s">
        <v>998</v>
      </c>
      <c r="B672" s="2">
        <v>43279</v>
      </c>
      <c r="C672" s="1" t="s">
        <v>906</v>
      </c>
      <c r="D672" s="3">
        <v>20</v>
      </c>
      <c r="E672" s="3">
        <v>18.5</v>
      </c>
      <c r="F672" s="4">
        <v>15.42</v>
      </c>
      <c r="G672" s="1">
        <v>2018</v>
      </c>
      <c r="H672" s="1">
        <v>6</v>
      </c>
      <c r="I672" s="1" t="s">
        <v>56</v>
      </c>
      <c r="J672" s="1" t="s">
        <v>41</v>
      </c>
      <c r="K672" s="1" t="s">
        <v>20</v>
      </c>
      <c r="L672" s="1" t="s">
        <v>57</v>
      </c>
      <c r="M672" s="1" t="s">
        <v>43</v>
      </c>
    </row>
    <row r="673" spans="1:15" x14ac:dyDescent="0.25">
      <c r="A673" s="1" t="s">
        <v>1001</v>
      </c>
      <c r="B673" s="2">
        <v>43279</v>
      </c>
      <c r="C673" s="1" t="s">
        <v>1002</v>
      </c>
      <c r="E673" s="3">
        <v>50</v>
      </c>
      <c r="F673" s="4">
        <v>50</v>
      </c>
      <c r="G673" s="1">
        <v>2018</v>
      </c>
      <c r="H673" s="1">
        <v>6</v>
      </c>
      <c r="I673" s="1" t="s">
        <v>24</v>
      </c>
      <c r="J673" s="1" t="s">
        <v>25</v>
      </c>
      <c r="K673" s="1" t="s">
        <v>20</v>
      </c>
      <c r="L673" s="1" t="s">
        <v>26</v>
      </c>
      <c r="M673" s="1" t="s">
        <v>27</v>
      </c>
    </row>
    <row r="674" spans="1:15" x14ac:dyDescent="0.25">
      <c r="A674" s="1" t="s">
        <v>1003</v>
      </c>
      <c r="B674" s="2">
        <v>43279</v>
      </c>
      <c r="C674" s="1" t="s">
        <v>1004</v>
      </c>
      <c r="E674" s="3">
        <v>292.48</v>
      </c>
      <c r="F674" s="4">
        <v>292.48</v>
      </c>
      <c r="G674" s="1">
        <v>2018</v>
      </c>
      <c r="H674" s="1">
        <v>6</v>
      </c>
      <c r="I674" s="1" t="s">
        <v>86</v>
      </c>
      <c r="J674" s="1" t="s">
        <v>378</v>
      </c>
      <c r="K674" s="1" t="s">
        <v>20</v>
      </c>
      <c r="L674" s="1" t="s">
        <v>87</v>
      </c>
      <c r="M674" s="1" t="s">
        <v>379</v>
      </c>
    </row>
    <row r="675" spans="1:15" x14ac:dyDescent="0.25">
      <c r="A675" s="1" t="s">
        <v>1005</v>
      </c>
      <c r="B675" s="2">
        <v>43279</v>
      </c>
      <c r="C675" s="1" t="s">
        <v>1006</v>
      </c>
      <c r="E675" s="3">
        <v>144</v>
      </c>
      <c r="F675" s="4">
        <v>144</v>
      </c>
      <c r="G675" s="1">
        <v>2018</v>
      </c>
      <c r="H675" s="1">
        <v>6</v>
      </c>
      <c r="I675" s="1" t="s">
        <v>474</v>
      </c>
      <c r="J675" s="1" t="s">
        <v>35</v>
      </c>
      <c r="K675" s="1" t="s">
        <v>20</v>
      </c>
      <c r="L675" s="1" t="s">
        <v>475</v>
      </c>
      <c r="M675" s="1" t="s">
        <v>37</v>
      </c>
    </row>
    <row r="676" spans="1:15" x14ac:dyDescent="0.25">
      <c r="A676" s="1" t="s">
        <v>1007</v>
      </c>
      <c r="B676" s="2">
        <v>43279</v>
      </c>
      <c r="C676" s="1" t="s">
        <v>7884</v>
      </c>
      <c r="D676" s="3">
        <v>20</v>
      </c>
      <c r="E676" s="3">
        <v>60.03</v>
      </c>
      <c r="F676" s="4">
        <v>50.02</v>
      </c>
      <c r="G676" s="1">
        <v>2018</v>
      </c>
      <c r="H676" s="1">
        <v>6</v>
      </c>
      <c r="I676" s="1" t="s">
        <v>111</v>
      </c>
      <c r="J676" s="1" t="s">
        <v>98</v>
      </c>
      <c r="K676" s="1" t="s">
        <v>20</v>
      </c>
      <c r="L676" s="1" t="s">
        <v>112</v>
      </c>
      <c r="M676" s="1" t="s">
        <v>100</v>
      </c>
    </row>
    <row r="677" spans="1:15" x14ac:dyDescent="0.25">
      <c r="A677" s="1" t="s">
        <v>1007</v>
      </c>
      <c r="B677" s="2">
        <v>43279</v>
      </c>
      <c r="C677" s="1" t="s">
        <v>7884</v>
      </c>
      <c r="E677" s="3">
        <v>60.03</v>
      </c>
      <c r="F677" s="4">
        <v>60.03</v>
      </c>
      <c r="G677" s="1">
        <v>2018</v>
      </c>
      <c r="H677" s="1">
        <v>6</v>
      </c>
      <c r="I677" s="1" t="s">
        <v>111</v>
      </c>
      <c r="J677" s="1" t="s">
        <v>98</v>
      </c>
      <c r="K677" s="1" t="s">
        <v>20</v>
      </c>
      <c r="L677" s="1" t="s">
        <v>112</v>
      </c>
      <c r="M677" s="1" t="s">
        <v>100</v>
      </c>
    </row>
    <row r="678" spans="1:15" x14ac:dyDescent="0.25">
      <c r="A678" s="1" t="s">
        <v>1008</v>
      </c>
      <c r="B678" s="2">
        <v>43279</v>
      </c>
      <c r="C678" s="1" t="s">
        <v>1009</v>
      </c>
      <c r="D678" s="3">
        <v>20</v>
      </c>
      <c r="E678" s="3">
        <v>1037.99</v>
      </c>
      <c r="F678" s="4">
        <v>864.99</v>
      </c>
      <c r="G678" s="1">
        <v>2018</v>
      </c>
      <c r="H678" s="1">
        <v>6</v>
      </c>
      <c r="I678" s="1" t="s">
        <v>56</v>
      </c>
      <c r="J678" s="1" t="s">
        <v>35</v>
      </c>
      <c r="K678" s="1" t="s">
        <v>20</v>
      </c>
      <c r="L678" s="1" t="s">
        <v>57</v>
      </c>
      <c r="M678" s="1" t="s">
        <v>37</v>
      </c>
    </row>
    <row r="679" spans="1:15" x14ac:dyDescent="0.25">
      <c r="A679" s="1" t="s">
        <v>1010</v>
      </c>
      <c r="B679" s="2">
        <v>43279</v>
      </c>
      <c r="C679" s="1" t="s">
        <v>1011</v>
      </c>
      <c r="E679" s="3">
        <v>48.01</v>
      </c>
      <c r="F679" s="4">
        <v>48.01</v>
      </c>
      <c r="G679" s="1">
        <v>2018</v>
      </c>
      <c r="H679" s="1">
        <v>6</v>
      </c>
      <c r="I679" s="1" t="s">
        <v>111</v>
      </c>
      <c r="J679" s="1" t="s">
        <v>35</v>
      </c>
      <c r="K679" s="1" t="s">
        <v>20</v>
      </c>
      <c r="L679" s="1" t="s">
        <v>112</v>
      </c>
      <c r="M679" s="1" t="s">
        <v>37</v>
      </c>
      <c r="O679" s="8">
        <f>F679</f>
        <v>48.01</v>
      </c>
    </row>
    <row r="680" spans="1:15" x14ac:dyDescent="0.25">
      <c r="A680" s="1" t="s">
        <v>1012</v>
      </c>
      <c r="B680" s="2">
        <v>43279</v>
      </c>
      <c r="C680" s="1" t="s">
        <v>1013</v>
      </c>
      <c r="E680" s="3">
        <v>10.29</v>
      </c>
      <c r="F680" s="4">
        <v>10.29</v>
      </c>
      <c r="G680" s="1">
        <v>2018</v>
      </c>
      <c r="H680" s="1">
        <v>6</v>
      </c>
      <c r="I680" s="1" t="s">
        <v>219</v>
      </c>
      <c r="J680" s="1" t="s">
        <v>35</v>
      </c>
      <c r="K680" s="1" t="s">
        <v>20</v>
      </c>
      <c r="L680" s="1" t="s">
        <v>220</v>
      </c>
      <c r="M680" s="1" t="s">
        <v>37</v>
      </c>
      <c r="O680">
        <f>F680*1850</f>
        <v>19036.5</v>
      </c>
    </row>
    <row r="681" spans="1:15" x14ac:dyDescent="0.25">
      <c r="A681" s="1" t="s">
        <v>1014</v>
      </c>
      <c r="B681" s="2">
        <v>43279</v>
      </c>
      <c r="C681" s="1" t="s">
        <v>1015</v>
      </c>
      <c r="E681" s="3">
        <v>182.88</v>
      </c>
      <c r="F681" s="4">
        <v>182.88</v>
      </c>
      <c r="G681" s="1">
        <v>2018</v>
      </c>
      <c r="H681" s="1">
        <v>6</v>
      </c>
      <c r="I681" s="1" t="s">
        <v>86</v>
      </c>
      <c r="J681" s="1" t="s">
        <v>35</v>
      </c>
      <c r="K681" s="1" t="s">
        <v>20</v>
      </c>
      <c r="L681" s="1" t="s">
        <v>87</v>
      </c>
      <c r="M681" s="1" t="s">
        <v>37</v>
      </c>
    </row>
    <row r="682" spans="1:15" x14ac:dyDescent="0.25">
      <c r="A682" s="1" t="s">
        <v>1016</v>
      </c>
      <c r="B682" s="2">
        <v>43279</v>
      </c>
      <c r="C682" s="1" t="s">
        <v>1017</v>
      </c>
      <c r="E682" s="3">
        <v>756.27</v>
      </c>
      <c r="F682" s="4">
        <v>756.27</v>
      </c>
      <c r="G682" s="1">
        <v>2018</v>
      </c>
      <c r="H682" s="1">
        <v>6</v>
      </c>
      <c r="I682" s="1" t="s">
        <v>168</v>
      </c>
      <c r="J682" s="1" t="s">
        <v>81</v>
      </c>
      <c r="K682" s="1" t="s">
        <v>20</v>
      </c>
      <c r="L682" s="1" t="s">
        <v>169</v>
      </c>
      <c r="M682" s="1" t="s">
        <v>83</v>
      </c>
    </row>
    <row r="683" spans="1:15" x14ac:dyDescent="0.25">
      <c r="A683" s="1" t="s">
        <v>998</v>
      </c>
      <c r="B683" s="2">
        <v>43279</v>
      </c>
      <c r="C683" s="1" t="s">
        <v>59</v>
      </c>
      <c r="E683" s="3">
        <v>59.13</v>
      </c>
      <c r="F683" s="4">
        <v>59.13</v>
      </c>
      <c r="G683" s="1">
        <v>2018</v>
      </c>
      <c r="H683" s="1">
        <v>6</v>
      </c>
      <c r="I683" s="1" t="s">
        <v>86</v>
      </c>
      <c r="J683" s="1" t="s">
        <v>41</v>
      </c>
      <c r="K683" s="1" t="s">
        <v>20</v>
      </c>
      <c r="L683" s="1" t="s">
        <v>87</v>
      </c>
      <c r="M683" s="1" t="s">
        <v>43</v>
      </c>
    </row>
    <row r="684" spans="1:15" x14ac:dyDescent="0.25">
      <c r="A684" s="1" t="s">
        <v>998</v>
      </c>
      <c r="B684" s="2">
        <v>43279</v>
      </c>
      <c r="C684" s="1" t="s">
        <v>1018</v>
      </c>
      <c r="E684" s="3">
        <v>43</v>
      </c>
      <c r="F684" s="4">
        <v>43</v>
      </c>
      <c r="G684" s="1">
        <v>2018</v>
      </c>
      <c r="H684" s="1">
        <v>6</v>
      </c>
      <c r="I684" s="1" t="s">
        <v>312</v>
      </c>
      <c r="J684" s="1" t="s">
        <v>41</v>
      </c>
      <c r="K684" s="1" t="s">
        <v>20</v>
      </c>
      <c r="L684" s="1" t="s">
        <v>313</v>
      </c>
      <c r="M684" s="1" t="s">
        <v>43</v>
      </c>
    </row>
    <row r="685" spans="1:15" x14ac:dyDescent="0.25">
      <c r="A685" s="1" t="s">
        <v>1019</v>
      </c>
      <c r="B685" s="2">
        <v>43279</v>
      </c>
      <c r="C685" s="1" t="s">
        <v>1020</v>
      </c>
      <c r="D685" s="3">
        <v>20</v>
      </c>
      <c r="E685" s="3">
        <v>42.05</v>
      </c>
      <c r="F685" s="4">
        <v>35.04</v>
      </c>
      <c r="G685" s="1">
        <v>2018</v>
      </c>
      <c r="H685" s="1">
        <v>6</v>
      </c>
      <c r="I685" s="1" t="s">
        <v>70</v>
      </c>
      <c r="J685" s="1" t="s">
        <v>35</v>
      </c>
      <c r="K685" s="1" t="s">
        <v>20</v>
      </c>
      <c r="L685" s="1" t="s">
        <v>71</v>
      </c>
      <c r="M685" s="1" t="s">
        <v>37</v>
      </c>
      <c r="O685">
        <f>F685*1850</f>
        <v>64824</v>
      </c>
    </row>
    <row r="686" spans="1:15" x14ac:dyDescent="0.25">
      <c r="A686" s="1" t="s">
        <v>1021</v>
      </c>
      <c r="B686" s="2">
        <v>43279</v>
      </c>
      <c r="C686" s="1" t="s">
        <v>1022</v>
      </c>
      <c r="E686" s="3">
        <v>143.94</v>
      </c>
      <c r="F686" s="4">
        <v>143.94</v>
      </c>
      <c r="G686" s="1">
        <v>2018</v>
      </c>
      <c r="H686" s="1">
        <v>6</v>
      </c>
      <c r="I686" s="1" t="s">
        <v>40</v>
      </c>
      <c r="J686" s="1" t="s">
        <v>35</v>
      </c>
      <c r="K686" s="1" t="s">
        <v>20</v>
      </c>
      <c r="L686" s="1" t="s">
        <v>42</v>
      </c>
      <c r="M686" s="1" t="s">
        <v>37</v>
      </c>
    </row>
    <row r="687" spans="1:15" x14ac:dyDescent="0.25">
      <c r="A687" s="1" t="s">
        <v>1023</v>
      </c>
      <c r="B687" s="2">
        <v>43283</v>
      </c>
      <c r="C687" s="1" t="s">
        <v>1024</v>
      </c>
      <c r="D687" s="3">
        <v>20</v>
      </c>
      <c r="E687" s="3">
        <v>3.7</v>
      </c>
      <c r="F687" s="4">
        <v>3.08</v>
      </c>
      <c r="G687" s="1">
        <v>2018</v>
      </c>
      <c r="H687" s="1">
        <v>7</v>
      </c>
      <c r="I687" s="1" t="s">
        <v>34</v>
      </c>
      <c r="J687" s="1" t="s">
        <v>378</v>
      </c>
      <c r="K687" s="1" t="s">
        <v>20</v>
      </c>
      <c r="L687" s="1" t="s">
        <v>36</v>
      </c>
      <c r="M687" s="1" t="s">
        <v>379</v>
      </c>
    </row>
    <row r="688" spans="1:15" x14ac:dyDescent="0.25">
      <c r="A688" s="1" t="s">
        <v>1025</v>
      </c>
      <c r="B688" s="2">
        <v>43283</v>
      </c>
      <c r="C688" s="1" t="s">
        <v>1026</v>
      </c>
      <c r="E688" s="3">
        <v>234.98</v>
      </c>
      <c r="F688" s="4">
        <v>234.98</v>
      </c>
      <c r="G688" s="1">
        <v>2018</v>
      </c>
      <c r="H688" s="1">
        <v>7</v>
      </c>
      <c r="I688" s="1" t="s">
        <v>138</v>
      </c>
      <c r="J688" s="1" t="s">
        <v>35</v>
      </c>
      <c r="K688" s="1" t="s">
        <v>20</v>
      </c>
      <c r="L688" s="1" t="s">
        <v>139</v>
      </c>
      <c r="M688" s="1" t="s">
        <v>37</v>
      </c>
    </row>
    <row r="689" spans="1:15" x14ac:dyDescent="0.25">
      <c r="A689" s="1" t="s">
        <v>1027</v>
      </c>
      <c r="B689" s="2">
        <v>43283</v>
      </c>
      <c r="C689" s="1" t="s">
        <v>1028</v>
      </c>
      <c r="D689" s="3">
        <v>20</v>
      </c>
      <c r="E689" s="3">
        <v>68.03</v>
      </c>
      <c r="F689" s="4">
        <v>56.69</v>
      </c>
      <c r="G689" s="1">
        <v>2018</v>
      </c>
      <c r="H689" s="1">
        <v>7</v>
      </c>
      <c r="I689" s="1" t="s">
        <v>56</v>
      </c>
      <c r="J689" s="1" t="s">
        <v>35</v>
      </c>
      <c r="K689" s="1" t="s">
        <v>20</v>
      </c>
      <c r="L689" s="1" t="s">
        <v>57</v>
      </c>
      <c r="M689" s="1" t="s">
        <v>37</v>
      </c>
    </row>
    <row r="690" spans="1:15" x14ac:dyDescent="0.25">
      <c r="A690" s="1" t="s">
        <v>1029</v>
      </c>
      <c r="B690" s="2">
        <v>43283</v>
      </c>
      <c r="C690" s="1" t="s">
        <v>1030</v>
      </c>
      <c r="E690" s="3">
        <v>70.48</v>
      </c>
      <c r="F690" s="4">
        <v>70.48</v>
      </c>
      <c r="G690" s="1">
        <v>2018</v>
      </c>
      <c r="H690" s="1">
        <v>7</v>
      </c>
      <c r="I690" s="1" t="s">
        <v>86</v>
      </c>
      <c r="J690" s="1" t="s">
        <v>378</v>
      </c>
      <c r="K690" s="1" t="s">
        <v>20</v>
      </c>
      <c r="L690" s="1" t="s">
        <v>87</v>
      </c>
      <c r="M690" s="1" t="s">
        <v>379</v>
      </c>
    </row>
    <row r="691" spans="1:15" x14ac:dyDescent="0.25">
      <c r="A691" s="1" t="s">
        <v>1031</v>
      </c>
      <c r="B691" s="2">
        <v>43283</v>
      </c>
      <c r="C691" s="1" t="s">
        <v>1032</v>
      </c>
      <c r="E691" s="3">
        <v>25.66</v>
      </c>
      <c r="F691" s="4">
        <v>25.66</v>
      </c>
      <c r="G691" s="1">
        <v>2018</v>
      </c>
      <c r="H691" s="1">
        <v>7</v>
      </c>
      <c r="I691" s="1" t="s">
        <v>86</v>
      </c>
      <c r="J691" s="1" t="s">
        <v>378</v>
      </c>
      <c r="K691" s="1" t="s">
        <v>20</v>
      </c>
      <c r="L691" s="1" t="s">
        <v>87</v>
      </c>
      <c r="M691" s="1" t="s">
        <v>379</v>
      </c>
    </row>
    <row r="692" spans="1:15" x14ac:dyDescent="0.25">
      <c r="A692" s="1" t="s">
        <v>1033</v>
      </c>
      <c r="B692" s="2">
        <v>43283</v>
      </c>
      <c r="C692" s="1" t="s">
        <v>8044</v>
      </c>
      <c r="E692" s="3">
        <v>175</v>
      </c>
      <c r="F692" s="4">
        <v>175</v>
      </c>
      <c r="G692" s="1">
        <v>2018</v>
      </c>
      <c r="H692" s="1">
        <v>7</v>
      </c>
      <c r="I692" s="1" t="s">
        <v>219</v>
      </c>
      <c r="J692" s="1" t="s">
        <v>35</v>
      </c>
      <c r="K692" s="1" t="s">
        <v>20</v>
      </c>
      <c r="L692" s="1" t="s">
        <v>220</v>
      </c>
      <c r="M692" s="1" t="s">
        <v>37</v>
      </c>
    </row>
    <row r="693" spans="1:15" x14ac:dyDescent="0.25">
      <c r="A693" s="1" t="s">
        <v>1034</v>
      </c>
      <c r="B693" s="2">
        <v>43283</v>
      </c>
      <c r="C693" s="1" t="s">
        <v>1035</v>
      </c>
      <c r="E693" s="3">
        <v>226.9</v>
      </c>
      <c r="F693" s="4">
        <v>226.9</v>
      </c>
      <c r="G693" s="1">
        <v>2018</v>
      </c>
      <c r="H693" s="1">
        <v>7</v>
      </c>
      <c r="I693" s="1" t="s">
        <v>91</v>
      </c>
      <c r="J693" s="1" t="s">
        <v>207</v>
      </c>
      <c r="K693" s="1" t="s">
        <v>20</v>
      </c>
      <c r="L693" s="1" t="s">
        <v>93</v>
      </c>
      <c r="M693" s="1" t="s">
        <v>208</v>
      </c>
    </row>
    <row r="694" spans="1:15" x14ac:dyDescent="0.25">
      <c r="A694" s="1" t="s">
        <v>1036</v>
      </c>
      <c r="B694" s="2">
        <v>43283</v>
      </c>
      <c r="C694" s="1" t="s">
        <v>1037</v>
      </c>
      <c r="E694" s="3">
        <v>72.17</v>
      </c>
      <c r="F694" s="4">
        <v>72.17</v>
      </c>
      <c r="G694" s="1">
        <v>2018</v>
      </c>
      <c r="H694" s="1">
        <v>7</v>
      </c>
      <c r="I694" s="1" t="s">
        <v>86</v>
      </c>
      <c r="J694" s="1" t="s">
        <v>35</v>
      </c>
      <c r="K694" s="1" t="s">
        <v>20</v>
      </c>
      <c r="L694" s="1" t="s">
        <v>87</v>
      </c>
      <c r="M694" s="1" t="s">
        <v>37</v>
      </c>
    </row>
    <row r="695" spans="1:15" x14ac:dyDescent="0.25">
      <c r="A695" s="1" t="s">
        <v>1038</v>
      </c>
      <c r="B695" s="2">
        <v>43283</v>
      </c>
      <c r="C695" s="1" t="s">
        <v>1039</v>
      </c>
      <c r="E695" s="3">
        <v>35.200000000000003</v>
      </c>
      <c r="F695" s="4">
        <v>35.200000000000003</v>
      </c>
      <c r="G695" s="1">
        <v>2018</v>
      </c>
      <c r="H695" s="1">
        <v>7</v>
      </c>
      <c r="I695" s="1" t="s">
        <v>97</v>
      </c>
      <c r="J695" s="1" t="s">
        <v>35</v>
      </c>
      <c r="K695" s="1" t="s">
        <v>20</v>
      </c>
      <c r="L695" s="1" t="s">
        <v>99</v>
      </c>
      <c r="M695" s="1" t="s">
        <v>37</v>
      </c>
    </row>
    <row r="696" spans="1:15" x14ac:dyDescent="0.25">
      <c r="A696" s="1" t="s">
        <v>1040</v>
      </c>
      <c r="B696" s="2">
        <v>43283</v>
      </c>
      <c r="C696" s="1" t="s">
        <v>224</v>
      </c>
      <c r="E696" s="3">
        <v>75.900000000000006</v>
      </c>
      <c r="F696" s="4">
        <v>75.900000000000006</v>
      </c>
      <c r="G696" s="1">
        <v>2018</v>
      </c>
      <c r="H696" s="1">
        <v>7</v>
      </c>
      <c r="I696" s="1" t="s">
        <v>225</v>
      </c>
      <c r="J696" s="1" t="s">
        <v>226</v>
      </c>
      <c r="K696" s="1" t="s">
        <v>20</v>
      </c>
      <c r="L696" s="1" t="s">
        <v>227</v>
      </c>
      <c r="M696" s="1" t="s">
        <v>53</v>
      </c>
      <c r="O696">
        <f>F696*7.34</f>
        <v>557.10599999999999</v>
      </c>
    </row>
    <row r="697" spans="1:15" x14ac:dyDescent="0.25">
      <c r="A697" s="1" t="s">
        <v>1041</v>
      </c>
      <c r="B697" s="2">
        <v>43283</v>
      </c>
      <c r="C697" s="1" t="s">
        <v>1042</v>
      </c>
      <c r="E697" s="3">
        <v>352.8</v>
      </c>
      <c r="F697" s="4">
        <v>352.8</v>
      </c>
      <c r="G697" s="1">
        <v>2018</v>
      </c>
      <c r="H697" s="1">
        <v>7</v>
      </c>
      <c r="I697" s="1" t="s">
        <v>86</v>
      </c>
      <c r="J697" s="1" t="s">
        <v>51</v>
      </c>
      <c r="K697" s="1" t="s">
        <v>20</v>
      </c>
      <c r="L697" s="1" t="s">
        <v>87</v>
      </c>
      <c r="M697" s="1" t="s">
        <v>53</v>
      </c>
      <c r="O697">
        <f>F697* 6.04</f>
        <v>2130.9120000000003</v>
      </c>
    </row>
    <row r="698" spans="1:15" x14ac:dyDescent="0.25">
      <c r="A698" s="1" t="s">
        <v>1043</v>
      </c>
      <c r="B698" s="2">
        <v>43283</v>
      </c>
      <c r="C698" s="1" t="s">
        <v>1044</v>
      </c>
      <c r="D698" s="3">
        <v>10</v>
      </c>
      <c r="E698" s="3">
        <v>24</v>
      </c>
      <c r="F698" s="4">
        <v>21.82</v>
      </c>
      <c r="G698" s="1">
        <v>2018</v>
      </c>
      <c r="H698" s="1">
        <v>7</v>
      </c>
      <c r="I698" s="1" t="s">
        <v>70</v>
      </c>
      <c r="J698" s="1" t="s">
        <v>19</v>
      </c>
      <c r="K698" s="1" t="s">
        <v>20</v>
      </c>
      <c r="L698" s="1" t="s">
        <v>71</v>
      </c>
      <c r="M698" s="1" t="s">
        <v>22</v>
      </c>
    </row>
    <row r="699" spans="1:15" x14ac:dyDescent="0.25">
      <c r="A699" s="1" t="s">
        <v>1045</v>
      </c>
      <c r="B699" s="2">
        <v>43283</v>
      </c>
      <c r="C699" s="1" t="s">
        <v>523</v>
      </c>
      <c r="D699" s="3">
        <v>20</v>
      </c>
      <c r="E699" s="3">
        <v>751.68</v>
      </c>
      <c r="F699" s="4">
        <v>626.4</v>
      </c>
      <c r="G699" s="1">
        <v>2018</v>
      </c>
      <c r="H699" s="1">
        <v>7</v>
      </c>
      <c r="I699" s="1" t="s">
        <v>34</v>
      </c>
      <c r="J699" s="1" t="s">
        <v>35</v>
      </c>
      <c r="K699" s="1" t="s">
        <v>20</v>
      </c>
      <c r="L699" s="1" t="s">
        <v>36</v>
      </c>
      <c r="M699" s="1" t="s">
        <v>37</v>
      </c>
      <c r="O699">
        <f>F699*72.79120024</f>
        <v>45596.407830335993</v>
      </c>
    </row>
    <row r="700" spans="1:15" x14ac:dyDescent="0.25">
      <c r="A700" s="1" t="s">
        <v>1046</v>
      </c>
      <c r="B700" s="2">
        <v>43283</v>
      </c>
      <c r="C700" s="1" t="s">
        <v>1047</v>
      </c>
      <c r="E700" s="3">
        <v>47.57</v>
      </c>
      <c r="F700" s="4">
        <v>47.57</v>
      </c>
      <c r="G700" s="1">
        <v>2018</v>
      </c>
      <c r="H700" s="1">
        <v>7</v>
      </c>
      <c r="I700" s="1" t="s">
        <v>86</v>
      </c>
      <c r="J700" s="1" t="s">
        <v>378</v>
      </c>
      <c r="K700" s="1" t="s">
        <v>20</v>
      </c>
      <c r="L700" s="1" t="s">
        <v>87</v>
      </c>
      <c r="M700" s="1" t="s">
        <v>379</v>
      </c>
    </row>
    <row r="701" spans="1:15" x14ac:dyDescent="0.25">
      <c r="A701" s="1" t="s">
        <v>1048</v>
      </c>
      <c r="B701" s="2">
        <v>43283</v>
      </c>
      <c r="C701" s="1" t="s">
        <v>1049</v>
      </c>
      <c r="E701" s="3">
        <v>25</v>
      </c>
      <c r="F701" s="4">
        <v>25</v>
      </c>
      <c r="G701" s="1">
        <v>2018</v>
      </c>
      <c r="H701" s="1">
        <v>7</v>
      </c>
      <c r="I701" s="1" t="s">
        <v>91</v>
      </c>
      <c r="J701" s="1" t="s">
        <v>51</v>
      </c>
      <c r="K701" s="1" t="s">
        <v>20</v>
      </c>
      <c r="L701" s="1" t="s">
        <v>93</v>
      </c>
      <c r="M701" s="1" t="s">
        <v>53</v>
      </c>
    </row>
    <row r="702" spans="1:15" x14ac:dyDescent="0.25">
      <c r="A702" s="1" t="s">
        <v>1050</v>
      </c>
      <c r="B702" s="2">
        <v>43283</v>
      </c>
      <c r="C702" s="1" t="s">
        <v>1049</v>
      </c>
      <c r="E702" s="3">
        <v>25</v>
      </c>
      <c r="F702" s="4">
        <v>25</v>
      </c>
      <c r="G702" s="1">
        <v>2018</v>
      </c>
      <c r="H702" s="1">
        <v>7</v>
      </c>
      <c r="I702" s="1" t="s">
        <v>97</v>
      </c>
      <c r="J702" s="1" t="s">
        <v>51</v>
      </c>
      <c r="K702" s="1" t="s">
        <v>20</v>
      </c>
      <c r="L702" s="1" t="s">
        <v>99</v>
      </c>
      <c r="M702" s="1" t="s">
        <v>53</v>
      </c>
    </row>
    <row r="703" spans="1:15" x14ac:dyDescent="0.25">
      <c r="A703" s="1" t="s">
        <v>1051</v>
      </c>
      <c r="B703" s="2">
        <v>43283</v>
      </c>
      <c r="C703" s="1" t="s">
        <v>1049</v>
      </c>
      <c r="E703" s="3">
        <v>36.5</v>
      </c>
      <c r="F703" s="4">
        <v>36.5</v>
      </c>
      <c r="G703" s="1">
        <v>2018</v>
      </c>
      <c r="H703" s="1">
        <v>7</v>
      </c>
      <c r="I703" s="1" t="s">
        <v>91</v>
      </c>
      <c r="J703" s="1" t="s">
        <v>51</v>
      </c>
      <c r="K703" s="1" t="s">
        <v>20</v>
      </c>
      <c r="L703" s="1" t="s">
        <v>93</v>
      </c>
      <c r="M703" s="1" t="s">
        <v>53</v>
      </c>
    </row>
    <row r="704" spans="1:15" x14ac:dyDescent="0.25">
      <c r="A704" s="1" t="s">
        <v>1052</v>
      </c>
      <c r="B704" s="2">
        <v>43284</v>
      </c>
      <c r="C704" s="1" t="s">
        <v>29</v>
      </c>
      <c r="E704" s="3">
        <v>28.57</v>
      </c>
      <c r="F704" s="4">
        <v>28.57</v>
      </c>
      <c r="G704" s="1">
        <v>2018</v>
      </c>
      <c r="H704" s="1">
        <v>7</v>
      </c>
      <c r="I704" s="1" t="s">
        <v>30</v>
      </c>
      <c r="J704" s="1" t="s">
        <v>25</v>
      </c>
      <c r="K704" s="1" t="s">
        <v>20</v>
      </c>
      <c r="L704" s="1" t="s">
        <v>31</v>
      </c>
      <c r="M704" s="1" t="s">
        <v>27</v>
      </c>
    </row>
    <row r="705" spans="1:15" x14ac:dyDescent="0.25">
      <c r="A705" s="1" t="s">
        <v>1053</v>
      </c>
      <c r="B705" s="2">
        <v>43286</v>
      </c>
      <c r="C705" s="1" t="s">
        <v>1054</v>
      </c>
      <c r="E705" s="3">
        <v>7.5</v>
      </c>
      <c r="F705" s="4">
        <v>7.5</v>
      </c>
      <c r="G705" s="1">
        <v>2018</v>
      </c>
      <c r="H705" s="1">
        <v>7</v>
      </c>
      <c r="I705" s="1" t="s">
        <v>30</v>
      </c>
      <c r="J705" s="1" t="s">
        <v>25</v>
      </c>
      <c r="K705" s="1" t="s">
        <v>20</v>
      </c>
      <c r="L705" s="1" t="s">
        <v>31</v>
      </c>
      <c r="M705" s="1" t="s">
        <v>27</v>
      </c>
    </row>
    <row r="706" spans="1:15" x14ac:dyDescent="0.25">
      <c r="A706" s="1" t="s">
        <v>1055</v>
      </c>
      <c r="B706" s="2">
        <v>43287</v>
      </c>
      <c r="C706" s="1" t="s">
        <v>1056</v>
      </c>
      <c r="D706" s="3">
        <v>20</v>
      </c>
      <c r="E706" s="3">
        <v>288.70999999999998</v>
      </c>
      <c r="F706" s="4">
        <v>240.59</v>
      </c>
      <c r="G706" s="1">
        <v>2018</v>
      </c>
      <c r="H706" s="1">
        <v>7</v>
      </c>
      <c r="I706" s="1" t="s">
        <v>34</v>
      </c>
      <c r="J706" s="1" t="s">
        <v>35</v>
      </c>
      <c r="K706" s="1" t="s">
        <v>20</v>
      </c>
      <c r="L706" s="1" t="s">
        <v>36</v>
      </c>
      <c r="M706" s="1" t="s">
        <v>37</v>
      </c>
      <c r="O706">
        <f>F706*7</f>
        <v>1684.13</v>
      </c>
    </row>
    <row r="707" spans="1:15" x14ac:dyDescent="0.25">
      <c r="A707" s="1" t="s">
        <v>1057</v>
      </c>
      <c r="B707" s="2">
        <v>43287</v>
      </c>
      <c r="C707" s="1" t="s">
        <v>1058</v>
      </c>
      <c r="E707" s="3">
        <v>123</v>
      </c>
      <c r="F707" s="4">
        <v>123</v>
      </c>
      <c r="G707" s="1">
        <v>2018</v>
      </c>
      <c r="H707" s="1">
        <v>7</v>
      </c>
      <c r="I707" s="1" t="s">
        <v>91</v>
      </c>
      <c r="J707" s="1" t="s">
        <v>207</v>
      </c>
      <c r="K707" s="1" t="s">
        <v>20</v>
      </c>
      <c r="L707" s="1" t="s">
        <v>93</v>
      </c>
      <c r="M707" s="1" t="s">
        <v>208</v>
      </c>
      <c r="O707">
        <v>15000</v>
      </c>
    </row>
    <row r="708" spans="1:15" x14ac:dyDescent="0.25">
      <c r="A708" s="1" t="s">
        <v>1059</v>
      </c>
      <c r="B708" s="2">
        <v>43287</v>
      </c>
      <c r="C708" s="1" t="s">
        <v>1060</v>
      </c>
      <c r="E708" s="3">
        <v>46.96</v>
      </c>
      <c r="F708" s="4">
        <v>46.96</v>
      </c>
      <c r="G708" s="1">
        <v>2018</v>
      </c>
      <c r="H708" s="1">
        <v>7</v>
      </c>
      <c r="I708" s="1" t="s">
        <v>219</v>
      </c>
      <c r="J708" s="1" t="s">
        <v>212</v>
      </c>
      <c r="K708" s="1" t="s">
        <v>20</v>
      </c>
      <c r="L708" s="1" t="s">
        <v>220</v>
      </c>
      <c r="M708" s="1" t="s">
        <v>214</v>
      </c>
    </row>
    <row r="709" spans="1:15" x14ac:dyDescent="0.25">
      <c r="A709" s="1" t="s">
        <v>1061</v>
      </c>
      <c r="B709" s="2">
        <v>43287</v>
      </c>
      <c r="C709" s="1" t="s">
        <v>1062</v>
      </c>
      <c r="E709" s="3">
        <v>358.93</v>
      </c>
      <c r="F709" s="4">
        <v>358.93</v>
      </c>
      <c r="G709" s="1">
        <v>2018</v>
      </c>
      <c r="H709" s="1">
        <v>7</v>
      </c>
      <c r="I709" s="1" t="s">
        <v>91</v>
      </c>
      <c r="J709" s="1" t="s">
        <v>98</v>
      </c>
      <c r="K709" s="1" t="s">
        <v>20</v>
      </c>
      <c r="L709" s="1" t="s">
        <v>93</v>
      </c>
      <c r="M709" s="1" t="s">
        <v>100</v>
      </c>
    </row>
    <row r="710" spans="1:15" x14ac:dyDescent="0.25">
      <c r="A710" s="1" t="s">
        <v>1063</v>
      </c>
      <c r="B710" s="2">
        <v>43287</v>
      </c>
      <c r="C710" s="1" t="s">
        <v>1064</v>
      </c>
      <c r="E710" s="3">
        <v>29.84</v>
      </c>
      <c r="F710" s="4">
        <v>29.84</v>
      </c>
      <c r="G710" s="1">
        <v>2018</v>
      </c>
      <c r="H710" s="1">
        <v>7</v>
      </c>
      <c r="I710" s="1" t="s">
        <v>86</v>
      </c>
      <c r="J710" s="1" t="s">
        <v>378</v>
      </c>
      <c r="K710" s="1" t="s">
        <v>20</v>
      </c>
      <c r="L710" s="1" t="s">
        <v>87</v>
      </c>
      <c r="M710" s="1" t="s">
        <v>379</v>
      </c>
    </row>
    <row r="711" spans="1:15" x14ac:dyDescent="0.25">
      <c r="A711" s="1" t="s">
        <v>1065</v>
      </c>
      <c r="B711" s="2">
        <v>43287</v>
      </c>
      <c r="C711" s="1" t="s">
        <v>1066</v>
      </c>
      <c r="E711" s="3">
        <v>167</v>
      </c>
      <c r="F711" s="4">
        <v>167</v>
      </c>
      <c r="G711" s="1">
        <v>2018</v>
      </c>
      <c r="H711" s="1">
        <v>7</v>
      </c>
      <c r="I711" s="1" t="s">
        <v>91</v>
      </c>
      <c r="J711" s="1" t="s">
        <v>207</v>
      </c>
      <c r="K711" s="1" t="s">
        <v>20</v>
      </c>
      <c r="L711" s="1" t="s">
        <v>93</v>
      </c>
      <c r="M711" s="1" t="s">
        <v>208</v>
      </c>
    </row>
    <row r="712" spans="1:15" x14ac:dyDescent="0.25">
      <c r="A712" s="1" t="s">
        <v>1067</v>
      </c>
      <c r="B712" s="2">
        <v>43287</v>
      </c>
      <c r="C712" s="1" t="s">
        <v>492</v>
      </c>
      <c r="E712" s="3">
        <v>48.72</v>
      </c>
      <c r="F712" s="4">
        <v>48.72</v>
      </c>
      <c r="G712" s="1">
        <v>2018</v>
      </c>
      <c r="H712" s="1">
        <v>7</v>
      </c>
      <c r="I712" s="1" t="s">
        <v>111</v>
      </c>
      <c r="J712" s="1" t="s">
        <v>98</v>
      </c>
      <c r="K712" s="1" t="s">
        <v>20</v>
      </c>
      <c r="L712" s="1" t="s">
        <v>112</v>
      </c>
      <c r="M712" s="1" t="s">
        <v>100</v>
      </c>
    </row>
    <row r="713" spans="1:15" x14ac:dyDescent="0.25">
      <c r="A713" s="1" t="s">
        <v>1068</v>
      </c>
      <c r="B713" s="2">
        <v>43287</v>
      </c>
      <c r="C713" s="1" t="s">
        <v>1069</v>
      </c>
      <c r="E713" s="3">
        <v>278.55</v>
      </c>
      <c r="F713" s="4">
        <v>278.55</v>
      </c>
      <c r="G713" s="1">
        <v>2018</v>
      </c>
      <c r="H713" s="1">
        <v>7</v>
      </c>
      <c r="I713" s="1" t="s">
        <v>97</v>
      </c>
      <c r="J713" s="1" t="s">
        <v>98</v>
      </c>
      <c r="K713" s="1" t="s">
        <v>20</v>
      </c>
      <c r="L713" s="1" t="s">
        <v>99</v>
      </c>
      <c r="M713" s="1" t="s">
        <v>100</v>
      </c>
    </row>
    <row r="714" spans="1:15" x14ac:dyDescent="0.25">
      <c r="A714" s="1" t="s">
        <v>1070</v>
      </c>
      <c r="B714" s="2">
        <v>43287</v>
      </c>
      <c r="C714" s="1" t="s">
        <v>1071</v>
      </c>
      <c r="E714" s="3">
        <v>130.32</v>
      </c>
      <c r="F714" s="4">
        <v>130.32</v>
      </c>
      <c r="G714" s="1">
        <v>2018</v>
      </c>
      <c r="H714" s="1">
        <v>7</v>
      </c>
      <c r="I714" s="1" t="s">
        <v>86</v>
      </c>
      <c r="J714" s="1" t="s">
        <v>35</v>
      </c>
      <c r="K714" s="1" t="s">
        <v>20</v>
      </c>
      <c r="L714" s="1" t="s">
        <v>87</v>
      </c>
      <c r="M714" s="1" t="s">
        <v>37</v>
      </c>
      <c r="O714">
        <f>F714*63</f>
        <v>8210.16</v>
      </c>
    </row>
    <row r="715" spans="1:15" x14ac:dyDescent="0.25">
      <c r="A715" s="1" t="s">
        <v>1072</v>
      </c>
      <c r="B715" s="2">
        <v>43291</v>
      </c>
      <c r="C715" s="1" t="s">
        <v>1073</v>
      </c>
      <c r="E715" s="3">
        <v>101.37</v>
      </c>
      <c r="F715" s="4">
        <v>101.37</v>
      </c>
      <c r="G715" s="1">
        <v>2018</v>
      </c>
      <c r="H715" s="1">
        <v>7</v>
      </c>
      <c r="I715" s="1" t="s">
        <v>91</v>
      </c>
      <c r="J715" s="1" t="s">
        <v>98</v>
      </c>
      <c r="K715" s="1" t="s">
        <v>20</v>
      </c>
      <c r="L715" s="1" t="s">
        <v>93</v>
      </c>
      <c r="M715" s="1" t="s">
        <v>100</v>
      </c>
      <c r="O715">
        <f>F715*4.8</f>
        <v>486.57600000000002</v>
      </c>
    </row>
    <row r="716" spans="1:15" x14ac:dyDescent="0.25">
      <c r="A716" s="1" t="s">
        <v>1074</v>
      </c>
      <c r="B716" s="2">
        <v>43291</v>
      </c>
      <c r="C716" s="1" t="s">
        <v>1075</v>
      </c>
      <c r="E716" s="3">
        <v>87.02</v>
      </c>
      <c r="F716" s="4">
        <v>87.02</v>
      </c>
      <c r="G716" s="1">
        <v>2018</v>
      </c>
      <c r="H716" s="1">
        <v>7</v>
      </c>
      <c r="I716" s="1" t="s">
        <v>97</v>
      </c>
      <c r="J716" s="1" t="s">
        <v>98</v>
      </c>
      <c r="K716" s="1" t="s">
        <v>20</v>
      </c>
      <c r="L716" s="1" t="s">
        <v>99</v>
      </c>
      <c r="M716" s="1" t="s">
        <v>100</v>
      </c>
    </row>
    <row r="717" spans="1:15" x14ac:dyDescent="0.25">
      <c r="A717" s="1" t="s">
        <v>1076</v>
      </c>
      <c r="B717" s="2">
        <v>43291</v>
      </c>
      <c r="C717" s="1" t="s">
        <v>85</v>
      </c>
      <c r="D717" s="3">
        <v>20</v>
      </c>
      <c r="E717" s="3">
        <v>94.37</v>
      </c>
      <c r="F717" s="4">
        <v>78.64</v>
      </c>
      <c r="G717" s="1">
        <v>2018</v>
      </c>
      <c r="H717" s="1">
        <v>7</v>
      </c>
      <c r="I717" s="1" t="s">
        <v>70</v>
      </c>
      <c r="J717" s="1" t="s">
        <v>41</v>
      </c>
      <c r="K717" s="1" t="s">
        <v>20</v>
      </c>
      <c r="L717" s="1" t="s">
        <v>71</v>
      </c>
      <c r="M717" s="1" t="s">
        <v>43</v>
      </c>
      <c r="O717">
        <f>F717/1.26</f>
        <v>62.412698412698411</v>
      </c>
    </row>
    <row r="718" spans="1:15" x14ac:dyDescent="0.25">
      <c r="A718" s="1" t="s">
        <v>1077</v>
      </c>
      <c r="B718" s="2">
        <v>43291</v>
      </c>
      <c r="C718" s="1" t="s">
        <v>1078</v>
      </c>
      <c r="D718" s="3">
        <v>20</v>
      </c>
      <c r="E718" s="3">
        <v>1119.0999999999999</v>
      </c>
      <c r="F718" s="4">
        <v>932.58</v>
      </c>
      <c r="G718" s="1">
        <v>2018</v>
      </c>
      <c r="H718" s="1">
        <v>7</v>
      </c>
      <c r="I718" s="1" t="s">
        <v>70</v>
      </c>
      <c r="J718" s="1" t="s">
        <v>35</v>
      </c>
      <c r="K718" s="1" t="s">
        <v>20</v>
      </c>
      <c r="L718" s="1" t="s">
        <v>71</v>
      </c>
      <c r="M718" s="1" t="s">
        <v>37</v>
      </c>
      <c r="O718">
        <f>F718*4.18</f>
        <v>3898.1844000000001</v>
      </c>
    </row>
    <row r="719" spans="1:15" x14ac:dyDescent="0.25">
      <c r="A719" s="1" t="s">
        <v>1079</v>
      </c>
      <c r="B719" s="2">
        <v>43291</v>
      </c>
      <c r="C719" s="1" t="s">
        <v>1080</v>
      </c>
      <c r="D719" s="3">
        <v>20</v>
      </c>
      <c r="E719" s="3">
        <v>1056</v>
      </c>
      <c r="F719" s="4">
        <v>880</v>
      </c>
      <c r="G719" s="1">
        <v>2018</v>
      </c>
      <c r="H719" s="1">
        <v>7</v>
      </c>
      <c r="I719" s="1" t="s">
        <v>56</v>
      </c>
      <c r="J719" s="1" t="s">
        <v>177</v>
      </c>
      <c r="K719" s="1" t="s">
        <v>20</v>
      </c>
      <c r="L719" s="1" t="s">
        <v>57</v>
      </c>
      <c r="M719" s="1" t="s">
        <v>178</v>
      </c>
      <c r="O719">
        <f>F719*117</f>
        <v>102960</v>
      </c>
    </row>
    <row r="720" spans="1:15" x14ac:dyDescent="0.25">
      <c r="A720" s="1" t="s">
        <v>1081</v>
      </c>
      <c r="B720" s="2">
        <v>43291</v>
      </c>
      <c r="C720" s="1" t="s">
        <v>1082</v>
      </c>
      <c r="E720" s="3">
        <v>25.78</v>
      </c>
      <c r="F720" s="4">
        <v>25.78</v>
      </c>
      <c r="G720" s="1">
        <v>2018</v>
      </c>
      <c r="H720" s="1">
        <v>7</v>
      </c>
      <c r="I720" s="1" t="s">
        <v>150</v>
      </c>
      <c r="J720" s="1" t="s">
        <v>51</v>
      </c>
      <c r="K720" s="1" t="s">
        <v>20</v>
      </c>
      <c r="L720" s="1" t="s">
        <v>151</v>
      </c>
      <c r="M720" s="1" t="s">
        <v>53</v>
      </c>
    </row>
    <row r="721" spans="1:15" x14ac:dyDescent="0.25">
      <c r="A721" s="1" t="s">
        <v>1083</v>
      </c>
      <c r="B721" s="2">
        <v>43291</v>
      </c>
      <c r="C721" s="1" t="s">
        <v>1084</v>
      </c>
      <c r="E721" s="3">
        <v>70.13</v>
      </c>
      <c r="F721" s="4">
        <v>70.13</v>
      </c>
      <c r="G721" s="1">
        <v>2018</v>
      </c>
      <c r="H721" s="1">
        <v>7</v>
      </c>
      <c r="I721" s="1" t="s">
        <v>40</v>
      </c>
      <c r="J721" s="1" t="s">
        <v>35</v>
      </c>
      <c r="K721" s="1" t="s">
        <v>20</v>
      </c>
      <c r="L721" s="1" t="s">
        <v>42</v>
      </c>
      <c r="M721" s="1" t="s">
        <v>37</v>
      </c>
      <c r="O721" s="8">
        <f>F721</f>
        <v>70.13</v>
      </c>
    </row>
    <row r="722" spans="1:15" x14ac:dyDescent="0.25">
      <c r="A722" s="1" t="s">
        <v>1085</v>
      </c>
      <c r="B722" s="2">
        <v>43291</v>
      </c>
      <c r="C722" s="1" t="s">
        <v>1086</v>
      </c>
      <c r="E722" s="3">
        <v>85.7</v>
      </c>
      <c r="F722" s="4">
        <v>85.7</v>
      </c>
      <c r="G722" s="1">
        <v>2018</v>
      </c>
      <c r="H722" s="1">
        <v>7</v>
      </c>
      <c r="I722" s="1" t="s">
        <v>50</v>
      </c>
      <c r="J722" s="1" t="s">
        <v>51</v>
      </c>
      <c r="K722" s="1" t="s">
        <v>20</v>
      </c>
      <c r="L722" s="1" t="s">
        <v>52</v>
      </c>
      <c r="M722" s="1" t="s">
        <v>53</v>
      </c>
      <c r="O722">
        <f>F722*176</f>
        <v>15083.2</v>
      </c>
    </row>
    <row r="723" spans="1:15" x14ac:dyDescent="0.25">
      <c r="A723" s="1" t="s">
        <v>1085</v>
      </c>
      <c r="B723" s="2">
        <v>43291</v>
      </c>
      <c r="C723" s="1" t="s">
        <v>1086</v>
      </c>
      <c r="D723" s="3">
        <v>20</v>
      </c>
      <c r="E723" s="3">
        <v>85.7</v>
      </c>
      <c r="F723" s="4">
        <v>71.42</v>
      </c>
      <c r="G723" s="1">
        <v>2018</v>
      </c>
      <c r="H723" s="1">
        <v>7</v>
      </c>
      <c r="I723" s="1" t="s">
        <v>56</v>
      </c>
      <c r="J723" s="1" t="s">
        <v>51</v>
      </c>
      <c r="K723" s="1" t="s">
        <v>20</v>
      </c>
      <c r="L723" s="1" t="s">
        <v>57</v>
      </c>
      <c r="M723" s="1" t="s">
        <v>53</v>
      </c>
      <c r="O723">
        <f>F723*176</f>
        <v>12569.92</v>
      </c>
    </row>
    <row r="724" spans="1:15" x14ac:dyDescent="0.25">
      <c r="A724" s="1" t="s">
        <v>1085</v>
      </c>
      <c r="B724" s="2">
        <v>43291</v>
      </c>
      <c r="C724" s="1" t="s">
        <v>1086</v>
      </c>
      <c r="D724" s="3">
        <v>20</v>
      </c>
      <c r="E724" s="3">
        <v>85.7</v>
      </c>
      <c r="F724" s="4">
        <v>71.42</v>
      </c>
      <c r="G724" s="1">
        <v>2018</v>
      </c>
      <c r="H724" s="1">
        <v>7</v>
      </c>
      <c r="I724" s="1" t="s">
        <v>34</v>
      </c>
      <c r="J724" s="1" t="s">
        <v>51</v>
      </c>
      <c r="K724" s="1" t="s">
        <v>20</v>
      </c>
      <c r="L724" s="1" t="s">
        <v>36</v>
      </c>
      <c r="M724" s="1" t="s">
        <v>53</v>
      </c>
      <c r="O724">
        <f>F724*176</f>
        <v>12569.92</v>
      </c>
    </row>
    <row r="725" spans="1:15" x14ac:dyDescent="0.25">
      <c r="A725" s="1" t="s">
        <v>1087</v>
      </c>
      <c r="B725" s="2">
        <v>43291</v>
      </c>
      <c r="C725" s="1" t="s">
        <v>1088</v>
      </c>
      <c r="E725" s="3">
        <v>56.62</v>
      </c>
      <c r="F725" s="4">
        <v>56.62</v>
      </c>
      <c r="G725" s="1">
        <v>2018</v>
      </c>
      <c r="H725" s="1">
        <v>7</v>
      </c>
      <c r="I725" s="1" t="s">
        <v>312</v>
      </c>
      <c r="J725" s="1" t="s">
        <v>35</v>
      </c>
      <c r="K725" s="1" t="s">
        <v>20</v>
      </c>
      <c r="L725" s="1" t="s">
        <v>313</v>
      </c>
      <c r="M725" s="1" t="s">
        <v>37</v>
      </c>
    </row>
    <row r="726" spans="1:15" x14ac:dyDescent="0.25">
      <c r="A726" s="1" t="s">
        <v>1089</v>
      </c>
      <c r="B726" s="2">
        <v>43291</v>
      </c>
      <c r="C726" s="1" t="s">
        <v>1090</v>
      </c>
      <c r="E726" s="3">
        <v>184.49</v>
      </c>
      <c r="F726" s="4">
        <v>184.49</v>
      </c>
      <c r="G726" s="1">
        <v>2018</v>
      </c>
      <c r="H726" s="1">
        <v>7</v>
      </c>
      <c r="I726" s="1" t="s">
        <v>91</v>
      </c>
      <c r="J726" s="1" t="s">
        <v>98</v>
      </c>
      <c r="K726" s="1" t="s">
        <v>20</v>
      </c>
      <c r="L726" s="1" t="s">
        <v>93</v>
      </c>
      <c r="M726" s="1" t="s">
        <v>100</v>
      </c>
    </row>
    <row r="727" spans="1:15" x14ac:dyDescent="0.25">
      <c r="A727" s="1" t="s">
        <v>1091</v>
      </c>
      <c r="B727" s="2">
        <v>43291</v>
      </c>
      <c r="C727" s="1" t="s">
        <v>1092</v>
      </c>
      <c r="E727" s="3">
        <v>369.84</v>
      </c>
      <c r="F727" s="4">
        <v>369.84</v>
      </c>
      <c r="G727" s="1">
        <v>2018</v>
      </c>
      <c r="H727" s="1">
        <v>7</v>
      </c>
      <c r="I727" s="1" t="s">
        <v>91</v>
      </c>
      <c r="J727" s="1" t="s">
        <v>98</v>
      </c>
      <c r="K727" s="1" t="s">
        <v>20</v>
      </c>
      <c r="L727" s="1" t="s">
        <v>93</v>
      </c>
      <c r="M727" s="1" t="s">
        <v>100</v>
      </c>
    </row>
    <row r="728" spans="1:15" x14ac:dyDescent="0.25">
      <c r="A728" s="1" t="s">
        <v>1093</v>
      </c>
      <c r="B728" s="2">
        <v>43291</v>
      </c>
      <c r="C728" s="1" t="s">
        <v>8052</v>
      </c>
      <c r="E728" s="3">
        <v>408</v>
      </c>
      <c r="F728" s="4">
        <v>408</v>
      </c>
      <c r="G728" s="1">
        <v>2018</v>
      </c>
      <c r="H728" s="1">
        <v>7</v>
      </c>
      <c r="I728" s="1" t="s">
        <v>30</v>
      </c>
      <c r="J728" s="1" t="s">
        <v>35</v>
      </c>
      <c r="K728" s="1" t="s">
        <v>20</v>
      </c>
      <c r="L728" s="1" t="s">
        <v>195</v>
      </c>
      <c r="M728" s="1" t="s">
        <v>37</v>
      </c>
    </row>
    <row r="729" spans="1:15" x14ac:dyDescent="0.25">
      <c r="A729" s="1" t="s">
        <v>1094</v>
      </c>
      <c r="B729" s="2">
        <v>43291</v>
      </c>
      <c r="C729" s="1" t="s">
        <v>1095</v>
      </c>
      <c r="E729" s="3">
        <v>54.75</v>
      </c>
      <c r="F729" s="4">
        <v>54.75</v>
      </c>
      <c r="G729" s="1">
        <v>2018</v>
      </c>
      <c r="H729" s="1">
        <v>7</v>
      </c>
      <c r="I729" s="1" t="s">
        <v>704</v>
      </c>
      <c r="J729" s="1" t="s">
        <v>35</v>
      </c>
      <c r="K729" s="1" t="s">
        <v>20</v>
      </c>
      <c r="L729" s="1" t="s">
        <v>705</v>
      </c>
      <c r="M729" s="1" t="s">
        <v>37</v>
      </c>
    </row>
    <row r="730" spans="1:15" x14ac:dyDescent="0.25">
      <c r="A730" s="1" t="s">
        <v>1096</v>
      </c>
      <c r="B730" s="2">
        <v>43291</v>
      </c>
      <c r="C730" s="1" t="s">
        <v>1097</v>
      </c>
      <c r="E730" s="3">
        <v>40.54</v>
      </c>
      <c r="F730" s="4">
        <v>40.54</v>
      </c>
      <c r="G730" s="1">
        <v>2018</v>
      </c>
      <c r="H730" s="1">
        <v>7</v>
      </c>
      <c r="I730" s="1" t="s">
        <v>111</v>
      </c>
      <c r="J730" s="1" t="s">
        <v>81</v>
      </c>
      <c r="K730" s="1" t="s">
        <v>20</v>
      </c>
      <c r="L730" s="1" t="s">
        <v>112</v>
      </c>
      <c r="M730" s="1" t="s">
        <v>83</v>
      </c>
    </row>
    <row r="731" spans="1:15" x14ac:dyDescent="0.25">
      <c r="A731" s="1" t="s">
        <v>1098</v>
      </c>
      <c r="B731" s="2">
        <v>43291</v>
      </c>
      <c r="C731" s="1" t="s">
        <v>1099</v>
      </c>
      <c r="D731" s="3">
        <v>20</v>
      </c>
      <c r="E731" s="3">
        <v>177.6</v>
      </c>
      <c r="F731" s="4">
        <v>148</v>
      </c>
      <c r="G731" s="1">
        <v>2018</v>
      </c>
      <c r="H731" s="1">
        <v>7</v>
      </c>
      <c r="I731" s="1" t="s">
        <v>34</v>
      </c>
      <c r="J731" s="1" t="s">
        <v>35</v>
      </c>
      <c r="K731" s="1" t="s">
        <v>20</v>
      </c>
      <c r="L731" s="1" t="s">
        <v>36</v>
      </c>
      <c r="M731" s="1" t="s">
        <v>37</v>
      </c>
    </row>
    <row r="732" spans="1:15" x14ac:dyDescent="0.25">
      <c r="A732" s="1" t="s">
        <v>1100</v>
      </c>
      <c r="B732" s="2">
        <v>43293</v>
      </c>
      <c r="C732" s="1" t="s">
        <v>1101</v>
      </c>
      <c r="D732" s="3">
        <v>20</v>
      </c>
      <c r="E732" s="3">
        <v>50.16</v>
      </c>
      <c r="F732" s="4">
        <v>41.8</v>
      </c>
      <c r="G732" s="1">
        <v>2018</v>
      </c>
      <c r="H732" s="1">
        <v>7</v>
      </c>
      <c r="I732" s="1" t="s">
        <v>70</v>
      </c>
      <c r="J732" s="1" t="s">
        <v>35</v>
      </c>
      <c r="K732" s="1" t="s">
        <v>20</v>
      </c>
      <c r="L732" s="1" t="s">
        <v>71</v>
      </c>
      <c r="M732" s="1" t="s">
        <v>37</v>
      </c>
      <c r="O732">
        <f>F732*120</f>
        <v>5016</v>
      </c>
    </row>
    <row r="733" spans="1:15" x14ac:dyDescent="0.25">
      <c r="A733" s="1" t="s">
        <v>1102</v>
      </c>
      <c r="B733" s="2">
        <v>43293</v>
      </c>
      <c r="C733" s="1" t="s">
        <v>1103</v>
      </c>
      <c r="D733" s="3">
        <v>20</v>
      </c>
      <c r="E733" s="3">
        <v>38.29</v>
      </c>
      <c r="F733" s="4">
        <v>31.91</v>
      </c>
      <c r="G733" s="1">
        <v>2018</v>
      </c>
      <c r="H733" s="1">
        <v>7</v>
      </c>
      <c r="I733" s="1" t="s">
        <v>34</v>
      </c>
      <c r="J733" s="1" t="s">
        <v>35</v>
      </c>
      <c r="K733" s="1" t="s">
        <v>20</v>
      </c>
      <c r="L733" s="1" t="s">
        <v>36</v>
      </c>
      <c r="M733" s="1" t="s">
        <v>37</v>
      </c>
    </row>
    <row r="734" spans="1:15" x14ac:dyDescent="0.25">
      <c r="A734" s="1" t="s">
        <v>1104</v>
      </c>
      <c r="B734" s="2">
        <v>43293</v>
      </c>
      <c r="C734" s="1" t="s">
        <v>1105</v>
      </c>
      <c r="D734" s="3">
        <v>20</v>
      </c>
      <c r="E734" s="3">
        <v>436.46</v>
      </c>
      <c r="F734" s="4">
        <v>363.72</v>
      </c>
      <c r="G734" s="1">
        <v>2018</v>
      </c>
      <c r="H734" s="1">
        <v>7</v>
      </c>
      <c r="I734" s="1" t="s">
        <v>34</v>
      </c>
      <c r="J734" s="1" t="s">
        <v>1106</v>
      </c>
      <c r="K734" s="1" t="s">
        <v>20</v>
      </c>
      <c r="L734" s="1" t="s">
        <v>36</v>
      </c>
      <c r="M734" s="1" t="s">
        <v>1107</v>
      </c>
    </row>
    <row r="735" spans="1:15" x14ac:dyDescent="0.25">
      <c r="A735" s="1" t="s">
        <v>1108</v>
      </c>
      <c r="B735" s="2">
        <v>43293</v>
      </c>
      <c r="C735" s="1" t="s">
        <v>33</v>
      </c>
      <c r="D735" s="3">
        <v>20</v>
      </c>
      <c r="E735" s="3">
        <v>71.98</v>
      </c>
      <c r="F735" s="4">
        <v>59.98</v>
      </c>
      <c r="G735" s="1">
        <v>2018</v>
      </c>
      <c r="H735" s="1">
        <v>7</v>
      </c>
      <c r="I735" s="1" t="s">
        <v>34</v>
      </c>
      <c r="J735" s="1" t="s">
        <v>35</v>
      </c>
      <c r="K735" s="1" t="s">
        <v>20</v>
      </c>
      <c r="L735" s="1" t="s">
        <v>36</v>
      </c>
      <c r="M735" s="1" t="s">
        <v>37</v>
      </c>
      <c r="O735">
        <f>F735*72.79120024</f>
        <v>4366.0161903951994</v>
      </c>
    </row>
    <row r="736" spans="1:15" x14ac:dyDescent="0.25">
      <c r="A736" s="1" t="s">
        <v>1109</v>
      </c>
      <c r="B736" s="2">
        <v>43293</v>
      </c>
      <c r="C736" s="1" t="s">
        <v>1110</v>
      </c>
      <c r="D736" s="3">
        <v>20</v>
      </c>
      <c r="E736" s="3">
        <v>210.5</v>
      </c>
      <c r="F736" s="4">
        <v>175.42</v>
      </c>
      <c r="G736" s="1">
        <v>2018</v>
      </c>
      <c r="H736" s="1">
        <v>7</v>
      </c>
      <c r="I736" s="1" t="s">
        <v>34</v>
      </c>
      <c r="J736" s="1" t="s">
        <v>35</v>
      </c>
      <c r="K736" s="1" t="s">
        <v>20</v>
      </c>
      <c r="L736" s="1" t="s">
        <v>36</v>
      </c>
      <c r="M736" s="1" t="s">
        <v>37</v>
      </c>
    </row>
    <row r="737" spans="1:15" x14ac:dyDescent="0.25">
      <c r="A737" s="1" t="s">
        <v>1111</v>
      </c>
      <c r="B737" s="2">
        <v>43293</v>
      </c>
      <c r="C737" s="1" t="s">
        <v>1112</v>
      </c>
      <c r="E737" s="3">
        <v>53.04</v>
      </c>
      <c r="F737" s="4">
        <v>53.04</v>
      </c>
      <c r="G737" s="1">
        <v>2018</v>
      </c>
      <c r="H737" s="1">
        <v>7</v>
      </c>
      <c r="I737" s="1" t="s">
        <v>18</v>
      </c>
      <c r="J737" s="1" t="s">
        <v>119</v>
      </c>
      <c r="K737" s="1" t="s">
        <v>20</v>
      </c>
      <c r="L737" s="1" t="s">
        <v>21</v>
      </c>
      <c r="M737" s="1" t="s">
        <v>120</v>
      </c>
      <c r="O737">
        <f>F737*12.5</f>
        <v>663</v>
      </c>
    </row>
    <row r="738" spans="1:15" x14ac:dyDescent="0.25">
      <c r="A738" s="1" t="s">
        <v>1113</v>
      </c>
      <c r="B738" s="2">
        <v>43293</v>
      </c>
      <c r="C738" s="1" t="s">
        <v>1114</v>
      </c>
      <c r="D738" s="3">
        <v>20</v>
      </c>
      <c r="E738" s="3">
        <v>683.55</v>
      </c>
      <c r="F738" s="4">
        <v>569.62</v>
      </c>
      <c r="G738" s="1">
        <v>2018</v>
      </c>
      <c r="H738" s="1">
        <v>7</v>
      </c>
      <c r="I738" s="1" t="s">
        <v>34</v>
      </c>
      <c r="J738" s="1" t="s">
        <v>237</v>
      </c>
      <c r="K738" s="1" t="s">
        <v>20</v>
      </c>
      <c r="L738" s="1" t="s">
        <v>36</v>
      </c>
      <c r="M738" s="1" t="s">
        <v>238</v>
      </c>
    </row>
    <row r="739" spans="1:15" x14ac:dyDescent="0.25">
      <c r="A739" s="1" t="s">
        <v>1115</v>
      </c>
      <c r="B739" s="2">
        <v>43293</v>
      </c>
      <c r="C739" s="1" t="s">
        <v>1116</v>
      </c>
      <c r="E739" s="3">
        <v>160</v>
      </c>
      <c r="F739" s="4">
        <v>160</v>
      </c>
      <c r="G739" s="1">
        <v>2018</v>
      </c>
      <c r="H739" s="1">
        <v>7</v>
      </c>
      <c r="I739" s="1" t="s">
        <v>30</v>
      </c>
      <c r="J739" s="1" t="s">
        <v>25</v>
      </c>
      <c r="K739" s="1" t="s">
        <v>20</v>
      </c>
      <c r="L739" s="1" t="s">
        <v>195</v>
      </c>
      <c r="M739" s="1" t="s">
        <v>27</v>
      </c>
    </row>
    <row r="740" spans="1:15" x14ac:dyDescent="0.25">
      <c r="A740" s="1" t="s">
        <v>1117</v>
      </c>
      <c r="B740" s="2">
        <v>43293</v>
      </c>
      <c r="C740" s="1" t="s">
        <v>1118</v>
      </c>
      <c r="E740" s="3">
        <v>775.99</v>
      </c>
      <c r="F740" s="4">
        <v>775.99</v>
      </c>
      <c r="G740" s="1">
        <v>2018</v>
      </c>
      <c r="H740" s="1">
        <v>7</v>
      </c>
      <c r="I740" s="1" t="s">
        <v>40</v>
      </c>
      <c r="J740" s="1" t="s">
        <v>35</v>
      </c>
      <c r="K740" s="1" t="s">
        <v>20</v>
      </c>
      <c r="L740" s="1" t="s">
        <v>42</v>
      </c>
      <c r="M740" s="1" t="s">
        <v>37</v>
      </c>
      <c r="O740">
        <f>F740*4.812</f>
        <v>3734.0638800000002</v>
      </c>
    </row>
    <row r="741" spans="1:15" x14ac:dyDescent="0.25">
      <c r="A741" s="1" t="s">
        <v>1119</v>
      </c>
      <c r="B741" s="2">
        <v>43293</v>
      </c>
      <c r="C741" s="1" t="s">
        <v>1120</v>
      </c>
      <c r="D741" s="3">
        <v>20</v>
      </c>
      <c r="E741" s="3">
        <v>683.48</v>
      </c>
      <c r="F741" s="4">
        <v>569.57000000000005</v>
      </c>
      <c r="G741" s="1">
        <v>2018</v>
      </c>
      <c r="H741" s="1">
        <v>7</v>
      </c>
      <c r="I741" s="1" t="s">
        <v>34</v>
      </c>
      <c r="J741" s="1" t="s">
        <v>1106</v>
      </c>
      <c r="K741" s="1" t="s">
        <v>20</v>
      </c>
      <c r="L741" s="1" t="s">
        <v>36</v>
      </c>
      <c r="M741" s="1" t="s">
        <v>1107</v>
      </c>
      <c r="O741">
        <f>F741*25</f>
        <v>14239.250000000002</v>
      </c>
    </row>
    <row r="742" spans="1:15" x14ac:dyDescent="0.25">
      <c r="A742" s="1" t="s">
        <v>1121</v>
      </c>
      <c r="B742" s="2">
        <v>43293</v>
      </c>
      <c r="C742" s="1" t="s">
        <v>1122</v>
      </c>
      <c r="E742" s="3">
        <v>103.2</v>
      </c>
      <c r="F742" s="4">
        <v>103.2</v>
      </c>
      <c r="G742" s="1">
        <v>2018</v>
      </c>
      <c r="H742" s="1">
        <v>7</v>
      </c>
      <c r="I742" s="1" t="s">
        <v>40</v>
      </c>
      <c r="J742" s="1" t="s">
        <v>35</v>
      </c>
      <c r="K742" s="1" t="s">
        <v>20</v>
      </c>
      <c r="L742" s="1" t="s">
        <v>42</v>
      </c>
      <c r="M742" s="1" t="s">
        <v>37</v>
      </c>
      <c r="O742">
        <f>F742*5.226921047</f>
        <v>539.41825205040004</v>
      </c>
    </row>
    <row r="743" spans="1:15" x14ac:dyDescent="0.25">
      <c r="A743" s="1" t="s">
        <v>1123</v>
      </c>
      <c r="B743" s="2">
        <v>43293</v>
      </c>
      <c r="C743" s="1" t="s">
        <v>1124</v>
      </c>
      <c r="E743" s="3">
        <v>62.16</v>
      </c>
      <c r="F743" s="4">
        <v>62.16</v>
      </c>
      <c r="G743" s="1">
        <v>2018</v>
      </c>
      <c r="H743" s="1">
        <v>7</v>
      </c>
      <c r="I743" s="1" t="s">
        <v>30</v>
      </c>
      <c r="J743" s="1" t="s">
        <v>25</v>
      </c>
      <c r="K743" s="1" t="s">
        <v>20</v>
      </c>
      <c r="L743" s="1" t="s">
        <v>31</v>
      </c>
      <c r="M743" s="1" t="s">
        <v>27</v>
      </c>
    </row>
    <row r="744" spans="1:15" x14ac:dyDescent="0.25">
      <c r="A744" s="1" t="s">
        <v>1125</v>
      </c>
      <c r="B744" s="2">
        <v>43293</v>
      </c>
      <c r="C744" s="1" t="s">
        <v>1126</v>
      </c>
      <c r="E744" s="3">
        <v>144.29</v>
      </c>
      <c r="F744" s="4">
        <v>144.29</v>
      </c>
      <c r="G744" s="1">
        <v>2018</v>
      </c>
      <c r="H744" s="1">
        <v>7</v>
      </c>
      <c r="I744" s="1" t="s">
        <v>86</v>
      </c>
      <c r="J744" s="1" t="s">
        <v>35</v>
      </c>
      <c r="K744" s="1" t="s">
        <v>20</v>
      </c>
      <c r="L744" s="1" t="s">
        <v>87</v>
      </c>
      <c r="M744" s="1" t="s">
        <v>37</v>
      </c>
    </row>
    <row r="745" spans="1:15" x14ac:dyDescent="0.25">
      <c r="A745" s="1" t="s">
        <v>1127</v>
      </c>
      <c r="B745" s="2">
        <v>43293</v>
      </c>
      <c r="C745" s="1" t="s">
        <v>1128</v>
      </c>
      <c r="D745" s="3">
        <v>20</v>
      </c>
      <c r="E745" s="3">
        <v>180.48</v>
      </c>
      <c r="F745" s="4">
        <v>150.4</v>
      </c>
      <c r="G745" s="1">
        <v>2018</v>
      </c>
      <c r="H745" s="1">
        <v>7</v>
      </c>
      <c r="I745" s="1" t="s">
        <v>34</v>
      </c>
      <c r="J745" s="1" t="s">
        <v>35</v>
      </c>
      <c r="K745" s="1" t="s">
        <v>20</v>
      </c>
      <c r="L745" s="1" t="s">
        <v>36</v>
      </c>
      <c r="M745" s="1" t="s">
        <v>37</v>
      </c>
    </row>
    <row r="746" spans="1:15" x14ac:dyDescent="0.25">
      <c r="A746" s="1" t="s">
        <v>1129</v>
      </c>
      <c r="B746" s="2">
        <v>43293</v>
      </c>
      <c r="C746" s="1" t="s">
        <v>1130</v>
      </c>
      <c r="D746" s="3">
        <v>20</v>
      </c>
      <c r="E746" s="3">
        <v>25.56</v>
      </c>
      <c r="F746" s="4">
        <v>21.3</v>
      </c>
      <c r="G746" s="1">
        <v>2018</v>
      </c>
      <c r="H746" s="1">
        <v>7</v>
      </c>
      <c r="I746" s="1" t="s">
        <v>34</v>
      </c>
      <c r="J746" s="1" t="s">
        <v>98</v>
      </c>
      <c r="K746" s="1" t="s">
        <v>20</v>
      </c>
      <c r="L746" s="1" t="s">
        <v>36</v>
      </c>
      <c r="M746" s="1" t="s">
        <v>100</v>
      </c>
    </row>
    <row r="747" spans="1:15" x14ac:dyDescent="0.25">
      <c r="A747" s="1" t="s">
        <v>1131</v>
      </c>
      <c r="B747" s="2">
        <v>43293</v>
      </c>
      <c r="C747" s="1" t="s">
        <v>1132</v>
      </c>
      <c r="D747" s="3">
        <v>20</v>
      </c>
      <c r="E747" s="3">
        <v>340.23</v>
      </c>
      <c r="F747" s="4">
        <v>283.52</v>
      </c>
      <c r="G747" s="1">
        <v>2018</v>
      </c>
      <c r="H747" s="1">
        <v>7</v>
      </c>
      <c r="I747" s="1" t="s">
        <v>34</v>
      </c>
      <c r="J747" s="1" t="s">
        <v>1106</v>
      </c>
      <c r="K747" s="1" t="s">
        <v>20</v>
      </c>
      <c r="L747" s="1" t="s">
        <v>36</v>
      </c>
      <c r="M747" s="1" t="s">
        <v>1107</v>
      </c>
      <c r="O747">
        <f>F747*2405</f>
        <v>681865.6</v>
      </c>
    </row>
    <row r="748" spans="1:15" x14ac:dyDescent="0.25">
      <c r="A748" s="1" t="s">
        <v>1133</v>
      </c>
      <c r="B748" s="2">
        <v>43294</v>
      </c>
      <c r="C748" s="1" t="s">
        <v>1134</v>
      </c>
      <c r="D748" s="3">
        <v>20</v>
      </c>
      <c r="E748" s="3">
        <v>9.9499999999999993</v>
      </c>
      <c r="F748" s="4">
        <v>8.2899999999999991</v>
      </c>
      <c r="G748" s="1">
        <v>2018</v>
      </c>
      <c r="H748" s="1">
        <v>7</v>
      </c>
      <c r="I748" s="1" t="s">
        <v>134</v>
      </c>
      <c r="J748" s="1" t="s">
        <v>35</v>
      </c>
      <c r="K748" s="1" t="s">
        <v>20</v>
      </c>
      <c r="L748" s="1" t="s">
        <v>135</v>
      </c>
      <c r="M748" s="1" t="s">
        <v>37</v>
      </c>
      <c r="O748">
        <f>F748*350</f>
        <v>2901.4999999999995</v>
      </c>
    </row>
    <row r="749" spans="1:15" x14ac:dyDescent="0.25">
      <c r="A749" s="1" t="s">
        <v>1135</v>
      </c>
      <c r="B749" s="2">
        <v>43294</v>
      </c>
      <c r="C749" s="1" t="s">
        <v>1136</v>
      </c>
      <c r="E749" s="3">
        <v>14.84</v>
      </c>
      <c r="F749" s="4">
        <v>14.84</v>
      </c>
      <c r="G749" s="1">
        <v>2018</v>
      </c>
      <c r="H749" s="1">
        <v>7</v>
      </c>
      <c r="I749" s="1" t="s">
        <v>50</v>
      </c>
      <c r="J749" s="1" t="s">
        <v>51</v>
      </c>
      <c r="K749" s="1" t="s">
        <v>20</v>
      </c>
      <c r="L749" s="1" t="s">
        <v>52</v>
      </c>
      <c r="M749" s="1" t="s">
        <v>53</v>
      </c>
    </row>
    <row r="750" spans="1:15" x14ac:dyDescent="0.25">
      <c r="A750" s="1" t="s">
        <v>1137</v>
      </c>
      <c r="B750" s="2">
        <v>43297</v>
      </c>
      <c r="C750" s="1" t="s">
        <v>1138</v>
      </c>
      <c r="E750" s="3">
        <v>19.98</v>
      </c>
      <c r="F750" s="4">
        <v>19.98</v>
      </c>
      <c r="G750" s="1">
        <v>2018</v>
      </c>
      <c r="H750" s="1">
        <v>7</v>
      </c>
      <c r="I750" s="1" t="s">
        <v>150</v>
      </c>
      <c r="J750" s="1" t="s">
        <v>35</v>
      </c>
      <c r="K750" s="1" t="s">
        <v>20</v>
      </c>
      <c r="L750" s="1" t="s">
        <v>151</v>
      </c>
      <c r="M750" s="1" t="s">
        <v>37</v>
      </c>
    </row>
    <row r="751" spans="1:15" x14ac:dyDescent="0.25">
      <c r="A751" s="1" t="s">
        <v>1139</v>
      </c>
      <c r="B751" s="2">
        <v>43298</v>
      </c>
      <c r="C751" s="1" t="s">
        <v>1140</v>
      </c>
      <c r="E751" s="3">
        <v>52.73</v>
      </c>
      <c r="F751" s="4">
        <v>52.73</v>
      </c>
      <c r="G751" s="1">
        <v>2018</v>
      </c>
      <c r="H751" s="1">
        <v>7</v>
      </c>
      <c r="I751" s="1" t="s">
        <v>150</v>
      </c>
      <c r="J751" s="1" t="s">
        <v>35</v>
      </c>
      <c r="K751" s="1" t="s">
        <v>20</v>
      </c>
      <c r="L751" s="1" t="s">
        <v>151</v>
      </c>
      <c r="M751" s="1" t="s">
        <v>37</v>
      </c>
      <c r="O751">
        <f>F751*50</f>
        <v>2636.5</v>
      </c>
    </row>
    <row r="752" spans="1:15" x14ac:dyDescent="0.25">
      <c r="A752" s="1" t="s">
        <v>1141</v>
      </c>
      <c r="B752" s="2">
        <v>43298</v>
      </c>
      <c r="C752" s="1" t="s">
        <v>1142</v>
      </c>
      <c r="E752" s="3">
        <v>33.21</v>
      </c>
      <c r="F752" s="4">
        <v>33.21</v>
      </c>
      <c r="G752" s="1">
        <v>2018</v>
      </c>
      <c r="H752" s="1">
        <v>7</v>
      </c>
      <c r="I752" s="1" t="s">
        <v>86</v>
      </c>
      <c r="J752" s="1" t="s">
        <v>98</v>
      </c>
      <c r="K752" s="1" t="s">
        <v>20</v>
      </c>
      <c r="L752" s="1" t="s">
        <v>87</v>
      </c>
      <c r="M752" s="1" t="s">
        <v>100</v>
      </c>
      <c r="O752">
        <f>F752*4.812</f>
        <v>159.80652000000001</v>
      </c>
    </row>
    <row r="753" spans="1:15" x14ac:dyDescent="0.25">
      <c r="A753" s="1" t="s">
        <v>1143</v>
      </c>
      <c r="B753" s="2">
        <v>43298</v>
      </c>
      <c r="C753" s="1" t="s">
        <v>1144</v>
      </c>
      <c r="E753" s="3">
        <v>72.319999999999993</v>
      </c>
      <c r="F753" s="4">
        <v>72.319999999999993</v>
      </c>
      <c r="G753" s="1">
        <v>2018</v>
      </c>
      <c r="H753" s="1">
        <v>7</v>
      </c>
      <c r="I753" s="1" t="s">
        <v>86</v>
      </c>
      <c r="J753" s="1" t="s">
        <v>35</v>
      </c>
      <c r="K753" s="1" t="s">
        <v>20</v>
      </c>
      <c r="L753" s="1" t="s">
        <v>87</v>
      </c>
      <c r="M753" s="1" t="s">
        <v>37</v>
      </c>
    </row>
    <row r="754" spans="1:15" x14ac:dyDescent="0.25">
      <c r="A754" s="1" t="s">
        <v>1145</v>
      </c>
      <c r="B754" s="2">
        <v>43298</v>
      </c>
      <c r="C754" s="1" t="s">
        <v>5271</v>
      </c>
      <c r="E754" s="3">
        <v>36.79</v>
      </c>
      <c r="F754" s="4">
        <v>36.79</v>
      </c>
      <c r="G754" s="1">
        <v>2018</v>
      </c>
      <c r="H754" s="1">
        <v>7</v>
      </c>
      <c r="I754" s="1" t="s">
        <v>219</v>
      </c>
      <c r="J754" s="1" t="s">
        <v>35</v>
      </c>
      <c r="K754" s="1" t="s">
        <v>20</v>
      </c>
      <c r="L754" s="1" t="s">
        <v>220</v>
      </c>
      <c r="M754" s="1" t="s">
        <v>37</v>
      </c>
      <c r="O754">
        <f>F754*93</f>
        <v>3421.47</v>
      </c>
    </row>
    <row r="755" spans="1:15" x14ac:dyDescent="0.25">
      <c r="A755" s="1" t="s">
        <v>1143</v>
      </c>
      <c r="B755" s="2">
        <v>43298</v>
      </c>
      <c r="C755" s="1" t="s">
        <v>1146</v>
      </c>
      <c r="E755" s="3">
        <v>47.99</v>
      </c>
      <c r="F755" s="4">
        <v>47.99</v>
      </c>
      <c r="G755" s="1">
        <v>2018</v>
      </c>
      <c r="H755" s="1">
        <v>7</v>
      </c>
      <c r="I755" s="1" t="s">
        <v>704</v>
      </c>
      <c r="J755" s="1" t="s">
        <v>35</v>
      </c>
      <c r="K755" s="1" t="s">
        <v>20</v>
      </c>
      <c r="L755" s="1" t="s">
        <v>705</v>
      </c>
      <c r="M755" s="1" t="s">
        <v>37</v>
      </c>
    </row>
    <row r="756" spans="1:15" x14ac:dyDescent="0.25">
      <c r="A756" s="1" t="s">
        <v>1147</v>
      </c>
      <c r="B756" s="2">
        <v>43298</v>
      </c>
      <c r="C756" s="1" t="s">
        <v>1148</v>
      </c>
      <c r="E756" s="3">
        <v>48.82</v>
      </c>
      <c r="F756" s="4">
        <v>48.82</v>
      </c>
      <c r="G756" s="1">
        <v>2018</v>
      </c>
      <c r="H756" s="1">
        <v>7</v>
      </c>
      <c r="I756" s="1" t="s">
        <v>86</v>
      </c>
      <c r="J756" s="1" t="s">
        <v>35</v>
      </c>
      <c r="K756" s="1" t="s">
        <v>20</v>
      </c>
      <c r="L756" s="1" t="s">
        <v>87</v>
      </c>
      <c r="M756" s="1" t="s">
        <v>37</v>
      </c>
    </row>
    <row r="757" spans="1:15" x14ac:dyDescent="0.25">
      <c r="A757" s="1" t="s">
        <v>1141</v>
      </c>
      <c r="B757" s="2">
        <v>43298</v>
      </c>
      <c r="C757" s="1" t="s">
        <v>1149</v>
      </c>
      <c r="E757" s="3">
        <v>10.66</v>
      </c>
      <c r="F757" s="4">
        <v>10.66</v>
      </c>
      <c r="G757" s="1">
        <v>2018</v>
      </c>
      <c r="H757" s="1">
        <v>7</v>
      </c>
      <c r="I757" s="1" t="s">
        <v>86</v>
      </c>
      <c r="J757" s="1" t="s">
        <v>35</v>
      </c>
      <c r="K757" s="1" t="s">
        <v>20</v>
      </c>
      <c r="L757" s="1" t="s">
        <v>87</v>
      </c>
      <c r="M757" s="1" t="s">
        <v>37</v>
      </c>
    </row>
    <row r="758" spans="1:15" x14ac:dyDescent="0.25">
      <c r="A758" s="1" t="s">
        <v>1145</v>
      </c>
      <c r="B758" s="2">
        <v>43298</v>
      </c>
      <c r="C758" s="1" t="s">
        <v>7896</v>
      </c>
      <c r="E758" s="3">
        <v>45.11</v>
      </c>
      <c r="F758" s="4">
        <v>45.11</v>
      </c>
      <c r="G758" s="1">
        <v>2018</v>
      </c>
      <c r="H758" s="1">
        <v>7</v>
      </c>
      <c r="I758" s="1" t="s">
        <v>30</v>
      </c>
      <c r="J758" s="1" t="s">
        <v>35</v>
      </c>
      <c r="K758" s="1" t="s">
        <v>20</v>
      </c>
      <c r="L758" s="1" t="s">
        <v>195</v>
      </c>
      <c r="M758" s="1" t="s">
        <v>37</v>
      </c>
    </row>
    <row r="759" spans="1:15" x14ac:dyDescent="0.25">
      <c r="A759" s="1" t="s">
        <v>1150</v>
      </c>
      <c r="B759" s="2">
        <v>43300</v>
      </c>
      <c r="C759" s="1" t="s">
        <v>85</v>
      </c>
      <c r="E759" s="3">
        <v>533.55999999999995</v>
      </c>
      <c r="F759" s="4">
        <v>533.55999999999995</v>
      </c>
      <c r="G759" s="1">
        <v>2018</v>
      </c>
      <c r="H759" s="1">
        <v>7</v>
      </c>
      <c r="I759" s="1" t="s">
        <v>86</v>
      </c>
      <c r="J759" s="1" t="s">
        <v>41</v>
      </c>
      <c r="K759" s="1" t="s">
        <v>20</v>
      </c>
      <c r="L759" s="1" t="s">
        <v>87</v>
      </c>
      <c r="M759" s="1" t="s">
        <v>43</v>
      </c>
      <c r="O759">
        <f t="shared" ref="O759:O767" si="10">F759/1.26</f>
        <v>423.46031746031741</v>
      </c>
    </row>
    <row r="760" spans="1:15" x14ac:dyDescent="0.25">
      <c r="A760" s="1" t="s">
        <v>1150</v>
      </c>
      <c r="B760" s="2">
        <v>43300</v>
      </c>
      <c r="C760" s="1" t="s">
        <v>85</v>
      </c>
      <c r="E760" s="3">
        <v>529.05999999999995</v>
      </c>
      <c r="F760" s="4">
        <v>529.05999999999995</v>
      </c>
      <c r="G760" s="1">
        <v>2018</v>
      </c>
      <c r="H760" s="1">
        <v>7</v>
      </c>
      <c r="I760" s="1" t="s">
        <v>86</v>
      </c>
      <c r="J760" s="1" t="s">
        <v>41</v>
      </c>
      <c r="K760" s="1" t="s">
        <v>20</v>
      </c>
      <c r="L760" s="1" t="s">
        <v>87</v>
      </c>
      <c r="M760" s="1" t="s">
        <v>43</v>
      </c>
      <c r="O760">
        <f t="shared" si="10"/>
        <v>419.88888888888886</v>
      </c>
    </row>
    <row r="761" spans="1:15" x14ac:dyDescent="0.25">
      <c r="A761" s="1" t="s">
        <v>1150</v>
      </c>
      <c r="B761" s="2">
        <v>43300</v>
      </c>
      <c r="C761" s="1" t="s">
        <v>85</v>
      </c>
      <c r="E761" s="3">
        <v>410.38</v>
      </c>
      <c r="F761" s="4">
        <v>410.38</v>
      </c>
      <c r="G761" s="1">
        <v>2018</v>
      </c>
      <c r="H761" s="1">
        <v>7</v>
      </c>
      <c r="I761" s="1" t="s">
        <v>86</v>
      </c>
      <c r="J761" s="1" t="s">
        <v>41</v>
      </c>
      <c r="K761" s="1" t="s">
        <v>20</v>
      </c>
      <c r="L761" s="1" t="s">
        <v>87</v>
      </c>
      <c r="M761" s="1" t="s">
        <v>43</v>
      </c>
      <c r="O761">
        <f t="shared" si="10"/>
        <v>325.69841269841271</v>
      </c>
    </row>
    <row r="762" spans="1:15" x14ac:dyDescent="0.25">
      <c r="A762" s="1" t="s">
        <v>1150</v>
      </c>
      <c r="B762" s="2">
        <v>43300</v>
      </c>
      <c r="C762" s="1" t="s">
        <v>85</v>
      </c>
      <c r="D762" s="3">
        <v>20</v>
      </c>
      <c r="E762" s="3">
        <v>117.41</v>
      </c>
      <c r="F762" s="4">
        <v>97.84</v>
      </c>
      <c r="G762" s="1">
        <v>2018</v>
      </c>
      <c r="H762" s="1">
        <v>7</v>
      </c>
      <c r="I762" s="1" t="s">
        <v>34</v>
      </c>
      <c r="J762" s="1" t="s">
        <v>41</v>
      </c>
      <c r="K762" s="1" t="s">
        <v>20</v>
      </c>
      <c r="L762" s="1" t="s">
        <v>36</v>
      </c>
      <c r="M762" s="1" t="s">
        <v>43</v>
      </c>
      <c r="O762">
        <f t="shared" si="10"/>
        <v>77.650793650793659</v>
      </c>
    </row>
    <row r="763" spans="1:15" x14ac:dyDescent="0.25">
      <c r="A763" s="1" t="s">
        <v>1150</v>
      </c>
      <c r="B763" s="2">
        <v>43300</v>
      </c>
      <c r="C763" s="1" t="s">
        <v>85</v>
      </c>
      <c r="E763" s="3">
        <v>94.41</v>
      </c>
      <c r="F763" s="4">
        <v>94.41</v>
      </c>
      <c r="G763" s="1">
        <v>2018</v>
      </c>
      <c r="H763" s="1">
        <v>7</v>
      </c>
      <c r="I763" s="1" t="s">
        <v>86</v>
      </c>
      <c r="J763" s="1" t="s">
        <v>41</v>
      </c>
      <c r="K763" s="1" t="s">
        <v>20</v>
      </c>
      <c r="L763" s="1" t="s">
        <v>87</v>
      </c>
      <c r="M763" s="1" t="s">
        <v>43</v>
      </c>
      <c r="O763">
        <f t="shared" si="10"/>
        <v>74.928571428571431</v>
      </c>
    </row>
    <row r="764" spans="1:15" x14ac:dyDescent="0.25">
      <c r="A764" s="1" t="s">
        <v>1150</v>
      </c>
      <c r="B764" s="2">
        <v>43300</v>
      </c>
      <c r="C764" s="1" t="s">
        <v>85</v>
      </c>
      <c r="E764" s="3">
        <v>83.5</v>
      </c>
      <c r="F764" s="4">
        <v>83.5</v>
      </c>
      <c r="G764" s="1">
        <v>2018</v>
      </c>
      <c r="H764" s="1">
        <v>7</v>
      </c>
      <c r="I764" s="1" t="s">
        <v>86</v>
      </c>
      <c r="J764" s="1" t="s">
        <v>41</v>
      </c>
      <c r="K764" s="1" t="s">
        <v>20</v>
      </c>
      <c r="L764" s="1" t="s">
        <v>87</v>
      </c>
      <c r="M764" s="1" t="s">
        <v>43</v>
      </c>
      <c r="O764">
        <f t="shared" si="10"/>
        <v>66.269841269841265</v>
      </c>
    </row>
    <row r="765" spans="1:15" x14ac:dyDescent="0.25">
      <c r="A765" s="1" t="s">
        <v>1150</v>
      </c>
      <c r="B765" s="2">
        <v>43300</v>
      </c>
      <c r="C765" s="1" t="s">
        <v>85</v>
      </c>
      <c r="E765" s="3">
        <v>72.099999999999994</v>
      </c>
      <c r="F765" s="4">
        <v>72.099999999999994</v>
      </c>
      <c r="G765" s="1">
        <v>2018</v>
      </c>
      <c r="H765" s="1">
        <v>7</v>
      </c>
      <c r="I765" s="1" t="s">
        <v>86</v>
      </c>
      <c r="J765" s="1" t="s">
        <v>41</v>
      </c>
      <c r="K765" s="1" t="s">
        <v>20</v>
      </c>
      <c r="L765" s="1" t="s">
        <v>87</v>
      </c>
      <c r="M765" s="1" t="s">
        <v>43</v>
      </c>
      <c r="O765">
        <f t="shared" si="10"/>
        <v>57.222222222222214</v>
      </c>
    </row>
    <row r="766" spans="1:15" x14ac:dyDescent="0.25">
      <c r="A766" s="1" t="s">
        <v>1150</v>
      </c>
      <c r="B766" s="2">
        <v>43300</v>
      </c>
      <c r="C766" s="1" t="s">
        <v>85</v>
      </c>
      <c r="D766" s="3">
        <v>20</v>
      </c>
      <c r="E766" s="3">
        <v>75.349999999999994</v>
      </c>
      <c r="F766" s="4">
        <v>62.79</v>
      </c>
      <c r="G766" s="1">
        <v>2018</v>
      </c>
      <c r="H766" s="1">
        <v>7</v>
      </c>
      <c r="I766" s="1" t="s">
        <v>34</v>
      </c>
      <c r="J766" s="1" t="s">
        <v>41</v>
      </c>
      <c r="K766" s="1" t="s">
        <v>20</v>
      </c>
      <c r="L766" s="1" t="s">
        <v>36</v>
      </c>
      <c r="M766" s="1" t="s">
        <v>43</v>
      </c>
      <c r="O766">
        <f t="shared" si="10"/>
        <v>49.833333333333336</v>
      </c>
    </row>
    <row r="767" spans="1:15" x14ac:dyDescent="0.25">
      <c r="A767" s="1" t="s">
        <v>1150</v>
      </c>
      <c r="B767" s="2">
        <v>43300</v>
      </c>
      <c r="C767" s="1" t="s">
        <v>85</v>
      </c>
      <c r="D767" s="3">
        <v>20</v>
      </c>
      <c r="E767" s="3">
        <v>60</v>
      </c>
      <c r="F767" s="4">
        <v>50</v>
      </c>
      <c r="G767" s="1">
        <v>2018</v>
      </c>
      <c r="H767" s="1">
        <v>7</v>
      </c>
      <c r="I767" s="1" t="s">
        <v>56</v>
      </c>
      <c r="J767" s="1" t="s">
        <v>41</v>
      </c>
      <c r="K767" s="1" t="s">
        <v>20</v>
      </c>
      <c r="L767" s="1" t="s">
        <v>57</v>
      </c>
      <c r="M767" s="1" t="s">
        <v>43</v>
      </c>
      <c r="O767">
        <f t="shared" si="10"/>
        <v>39.682539682539684</v>
      </c>
    </row>
    <row r="768" spans="1:15" x14ac:dyDescent="0.25">
      <c r="A768" s="1" t="s">
        <v>1151</v>
      </c>
      <c r="B768" s="2">
        <v>43300</v>
      </c>
      <c r="C768" s="1" t="s">
        <v>1152</v>
      </c>
      <c r="E768" s="3">
        <v>37.89</v>
      </c>
      <c r="F768" s="4">
        <v>37.89</v>
      </c>
      <c r="G768" s="1">
        <v>2018</v>
      </c>
      <c r="H768" s="1">
        <v>7</v>
      </c>
      <c r="I768" s="1" t="s">
        <v>97</v>
      </c>
      <c r="J768" s="1" t="s">
        <v>35</v>
      </c>
      <c r="K768" s="1" t="s">
        <v>20</v>
      </c>
      <c r="L768" s="1" t="s">
        <v>99</v>
      </c>
      <c r="M768" s="1" t="s">
        <v>37</v>
      </c>
      <c r="O768">
        <f>F768*1850</f>
        <v>70096.5</v>
      </c>
    </row>
    <row r="769" spans="1:15" x14ac:dyDescent="0.25">
      <c r="A769" s="1" t="s">
        <v>1153</v>
      </c>
      <c r="B769" s="2">
        <v>43300</v>
      </c>
      <c r="C769" s="1" t="s">
        <v>1154</v>
      </c>
      <c r="D769" s="3">
        <v>20</v>
      </c>
      <c r="E769" s="3">
        <v>94.32</v>
      </c>
      <c r="F769" s="4">
        <v>78.599999999999994</v>
      </c>
      <c r="G769" s="1">
        <v>2018</v>
      </c>
      <c r="H769" s="1">
        <v>7</v>
      </c>
      <c r="I769" s="1" t="s">
        <v>56</v>
      </c>
      <c r="J769" s="1" t="s">
        <v>98</v>
      </c>
      <c r="K769" s="1" t="s">
        <v>20</v>
      </c>
      <c r="L769" s="1" t="s">
        <v>57</v>
      </c>
      <c r="M769" s="1" t="s">
        <v>100</v>
      </c>
    </row>
    <row r="770" spans="1:15" x14ac:dyDescent="0.25">
      <c r="A770" s="1" t="s">
        <v>1155</v>
      </c>
      <c r="B770" s="2">
        <v>43300</v>
      </c>
      <c r="C770" s="1" t="s">
        <v>1156</v>
      </c>
      <c r="E770" s="3">
        <v>51.18</v>
      </c>
      <c r="F770" s="4">
        <v>51.18</v>
      </c>
      <c r="G770" s="1">
        <v>2018</v>
      </c>
      <c r="H770" s="1">
        <v>7</v>
      </c>
      <c r="I770" s="1" t="s">
        <v>91</v>
      </c>
      <c r="J770" s="1" t="s">
        <v>35</v>
      </c>
      <c r="K770" s="1" t="s">
        <v>20</v>
      </c>
      <c r="L770" s="1" t="s">
        <v>93</v>
      </c>
      <c r="M770" s="1" t="s">
        <v>37</v>
      </c>
    </row>
    <row r="771" spans="1:15" x14ac:dyDescent="0.25">
      <c r="A771" s="1" t="s">
        <v>1157</v>
      </c>
      <c r="B771" s="2">
        <v>43300</v>
      </c>
      <c r="C771" s="1" t="s">
        <v>1158</v>
      </c>
      <c r="E771" s="3">
        <v>15.2</v>
      </c>
      <c r="F771" s="4">
        <v>15.2</v>
      </c>
      <c r="G771" s="1">
        <v>2018</v>
      </c>
      <c r="H771" s="1">
        <v>7</v>
      </c>
      <c r="I771" s="1" t="s">
        <v>86</v>
      </c>
      <c r="J771" s="1" t="s">
        <v>51</v>
      </c>
      <c r="K771" s="1" t="s">
        <v>20</v>
      </c>
      <c r="L771" s="1" t="s">
        <v>87</v>
      </c>
      <c r="M771" s="1" t="s">
        <v>53</v>
      </c>
      <c r="O771">
        <f>F771*64.5</f>
        <v>980.4</v>
      </c>
    </row>
    <row r="772" spans="1:15" x14ac:dyDescent="0.25">
      <c r="A772" s="1" t="s">
        <v>1150</v>
      </c>
      <c r="B772" s="2">
        <v>43300</v>
      </c>
      <c r="C772" s="1" t="s">
        <v>476</v>
      </c>
      <c r="E772" s="3">
        <v>9.1999999999999993</v>
      </c>
      <c r="F772" s="4">
        <v>9.1999999999999993</v>
      </c>
      <c r="G772" s="1">
        <v>2018</v>
      </c>
      <c r="H772" s="1">
        <v>7</v>
      </c>
      <c r="I772" s="1" t="s">
        <v>86</v>
      </c>
      <c r="J772" s="1" t="s">
        <v>41</v>
      </c>
      <c r="K772" s="1" t="s">
        <v>20</v>
      </c>
      <c r="L772" s="1" t="s">
        <v>87</v>
      </c>
      <c r="M772" s="1" t="s">
        <v>43</v>
      </c>
    </row>
    <row r="773" spans="1:15" x14ac:dyDescent="0.25">
      <c r="A773" s="1" t="s">
        <v>1159</v>
      </c>
      <c r="B773" s="2">
        <v>43300</v>
      </c>
      <c r="C773" s="1" t="s">
        <v>1160</v>
      </c>
      <c r="E773" s="3">
        <v>24</v>
      </c>
      <c r="F773" s="4">
        <v>24</v>
      </c>
      <c r="G773" s="1">
        <v>2018</v>
      </c>
      <c r="H773" s="1">
        <v>7</v>
      </c>
      <c r="I773" s="1" t="s">
        <v>24</v>
      </c>
      <c r="J773" s="1" t="s">
        <v>25</v>
      </c>
      <c r="K773" s="1" t="s">
        <v>20</v>
      </c>
      <c r="L773" s="1" t="s">
        <v>26</v>
      </c>
      <c r="M773" s="1" t="s">
        <v>27</v>
      </c>
    </row>
    <row r="774" spans="1:15" x14ac:dyDescent="0.25">
      <c r="A774" s="1" t="s">
        <v>1161</v>
      </c>
      <c r="B774" s="2">
        <v>43300</v>
      </c>
      <c r="C774" s="1" t="s">
        <v>1162</v>
      </c>
      <c r="E774" s="3">
        <v>47.01</v>
      </c>
      <c r="F774" s="4">
        <v>47.01</v>
      </c>
      <c r="G774" s="1">
        <v>2018</v>
      </c>
      <c r="H774" s="1">
        <v>7</v>
      </c>
      <c r="I774" s="1" t="s">
        <v>97</v>
      </c>
      <c r="J774" s="1" t="s">
        <v>98</v>
      </c>
      <c r="K774" s="1" t="s">
        <v>20</v>
      </c>
      <c r="L774" s="1" t="s">
        <v>99</v>
      </c>
      <c r="M774" s="1" t="s">
        <v>100</v>
      </c>
      <c r="O774">
        <f>F774*27.9</f>
        <v>1311.579</v>
      </c>
    </row>
    <row r="775" spans="1:15" x14ac:dyDescent="0.25">
      <c r="A775" s="1" t="s">
        <v>1163</v>
      </c>
      <c r="B775" s="2">
        <v>43300</v>
      </c>
      <c r="C775" s="1" t="s">
        <v>1164</v>
      </c>
      <c r="D775" s="3">
        <v>20</v>
      </c>
      <c r="E775" s="3">
        <v>144.77000000000001</v>
      </c>
      <c r="F775" s="4">
        <v>120.64</v>
      </c>
      <c r="G775" s="1">
        <v>2018</v>
      </c>
      <c r="H775" s="1">
        <v>7</v>
      </c>
      <c r="I775" s="1" t="s">
        <v>34</v>
      </c>
      <c r="J775" s="1" t="s">
        <v>1106</v>
      </c>
      <c r="K775" s="1" t="s">
        <v>20</v>
      </c>
      <c r="L775" s="1" t="s">
        <v>36</v>
      </c>
      <c r="M775" s="1" t="s">
        <v>1107</v>
      </c>
    </row>
    <row r="776" spans="1:15" x14ac:dyDescent="0.25">
      <c r="A776" s="1" t="s">
        <v>1165</v>
      </c>
      <c r="B776" s="2">
        <v>43300</v>
      </c>
      <c r="C776" s="1" t="s">
        <v>1166</v>
      </c>
      <c r="D776" s="3">
        <v>20</v>
      </c>
      <c r="E776" s="3">
        <v>556.38</v>
      </c>
      <c r="F776" s="4">
        <v>463.65</v>
      </c>
      <c r="G776" s="1">
        <v>2018</v>
      </c>
      <c r="H776" s="1">
        <v>7</v>
      </c>
      <c r="I776" s="1" t="s">
        <v>34</v>
      </c>
      <c r="J776" s="1" t="s">
        <v>1106</v>
      </c>
      <c r="K776" s="1" t="s">
        <v>20</v>
      </c>
      <c r="L776" s="1" t="s">
        <v>36</v>
      </c>
      <c r="M776" s="1" t="s">
        <v>1107</v>
      </c>
    </row>
    <row r="777" spans="1:15" x14ac:dyDescent="0.25">
      <c r="A777" s="1" t="s">
        <v>1167</v>
      </c>
      <c r="B777" s="2">
        <v>43300</v>
      </c>
      <c r="C777" s="1" t="s">
        <v>1168</v>
      </c>
      <c r="E777" s="3">
        <v>102.53</v>
      </c>
      <c r="F777" s="4">
        <v>102.53</v>
      </c>
      <c r="G777" s="1">
        <v>2018</v>
      </c>
      <c r="H777" s="1">
        <v>7</v>
      </c>
      <c r="I777" s="1" t="s">
        <v>91</v>
      </c>
      <c r="J777" s="1" t="s">
        <v>98</v>
      </c>
      <c r="K777" s="1" t="s">
        <v>20</v>
      </c>
      <c r="L777" s="1" t="s">
        <v>93</v>
      </c>
      <c r="M777" s="1" t="s">
        <v>100</v>
      </c>
      <c r="O777">
        <f>F777*78</f>
        <v>7997.34</v>
      </c>
    </row>
    <row r="778" spans="1:15" x14ac:dyDescent="0.25">
      <c r="A778" s="1" t="s">
        <v>1150</v>
      </c>
      <c r="B778" s="2">
        <v>43300</v>
      </c>
      <c r="C778" s="1" t="s">
        <v>59</v>
      </c>
      <c r="E778" s="3">
        <v>56.95</v>
      </c>
      <c r="F778" s="4">
        <v>56.95</v>
      </c>
      <c r="G778" s="1">
        <v>2018</v>
      </c>
      <c r="H778" s="1">
        <v>7</v>
      </c>
      <c r="I778" s="1" t="s">
        <v>86</v>
      </c>
      <c r="J778" s="1" t="s">
        <v>41</v>
      </c>
      <c r="K778" s="1" t="s">
        <v>20</v>
      </c>
      <c r="L778" s="1" t="s">
        <v>87</v>
      </c>
      <c r="M778" s="1" t="s">
        <v>43</v>
      </c>
    </row>
    <row r="779" spans="1:15" x14ac:dyDescent="0.25">
      <c r="A779" s="1" t="s">
        <v>1169</v>
      </c>
      <c r="B779" s="2">
        <v>43300</v>
      </c>
      <c r="C779" s="1" t="s">
        <v>1170</v>
      </c>
      <c r="E779" s="3">
        <v>155.28</v>
      </c>
      <c r="F779" s="4">
        <v>155.28</v>
      </c>
      <c r="G779" s="1">
        <v>2018</v>
      </c>
      <c r="H779" s="1">
        <v>7</v>
      </c>
      <c r="I779" s="1" t="s">
        <v>97</v>
      </c>
      <c r="J779" s="1" t="s">
        <v>98</v>
      </c>
      <c r="K779" s="1" t="s">
        <v>20</v>
      </c>
      <c r="L779" s="1" t="s">
        <v>99</v>
      </c>
      <c r="M779" s="1" t="s">
        <v>100</v>
      </c>
    </row>
    <row r="780" spans="1:15" x14ac:dyDescent="0.25">
      <c r="A780" s="1" t="s">
        <v>1171</v>
      </c>
      <c r="B780" s="2">
        <v>43300</v>
      </c>
      <c r="C780" s="1" t="s">
        <v>1172</v>
      </c>
      <c r="E780" s="3">
        <v>49.32</v>
      </c>
      <c r="F780" s="4">
        <v>49.32</v>
      </c>
      <c r="G780" s="1">
        <v>2018</v>
      </c>
      <c r="H780" s="1">
        <v>7</v>
      </c>
      <c r="I780" s="1" t="s">
        <v>50</v>
      </c>
      <c r="J780" s="1" t="s">
        <v>51</v>
      </c>
      <c r="K780" s="1" t="s">
        <v>20</v>
      </c>
      <c r="L780" s="1" t="s">
        <v>52</v>
      </c>
      <c r="M780" s="1" t="s">
        <v>53</v>
      </c>
      <c r="O780">
        <f>F780*176</f>
        <v>8680.32</v>
      </c>
    </row>
    <row r="781" spans="1:15" x14ac:dyDescent="0.25">
      <c r="A781" s="1" t="s">
        <v>1173</v>
      </c>
      <c r="B781" s="2">
        <v>43300</v>
      </c>
      <c r="C781" s="1" t="s">
        <v>342</v>
      </c>
      <c r="E781" s="3">
        <v>28.14</v>
      </c>
      <c r="F781" s="4">
        <v>28.14</v>
      </c>
      <c r="G781" s="1">
        <v>2018</v>
      </c>
      <c r="H781" s="1">
        <v>7</v>
      </c>
      <c r="I781" s="1" t="s">
        <v>345</v>
      </c>
      <c r="J781" s="1" t="s">
        <v>35</v>
      </c>
      <c r="K781" s="1" t="s">
        <v>20</v>
      </c>
      <c r="L781" s="1" t="s">
        <v>346</v>
      </c>
      <c r="M781" s="1" t="s">
        <v>37</v>
      </c>
      <c r="O781">
        <f>F781*52.63</f>
        <v>1481.0082000000002</v>
      </c>
    </row>
    <row r="782" spans="1:15" x14ac:dyDescent="0.25">
      <c r="A782" s="1" t="s">
        <v>1174</v>
      </c>
      <c r="B782" s="2">
        <v>43300</v>
      </c>
      <c r="C782" s="1" t="s">
        <v>342</v>
      </c>
      <c r="D782" s="3">
        <v>20</v>
      </c>
      <c r="E782" s="3">
        <v>28.14</v>
      </c>
      <c r="F782" s="4">
        <v>23.45</v>
      </c>
      <c r="G782" s="1">
        <v>2018</v>
      </c>
      <c r="H782" s="1">
        <v>7</v>
      </c>
      <c r="I782" s="1" t="s">
        <v>56</v>
      </c>
      <c r="J782" s="1" t="s">
        <v>35</v>
      </c>
      <c r="K782" s="1" t="s">
        <v>20</v>
      </c>
      <c r="L782" s="1" t="s">
        <v>57</v>
      </c>
      <c r="M782" s="1" t="s">
        <v>37</v>
      </c>
      <c r="O782">
        <f>F782*52.63</f>
        <v>1234.1735000000001</v>
      </c>
    </row>
    <row r="783" spans="1:15" x14ac:dyDescent="0.25">
      <c r="A783" s="1" t="s">
        <v>1175</v>
      </c>
      <c r="B783" s="2">
        <v>43300</v>
      </c>
      <c r="C783" s="1" t="s">
        <v>1176</v>
      </c>
      <c r="D783" s="3">
        <v>20</v>
      </c>
      <c r="E783" s="3">
        <v>156.16999999999999</v>
      </c>
      <c r="F783" s="4">
        <v>130.13999999999999</v>
      </c>
      <c r="G783" s="1">
        <v>2018</v>
      </c>
      <c r="H783" s="1">
        <v>7</v>
      </c>
      <c r="I783" s="1" t="s">
        <v>56</v>
      </c>
      <c r="J783" s="1" t="s">
        <v>35</v>
      </c>
      <c r="K783" s="1" t="s">
        <v>20</v>
      </c>
      <c r="L783" s="1" t="s">
        <v>57</v>
      </c>
      <c r="M783" s="1" t="s">
        <v>37</v>
      </c>
      <c r="O783">
        <f>F783*5.226921047</f>
        <v>680.23150505657998</v>
      </c>
    </row>
    <row r="784" spans="1:15" x14ac:dyDescent="0.25">
      <c r="A784" s="1" t="s">
        <v>1177</v>
      </c>
      <c r="B784" s="2">
        <v>43301</v>
      </c>
      <c r="C784" s="1" t="s">
        <v>1178</v>
      </c>
      <c r="D784" s="3">
        <v>20</v>
      </c>
      <c r="E784" s="3">
        <v>9.8000000000000007</v>
      </c>
      <c r="F784" s="4">
        <v>8.17</v>
      </c>
      <c r="G784" s="1">
        <v>2018</v>
      </c>
      <c r="H784" s="1">
        <v>7</v>
      </c>
      <c r="I784" s="1" t="s">
        <v>70</v>
      </c>
      <c r="J784" s="1" t="s">
        <v>35</v>
      </c>
      <c r="K784" s="1" t="s">
        <v>20</v>
      </c>
      <c r="L784" s="1" t="s">
        <v>71</v>
      </c>
      <c r="M784" s="1" t="s">
        <v>37</v>
      </c>
      <c r="O784">
        <f>F784*50</f>
        <v>408.5</v>
      </c>
    </row>
    <row r="785" spans="1:15" x14ac:dyDescent="0.25">
      <c r="A785" s="1" t="s">
        <v>1179</v>
      </c>
      <c r="B785" s="2">
        <v>43301</v>
      </c>
      <c r="C785" s="1" t="s">
        <v>1180</v>
      </c>
      <c r="E785" s="3">
        <v>56.91</v>
      </c>
      <c r="F785" s="4">
        <v>56.91</v>
      </c>
      <c r="G785" s="1">
        <v>2018</v>
      </c>
      <c r="H785" s="1">
        <v>7</v>
      </c>
      <c r="I785" s="1" t="s">
        <v>40</v>
      </c>
      <c r="J785" s="1" t="s">
        <v>35</v>
      </c>
      <c r="K785" s="1" t="s">
        <v>20</v>
      </c>
      <c r="L785" s="1" t="s">
        <v>42</v>
      </c>
      <c r="M785" s="1" t="s">
        <v>37</v>
      </c>
    </row>
    <row r="786" spans="1:15" x14ac:dyDescent="0.25">
      <c r="A786" s="1" t="s">
        <v>1181</v>
      </c>
      <c r="B786" s="2">
        <v>43301</v>
      </c>
      <c r="C786" s="1" t="s">
        <v>1182</v>
      </c>
      <c r="E786" s="3">
        <v>64.75</v>
      </c>
      <c r="F786" s="4">
        <v>64.75</v>
      </c>
      <c r="G786" s="1">
        <v>2018</v>
      </c>
      <c r="H786" s="1">
        <v>7</v>
      </c>
      <c r="I786" s="1" t="s">
        <v>24</v>
      </c>
      <c r="J786" s="1" t="s">
        <v>25</v>
      </c>
      <c r="K786" s="1" t="s">
        <v>20</v>
      </c>
      <c r="L786" s="1" t="s">
        <v>26</v>
      </c>
      <c r="M786" s="1" t="s">
        <v>27</v>
      </c>
    </row>
    <row r="787" spans="1:15" x14ac:dyDescent="0.25">
      <c r="A787" s="1" t="s">
        <v>1183</v>
      </c>
      <c r="B787" s="2">
        <v>43301</v>
      </c>
      <c r="C787" s="1" t="s">
        <v>617</v>
      </c>
      <c r="E787" s="3">
        <v>12.9</v>
      </c>
      <c r="F787" s="4">
        <v>12.9</v>
      </c>
      <c r="G787" s="1">
        <v>2018</v>
      </c>
      <c r="H787" s="1">
        <v>7</v>
      </c>
      <c r="I787" s="1" t="s">
        <v>18</v>
      </c>
      <c r="J787" s="1" t="s">
        <v>35</v>
      </c>
      <c r="K787" s="1" t="s">
        <v>20</v>
      </c>
      <c r="L787" s="1" t="s">
        <v>21</v>
      </c>
      <c r="M787" s="1" t="s">
        <v>37</v>
      </c>
    </row>
    <row r="788" spans="1:15" x14ac:dyDescent="0.25">
      <c r="A788" s="1" t="s">
        <v>1184</v>
      </c>
      <c r="B788" s="2">
        <v>43301</v>
      </c>
      <c r="C788" s="1" t="s">
        <v>1185</v>
      </c>
      <c r="D788" s="3">
        <v>10</v>
      </c>
      <c r="E788" s="3">
        <v>143</v>
      </c>
      <c r="F788" s="4">
        <v>130</v>
      </c>
      <c r="G788" s="1">
        <v>2018</v>
      </c>
      <c r="H788" s="1">
        <v>7</v>
      </c>
      <c r="I788" s="1" t="s">
        <v>134</v>
      </c>
      <c r="J788" s="1" t="s">
        <v>319</v>
      </c>
      <c r="K788" s="1" t="s">
        <v>20</v>
      </c>
      <c r="L788" s="1" t="s">
        <v>135</v>
      </c>
      <c r="M788" s="1" t="s">
        <v>320</v>
      </c>
    </row>
    <row r="789" spans="1:15" x14ac:dyDescent="0.25">
      <c r="A789" s="1" t="s">
        <v>1186</v>
      </c>
      <c r="B789" s="2">
        <v>43301</v>
      </c>
      <c r="C789" s="1" t="s">
        <v>1054</v>
      </c>
      <c r="E789" s="3">
        <v>45</v>
      </c>
      <c r="F789" s="4">
        <v>45</v>
      </c>
      <c r="G789" s="1">
        <v>2018</v>
      </c>
      <c r="H789" s="1">
        <v>7</v>
      </c>
      <c r="I789" s="1" t="s">
        <v>30</v>
      </c>
      <c r="J789" s="1" t="s">
        <v>25</v>
      </c>
      <c r="K789" s="1" t="s">
        <v>20</v>
      </c>
      <c r="L789" s="1" t="s">
        <v>31</v>
      </c>
      <c r="M789" s="1" t="s">
        <v>27</v>
      </c>
    </row>
    <row r="790" spans="1:15" x14ac:dyDescent="0.25">
      <c r="A790" s="1" t="s">
        <v>1187</v>
      </c>
      <c r="B790" s="2">
        <v>43301</v>
      </c>
      <c r="C790" s="1" t="s">
        <v>1188</v>
      </c>
      <c r="E790" s="3">
        <v>173.3</v>
      </c>
      <c r="F790" s="4">
        <v>173.3</v>
      </c>
      <c r="G790" s="1">
        <v>2018</v>
      </c>
      <c r="H790" s="1">
        <v>7</v>
      </c>
      <c r="I790" s="1" t="s">
        <v>30</v>
      </c>
      <c r="J790" s="1" t="s">
        <v>25</v>
      </c>
      <c r="K790" s="1" t="s">
        <v>20</v>
      </c>
      <c r="L790" s="1" t="s">
        <v>31</v>
      </c>
      <c r="M790" s="1" t="s">
        <v>27</v>
      </c>
    </row>
    <row r="791" spans="1:15" x14ac:dyDescent="0.25">
      <c r="A791" s="1" t="s">
        <v>1189</v>
      </c>
      <c r="B791" s="2">
        <v>43301</v>
      </c>
      <c r="C791" s="1" t="s">
        <v>1190</v>
      </c>
      <c r="E791" s="3">
        <v>34.39</v>
      </c>
      <c r="F791" s="4">
        <v>34.39</v>
      </c>
      <c r="G791" s="1">
        <v>2018</v>
      </c>
      <c r="H791" s="1">
        <v>7</v>
      </c>
      <c r="I791" s="1" t="s">
        <v>30</v>
      </c>
      <c r="J791" s="1" t="s">
        <v>25</v>
      </c>
      <c r="K791" s="1" t="s">
        <v>20</v>
      </c>
      <c r="L791" s="1" t="s">
        <v>31</v>
      </c>
      <c r="M791" s="1" t="s">
        <v>27</v>
      </c>
    </row>
    <row r="792" spans="1:15" x14ac:dyDescent="0.25">
      <c r="A792" s="1" t="s">
        <v>1191</v>
      </c>
      <c r="B792" s="2">
        <v>43301</v>
      </c>
      <c r="C792" s="1" t="s">
        <v>1192</v>
      </c>
      <c r="E792" s="3">
        <v>246.28</v>
      </c>
      <c r="F792" s="4">
        <v>246.28</v>
      </c>
      <c r="G792" s="1">
        <v>2018</v>
      </c>
      <c r="H792" s="1">
        <v>7</v>
      </c>
      <c r="I792" s="1" t="s">
        <v>40</v>
      </c>
      <c r="J792" s="1" t="s">
        <v>35</v>
      </c>
      <c r="K792" s="1" t="s">
        <v>20</v>
      </c>
      <c r="L792" s="1" t="s">
        <v>42</v>
      </c>
      <c r="M792" s="1" t="s">
        <v>37</v>
      </c>
    </row>
    <row r="793" spans="1:15" x14ac:dyDescent="0.25">
      <c r="A793" s="1" t="s">
        <v>1193</v>
      </c>
      <c r="B793" s="2">
        <v>43301</v>
      </c>
      <c r="C793" s="1" t="s">
        <v>1194</v>
      </c>
      <c r="E793" s="3">
        <v>16.5</v>
      </c>
      <c r="F793" s="4">
        <v>16.5</v>
      </c>
      <c r="G793" s="1">
        <v>2018</v>
      </c>
      <c r="H793" s="1">
        <v>7</v>
      </c>
      <c r="I793" s="1" t="s">
        <v>30</v>
      </c>
      <c r="J793" s="1" t="s">
        <v>25</v>
      </c>
      <c r="K793" s="1" t="s">
        <v>20</v>
      </c>
      <c r="L793" s="1" t="s">
        <v>31</v>
      </c>
      <c r="M793" s="1" t="s">
        <v>27</v>
      </c>
    </row>
    <row r="794" spans="1:15" x14ac:dyDescent="0.25">
      <c r="A794" s="1" t="s">
        <v>1195</v>
      </c>
      <c r="B794" s="2">
        <v>43301</v>
      </c>
      <c r="C794" s="1" t="s">
        <v>1196</v>
      </c>
      <c r="D794" s="3">
        <v>10</v>
      </c>
      <c r="E794" s="3">
        <v>38.729999999999997</v>
      </c>
      <c r="F794" s="4">
        <v>35.21</v>
      </c>
      <c r="G794" s="1">
        <v>2018</v>
      </c>
      <c r="H794" s="1">
        <v>7</v>
      </c>
      <c r="I794" s="1" t="s">
        <v>134</v>
      </c>
      <c r="J794" s="1" t="s">
        <v>319</v>
      </c>
      <c r="K794" s="1" t="s">
        <v>20</v>
      </c>
      <c r="L794" s="1" t="s">
        <v>135</v>
      </c>
      <c r="M794" s="1" t="s">
        <v>320</v>
      </c>
    </row>
    <row r="795" spans="1:15" x14ac:dyDescent="0.25">
      <c r="A795" s="1" t="s">
        <v>1197</v>
      </c>
      <c r="B795" s="2">
        <v>43305</v>
      </c>
      <c r="C795" s="1" t="s">
        <v>1198</v>
      </c>
      <c r="E795" s="3">
        <v>49.01</v>
      </c>
      <c r="F795" s="4">
        <v>49.01</v>
      </c>
      <c r="G795" s="1">
        <v>2018</v>
      </c>
      <c r="H795" s="1">
        <v>7</v>
      </c>
      <c r="I795" s="1" t="s">
        <v>18</v>
      </c>
      <c r="J795" s="1" t="s">
        <v>35</v>
      </c>
      <c r="K795" s="1" t="s">
        <v>20</v>
      </c>
      <c r="L795" s="1" t="s">
        <v>21</v>
      </c>
      <c r="M795" s="1" t="s">
        <v>37</v>
      </c>
    </row>
    <row r="796" spans="1:15" x14ac:dyDescent="0.25">
      <c r="A796" s="1" t="s">
        <v>1199</v>
      </c>
      <c r="B796" s="2">
        <v>43305</v>
      </c>
      <c r="C796" s="1" t="s">
        <v>1200</v>
      </c>
      <c r="E796" s="3">
        <v>47.8</v>
      </c>
      <c r="F796" s="4">
        <v>47.8</v>
      </c>
      <c r="G796" s="1">
        <v>2018</v>
      </c>
      <c r="H796" s="1">
        <v>7</v>
      </c>
      <c r="I796" s="1" t="s">
        <v>30</v>
      </c>
      <c r="J796" s="1" t="s">
        <v>35</v>
      </c>
      <c r="K796" s="1" t="s">
        <v>20</v>
      </c>
      <c r="L796" s="1" t="s">
        <v>195</v>
      </c>
      <c r="M796" s="1" t="s">
        <v>37</v>
      </c>
      <c r="O796">
        <f>F796*78</f>
        <v>3728.3999999999996</v>
      </c>
    </row>
    <row r="797" spans="1:15" x14ac:dyDescent="0.25">
      <c r="A797" s="1" t="s">
        <v>1201</v>
      </c>
      <c r="B797" s="2">
        <v>43305</v>
      </c>
      <c r="C797" s="1" t="s">
        <v>1202</v>
      </c>
      <c r="E797" s="3">
        <v>28.35</v>
      </c>
      <c r="F797" s="4">
        <v>28.35</v>
      </c>
      <c r="G797" s="1">
        <v>2018</v>
      </c>
      <c r="H797" s="1">
        <v>7</v>
      </c>
      <c r="I797" s="1" t="s">
        <v>91</v>
      </c>
      <c r="J797" s="1" t="s">
        <v>35</v>
      </c>
      <c r="K797" s="1" t="s">
        <v>20</v>
      </c>
      <c r="L797" s="1" t="s">
        <v>93</v>
      </c>
      <c r="M797" s="1" t="s">
        <v>37</v>
      </c>
      <c r="O797">
        <f>F797*50</f>
        <v>1417.5</v>
      </c>
    </row>
    <row r="798" spans="1:15" x14ac:dyDescent="0.25">
      <c r="A798" s="1" t="s">
        <v>1203</v>
      </c>
      <c r="B798" s="2">
        <v>43305</v>
      </c>
      <c r="C798" s="1" t="s">
        <v>85</v>
      </c>
      <c r="D798" s="3">
        <v>20</v>
      </c>
      <c r="E798" s="3">
        <v>94.37</v>
      </c>
      <c r="F798" s="4">
        <v>78.64</v>
      </c>
      <c r="G798" s="1">
        <v>2018</v>
      </c>
      <c r="H798" s="1">
        <v>7</v>
      </c>
      <c r="I798" s="1" t="s">
        <v>70</v>
      </c>
      <c r="J798" s="1" t="s">
        <v>41</v>
      </c>
      <c r="K798" s="1" t="s">
        <v>20</v>
      </c>
      <c r="L798" s="1" t="s">
        <v>71</v>
      </c>
      <c r="M798" s="1" t="s">
        <v>43</v>
      </c>
      <c r="O798">
        <f>F798/1.26</f>
        <v>62.412698412698411</v>
      </c>
    </row>
    <row r="799" spans="1:15" x14ac:dyDescent="0.25">
      <c r="A799" s="1" t="s">
        <v>1204</v>
      </c>
      <c r="B799" s="2">
        <v>43305</v>
      </c>
      <c r="C799" s="1" t="s">
        <v>1205</v>
      </c>
      <c r="E799" s="3">
        <v>228</v>
      </c>
      <c r="F799" s="4">
        <v>228</v>
      </c>
      <c r="G799" s="1">
        <v>2018</v>
      </c>
      <c r="H799" s="1">
        <v>7</v>
      </c>
      <c r="I799" s="1" t="s">
        <v>18</v>
      </c>
      <c r="J799" s="1" t="s">
        <v>119</v>
      </c>
      <c r="K799" s="1" t="s">
        <v>20</v>
      </c>
      <c r="L799" s="1" t="s">
        <v>21</v>
      </c>
      <c r="M799" s="1" t="s">
        <v>120</v>
      </c>
    </row>
    <row r="800" spans="1:15" x14ac:dyDescent="0.25">
      <c r="A800" s="1" t="s">
        <v>1206</v>
      </c>
      <c r="B800" s="2">
        <v>43305</v>
      </c>
      <c r="C800" s="1" t="s">
        <v>488</v>
      </c>
      <c r="D800" s="3">
        <v>20</v>
      </c>
      <c r="E800" s="3">
        <v>6458.4</v>
      </c>
      <c r="F800" s="4">
        <v>5382</v>
      </c>
      <c r="G800" s="1">
        <v>2018</v>
      </c>
      <c r="H800" s="1">
        <v>7</v>
      </c>
      <c r="I800" s="1" t="s">
        <v>56</v>
      </c>
      <c r="J800" s="1" t="s">
        <v>177</v>
      </c>
      <c r="K800" s="1" t="s">
        <v>20</v>
      </c>
      <c r="L800" s="1" t="s">
        <v>57</v>
      </c>
      <c r="M800" s="1" t="s">
        <v>178</v>
      </c>
      <c r="O800">
        <v>2503100</v>
      </c>
    </row>
    <row r="801" spans="1:15" x14ac:dyDescent="0.25">
      <c r="A801" s="1" t="s">
        <v>1207</v>
      </c>
      <c r="B801" s="2">
        <v>43305</v>
      </c>
      <c r="C801" s="1" t="s">
        <v>1208</v>
      </c>
      <c r="E801" s="3">
        <v>14.4</v>
      </c>
      <c r="F801" s="4">
        <v>14.4</v>
      </c>
      <c r="G801" s="1">
        <v>2018</v>
      </c>
      <c r="H801" s="1">
        <v>7</v>
      </c>
      <c r="I801" s="1" t="s">
        <v>40</v>
      </c>
      <c r="J801" s="1" t="s">
        <v>35</v>
      </c>
      <c r="K801" s="1" t="s">
        <v>20</v>
      </c>
      <c r="L801" s="1" t="s">
        <v>42</v>
      </c>
      <c r="M801" s="1" t="s">
        <v>37</v>
      </c>
    </row>
    <row r="802" spans="1:15" x14ac:dyDescent="0.25">
      <c r="A802" s="1" t="s">
        <v>1209</v>
      </c>
      <c r="B802" s="2">
        <v>43305</v>
      </c>
      <c r="C802" s="1" t="s">
        <v>1210</v>
      </c>
      <c r="E802" s="3">
        <v>295.2</v>
      </c>
      <c r="F802" s="4">
        <v>295.2</v>
      </c>
      <c r="G802" s="1">
        <v>2018</v>
      </c>
      <c r="H802" s="1">
        <v>7</v>
      </c>
      <c r="I802" s="1" t="s">
        <v>40</v>
      </c>
      <c r="J802" s="1" t="s">
        <v>35</v>
      </c>
      <c r="K802" s="1" t="s">
        <v>20</v>
      </c>
      <c r="L802" s="1" t="s">
        <v>42</v>
      </c>
      <c r="M802" s="1" t="s">
        <v>37</v>
      </c>
    </row>
    <row r="803" spans="1:15" x14ac:dyDescent="0.25">
      <c r="A803" s="1" t="s">
        <v>1211</v>
      </c>
      <c r="B803" s="2">
        <v>43305</v>
      </c>
      <c r="C803" s="1" t="s">
        <v>1212</v>
      </c>
      <c r="D803" s="3">
        <v>20</v>
      </c>
      <c r="E803" s="3">
        <v>93.08</v>
      </c>
      <c r="F803" s="4">
        <v>77.569999999999993</v>
      </c>
      <c r="G803" s="1">
        <v>2018</v>
      </c>
      <c r="H803" s="1">
        <v>7</v>
      </c>
      <c r="I803" s="1" t="s">
        <v>56</v>
      </c>
      <c r="J803" s="1" t="s">
        <v>378</v>
      </c>
      <c r="K803" s="1" t="s">
        <v>20</v>
      </c>
      <c r="L803" s="1" t="s">
        <v>57</v>
      </c>
      <c r="M803" s="1" t="s">
        <v>379</v>
      </c>
    </row>
    <row r="804" spans="1:15" x14ac:dyDescent="0.25">
      <c r="A804" s="1" t="s">
        <v>1213</v>
      </c>
      <c r="B804" s="2">
        <v>43305</v>
      </c>
      <c r="C804" s="1" t="s">
        <v>1214</v>
      </c>
      <c r="D804" s="3">
        <v>20</v>
      </c>
      <c r="E804" s="3">
        <v>72</v>
      </c>
      <c r="F804" s="4">
        <v>60</v>
      </c>
      <c r="G804" s="1">
        <v>2018</v>
      </c>
      <c r="H804" s="1">
        <v>7</v>
      </c>
      <c r="I804" s="1" t="s">
        <v>70</v>
      </c>
      <c r="J804" s="1" t="s">
        <v>35</v>
      </c>
      <c r="K804" s="1" t="s">
        <v>20</v>
      </c>
      <c r="L804" s="1" t="s">
        <v>71</v>
      </c>
      <c r="M804" s="1" t="s">
        <v>37</v>
      </c>
      <c r="O804">
        <f>F804*66.37</f>
        <v>3982.2000000000003</v>
      </c>
    </row>
    <row r="805" spans="1:15" x14ac:dyDescent="0.25">
      <c r="A805" s="1" t="s">
        <v>1215</v>
      </c>
      <c r="B805" s="2">
        <v>43305</v>
      </c>
      <c r="C805" s="1" t="s">
        <v>59</v>
      </c>
      <c r="E805" s="3">
        <v>41.45</v>
      </c>
      <c r="F805" s="4">
        <v>41.45</v>
      </c>
      <c r="G805" s="1">
        <v>2018</v>
      </c>
      <c r="H805" s="1">
        <v>7</v>
      </c>
      <c r="I805" s="1" t="s">
        <v>40</v>
      </c>
      <c r="J805" s="1" t="s">
        <v>41</v>
      </c>
      <c r="K805" s="1" t="s">
        <v>20</v>
      </c>
      <c r="L805" s="1" t="s">
        <v>42</v>
      </c>
      <c r="M805" s="1" t="s">
        <v>43</v>
      </c>
    </row>
    <row r="806" spans="1:15" x14ac:dyDescent="0.25">
      <c r="A806" s="1" t="s">
        <v>1216</v>
      </c>
      <c r="B806" s="2">
        <v>43305</v>
      </c>
      <c r="C806" s="1" t="s">
        <v>1217</v>
      </c>
      <c r="E806" s="3">
        <v>102.84</v>
      </c>
      <c r="F806" s="4">
        <v>102.84</v>
      </c>
      <c r="G806" s="1">
        <v>2018</v>
      </c>
      <c r="H806" s="1">
        <v>7</v>
      </c>
      <c r="I806" s="1" t="s">
        <v>97</v>
      </c>
      <c r="J806" s="1" t="s">
        <v>98</v>
      </c>
      <c r="K806" s="1" t="s">
        <v>20</v>
      </c>
      <c r="L806" s="1" t="s">
        <v>99</v>
      </c>
      <c r="M806" s="1" t="s">
        <v>100</v>
      </c>
    </row>
    <row r="807" spans="1:15" x14ac:dyDescent="0.25">
      <c r="A807" s="1" t="s">
        <v>1218</v>
      </c>
      <c r="B807" s="2">
        <v>43306</v>
      </c>
      <c r="C807" s="1" t="s">
        <v>1219</v>
      </c>
      <c r="E807" s="3">
        <v>88.26</v>
      </c>
      <c r="F807" s="4">
        <v>88.26</v>
      </c>
      <c r="G807" s="1">
        <v>2018</v>
      </c>
      <c r="H807" s="1">
        <v>7</v>
      </c>
      <c r="I807" s="1" t="s">
        <v>30</v>
      </c>
      <c r="J807" s="1" t="s">
        <v>25</v>
      </c>
      <c r="K807" s="1" t="s">
        <v>20</v>
      </c>
      <c r="L807" s="1" t="s">
        <v>31</v>
      </c>
      <c r="M807" s="1" t="s">
        <v>27</v>
      </c>
      <c r="O807">
        <v>20000</v>
      </c>
    </row>
    <row r="808" spans="1:15" x14ac:dyDescent="0.25">
      <c r="A808" s="1" t="s">
        <v>1220</v>
      </c>
      <c r="B808" s="2">
        <v>43306</v>
      </c>
      <c r="C808" s="1" t="s">
        <v>85</v>
      </c>
      <c r="E808" s="3">
        <v>321.61</v>
      </c>
      <c r="F808" s="4">
        <v>321.61</v>
      </c>
      <c r="G808" s="1">
        <v>2018</v>
      </c>
      <c r="H808" s="1">
        <v>7</v>
      </c>
      <c r="I808" s="1" t="s">
        <v>86</v>
      </c>
      <c r="J808" s="1" t="s">
        <v>41</v>
      </c>
      <c r="K808" s="1" t="s">
        <v>20</v>
      </c>
      <c r="L808" s="1" t="s">
        <v>87</v>
      </c>
      <c r="M808" s="1" t="s">
        <v>43</v>
      </c>
      <c r="O808">
        <f t="shared" ref="O808:O833" si="11">F808/1.26</f>
        <v>255.24603174603175</v>
      </c>
    </row>
    <row r="809" spans="1:15" x14ac:dyDescent="0.25">
      <c r="A809" s="1" t="s">
        <v>1220</v>
      </c>
      <c r="B809" s="2">
        <v>43306</v>
      </c>
      <c r="C809" s="1" t="s">
        <v>85</v>
      </c>
      <c r="E809" s="3">
        <v>272.88</v>
      </c>
      <c r="F809" s="4">
        <v>272.88</v>
      </c>
      <c r="G809" s="1">
        <v>2018</v>
      </c>
      <c r="H809" s="1">
        <v>7</v>
      </c>
      <c r="I809" s="1" t="s">
        <v>86</v>
      </c>
      <c r="J809" s="1" t="s">
        <v>41</v>
      </c>
      <c r="K809" s="1" t="s">
        <v>20</v>
      </c>
      <c r="L809" s="1" t="s">
        <v>87</v>
      </c>
      <c r="M809" s="1" t="s">
        <v>43</v>
      </c>
      <c r="O809">
        <f t="shared" si="11"/>
        <v>216.57142857142856</v>
      </c>
    </row>
    <row r="810" spans="1:15" x14ac:dyDescent="0.25">
      <c r="A810" s="1" t="s">
        <v>1221</v>
      </c>
      <c r="B810" s="2">
        <v>43306</v>
      </c>
      <c r="C810" s="1" t="s">
        <v>85</v>
      </c>
      <c r="E810" s="3">
        <v>262.51</v>
      </c>
      <c r="F810" s="4">
        <v>262.51</v>
      </c>
      <c r="G810" s="1">
        <v>2018</v>
      </c>
      <c r="H810" s="1">
        <v>7</v>
      </c>
      <c r="I810" s="1" t="s">
        <v>86</v>
      </c>
      <c r="J810" s="1" t="s">
        <v>41</v>
      </c>
      <c r="K810" s="1" t="s">
        <v>20</v>
      </c>
      <c r="L810" s="1" t="s">
        <v>87</v>
      </c>
      <c r="M810" s="1" t="s">
        <v>43</v>
      </c>
      <c r="O810">
        <f t="shared" si="11"/>
        <v>208.34126984126982</v>
      </c>
    </row>
    <row r="811" spans="1:15" x14ac:dyDescent="0.25">
      <c r="A811" s="1" t="s">
        <v>1221</v>
      </c>
      <c r="B811" s="2">
        <v>43306</v>
      </c>
      <c r="C811" s="1" t="s">
        <v>85</v>
      </c>
      <c r="E811" s="3">
        <v>228.45</v>
      </c>
      <c r="F811" s="4">
        <v>228.45</v>
      </c>
      <c r="G811" s="1">
        <v>2018</v>
      </c>
      <c r="H811" s="1">
        <v>7</v>
      </c>
      <c r="I811" s="1" t="s">
        <v>86</v>
      </c>
      <c r="J811" s="1" t="s">
        <v>41</v>
      </c>
      <c r="K811" s="1" t="s">
        <v>20</v>
      </c>
      <c r="L811" s="1" t="s">
        <v>87</v>
      </c>
      <c r="M811" s="1" t="s">
        <v>43</v>
      </c>
      <c r="O811">
        <f t="shared" si="11"/>
        <v>181.3095238095238</v>
      </c>
    </row>
    <row r="812" spans="1:15" x14ac:dyDescent="0.25">
      <c r="A812" s="1" t="s">
        <v>1221</v>
      </c>
      <c r="B812" s="2">
        <v>43306</v>
      </c>
      <c r="C812" s="1" t="s">
        <v>85</v>
      </c>
      <c r="E812" s="3">
        <v>225.42</v>
      </c>
      <c r="F812" s="4">
        <v>225.42</v>
      </c>
      <c r="G812" s="1">
        <v>2018</v>
      </c>
      <c r="H812" s="1">
        <v>7</v>
      </c>
      <c r="I812" s="1" t="s">
        <v>86</v>
      </c>
      <c r="J812" s="1" t="s">
        <v>41</v>
      </c>
      <c r="K812" s="1" t="s">
        <v>20</v>
      </c>
      <c r="L812" s="1" t="s">
        <v>87</v>
      </c>
      <c r="M812" s="1" t="s">
        <v>43</v>
      </c>
      <c r="O812">
        <f t="shared" si="11"/>
        <v>178.9047619047619</v>
      </c>
    </row>
    <row r="813" spans="1:15" x14ac:dyDescent="0.25">
      <c r="A813" s="1" t="s">
        <v>1220</v>
      </c>
      <c r="B813" s="2">
        <v>43306</v>
      </c>
      <c r="C813" s="1" t="s">
        <v>85</v>
      </c>
      <c r="E813" s="3">
        <v>208.5</v>
      </c>
      <c r="F813" s="4">
        <v>208.5</v>
      </c>
      <c r="G813" s="1">
        <v>2018</v>
      </c>
      <c r="H813" s="1">
        <v>7</v>
      </c>
      <c r="I813" s="1" t="s">
        <v>86</v>
      </c>
      <c r="J813" s="1" t="s">
        <v>41</v>
      </c>
      <c r="K813" s="1" t="s">
        <v>20</v>
      </c>
      <c r="L813" s="1" t="s">
        <v>87</v>
      </c>
      <c r="M813" s="1" t="s">
        <v>43</v>
      </c>
      <c r="O813">
        <f t="shared" si="11"/>
        <v>165.47619047619048</v>
      </c>
    </row>
    <row r="814" spans="1:15" x14ac:dyDescent="0.25">
      <c r="A814" s="1" t="s">
        <v>1220</v>
      </c>
      <c r="B814" s="2">
        <v>43306</v>
      </c>
      <c r="C814" s="1" t="s">
        <v>85</v>
      </c>
      <c r="E814" s="3">
        <v>199.67</v>
      </c>
      <c r="F814" s="4">
        <v>199.67</v>
      </c>
      <c r="G814" s="1">
        <v>2018</v>
      </c>
      <c r="H814" s="1">
        <v>7</v>
      </c>
      <c r="I814" s="1" t="s">
        <v>86</v>
      </c>
      <c r="J814" s="1" t="s">
        <v>41</v>
      </c>
      <c r="K814" s="1" t="s">
        <v>20</v>
      </c>
      <c r="L814" s="1" t="s">
        <v>87</v>
      </c>
      <c r="M814" s="1" t="s">
        <v>43</v>
      </c>
      <c r="O814">
        <f t="shared" si="11"/>
        <v>158.46825396825395</v>
      </c>
    </row>
    <row r="815" spans="1:15" x14ac:dyDescent="0.25">
      <c r="A815" s="1" t="s">
        <v>1222</v>
      </c>
      <c r="B815" s="2">
        <v>43306</v>
      </c>
      <c r="C815" s="1" t="s">
        <v>85</v>
      </c>
      <c r="E815" s="3">
        <v>165.01</v>
      </c>
      <c r="F815" s="4">
        <v>165.01</v>
      </c>
      <c r="G815" s="1">
        <v>2018</v>
      </c>
      <c r="H815" s="1">
        <v>7</v>
      </c>
      <c r="I815" s="1" t="s">
        <v>40</v>
      </c>
      <c r="J815" s="1" t="s">
        <v>41</v>
      </c>
      <c r="K815" s="1" t="s">
        <v>20</v>
      </c>
      <c r="L815" s="1" t="s">
        <v>42</v>
      </c>
      <c r="M815" s="1" t="s">
        <v>43</v>
      </c>
      <c r="O815">
        <f t="shared" si="11"/>
        <v>130.96031746031744</v>
      </c>
    </row>
    <row r="816" spans="1:15" x14ac:dyDescent="0.25">
      <c r="A816" s="1" t="s">
        <v>1221</v>
      </c>
      <c r="B816" s="2">
        <v>43306</v>
      </c>
      <c r="C816" s="1" t="s">
        <v>85</v>
      </c>
      <c r="D816" s="3">
        <v>20</v>
      </c>
      <c r="E816" s="3">
        <v>133.86000000000001</v>
      </c>
      <c r="F816" s="4">
        <v>111.55</v>
      </c>
      <c r="G816" s="1">
        <v>2018</v>
      </c>
      <c r="H816" s="1">
        <v>7</v>
      </c>
      <c r="I816" s="1" t="s">
        <v>34</v>
      </c>
      <c r="J816" s="1" t="s">
        <v>41</v>
      </c>
      <c r="K816" s="1" t="s">
        <v>20</v>
      </c>
      <c r="L816" s="1" t="s">
        <v>36</v>
      </c>
      <c r="M816" s="1" t="s">
        <v>43</v>
      </c>
      <c r="O816">
        <f t="shared" si="11"/>
        <v>88.531746031746025</v>
      </c>
    </row>
    <row r="817" spans="1:15" x14ac:dyDescent="0.25">
      <c r="A817" s="1" t="s">
        <v>1220</v>
      </c>
      <c r="B817" s="2">
        <v>43306</v>
      </c>
      <c r="C817" s="1" t="s">
        <v>85</v>
      </c>
      <c r="E817" s="3">
        <v>98.12</v>
      </c>
      <c r="F817" s="4">
        <v>98.12</v>
      </c>
      <c r="G817" s="1">
        <v>2018</v>
      </c>
      <c r="H817" s="1">
        <v>7</v>
      </c>
      <c r="I817" s="1" t="s">
        <v>86</v>
      </c>
      <c r="J817" s="1" t="s">
        <v>41</v>
      </c>
      <c r="K817" s="1" t="s">
        <v>20</v>
      </c>
      <c r="L817" s="1" t="s">
        <v>87</v>
      </c>
      <c r="M817" s="1" t="s">
        <v>43</v>
      </c>
      <c r="O817">
        <f t="shared" si="11"/>
        <v>77.873015873015873</v>
      </c>
    </row>
    <row r="818" spans="1:15" x14ac:dyDescent="0.25">
      <c r="A818" s="1" t="s">
        <v>1221</v>
      </c>
      <c r="B818" s="2">
        <v>43306</v>
      </c>
      <c r="C818" s="1" t="s">
        <v>85</v>
      </c>
      <c r="E818" s="3">
        <v>92</v>
      </c>
      <c r="F818" s="4">
        <v>92</v>
      </c>
      <c r="G818" s="1">
        <v>2018</v>
      </c>
      <c r="H818" s="1">
        <v>7</v>
      </c>
      <c r="I818" s="1" t="s">
        <v>86</v>
      </c>
      <c r="J818" s="1" t="s">
        <v>41</v>
      </c>
      <c r="K818" s="1" t="s">
        <v>20</v>
      </c>
      <c r="L818" s="1" t="s">
        <v>87</v>
      </c>
      <c r="M818" s="1" t="s">
        <v>43</v>
      </c>
      <c r="O818">
        <f t="shared" si="11"/>
        <v>73.015873015873012</v>
      </c>
    </row>
    <row r="819" spans="1:15" x14ac:dyDescent="0.25">
      <c r="A819" s="1" t="s">
        <v>1220</v>
      </c>
      <c r="B819" s="2">
        <v>43306</v>
      </c>
      <c r="C819" s="1" t="s">
        <v>85</v>
      </c>
      <c r="E819" s="3">
        <v>92</v>
      </c>
      <c r="F819" s="4">
        <v>92</v>
      </c>
      <c r="G819" s="1">
        <v>2018</v>
      </c>
      <c r="H819" s="1">
        <v>7</v>
      </c>
      <c r="I819" s="1" t="s">
        <v>86</v>
      </c>
      <c r="J819" s="1" t="s">
        <v>41</v>
      </c>
      <c r="K819" s="1" t="s">
        <v>20</v>
      </c>
      <c r="L819" s="1" t="s">
        <v>87</v>
      </c>
      <c r="M819" s="1" t="s">
        <v>43</v>
      </c>
      <c r="O819">
        <f t="shared" si="11"/>
        <v>73.015873015873012</v>
      </c>
    </row>
    <row r="820" spans="1:15" x14ac:dyDescent="0.25">
      <c r="A820" s="1" t="s">
        <v>1221</v>
      </c>
      <c r="B820" s="2">
        <v>43306</v>
      </c>
      <c r="C820" s="1" t="s">
        <v>85</v>
      </c>
      <c r="E820" s="3">
        <v>91.26</v>
      </c>
      <c r="F820" s="4">
        <v>91.26</v>
      </c>
      <c r="G820" s="1">
        <v>2018</v>
      </c>
      <c r="H820" s="1">
        <v>7</v>
      </c>
      <c r="I820" s="1" t="s">
        <v>86</v>
      </c>
      <c r="J820" s="1" t="s">
        <v>41</v>
      </c>
      <c r="K820" s="1" t="s">
        <v>20</v>
      </c>
      <c r="L820" s="1" t="s">
        <v>87</v>
      </c>
      <c r="M820" s="1" t="s">
        <v>43</v>
      </c>
      <c r="O820">
        <f t="shared" si="11"/>
        <v>72.428571428571431</v>
      </c>
    </row>
    <row r="821" spans="1:15" x14ac:dyDescent="0.25">
      <c r="A821" s="1" t="s">
        <v>1221</v>
      </c>
      <c r="B821" s="2">
        <v>43306</v>
      </c>
      <c r="C821" s="1" t="s">
        <v>85</v>
      </c>
      <c r="D821" s="3">
        <v>20</v>
      </c>
      <c r="E821" s="3">
        <v>92.01</v>
      </c>
      <c r="F821" s="4">
        <v>76.67</v>
      </c>
      <c r="G821" s="1">
        <v>2018</v>
      </c>
      <c r="H821" s="1">
        <v>7</v>
      </c>
      <c r="I821" s="1" t="s">
        <v>56</v>
      </c>
      <c r="J821" s="1" t="s">
        <v>41</v>
      </c>
      <c r="K821" s="1" t="s">
        <v>20</v>
      </c>
      <c r="L821" s="1" t="s">
        <v>57</v>
      </c>
      <c r="M821" s="1" t="s">
        <v>43</v>
      </c>
      <c r="O821">
        <f t="shared" si="11"/>
        <v>60.849206349206348</v>
      </c>
    </row>
    <row r="822" spans="1:15" x14ac:dyDescent="0.25">
      <c r="A822" s="1" t="s">
        <v>1220</v>
      </c>
      <c r="B822" s="2">
        <v>43306</v>
      </c>
      <c r="C822" s="1" t="s">
        <v>85</v>
      </c>
      <c r="D822" s="3">
        <v>20</v>
      </c>
      <c r="E822" s="3">
        <v>89</v>
      </c>
      <c r="F822" s="4">
        <v>74.17</v>
      </c>
      <c r="G822" s="1">
        <v>2018</v>
      </c>
      <c r="H822" s="1">
        <v>7</v>
      </c>
      <c r="I822" s="1" t="s">
        <v>56</v>
      </c>
      <c r="J822" s="1" t="s">
        <v>41</v>
      </c>
      <c r="K822" s="1" t="s">
        <v>20</v>
      </c>
      <c r="L822" s="1" t="s">
        <v>57</v>
      </c>
      <c r="M822" s="1" t="s">
        <v>43</v>
      </c>
      <c r="O822">
        <f t="shared" si="11"/>
        <v>58.865079365079367</v>
      </c>
    </row>
    <row r="823" spans="1:15" x14ac:dyDescent="0.25">
      <c r="A823" s="1" t="s">
        <v>1220</v>
      </c>
      <c r="B823" s="2">
        <v>43306</v>
      </c>
      <c r="C823" s="1" t="s">
        <v>85</v>
      </c>
      <c r="D823" s="3">
        <v>20</v>
      </c>
      <c r="E823" s="3">
        <v>87.6</v>
      </c>
      <c r="F823" s="4">
        <v>73</v>
      </c>
      <c r="G823" s="1">
        <v>2018</v>
      </c>
      <c r="H823" s="1">
        <v>7</v>
      </c>
      <c r="I823" s="1" t="s">
        <v>34</v>
      </c>
      <c r="J823" s="1" t="s">
        <v>41</v>
      </c>
      <c r="K823" s="1" t="s">
        <v>20</v>
      </c>
      <c r="L823" s="1" t="s">
        <v>36</v>
      </c>
      <c r="M823" s="1" t="s">
        <v>43</v>
      </c>
      <c r="O823">
        <f t="shared" si="11"/>
        <v>57.936507936507937</v>
      </c>
    </row>
    <row r="824" spans="1:15" x14ac:dyDescent="0.25">
      <c r="A824" s="1" t="s">
        <v>1221</v>
      </c>
      <c r="B824" s="2">
        <v>43306</v>
      </c>
      <c r="C824" s="1" t="s">
        <v>85</v>
      </c>
      <c r="D824" s="3">
        <v>20</v>
      </c>
      <c r="E824" s="3">
        <v>86.8</v>
      </c>
      <c r="F824" s="4">
        <v>72.33</v>
      </c>
      <c r="G824" s="1">
        <v>2018</v>
      </c>
      <c r="H824" s="1">
        <v>7</v>
      </c>
      <c r="I824" s="1" t="s">
        <v>34</v>
      </c>
      <c r="J824" s="1" t="s">
        <v>41</v>
      </c>
      <c r="K824" s="1" t="s">
        <v>20</v>
      </c>
      <c r="L824" s="1" t="s">
        <v>36</v>
      </c>
      <c r="M824" s="1" t="s">
        <v>43</v>
      </c>
      <c r="O824">
        <f t="shared" si="11"/>
        <v>57.404761904761905</v>
      </c>
    </row>
    <row r="825" spans="1:15" x14ac:dyDescent="0.25">
      <c r="A825" s="1" t="s">
        <v>1220</v>
      </c>
      <c r="B825" s="2">
        <v>43306</v>
      </c>
      <c r="C825" s="1" t="s">
        <v>85</v>
      </c>
      <c r="E825" s="3">
        <v>71.02</v>
      </c>
      <c r="F825" s="4">
        <v>71.02</v>
      </c>
      <c r="G825" s="1">
        <v>2018</v>
      </c>
      <c r="H825" s="1">
        <v>7</v>
      </c>
      <c r="I825" s="1" t="s">
        <v>18</v>
      </c>
      <c r="J825" s="1" t="s">
        <v>41</v>
      </c>
      <c r="K825" s="1" t="s">
        <v>20</v>
      </c>
      <c r="L825" s="1" t="s">
        <v>21</v>
      </c>
      <c r="M825" s="1" t="s">
        <v>43</v>
      </c>
      <c r="O825">
        <f t="shared" si="11"/>
        <v>56.36507936507936</v>
      </c>
    </row>
    <row r="826" spans="1:15" x14ac:dyDescent="0.25">
      <c r="A826" s="1" t="s">
        <v>1221</v>
      </c>
      <c r="B826" s="2">
        <v>43306</v>
      </c>
      <c r="C826" s="1" t="s">
        <v>85</v>
      </c>
      <c r="E826" s="3">
        <v>63.93</v>
      </c>
      <c r="F826" s="4">
        <v>63.93</v>
      </c>
      <c r="G826" s="1">
        <v>2018</v>
      </c>
      <c r="H826" s="1">
        <v>7</v>
      </c>
      <c r="I826" s="1" t="s">
        <v>86</v>
      </c>
      <c r="J826" s="1" t="s">
        <v>41</v>
      </c>
      <c r="K826" s="1" t="s">
        <v>20</v>
      </c>
      <c r="L826" s="1" t="s">
        <v>87</v>
      </c>
      <c r="M826" s="1" t="s">
        <v>43</v>
      </c>
      <c r="O826">
        <f t="shared" si="11"/>
        <v>50.738095238095241</v>
      </c>
    </row>
    <row r="827" spans="1:15" x14ac:dyDescent="0.25">
      <c r="A827" s="1" t="s">
        <v>1221</v>
      </c>
      <c r="B827" s="2">
        <v>43306</v>
      </c>
      <c r="C827" s="1" t="s">
        <v>85</v>
      </c>
      <c r="E827" s="3">
        <v>58.04</v>
      </c>
      <c r="F827" s="4">
        <v>58.04</v>
      </c>
      <c r="G827" s="1">
        <v>2018</v>
      </c>
      <c r="H827" s="1">
        <v>7</v>
      </c>
      <c r="I827" s="1" t="s">
        <v>86</v>
      </c>
      <c r="J827" s="1" t="s">
        <v>41</v>
      </c>
      <c r="K827" s="1" t="s">
        <v>20</v>
      </c>
      <c r="L827" s="1" t="s">
        <v>87</v>
      </c>
      <c r="M827" s="1" t="s">
        <v>43</v>
      </c>
      <c r="O827">
        <f t="shared" si="11"/>
        <v>46.063492063492063</v>
      </c>
    </row>
    <row r="828" spans="1:15" x14ac:dyDescent="0.25">
      <c r="A828" s="1" t="s">
        <v>1221</v>
      </c>
      <c r="B828" s="2">
        <v>43306</v>
      </c>
      <c r="C828" s="1" t="s">
        <v>85</v>
      </c>
      <c r="E828" s="3">
        <v>55.8</v>
      </c>
      <c r="F828" s="4">
        <v>55.8</v>
      </c>
      <c r="G828" s="1">
        <v>2018</v>
      </c>
      <c r="H828" s="1">
        <v>7</v>
      </c>
      <c r="I828" s="1" t="s">
        <v>86</v>
      </c>
      <c r="J828" s="1" t="s">
        <v>41</v>
      </c>
      <c r="K828" s="1" t="s">
        <v>20</v>
      </c>
      <c r="L828" s="1" t="s">
        <v>87</v>
      </c>
      <c r="M828" s="1" t="s">
        <v>43</v>
      </c>
      <c r="O828">
        <f t="shared" si="11"/>
        <v>44.285714285714285</v>
      </c>
    </row>
    <row r="829" spans="1:15" x14ac:dyDescent="0.25">
      <c r="A829" s="1" t="s">
        <v>1220</v>
      </c>
      <c r="B829" s="2">
        <v>43306</v>
      </c>
      <c r="C829" s="1" t="s">
        <v>85</v>
      </c>
      <c r="D829" s="3">
        <v>20</v>
      </c>
      <c r="E829" s="3">
        <v>63.25</v>
      </c>
      <c r="F829" s="4">
        <v>52.71</v>
      </c>
      <c r="G829" s="1">
        <v>2018</v>
      </c>
      <c r="H829" s="1">
        <v>7</v>
      </c>
      <c r="I829" s="1" t="s">
        <v>34</v>
      </c>
      <c r="J829" s="1" t="s">
        <v>41</v>
      </c>
      <c r="K829" s="1" t="s">
        <v>20</v>
      </c>
      <c r="L829" s="1" t="s">
        <v>36</v>
      </c>
      <c r="M829" s="1" t="s">
        <v>43</v>
      </c>
      <c r="O829">
        <f t="shared" si="11"/>
        <v>41.833333333333336</v>
      </c>
    </row>
    <row r="830" spans="1:15" x14ac:dyDescent="0.25">
      <c r="A830" s="1" t="s">
        <v>1221</v>
      </c>
      <c r="B830" s="2">
        <v>43306</v>
      </c>
      <c r="C830" s="1" t="s">
        <v>85</v>
      </c>
      <c r="E830" s="3">
        <v>50.82</v>
      </c>
      <c r="F830" s="4">
        <v>50.82</v>
      </c>
      <c r="G830" s="1">
        <v>2018</v>
      </c>
      <c r="H830" s="1">
        <v>7</v>
      </c>
      <c r="I830" s="1" t="s">
        <v>86</v>
      </c>
      <c r="J830" s="1" t="s">
        <v>41</v>
      </c>
      <c r="K830" s="1" t="s">
        <v>20</v>
      </c>
      <c r="L830" s="1" t="s">
        <v>87</v>
      </c>
      <c r="M830" s="1" t="s">
        <v>43</v>
      </c>
      <c r="O830">
        <f t="shared" si="11"/>
        <v>40.333333333333336</v>
      </c>
    </row>
    <row r="831" spans="1:15" x14ac:dyDescent="0.25">
      <c r="A831" s="1" t="s">
        <v>1220</v>
      </c>
      <c r="B831" s="2">
        <v>43306</v>
      </c>
      <c r="C831" s="1" t="s">
        <v>85</v>
      </c>
      <c r="E831" s="3">
        <v>50.01</v>
      </c>
      <c r="F831" s="4">
        <v>50.01</v>
      </c>
      <c r="G831" s="1">
        <v>2018</v>
      </c>
      <c r="H831" s="1">
        <v>7</v>
      </c>
      <c r="I831" s="1" t="s">
        <v>86</v>
      </c>
      <c r="J831" s="1" t="s">
        <v>41</v>
      </c>
      <c r="K831" s="1" t="s">
        <v>20</v>
      </c>
      <c r="L831" s="1" t="s">
        <v>87</v>
      </c>
      <c r="M831" s="1" t="s">
        <v>43</v>
      </c>
      <c r="O831">
        <f t="shared" si="11"/>
        <v>39.69047619047619</v>
      </c>
    </row>
    <row r="832" spans="1:15" x14ac:dyDescent="0.25">
      <c r="A832" s="1" t="s">
        <v>1220</v>
      </c>
      <c r="B832" s="2">
        <v>43306</v>
      </c>
      <c r="C832" s="1" t="s">
        <v>85</v>
      </c>
      <c r="E832" s="3">
        <v>42.25</v>
      </c>
      <c r="F832" s="4">
        <v>42.25</v>
      </c>
      <c r="G832" s="1">
        <v>2018</v>
      </c>
      <c r="H832" s="1">
        <v>7</v>
      </c>
      <c r="I832" s="1" t="s">
        <v>86</v>
      </c>
      <c r="J832" s="1" t="s">
        <v>41</v>
      </c>
      <c r="K832" s="1" t="s">
        <v>20</v>
      </c>
      <c r="L832" s="1" t="s">
        <v>87</v>
      </c>
      <c r="M832" s="1" t="s">
        <v>43</v>
      </c>
      <c r="O832">
        <f t="shared" si="11"/>
        <v>33.531746031746032</v>
      </c>
    </row>
    <row r="833" spans="1:15" x14ac:dyDescent="0.25">
      <c r="A833" s="1" t="s">
        <v>1221</v>
      </c>
      <c r="B833" s="2">
        <v>43306</v>
      </c>
      <c r="C833" s="1" t="s">
        <v>85</v>
      </c>
      <c r="E833" s="3">
        <v>13.21</v>
      </c>
      <c r="F833" s="4">
        <v>13.21</v>
      </c>
      <c r="G833" s="1">
        <v>2018</v>
      </c>
      <c r="H833" s="1">
        <v>7</v>
      </c>
      <c r="I833" s="1" t="s">
        <v>18</v>
      </c>
      <c r="J833" s="1" t="s">
        <v>41</v>
      </c>
      <c r="K833" s="1" t="s">
        <v>20</v>
      </c>
      <c r="L833" s="1" t="s">
        <v>21</v>
      </c>
      <c r="M833" s="1" t="s">
        <v>43</v>
      </c>
      <c r="O833">
        <f t="shared" si="11"/>
        <v>10.484126984126984</v>
      </c>
    </row>
    <row r="834" spans="1:15" x14ac:dyDescent="0.25">
      <c r="A834" s="1" t="s">
        <v>1223</v>
      </c>
      <c r="B834" s="2">
        <v>43306</v>
      </c>
      <c r="C834" s="1" t="s">
        <v>1224</v>
      </c>
      <c r="E834" s="3">
        <v>236.49</v>
      </c>
      <c r="F834" s="4">
        <v>236.49</v>
      </c>
      <c r="G834" s="1">
        <v>2018</v>
      </c>
      <c r="H834" s="1">
        <v>7</v>
      </c>
      <c r="I834" s="1" t="s">
        <v>24</v>
      </c>
      <c r="J834" s="1" t="s">
        <v>25</v>
      </c>
      <c r="K834" s="1" t="s">
        <v>20</v>
      </c>
      <c r="L834" s="1" t="s">
        <v>26</v>
      </c>
      <c r="M834" s="1" t="s">
        <v>27</v>
      </c>
    </row>
    <row r="835" spans="1:15" x14ac:dyDescent="0.25">
      <c r="A835" s="1" t="s">
        <v>1225</v>
      </c>
      <c r="B835" s="2">
        <v>43306</v>
      </c>
      <c r="C835" s="1" t="s">
        <v>1226</v>
      </c>
      <c r="E835" s="3">
        <v>87.32</v>
      </c>
      <c r="F835" s="4">
        <v>87.32</v>
      </c>
      <c r="G835" s="1">
        <v>2018</v>
      </c>
      <c r="H835" s="1">
        <v>7</v>
      </c>
      <c r="I835" s="1" t="s">
        <v>86</v>
      </c>
      <c r="J835" s="1" t="s">
        <v>35</v>
      </c>
      <c r="K835" s="1" t="s">
        <v>20</v>
      </c>
      <c r="L835" s="1" t="s">
        <v>87</v>
      </c>
      <c r="M835" s="1" t="s">
        <v>37</v>
      </c>
    </row>
    <row r="836" spans="1:15" x14ac:dyDescent="0.25">
      <c r="A836" s="1" t="s">
        <v>1227</v>
      </c>
      <c r="B836" s="2">
        <v>43306</v>
      </c>
      <c r="C836" s="1" t="s">
        <v>1228</v>
      </c>
      <c r="D836" s="3">
        <v>20</v>
      </c>
      <c r="E836" s="3">
        <v>98.78</v>
      </c>
      <c r="F836" s="4">
        <v>82.32</v>
      </c>
      <c r="G836" s="1">
        <v>2018</v>
      </c>
      <c r="H836" s="1">
        <v>7</v>
      </c>
      <c r="I836" s="1" t="s">
        <v>34</v>
      </c>
      <c r="J836" s="1" t="s">
        <v>237</v>
      </c>
      <c r="K836" s="1" t="s">
        <v>20</v>
      </c>
      <c r="L836" s="1" t="s">
        <v>36</v>
      </c>
      <c r="M836" s="1" t="s">
        <v>238</v>
      </c>
    </row>
    <row r="837" spans="1:15" x14ac:dyDescent="0.25">
      <c r="A837" s="1" t="s">
        <v>1221</v>
      </c>
      <c r="B837" s="2">
        <v>43306</v>
      </c>
      <c r="C837" s="1" t="s">
        <v>476</v>
      </c>
      <c r="D837" s="3">
        <v>20</v>
      </c>
      <c r="E837" s="3">
        <v>18</v>
      </c>
      <c r="F837" s="4">
        <v>15</v>
      </c>
      <c r="G837" s="1">
        <v>2018</v>
      </c>
      <c r="H837" s="1">
        <v>7</v>
      </c>
      <c r="I837" s="1" t="s">
        <v>56</v>
      </c>
      <c r="J837" s="1" t="s">
        <v>41</v>
      </c>
      <c r="K837" s="1" t="s">
        <v>20</v>
      </c>
      <c r="L837" s="1" t="s">
        <v>57</v>
      </c>
      <c r="M837" s="1" t="s">
        <v>43</v>
      </c>
    </row>
    <row r="838" spans="1:15" x14ac:dyDescent="0.25">
      <c r="A838" s="1" t="s">
        <v>1221</v>
      </c>
      <c r="B838" s="2">
        <v>43306</v>
      </c>
      <c r="C838" s="1" t="s">
        <v>476</v>
      </c>
      <c r="D838" s="3">
        <v>20</v>
      </c>
      <c r="E838" s="3">
        <v>23</v>
      </c>
      <c r="F838" s="4">
        <v>19.170000000000002</v>
      </c>
      <c r="G838" s="1">
        <v>2018</v>
      </c>
      <c r="H838" s="1">
        <v>7</v>
      </c>
      <c r="I838" s="1" t="s">
        <v>34</v>
      </c>
      <c r="J838" s="1" t="s">
        <v>41</v>
      </c>
      <c r="K838" s="1" t="s">
        <v>20</v>
      </c>
      <c r="L838" s="1" t="s">
        <v>36</v>
      </c>
      <c r="M838" s="1" t="s">
        <v>43</v>
      </c>
    </row>
    <row r="839" spans="1:15" x14ac:dyDescent="0.25">
      <c r="A839" s="1" t="s">
        <v>1220</v>
      </c>
      <c r="B839" s="2">
        <v>43306</v>
      </c>
      <c r="C839" s="1" t="s">
        <v>476</v>
      </c>
      <c r="E839" s="3">
        <v>23.52</v>
      </c>
      <c r="F839" s="4">
        <v>23.52</v>
      </c>
      <c r="G839" s="1">
        <v>2018</v>
      </c>
      <c r="H839" s="1">
        <v>7</v>
      </c>
      <c r="I839" s="1" t="s">
        <v>312</v>
      </c>
      <c r="J839" s="1" t="s">
        <v>41</v>
      </c>
      <c r="K839" s="1" t="s">
        <v>20</v>
      </c>
      <c r="L839" s="1" t="s">
        <v>313</v>
      </c>
      <c r="M839" s="1" t="s">
        <v>43</v>
      </c>
    </row>
    <row r="840" spans="1:15" x14ac:dyDescent="0.25">
      <c r="A840" s="1" t="s">
        <v>1220</v>
      </c>
      <c r="B840" s="2">
        <v>43306</v>
      </c>
      <c r="C840" s="1" t="s">
        <v>906</v>
      </c>
      <c r="E840" s="3">
        <v>80.2</v>
      </c>
      <c r="F840" s="4">
        <v>80.2</v>
      </c>
      <c r="G840" s="1">
        <v>2018</v>
      </c>
      <c r="H840" s="1">
        <v>7</v>
      </c>
      <c r="I840" s="1" t="s">
        <v>86</v>
      </c>
      <c r="J840" s="1" t="s">
        <v>41</v>
      </c>
      <c r="K840" s="1" t="s">
        <v>20</v>
      </c>
      <c r="L840" s="1" t="s">
        <v>87</v>
      </c>
      <c r="M840" s="1" t="s">
        <v>43</v>
      </c>
    </row>
    <row r="841" spans="1:15" x14ac:dyDescent="0.25">
      <c r="A841" s="1" t="s">
        <v>1229</v>
      </c>
      <c r="B841" s="2">
        <v>43306</v>
      </c>
      <c r="C841" s="1" t="s">
        <v>1230</v>
      </c>
      <c r="E841" s="3">
        <v>570</v>
      </c>
      <c r="F841" s="4">
        <v>570</v>
      </c>
      <c r="G841" s="1">
        <v>2018</v>
      </c>
      <c r="H841" s="1">
        <v>7</v>
      </c>
      <c r="I841" s="1" t="s">
        <v>704</v>
      </c>
      <c r="J841" s="1" t="s">
        <v>35</v>
      </c>
      <c r="K841" s="1" t="s">
        <v>20</v>
      </c>
      <c r="L841" s="1" t="s">
        <v>705</v>
      </c>
      <c r="M841" s="1" t="s">
        <v>37</v>
      </c>
    </row>
    <row r="842" spans="1:15" x14ac:dyDescent="0.25">
      <c r="A842" s="1" t="s">
        <v>1231</v>
      </c>
      <c r="B842" s="2">
        <v>43306</v>
      </c>
      <c r="C842" s="1" t="s">
        <v>1232</v>
      </c>
      <c r="E842" s="3">
        <v>405.6</v>
      </c>
      <c r="F842" s="4">
        <v>405.6</v>
      </c>
      <c r="G842" s="1">
        <v>2018</v>
      </c>
      <c r="H842" s="1">
        <v>7</v>
      </c>
      <c r="I842" s="1" t="s">
        <v>345</v>
      </c>
      <c r="J842" s="1" t="s">
        <v>35</v>
      </c>
      <c r="K842" s="1" t="s">
        <v>20</v>
      </c>
      <c r="L842" s="1" t="s">
        <v>346</v>
      </c>
      <c r="M842" s="1" t="s">
        <v>37</v>
      </c>
      <c r="O842">
        <f>F842*5.3</f>
        <v>2149.6799999999998</v>
      </c>
    </row>
    <row r="843" spans="1:15" x14ac:dyDescent="0.25">
      <c r="A843" s="1" t="s">
        <v>1233</v>
      </c>
      <c r="B843" s="2">
        <v>43306</v>
      </c>
      <c r="C843" s="1" t="s">
        <v>1234</v>
      </c>
      <c r="E843" s="3">
        <v>193.2</v>
      </c>
      <c r="F843" s="4">
        <v>193.2</v>
      </c>
      <c r="G843" s="1">
        <v>2018</v>
      </c>
      <c r="H843" s="1">
        <v>7</v>
      </c>
      <c r="I843" s="1" t="s">
        <v>91</v>
      </c>
      <c r="J843" s="1" t="s">
        <v>35</v>
      </c>
      <c r="K843" s="1" t="s">
        <v>20</v>
      </c>
      <c r="L843" s="1" t="s">
        <v>93</v>
      </c>
      <c r="M843" s="1" t="s">
        <v>37</v>
      </c>
    </row>
    <row r="844" spans="1:15" x14ac:dyDescent="0.25">
      <c r="A844" s="1" t="s">
        <v>1235</v>
      </c>
      <c r="B844" s="2">
        <v>43306</v>
      </c>
      <c r="C844" s="1" t="s">
        <v>1236</v>
      </c>
      <c r="E844" s="3">
        <v>31.44</v>
      </c>
      <c r="F844" s="4">
        <v>31.44</v>
      </c>
      <c r="G844" s="1">
        <v>2018</v>
      </c>
      <c r="H844" s="1">
        <v>7</v>
      </c>
      <c r="I844" s="1" t="s">
        <v>345</v>
      </c>
      <c r="J844" s="1" t="s">
        <v>35</v>
      </c>
      <c r="K844" s="1" t="s">
        <v>20</v>
      </c>
      <c r="L844" s="1" t="s">
        <v>346</v>
      </c>
      <c r="M844" s="1" t="s">
        <v>37</v>
      </c>
    </row>
    <row r="845" spans="1:15" x14ac:dyDescent="0.25">
      <c r="A845" s="1" t="s">
        <v>1237</v>
      </c>
      <c r="B845" s="2">
        <v>43306</v>
      </c>
      <c r="C845" s="1" t="s">
        <v>1238</v>
      </c>
      <c r="E845" s="3">
        <v>534</v>
      </c>
      <c r="F845" s="4">
        <v>534</v>
      </c>
      <c r="G845" s="1">
        <v>2018</v>
      </c>
      <c r="H845" s="1">
        <v>7</v>
      </c>
      <c r="I845" s="1" t="s">
        <v>40</v>
      </c>
      <c r="J845" s="1" t="s">
        <v>177</v>
      </c>
      <c r="K845" s="1" t="s">
        <v>20</v>
      </c>
      <c r="L845" s="1" t="s">
        <v>42</v>
      </c>
      <c r="M845" s="1" t="s">
        <v>178</v>
      </c>
    </row>
    <row r="846" spans="1:15" x14ac:dyDescent="0.25">
      <c r="A846" s="1" t="s">
        <v>1239</v>
      </c>
      <c r="B846" s="2">
        <v>43306</v>
      </c>
      <c r="C846" s="1" t="s">
        <v>1240</v>
      </c>
      <c r="E846" s="3">
        <v>174.23</v>
      </c>
      <c r="F846" s="4">
        <v>174.23</v>
      </c>
      <c r="G846" s="1">
        <v>2018</v>
      </c>
      <c r="H846" s="1">
        <v>7</v>
      </c>
      <c r="I846" s="1" t="s">
        <v>138</v>
      </c>
      <c r="J846" s="1" t="s">
        <v>35</v>
      </c>
      <c r="K846" s="1" t="s">
        <v>20</v>
      </c>
      <c r="L846" s="1" t="s">
        <v>139</v>
      </c>
      <c r="M846" s="1" t="s">
        <v>37</v>
      </c>
    </row>
    <row r="847" spans="1:15" x14ac:dyDescent="0.25">
      <c r="A847" s="1" t="s">
        <v>1241</v>
      </c>
      <c r="B847" s="2">
        <v>43306</v>
      </c>
      <c r="C847" s="1" t="s">
        <v>1242</v>
      </c>
      <c r="D847" s="3">
        <v>20</v>
      </c>
      <c r="E847" s="3">
        <v>50.11</v>
      </c>
      <c r="F847" s="4">
        <v>41.76</v>
      </c>
      <c r="G847" s="1">
        <v>2018</v>
      </c>
      <c r="H847" s="1">
        <v>7</v>
      </c>
      <c r="I847" s="1" t="s">
        <v>34</v>
      </c>
      <c r="J847" s="1" t="s">
        <v>1106</v>
      </c>
      <c r="K847" s="1" t="s">
        <v>20</v>
      </c>
      <c r="L847" s="1" t="s">
        <v>36</v>
      </c>
      <c r="M847" s="1" t="s">
        <v>1107</v>
      </c>
    </row>
    <row r="848" spans="1:15" x14ac:dyDescent="0.25">
      <c r="A848" s="1" t="s">
        <v>1243</v>
      </c>
      <c r="B848" s="2">
        <v>43306</v>
      </c>
      <c r="C848" s="1" t="s">
        <v>1244</v>
      </c>
      <c r="E848" s="3">
        <v>96</v>
      </c>
      <c r="F848" s="4">
        <v>96</v>
      </c>
      <c r="G848" s="1">
        <v>2018</v>
      </c>
      <c r="H848" s="1">
        <v>7</v>
      </c>
      <c r="I848" s="1" t="s">
        <v>86</v>
      </c>
      <c r="J848" s="1" t="s">
        <v>35</v>
      </c>
      <c r="K848" s="1" t="s">
        <v>20</v>
      </c>
      <c r="L848" s="1" t="s">
        <v>87</v>
      </c>
      <c r="M848" s="1" t="s">
        <v>37</v>
      </c>
    </row>
    <row r="849" spans="1:15" x14ac:dyDescent="0.25">
      <c r="A849" s="1" t="s">
        <v>1245</v>
      </c>
      <c r="B849" s="2">
        <v>43306</v>
      </c>
      <c r="C849" s="1" t="s">
        <v>337</v>
      </c>
      <c r="E849" s="3">
        <v>7.02</v>
      </c>
      <c r="F849" s="4">
        <v>7.02</v>
      </c>
      <c r="G849" s="1">
        <v>2018</v>
      </c>
      <c r="H849" s="1">
        <v>7</v>
      </c>
      <c r="I849" s="1" t="s">
        <v>86</v>
      </c>
      <c r="J849" s="1" t="s">
        <v>378</v>
      </c>
      <c r="K849" s="1" t="s">
        <v>20</v>
      </c>
      <c r="L849" s="1" t="s">
        <v>87</v>
      </c>
      <c r="M849" s="1" t="s">
        <v>379</v>
      </c>
    </row>
    <row r="850" spans="1:15" x14ac:dyDescent="0.25">
      <c r="A850" s="1" t="s">
        <v>1220</v>
      </c>
      <c r="B850" s="2">
        <v>43306</v>
      </c>
      <c r="C850" s="1" t="s">
        <v>59</v>
      </c>
      <c r="E850" s="3">
        <v>62.1</v>
      </c>
      <c r="F850" s="4">
        <v>62.1</v>
      </c>
      <c r="G850" s="1">
        <v>2018</v>
      </c>
      <c r="H850" s="1">
        <v>7</v>
      </c>
      <c r="I850" s="1" t="s">
        <v>86</v>
      </c>
      <c r="J850" s="1" t="s">
        <v>41</v>
      </c>
      <c r="K850" s="1" t="s">
        <v>20</v>
      </c>
      <c r="L850" s="1" t="s">
        <v>87</v>
      </c>
      <c r="M850" s="1" t="s">
        <v>43</v>
      </c>
    </row>
    <row r="851" spans="1:15" x14ac:dyDescent="0.25">
      <c r="A851" s="1" t="s">
        <v>1221</v>
      </c>
      <c r="B851" s="2">
        <v>43306</v>
      </c>
      <c r="C851" s="1" t="s">
        <v>1018</v>
      </c>
      <c r="E851" s="3">
        <v>31.52</v>
      </c>
      <c r="F851" s="4">
        <v>31.52</v>
      </c>
      <c r="G851" s="1">
        <v>2018</v>
      </c>
      <c r="H851" s="1">
        <v>7</v>
      </c>
      <c r="I851" s="1" t="s">
        <v>312</v>
      </c>
      <c r="J851" s="1" t="s">
        <v>41</v>
      </c>
      <c r="K851" s="1" t="s">
        <v>20</v>
      </c>
      <c r="L851" s="1" t="s">
        <v>313</v>
      </c>
      <c r="M851" s="1" t="s">
        <v>43</v>
      </c>
    </row>
    <row r="852" spans="1:15" x14ac:dyDescent="0.25">
      <c r="A852" s="1" t="s">
        <v>1221</v>
      </c>
      <c r="B852" s="2">
        <v>43306</v>
      </c>
      <c r="C852" s="1" t="s">
        <v>1018</v>
      </c>
      <c r="E852" s="3">
        <v>88.77</v>
      </c>
      <c r="F852" s="4">
        <v>88.77</v>
      </c>
      <c r="G852" s="1">
        <v>2018</v>
      </c>
      <c r="H852" s="1">
        <v>7</v>
      </c>
      <c r="I852" s="1" t="s">
        <v>86</v>
      </c>
      <c r="J852" s="1" t="s">
        <v>41</v>
      </c>
      <c r="K852" s="1" t="s">
        <v>20</v>
      </c>
      <c r="L852" s="1" t="s">
        <v>87</v>
      </c>
      <c r="M852" s="1" t="s">
        <v>43</v>
      </c>
    </row>
    <row r="853" spans="1:15" x14ac:dyDescent="0.25">
      <c r="A853" s="1" t="s">
        <v>1246</v>
      </c>
      <c r="B853" s="2">
        <v>43306</v>
      </c>
      <c r="C853" s="1" t="s">
        <v>224</v>
      </c>
      <c r="E853" s="3">
        <v>161.51</v>
      </c>
      <c r="F853" s="4">
        <v>161.51</v>
      </c>
      <c r="G853" s="1">
        <v>2018</v>
      </c>
      <c r="H853" s="1">
        <v>7</v>
      </c>
      <c r="I853" s="1" t="s">
        <v>18</v>
      </c>
      <c r="J853" s="1" t="s">
        <v>51</v>
      </c>
      <c r="K853" s="1" t="s">
        <v>20</v>
      </c>
      <c r="L853" s="1" t="s">
        <v>21</v>
      </c>
      <c r="M853" s="1" t="s">
        <v>53</v>
      </c>
      <c r="O853">
        <f>F853* 6.04</f>
        <v>975.5204</v>
      </c>
    </row>
    <row r="854" spans="1:15" x14ac:dyDescent="0.25">
      <c r="A854" s="1" t="s">
        <v>1246</v>
      </c>
      <c r="B854" s="2">
        <v>43306</v>
      </c>
      <c r="C854" s="1" t="s">
        <v>224</v>
      </c>
      <c r="E854" s="3">
        <v>82.5</v>
      </c>
      <c r="F854" s="4">
        <v>82.5</v>
      </c>
      <c r="G854" s="1">
        <v>2018</v>
      </c>
      <c r="H854" s="1">
        <v>7</v>
      </c>
      <c r="I854" s="1" t="s">
        <v>50</v>
      </c>
      <c r="J854" s="1" t="s">
        <v>51</v>
      </c>
      <c r="K854" s="1" t="s">
        <v>20</v>
      </c>
      <c r="L854" s="1" t="s">
        <v>52</v>
      </c>
      <c r="M854" s="1" t="s">
        <v>53</v>
      </c>
      <c r="O854">
        <f>F854*7.34</f>
        <v>605.54999999999995</v>
      </c>
    </row>
    <row r="855" spans="1:15" x14ac:dyDescent="0.25">
      <c r="A855" s="1" t="s">
        <v>1247</v>
      </c>
      <c r="B855" s="2">
        <v>43306</v>
      </c>
      <c r="C855" s="1" t="s">
        <v>1248</v>
      </c>
      <c r="E855" s="3">
        <v>24.43</v>
      </c>
      <c r="F855" s="4">
        <v>24.43</v>
      </c>
      <c r="G855" s="1">
        <v>2018</v>
      </c>
      <c r="H855" s="1">
        <v>7</v>
      </c>
      <c r="I855" s="1" t="s">
        <v>86</v>
      </c>
      <c r="J855" s="1" t="s">
        <v>378</v>
      </c>
      <c r="K855" s="1" t="s">
        <v>20</v>
      </c>
      <c r="L855" s="1" t="s">
        <v>87</v>
      </c>
      <c r="M855" s="1" t="s">
        <v>379</v>
      </c>
    </row>
    <row r="856" spans="1:15" x14ac:dyDescent="0.25">
      <c r="A856" s="1" t="s">
        <v>1249</v>
      </c>
      <c r="B856" s="2">
        <v>43306</v>
      </c>
      <c r="C856" s="1" t="s">
        <v>1250</v>
      </c>
      <c r="E856" s="3">
        <v>76.760000000000005</v>
      </c>
      <c r="F856" s="4">
        <v>76.760000000000005</v>
      </c>
      <c r="G856" s="1">
        <v>2018</v>
      </c>
      <c r="H856" s="1">
        <v>7</v>
      </c>
      <c r="I856" s="1" t="s">
        <v>70</v>
      </c>
      <c r="J856" s="1" t="s">
        <v>92</v>
      </c>
      <c r="K856" s="1" t="s">
        <v>20</v>
      </c>
      <c r="L856" s="1" t="s">
        <v>71</v>
      </c>
      <c r="M856" s="1" t="s">
        <v>94</v>
      </c>
    </row>
    <row r="857" spans="1:15" x14ac:dyDescent="0.25">
      <c r="A857" s="1" t="s">
        <v>1222</v>
      </c>
      <c r="B857" s="2">
        <v>43306</v>
      </c>
      <c r="C857" s="1" t="s">
        <v>1251</v>
      </c>
      <c r="E857" s="3">
        <v>7.98</v>
      </c>
      <c r="F857" s="4">
        <v>7.98</v>
      </c>
      <c r="G857" s="1">
        <v>2018</v>
      </c>
      <c r="H857" s="1">
        <v>7</v>
      </c>
      <c r="I857" s="1" t="s">
        <v>40</v>
      </c>
      <c r="J857" s="1" t="s">
        <v>98</v>
      </c>
      <c r="K857" s="1" t="s">
        <v>20</v>
      </c>
      <c r="L857" s="1" t="s">
        <v>42</v>
      </c>
      <c r="M857" s="1" t="s">
        <v>100</v>
      </c>
    </row>
    <row r="858" spans="1:15" x14ac:dyDescent="0.25">
      <c r="A858" s="1" t="s">
        <v>1252</v>
      </c>
      <c r="B858" s="2">
        <v>43306</v>
      </c>
      <c r="C858" s="1" t="s">
        <v>1253</v>
      </c>
      <c r="E858" s="3">
        <v>18.62</v>
      </c>
      <c r="F858" s="4">
        <v>18.62</v>
      </c>
      <c r="G858" s="1">
        <v>2018</v>
      </c>
      <c r="H858" s="1">
        <v>7</v>
      </c>
      <c r="I858" s="1" t="s">
        <v>86</v>
      </c>
      <c r="J858" s="1" t="s">
        <v>378</v>
      </c>
      <c r="K858" s="1" t="s">
        <v>20</v>
      </c>
      <c r="L858" s="1" t="s">
        <v>87</v>
      </c>
      <c r="M858" s="1" t="s">
        <v>379</v>
      </c>
    </row>
    <row r="859" spans="1:15" x14ac:dyDescent="0.25">
      <c r="A859" s="1" t="s">
        <v>1254</v>
      </c>
      <c r="B859" s="2">
        <v>43311</v>
      </c>
      <c r="C859" s="1" t="s">
        <v>1255</v>
      </c>
      <c r="E859" s="3">
        <v>88.66</v>
      </c>
      <c r="F859" s="4">
        <v>88.66</v>
      </c>
      <c r="G859" s="1">
        <v>2018</v>
      </c>
      <c r="H859" s="1">
        <v>7</v>
      </c>
      <c r="I859" s="1" t="s">
        <v>168</v>
      </c>
      <c r="J859" s="1" t="s">
        <v>35</v>
      </c>
      <c r="K859" s="1" t="s">
        <v>20</v>
      </c>
      <c r="L859" s="1" t="s">
        <v>169</v>
      </c>
      <c r="M859" s="1" t="s">
        <v>37</v>
      </c>
    </row>
    <row r="860" spans="1:15" x14ac:dyDescent="0.25">
      <c r="A860" s="1" t="s">
        <v>1256</v>
      </c>
      <c r="B860" s="2">
        <v>43311</v>
      </c>
      <c r="C860" s="1" t="s">
        <v>1257</v>
      </c>
      <c r="D860" s="3">
        <v>20</v>
      </c>
      <c r="E860" s="3">
        <v>48.49</v>
      </c>
      <c r="F860" s="4">
        <v>40.409999999999997</v>
      </c>
      <c r="G860" s="1">
        <v>2018</v>
      </c>
      <c r="H860" s="1">
        <v>7</v>
      </c>
      <c r="I860" s="1" t="s">
        <v>111</v>
      </c>
      <c r="J860" s="1" t="s">
        <v>35</v>
      </c>
      <c r="K860" s="1" t="s">
        <v>20</v>
      </c>
      <c r="L860" s="1" t="s">
        <v>112</v>
      </c>
      <c r="M860" s="1" t="s">
        <v>37</v>
      </c>
    </row>
    <row r="861" spans="1:15" x14ac:dyDescent="0.25">
      <c r="A861" s="1" t="s">
        <v>1258</v>
      </c>
      <c r="B861" s="2">
        <v>43311</v>
      </c>
      <c r="C861" s="1" t="s">
        <v>1259</v>
      </c>
      <c r="E861" s="3">
        <v>326.63</v>
      </c>
      <c r="F861" s="4">
        <v>326.63</v>
      </c>
      <c r="G861" s="1">
        <v>2018</v>
      </c>
      <c r="H861" s="1">
        <v>7</v>
      </c>
      <c r="I861" s="1" t="s">
        <v>86</v>
      </c>
      <c r="J861" s="1" t="s">
        <v>35</v>
      </c>
      <c r="K861" s="1" t="s">
        <v>20</v>
      </c>
      <c r="L861" s="1" t="s">
        <v>87</v>
      </c>
      <c r="M861" s="1" t="s">
        <v>37</v>
      </c>
    </row>
    <row r="862" spans="1:15" x14ac:dyDescent="0.25">
      <c r="A862" s="1" t="s">
        <v>1260</v>
      </c>
      <c r="B862" s="2">
        <v>43311</v>
      </c>
      <c r="C862" s="1" t="s">
        <v>85</v>
      </c>
      <c r="E862" s="3">
        <v>194.65</v>
      </c>
      <c r="F862" s="4">
        <v>194.65</v>
      </c>
      <c r="G862" s="1">
        <v>2018</v>
      </c>
      <c r="H862" s="1">
        <v>7</v>
      </c>
      <c r="I862" s="1" t="s">
        <v>40</v>
      </c>
      <c r="J862" s="1" t="s">
        <v>41</v>
      </c>
      <c r="K862" s="1" t="s">
        <v>20</v>
      </c>
      <c r="L862" s="1" t="s">
        <v>42</v>
      </c>
      <c r="M862" s="1" t="s">
        <v>43</v>
      </c>
      <c r="O862">
        <f>F862/1.26</f>
        <v>154.48412698412699</v>
      </c>
    </row>
    <row r="863" spans="1:15" x14ac:dyDescent="0.25">
      <c r="A863" s="1" t="s">
        <v>1261</v>
      </c>
      <c r="B863" s="2">
        <v>43311</v>
      </c>
      <c r="C863" s="1" t="s">
        <v>39</v>
      </c>
      <c r="E863" s="3">
        <v>58.33</v>
      </c>
      <c r="F863" s="4">
        <v>58.33</v>
      </c>
      <c r="G863" s="1">
        <v>2018</v>
      </c>
      <c r="H863" s="1">
        <v>7</v>
      </c>
      <c r="I863" s="1" t="s">
        <v>40</v>
      </c>
      <c r="J863" s="1" t="s">
        <v>41</v>
      </c>
      <c r="K863" s="1" t="s">
        <v>20</v>
      </c>
      <c r="L863" s="1" t="s">
        <v>42</v>
      </c>
      <c r="M863" s="1" t="s">
        <v>43</v>
      </c>
      <c r="O863">
        <f>F863/1.26</f>
        <v>46.293650793650791</v>
      </c>
    </row>
    <row r="864" spans="1:15" x14ac:dyDescent="0.25">
      <c r="A864" s="1" t="s">
        <v>1262</v>
      </c>
      <c r="B864" s="2">
        <v>43311</v>
      </c>
      <c r="C864" s="1" t="s">
        <v>1263</v>
      </c>
      <c r="D864" s="3">
        <v>20</v>
      </c>
      <c r="E864" s="3">
        <v>535.79999999999995</v>
      </c>
      <c r="F864" s="4">
        <v>446.5</v>
      </c>
      <c r="G864" s="1">
        <v>2018</v>
      </c>
      <c r="H864" s="1">
        <v>7</v>
      </c>
      <c r="I864" s="1" t="s">
        <v>134</v>
      </c>
      <c r="J864" s="1" t="s">
        <v>144</v>
      </c>
      <c r="K864" s="1" t="s">
        <v>20</v>
      </c>
      <c r="L864" s="1" t="s">
        <v>135</v>
      </c>
      <c r="M864" s="1" t="s">
        <v>145</v>
      </c>
    </row>
    <row r="865" spans="1:15" x14ac:dyDescent="0.25">
      <c r="A865" s="1" t="s">
        <v>1264</v>
      </c>
      <c r="B865" s="2">
        <v>43311</v>
      </c>
      <c r="C865" s="1" t="s">
        <v>7883</v>
      </c>
      <c r="E865" s="3">
        <v>25.92</v>
      </c>
      <c r="F865" s="4">
        <v>25.92</v>
      </c>
      <c r="G865" s="1">
        <v>2018</v>
      </c>
      <c r="H865" s="1">
        <v>7</v>
      </c>
      <c r="I865" s="1" t="s">
        <v>46</v>
      </c>
      <c r="J865" s="1" t="s">
        <v>25</v>
      </c>
      <c r="K865" s="1" t="s">
        <v>20</v>
      </c>
      <c r="L865" s="1" t="s">
        <v>47</v>
      </c>
      <c r="M865" s="1" t="s">
        <v>27</v>
      </c>
      <c r="O865">
        <f>F865*5.3</f>
        <v>137.376</v>
      </c>
    </row>
    <row r="866" spans="1:15" x14ac:dyDescent="0.25">
      <c r="A866" s="1" t="s">
        <v>1265</v>
      </c>
      <c r="B866" s="2">
        <v>43311</v>
      </c>
      <c r="C866" s="1" t="s">
        <v>7883</v>
      </c>
      <c r="E866" s="3">
        <v>25.92</v>
      </c>
      <c r="F866" s="4">
        <v>25.92</v>
      </c>
      <c r="G866" s="1">
        <v>2018</v>
      </c>
      <c r="H866" s="1">
        <v>7</v>
      </c>
      <c r="I866" s="1" t="s">
        <v>46</v>
      </c>
      <c r="J866" s="1" t="s">
        <v>25</v>
      </c>
      <c r="K866" s="1" t="s">
        <v>20</v>
      </c>
      <c r="L866" s="1" t="s">
        <v>47</v>
      </c>
      <c r="M866" s="1" t="s">
        <v>27</v>
      </c>
      <c r="O866">
        <f>F866*5.3</f>
        <v>137.376</v>
      </c>
    </row>
    <row r="867" spans="1:15" x14ac:dyDescent="0.25">
      <c r="A867" s="1" t="s">
        <v>1266</v>
      </c>
      <c r="B867" s="2">
        <v>43311</v>
      </c>
      <c r="C867" s="1" t="s">
        <v>1267</v>
      </c>
      <c r="D867" s="3">
        <v>20</v>
      </c>
      <c r="E867" s="3">
        <v>159.34</v>
      </c>
      <c r="F867" s="4">
        <v>132.78</v>
      </c>
      <c r="G867" s="1">
        <v>2018</v>
      </c>
      <c r="H867" s="1">
        <v>7</v>
      </c>
      <c r="I867" s="1" t="s">
        <v>134</v>
      </c>
      <c r="J867" s="1" t="s">
        <v>98</v>
      </c>
      <c r="K867" s="1" t="s">
        <v>20</v>
      </c>
      <c r="L867" s="1" t="s">
        <v>135</v>
      </c>
      <c r="M867" s="1" t="s">
        <v>100</v>
      </c>
    </row>
    <row r="868" spans="1:15" x14ac:dyDescent="0.25">
      <c r="A868" s="1" t="s">
        <v>1268</v>
      </c>
      <c r="B868" s="2">
        <v>43311</v>
      </c>
      <c r="C868" s="1" t="s">
        <v>7884</v>
      </c>
      <c r="D868" s="3">
        <v>20</v>
      </c>
      <c r="E868" s="3">
        <v>60.03</v>
      </c>
      <c r="F868" s="4">
        <v>50.02</v>
      </c>
      <c r="G868" s="1">
        <v>2018</v>
      </c>
      <c r="H868" s="1">
        <v>7</v>
      </c>
      <c r="I868" s="1" t="s">
        <v>111</v>
      </c>
      <c r="J868" s="1" t="s">
        <v>98</v>
      </c>
      <c r="K868" s="1" t="s">
        <v>20</v>
      </c>
      <c r="L868" s="1" t="s">
        <v>112</v>
      </c>
      <c r="M868" s="1" t="s">
        <v>100</v>
      </c>
    </row>
    <row r="869" spans="1:15" x14ac:dyDescent="0.25">
      <c r="A869" s="1" t="s">
        <v>1268</v>
      </c>
      <c r="B869" s="2">
        <v>43311</v>
      </c>
      <c r="C869" s="1" t="s">
        <v>7884</v>
      </c>
      <c r="E869" s="3">
        <v>60.03</v>
      </c>
      <c r="F869" s="4">
        <v>60.03</v>
      </c>
      <c r="G869" s="1">
        <v>2018</v>
      </c>
      <c r="H869" s="1">
        <v>7</v>
      </c>
      <c r="I869" s="1" t="s">
        <v>111</v>
      </c>
      <c r="J869" s="1" t="s">
        <v>98</v>
      </c>
      <c r="K869" s="1" t="s">
        <v>20</v>
      </c>
      <c r="L869" s="1" t="s">
        <v>112</v>
      </c>
      <c r="M869" s="1" t="s">
        <v>100</v>
      </c>
    </row>
    <row r="870" spans="1:15" x14ac:dyDescent="0.25">
      <c r="A870" s="1" t="s">
        <v>1269</v>
      </c>
      <c r="B870" s="2">
        <v>43311</v>
      </c>
      <c r="C870" s="1" t="s">
        <v>1270</v>
      </c>
      <c r="E870" s="3">
        <v>483.94</v>
      </c>
      <c r="F870" s="4">
        <v>483.94</v>
      </c>
      <c r="G870" s="1">
        <v>2018</v>
      </c>
      <c r="H870" s="1">
        <v>7</v>
      </c>
      <c r="I870" s="1" t="s">
        <v>18</v>
      </c>
      <c r="J870" s="1" t="s">
        <v>119</v>
      </c>
      <c r="K870" s="1" t="s">
        <v>20</v>
      </c>
      <c r="L870" s="1" t="s">
        <v>21</v>
      </c>
      <c r="M870" s="1" t="s">
        <v>120</v>
      </c>
    </row>
    <row r="871" spans="1:15" x14ac:dyDescent="0.25">
      <c r="A871" s="1" t="s">
        <v>1269</v>
      </c>
      <c r="B871" s="2">
        <v>43311</v>
      </c>
      <c r="C871" s="1" t="s">
        <v>1270</v>
      </c>
      <c r="D871" s="3">
        <v>20</v>
      </c>
      <c r="E871" s="3">
        <v>840.26</v>
      </c>
      <c r="F871" s="4">
        <v>700.22</v>
      </c>
      <c r="G871" s="1">
        <v>2018</v>
      </c>
      <c r="H871" s="1">
        <v>7</v>
      </c>
      <c r="I871" s="1" t="s">
        <v>18</v>
      </c>
      <c r="J871" s="1" t="s">
        <v>119</v>
      </c>
      <c r="K871" s="1" t="s">
        <v>20</v>
      </c>
      <c r="L871" s="1" t="s">
        <v>21</v>
      </c>
      <c r="M871" s="1" t="s">
        <v>120</v>
      </c>
    </row>
    <row r="872" spans="1:15" x14ac:dyDescent="0.25">
      <c r="A872" s="1" t="s">
        <v>1271</v>
      </c>
      <c r="B872" s="2">
        <v>43311</v>
      </c>
      <c r="C872" s="1" t="s">
        <v>1272</v>
      </c>
      <c r="E872" s="3">
        <v>264.74</v>
      </c>
      <c r="F872" s="4">
        <v>264.74</v>
      </c>
      <c r="G872" s="1">
        <v>2018</v>
      </c>
      <c r="H872" s="1">
        <v>7</v>
      </c>
      <c r="I872" s="1" t="s">
        <v>219</v>
      </c>
      <c r="J872" s="1" t="s">
        <v>35</v>
      </c>
      <c r="K872" s="1" t="s">
        <v>20</v>
      </c>
      <c r="L872" s="1" t="s">
        <v>220</v>
      </c>
      <c r="M872" s="1" t="s">
        <v>37</v>
      </c>
    </row>
    <row r="873" spans="1:15" x14ac:dyDescent="0.25">
      <c r="A873" s="1" t="s">
        <v>1266</v>
      </c>
      <c r="B873" s="2">
        <v>43311</v>
      </c>
      <c r="C873" s="1" t="s">
        <v>1273</v>
      </c>
      <c r="D873" s="3">
        <v>20</v>
      </c>
      <c r="E873" s="3">
        <v>50.06</v>
      </c>
      <c r="F873" s="4">
        <v>41.72</v>
      </c>
      <c r="G873" s="1">
        <v>2018</v>
      </c>
      <c r="H873" s="1">
        <v>7</v>
      </c>
      <c r="I873" s="1" t="s">
        <v>134</v>
      </c>
      <c r="J873" s="1" t="s">
        <v>35</v>
      </c>
      <c r="K873" s="1" t="s">
        <v>20</v>
      </c>
      <c r="L873" s="1" t="s">
        <v>135</v>
      </c>
      <c r="M873" s="1" t="s">
        <v>37</v>
      </c>
    </row>
    <row r="874" spans="1:15" x14ac:dyDescent="0.25">
      <c r="A874" s="1" t="s">
        <v>1274</v>
      </c>
      <c r="B874" s="2">
        <v>43311</v>
      </c>
      <c r="C874" s="1" t="s">
        <v>62</v>
      </c>
      <c r="E874" s="3">
        <v>331.03</v>
      </c>
      <c r="F874" s="4">
        <v>331.03</v>
      </c>
      <c r="G874" s="1">
        <v>2018</v>
      </c>
      <c r="H874" s="1">
        <v>7</v>
      </c>
      <c r="I874" s="1" t="s">
        <v>40</v>
      </c>
      <c r="J874" s="1" t="s">
        <v>41</v>
      </c>
      <c r="K874" s="1" t="s">
        <v>20</v>
      </c>
      <c r="L874" s="1" t="s">
        <v>42</v>
      </c>
      <c r="M874" s="1" t="s">
        <v>43</v>
      </c>
      <c r="O874">
        <f>F874/1.26</f>
        <v>262.72222222222217</v>
      </c>
    </row>
    <row r="875" spans="1:15" x14ac:dyDescent="0.25">
      <c r="A875" s="1" t="s">
        <v>1275</v>
      </c>
      <c r="B875" s="2">
        <v>43311</v>
      </c>
      <c r="C875" s="1" t="s">
        <v>62</v>
      </c>
      <c r="E875" s="3">
        <v>255</v>
      </c>
      <c r="F875" s="4">
        <v>255</v>
      </c>
      <c r="G875" s="1">
        <v>2018</v>
      </c>
      <c r="H875" s="1">
        <v>7</v>
      </c>
      <c r="I875" s="1" t="s">
        <v>40</v>
      </c>
      <c r="J875" s="1" t="s">
        <v>41</v>
      </c>
      <c r="K875" s="1" t="s">
        <v>20</v>
      </c>
      <c r="L875" s="1" t="s">
        <v>42</v>
      </c>
      <c r="M875" s="1" t="s">
        <v>43</v>
      </c>
      <c r="O875">
        <f>F875/1.26</f>
        <v>202.38095238095238</v>
      </c>
    </row>
    <row r="876" spans="1:15" x14ac:dyDescent="0.25">
      <c r="A876" s="1" t="s">
        <v>1276</v>
      </c>
      <c r="B876" s="2">
        <v>43311</v>
      </c>
      <c r="C876" s="1" t="s">
        <v>62</v>
      </c>
      <c r="E876" s="3">
        <v>121.78</v>
      </c>
      <c r="F876" s="4">
        <v>121.78</v>
      </c>
      <c r="G876" s="1">
        <v>2018</v>
      </c>
      <c r="H876" s="1">
        <v>7</v>
      </c>
      <c r="I876" s="1" t="s">
        <v>40</v>
      </c>
      <c r="J876" s="1" t="s">
        <v>41</v>
      </c>
      <c r="K876" s="1" t="s">
        <v>20</v>
      </c>
      <c r="L876" s="1" t="s">
        <v>42</v>
      </c>
      <c r="M876" s="1" t="s">
        <v>43</v>
      </c>
      <c r="O876">
        <f>F876/1.26</f>
        <v>96.650793650793645</v>
      </c>
    </row>
    <row r="877" spans="1:15" x14ac:dyDescent="0.25">
      <c r="A877" s="1" t="s">
        <v>1277</v>
      </c>
      <c r="B877" s="2">
        <v>43311</v>
      </c>
      <c r="C877" s="1" t="s">
        <v>1278</v>
      </c>
      <c r="E877" s="3">
        <v>167.97</v>
      </c>
      <c r="F877" s="4">
        <v>167.97</v>
      </c>
      <c r="G877" s="1">
        <v>2018</v>
      </c>
      <c r="H877" s="1">
        <v>7</v>
      </c>
      <c r="I877" s="1" t="s">
        <v>97</v>
      </c>
      <c r="J877" s="1" t="s">
        <v>98</v>
      </c>
      <c r="K877" s="1" t="s">
        <v>20</v>
      </c>
      <c r="L877" s="1" t="s">
        <v>99</v>
      </c>
      <c r="M877" s="1" t="s">
        <v>100</v>
      </c>
    </row>
    <row r="878" spans="1:15" x14ac:dyDescent="0.25">
      <c r="A878" s="1" t="s">
        <v>1279</v>
      </c>
      <c r="B878" s="2">
        <v>43312</v>
      </c>
      <c r="C878" s="1" t="s">
        <v>7897</v>
      </c>
      <c r="E878" s="3">
        <v>57.63</v>
      </c>
      <c r="F878" s="4">
        <v>57.63</v>
      </c>
      <c r="G878" s="1">
        <v>2018</v>
      </c>
      <c r="H878" s="1">
        <v>7</v>
      </c>
      <c r="I878" s="1" t="s">
        <v>86</v>
      </c>
      <c r="J878" s="1" t="s">
        <v>41</v>
      </c>
      <c r="K878" s="1" t="s">
        <v>20</v>
      </c>
      <c r="L878" s="1" t="s">
        <v>87</v>
      </c>
      <c r="M878" s="1" t="s">
        <v>43</v>
      </c>
      <c r="O878">
        <f>F878/1.26</f>
        <v>45.738095238095241</v>
      </c>
    </row>
    <row r="879" spans="1:15" x14ac:dyDescent="0.25">
      <c r="A879" s="1" t="s">
        <v>1280</v>
      </c>
      <c r="B879" s="2">
        <v>43312</v>
      </c>
      <c r="C879" s="1" t="s">
        <v>1281</v>
      </c>
      <c r="E879" s="3">
        <v>39.950000000000003</v>
      </c>
      <c r="F879" s="4">
        <v>39.950000000000003</v>
      </c>
      <c r="G879" s="1">
        <v>2018</v>
      </c>
      <c r="H879" s="1">
        <v>7</v>
      </c>
      <c r="I879" s="1" t="s">
        <v>86</v>
      </c>
      <c r="J879" s="1" t="s">
        <v>35</v>
      </c>
      <c r="K879" s="1" t="s">
        <v>20</v>
      </c>
      <c r="L879" s="1" t="s">
        <v>87</v>
      </c>
      <c r="M879" s="1" t="s">
        <v>37</v>
      </c>
      <c r="O879">
        <f>F879*7</f>
        <v>279.65000000000003</v>
      </c>
    </row>
    <row r="880" spans="1:15" x14ac:dyDescent="0.25">
      <c r="A880" s="1" t="s">
        <v>1282</v>
      </c>
      <c r="B880" s="2">
        <v>43314</v>
      </c>
      <c r="C880" s="1" t="s">
        <v>1283</v>
      </c>
      <c r="D880" s="3">
        <v>20</v>
      </c>
      <c r="E880" s="3">
        <v>37.99</v>
      </c>
      <c r="F880" s="4">
        <v>31.66</v>
      </c>
      <c r="G880" s="1">
        <v>2018</v>
      </c>
      <c r="H880" s="1">
        <v>8</v>
      </c>
      <c r="I880" s="1" t="s">
        <v>70</v>
      </c>
      <c r="J880" s="1" t="s">
        <v>35</v>
      </c>
      <c r="K880" s="1" t="s">
        <v>20</v>
      </c>
      <c r="L880" s="1" t="s">
        <v>71</v>
      </c>
      <c r="M880" s="1" t="s">
        <v>37</v>
      </c>
    </row>
    <row r="881" spans="1:15" x14ac:dyDescent="0.25">
      <c r="A881" s="1" t="s">
        <v>1284</v>
      </c>
      <c r="B881" s="2">
        <v>43314</v>
      </c>
      <c r="C881" s="1" t="s">
        <v>1285</v>
      </c>
      <c r="E881" s="3">
        <v>133.13999999999999</v>
      </c>
      <c r="F881" s="4">
        <v>133.13999999999999</v>
      </c>
      <c r="G881" s="1">
        <v>2018</v>
      </c>
      <c r="H881" s="1">
        <v>8</v>
      </c>
      <c r="I881" s="1" t="s">
        <v>86</v>
      </c>
      <c r="J881" s="1" t="s">
        <v>35</v>
      </c>
      <c r="K881" s="1" t="s">
        <v>20</v>
      </c>
      <c r="L881" s="1" t="s">
        <v>87</v>
      </c>
      <c r="M881" s="1" t="s">
        <v>37</v>
      </c>
    </row>
    <row r="882" spans="1:15" x14ac:dyDescent="0.25">
      <c r="A882" s="1" t="s">
        <v>1286</v>
      </c>
      <c r="B882" s="2">
        <v>43314</v>
      </c>
      <c r="C882" s="1" t="s">
        <v>1287</v>
      </c>
      <c r="E882" s="3">
        <v>28.05</v>
      </c>
      <c r="F882" s="4">
        <v>28.05</v>
      </c>
      <c r="G882" s="1">
        <v>2018</v>
      </c>
      <c r="H882" s="1">
        <v>8</v>
      </c>
      <c r="I882" s="1" t="s">
        <v>40</v>
      </c>
      <c r="J882" s="1" t="s">
        <v>35</v>
      </c>
      <c r="K882" s="1" t="s">
        <v>20</v>
      </c>
      <c r="L882" s="1" t="s">
        <v>42</v>
      </c>
      <c r="M882" s="1" t="s">
        <v>37</v>
      </c>
    </row>
    <row r="883" spans="1:15" x14ac:dyDescent="0.25">
      <c r="A883" s="1" t="s">
        <v>1288</v>
      </c>
      <c r="B883" s="2">
        <v>43314</v>
      </c>
      <c r="C883" s="1" t="s">
        <v>1289</v>
      </c>
      <c r="E883" s="3">
        <v>42.58</v>
      </c>
      <c r="F883" s="4">
        <v>42.58</v>
      </c>
      <c r="G883" s="1">
        <v>2018</v>
      </c>
      <c r="H883" s="1">
        <v>8</v>
      </c>
      <c r="I883" s="1" t="s">
        <v>86</v>
      </c>
      <c r="J883" s="1" t="s">
        <v>35</v>
      </c>
      <c r="K883" s="1" t="s">
        <v>20</v>
      </c>
      <c r="L883" s="1" t="s">
        <v>87</v>
      </c>
      <c r="M883" s="1" t="s">
        <v>37</v>
      </c>
    </row>
    <row r="884" spans="1:15" x14ac:dyDescent="0.25">
      <c r="A884" s="1" t="s">
        <v>1290</v>
      </c>
      <c r="B884" s="2">
        <v>43314</v>
      </c>
      <c r="C884" s="1" t="s">
        <v>1291</v>
      </c>
      <c r="E884" s="3">
        <v>33.74</v>
      </c>
      <c r="F884" s="4">
        <v>33.74</v>
      </c>
      <c r="G884" s="1">
        <v>2018</v>
      </c>
      <c r="H884" s="1">
        <v>8</v>
      </c>
      <c r="I884" s="1" t="s">
        <v>86</v>
      </c>
      <c r="J884" s="1" t="s">
        <v>378</v>
      </c>
      <c r="K884" s="1" t="s">
        <v>20</v>
      </c>
      <c r="L884" s="1" t="s">
        <v>87</v>
      </c>
      <c r="M884" s="1" t="s">
        <v>379</v>
      </c>
    </row>
    <row r="885" spans="1:15" x14ac:dyDescent="0.25">
      <c r="A885" s="1" t="s">
        <v>1292</v>
      </c>
      <c r="B885" s="2">
        <v>43314</v>
      </c>
      <c r="C885" s="1" t="s">
        <v>1293</v>
      </c>
      <c r="D885" s="3">
        <v>20</v>
      </c>
      <c r="E885" s="3">
        <v>38.74</v>
      </c>
      <c r="F885" s="4">
        <v>32.28</v>
      </c>
      <c r="G885" s="1">
        <v>2018</v>
      </c>
      <c r="H885" s="1">
        <v>8</v>
      </c>
      <c r="I885" s="1" t="s">
        <v>34</v>
      </c>
      <c r="J885" s="1" t="s">
        <v>1106</v>
      </c>
      <c r="K885" s="1" t="s">
        <v>20</v>
      </c>
      <c r="L885" s="1" t="s">
        <v>36</v>
      </c>
      <c r="M885" s="1" t="s">
        <v>1107</v>
      </c>
      <c r="O885">
        <f>F885*283</f>
        <v>9135.24</v>
      </c>
    </row>
    <row r="886" spans="1:15" x14ac:dyDescent="0.25">
      <c r="A886" s="1" t="s">
        <v>1294</v>
      </c>
      <c r="B886" s="2">
        <v>43314</v>
      </c>
      <c r="C886" s="1" t="s">
        <v>1295</v>
      </c>
      <c r="D886" s="3">
        <v>20</v>
      </c>
      <c r="E886" s="3">
        <v>455.53</v>
      </c>
      <c r="F886" s="4">
        <v>379.61</v>
      </c>
      <c r="G886" s="1">
        <v>2018</v>
      </c>
      <c r="H886" s="1">
        <v>8</v>
      </c>
      <c r="I886" s="1" t="s">
        <v>34</v>
      </c>
      <c r="J886" s="1" t="s">
        <v>1106</v>
      </c>
      <c r="K886" s="1" t="s">
        <v>20</v>
      </c>
      <c r="L886" s="1" t="s">
        <v>36</v>
      </c>
      <c r="M886" s="1" t="s">
        <v>1107</v>
      </c>
    </row>
    <row r="887" spans="1:15" x14ac:dyDescent="0.25">
      <c r="A887" s="1" t="s">
        <v>1296</v>
      </c>
      <c r="B887" s="2">
        <v>43314</v>
      </c>
      <c r="C887" s="1" t="s">
        <v>1297</v>
      </c>
      <c r="D887" s="3">
        <v>20</v>
      </c>
      <c r="E887" s="3">
        <v>552.13</v>
      </c>
      <c r="F887" s="4">
        <v>460.11</v>
      </c>
      <c r="G887" s="1">
        <v>2018</v>
      </c>
      <c r="H887" s="1">
        <v>8</v>
      </c>
      <c r="I887" s="1" t="s">
        <v>56</v>
      </c>
      <c r="J887" s="1" t="s">
        <v>35</v>
      </c>
      <c r="K887" s="1" t="s">
        <v>20</v>
      </c>
      <c r="L887" s="1" t="s">
        <v>57</v>
      </c>
      <c r="M887" s="1" t="s">
        <v>37</v>
      </c>
      <c r="O887">
        <f>F887*216</f>
        <v>99383.760000000009</v>
      </c>
    </row>
    <row r="888" spans="1:15" x14ac:dyDescent="0.25">
      <c r="A888" s="1" t="s">
        <v>1282</v>
      </c>
      <c r="B888" s="2">
        <v>43314</v>
      </c>
      <c r="C888" s="1" t="s">
        <v>1298</v>
      </c>
      <c r="E888" s="3">
        <v>483.92</v>
      </c>
      <c r="F888" s="4">
        <v>483.92</v>
      </c>
      <c r="G888" s="1">
        <v>2018</v>
      </c>
      <c r="H888" s="1">
        <v>8</v>
      </c>
      <c r="I888" s="1" t="s">
        <v>86</v>
      </c>
      <c r="J888" s="1" t="s">
        <v>35</v>
      </c>
      <c r="K888" s="1" t="s">
        <v>20</v>
      </c>
      <c r="L888" s="1" t="s">
        <v>87</v>
      </c>
      <c r="M888" s="1" t="s">
        <v>37</v>
      </c>
      <c r="O888">
        <f>F888*5.226921047</f>
        <v>2529.41163306424</v>
      </c>
    </row>
    <row r="889" spans="1:15" x14ac:dyDescent="0.25">
      <c r="A889" s="1" t="s">
        <v>1299</v>
      </c>
      <c r="B889" s="2">
        <v>43314</v>
      </c>
      <c r="C889" s="1" t="s">
        <v>1300</v>
      </c>
      <c r="D889" s="3">
        <v>20</v>
      </c>
      <c r="E889" s="3">
        <v>116.68</v>
      </c>
      <c r="F889" s="4">
        <v>97.23</v>
      </c>
      <c r="G889" s="1">
        <v>2018</v>
      </c>
      <c r="H889" s="1">
        <v>8</v>
      </c>
      <c r="I889" s="1" t="s">
        <v>34</v>
      </c>
      <c r="J889" s="1" t="s">
        <v>35</v>
      </c>
      <c r="K889" s="1" t="s">
        <v>20</v>
      </c>
      <c r="L889" s="1" t="s">
        <v>36</v>
      </c>
      <c r="M889" s="1" t="s">
        <v>37</v>
      </c>
      <c r="O889">
        <f>F889*1850</f>
        <v>179875.5</v>
      </c>
    </row>
    <row r="890" spans="1:15" x14ac:dyDescent="0.25">
      <c r="A890" s="1" t="s">
        <v>1301</v>
      </c>
      <c r="B890" s="2">
        <v>43314</v>
      </c>
      <c r="C890" s="1" t="s">
        <v>342</v>
      </c>
      <c r="E890" s="3">
        <v>16.88</v>
      </c>
      <c r="F890" s="4">
        <v>16.88</v>
      </c>
      <c r="G890" s="1">
        <v>2018</v>
      </c>
      <c r="H890" s="1">
        <v>8</v>
      </c>
      <c r="I890" s="1" t="s">
        <v>345</v>
      </c>
      <c r="J890" s="1" t="s">
        <v>35</v>
      </c>
      <c r="K890" s="1" t="s">
        <v>20</v>
      </c>
      <c r="L890" s="1" t="s">
        <v>346</v>
      </c>
      <c r="M890" s="1" t="s">
        <v>37</v>
      </c>
      <c r="O890">
        <f>F890*52.63</f>
        <v>888.39440000000002</v>
      </c>
    </row>
    <row r="891" spans="1:15" x14ac:dyDescent="0.25">
      <c r="A891" s="1" t="s">
        <v>1302</v>
      </c>
      <c r="B891" s="2">
        <v>43314</v>
      </c>
      <c r="C891" s="1" t="s">
        <v>1303</v>
      </c>
      <c r="D891" s="3">
        <v>20</v>
      </c>
      <c r="E891" s="3">
        <v>159.74</v>
      </c>
      <c r="F891" s="4">
        <v>133.12</v>
      </c>
      <c r="G891" s="1">
        <v>2018</v>
      </c>
      <c r="H891" s="1">
        <v>8</v>
      </c>
      <c r="I891" s="1" t="s">
        <v>34</v>
      </c>
      <c r="J891" s="1" t="s">
        <v>1106</v>
      </c>
      <c r="K891" s="1" t="s">
        <v>20</v>
      </c>
      <c r="L891" s="1" t="s">
        <v>36</v>
      </c>
      <c r="M891" s="1" t="s">
        <v>1107</v>
      </c>
      <c r="O891" s="1">
        <f>F891*23</f>
        <v>3061.76</v>
      </c>
    </row>
    <row r="892" spans="1:15" x14ac:dyDescent="0.25">
      <c r="A892" s="1" t="s">
        <v>1304</v>
      </c>
      <c r="B892" s="2">
        <v>43314</v>
      </c>
      <c r="C892" s="1" t="s">
        <v>1305</v>
      </c>
      <c r="E892" s="3">
        <v>49.6</v>
      </c>
      <c r="F892" s="4">
        <v>49.6</v>
      </c>
      <c r="G892" s="1">
        <v>2018</v>
      </c>
      <c r="H892" s="1">
        <v>8</v>
      </c>
      <c r="I892" s="1" t="s">
        <v>86</v>
      </c>
      <c r="J892" s="1" t="s">
        <v>35</v>
      </c>
      <c r="K892" s="1" t="s">
        <v>20</v>
      </c>
      <c r="L892" s="1" t="s">
        <v>87</v>
      </c>
      <c r="M892" s="1" t="s">
        <v>37</v>
      </c>
    </row>
    <row r="893" spans="1:15" x14ac:dyDescent="0.25">
      <c r="A893" s="1" t="s">
        <v>1306</v>
      </c>
      <c r="B893" s="2">
        <v>43319</v>
      </c>
      <c r="C893" s="1" t="s">
        <v>1307</v>
      </c>
      <c r="E893" s="3">
        <v>36.700000000000003</v>
      </c>
      <c r="F893" s="4">
        <v>36.700000000000003</v>
      </c>
      <c r="G893" s="1">
        <v>2018</v>
      </c>
      <c r="H893" s="1">
        <v>8</v>
      </c>
      <c r="I893" s="1" t="s">
        <v>138</v>
      </c>
      <c r="J893" s="1" t="s">
        <v>35</v>
      </c>
      <c r="K893" s="1" t="s">
        <v>20</v>
      </c>
      <c r="L893" s="1" t="s">
        <v>139</v>
      </c>
      <c r="M893" s="1" t="s">
        <v>37</v>
      </c>
      <c r="O893">
        <f>F893*52.63</f>
        <v>1931.5210000000002</v>
      </c>
    </row>
    <row r="894" spans="1:15" x14ac:dyDescent="0.25">
      <c r="A894" s="1" t="s">
        <v>1308</v>
      </c>
      <c r="B894" s="2">
        <v>43319</v>
      </c>
      <c r="C894" s="1" t="s">
        <v>1309</v>
      </c>
      <c r="E894" s="3">
        <v>46.39</v>
      </c>
      <c r="F894" s="4">
        <v>46.39</v>
      </c>
      <c r="G894" s="1">
        <v>2018</v>
      </c>
      <c r="H894" s="1">
        <v>8</v>
      </c>
      <c r="I894" s="1" t="s">
        <v>138</v>
      </c>
      <c r="J894" s="1" t="s">
        <v>35</v>
      </c>
      <c r="K894" s="1" t="s">
        <v>20</v>
      </c>
      <c r="L894" s="1" t="s">
        <v>139</v>
      </c>
      <c r="M894" s="1" t="s">
        <v>37</v>
      </c>
    </row>
    <row r="895" spans="1:15" x14ac:dyDescent="0.25">
      <c r="A895" s="1" t="s">
        <v>1310</v>
      </c>
      <c r="B895" s="2">
        <v>43319</v>
      </c>
      <c r="C895" s="1" t="s">
        <v>1311</v>
      </c>
      <c r="E895" s="3">
        <v>206.5</v>
      </c>
      <c r="F895" s="4">
        <v>206.5</v>
      </c>
      <c r="G895" s="1">
        <v>2018</v>
      </c>
      <c r="H895" s="1">
        <v>8</v>
      </c>
      <c r="I895" s="1" t="s">
        <v>24</v>
      </c>
      <c r="J895" s="1" t="s">
        <v>25</v>
      </c>
      <c r="K895" s="1" t="s">
        <v>20</v>
      </c>
      <c r="L895" s="1" t="s">
        <v>26</v>
      </c>
      <c r="M895" s="1" t="s">
        <v>27</v>
      </c>
      <c r="O895">
        <f>F895*3.6</f>
        <v>743.4</v>
      </c>
    </row>
    <row r="896" spans="1:15" x14ac:dyDescent="0.25">
      <c r="A896" s="1" t="s">
        <v>1312</v>
      </c>
      <c r="B896" s="2">
        <v>43319</v>
      </c>
      <c r="C896" s="1" t="s">
        <v>1313</v>
      </c>
      <c r="D896" s="3">
        <v>20</v>
      </c>
      <c r="E896" s="3">
        <v>372.83</v>
      </c>
      <c r="F896" s="4">
        <v>310.69</v>
      </c>
      <c r="G896" s="1">
        <v>2018</v>
      </c>
      <c r="H896" s="1">
        <v>8</v>
      </c>
      <c r="I896" s="1" t="s">
        <v>56</v>
      </c>
      <c r="J896" s="1" t="s">
        <v>35</v>
      </c>
      <c r="K896" s="1" t="s">
        <v>20</v>
      </c>
      <c r="L896" s="1" t="s">
        <v>57</v>
      </c>
      <c r="M896" s="1" t="s">
        <v>37</v>
      </c>
      <c r="O896">
        <f>F896*4.812</f>
        <v>1495.0402800000002</v>
      </c>
    </row>
    <row r="897" spans="1:15" x14ac:dyDescent="0.25">
      <c r="A897" s="1" t="s">
        <v>1314</v>
      </c>
      <c r="B897" s="2">
        <v>43319</v>
      </c>
      <c r="C897" s="1" t="s">
        <v>1315</v>
      </c>
      <c r="D897" s="3">
        <v>20</v>
      </c>
      <c r="E897" s="3">
        <v>920.22</v>
      </c>
      <c r="F897" s="4">
        <v>766.85</v>
      </c>
      <c r="G897" s="1">
        <v>2018</v>
      </c>
      <c r="H897" s="1">
        <v>8</v>
      </c>
      <c r="I897" s="1" t="s">
        <v>56</v>
      </c>
      <c r="J897" s="1" t="s">
        <v>35</v>
      </c>
      <c r="K897" s="1" t="s">
        <v>20</v>
      </c>
      <c r="L897" s="1" t="s">
        <v>57</v>
      </c>
      <c r="M897" s="1" t="s">
        <v>37</v>
      </c>
      <c r="O897">
        <f>F897*216</f>
        <v>165639.6</v>
      </c>
    </row>
    <row r="898" spans="1:15" x14ac:dyDescent="0.25">
      <c r="A898" s="1" t="s">
        <v>1316</v>
      </c>
      <c r="B898" s="2">
        <v>43319</v>
      </c>
      <c r="C898" s="1" t="s">
        <v>1317</v>
      </c>
      <c r="E898" s="3">
        <v>458.64</v>
      </c>
      <c r="F898" s="4">
        <v>458.64</v>
      </c>
      <c r="G898" s="1">
        <v>2018</v>
      </c>
      <c r="H898" s="1">
        <v>8</v>
      </c>
      <c r="I898" s="1" t="s">
        <v>80</v>
      </c>
      <c r="J898" s="1" t="s">
        <v>81</v>
      </c>
      <c r="K898" s="1" t="s">
        <v>20</v>
      </c>
      <c r="L898" s="1" t="s">
        <v>82</v>
      </c>
      <c r="M898" s="1" t="s">
        <v>83</v>
      </c>
      <c r="O898">
        <v>22750000</v>
      </c>
    </row>
    <row r="899" spans="1:15" x14ac:dyDescent="0.25">
      <c r="A899" s="1" t="s">
        <v>1318</v>
      </c>
      <c r="B899" s="2">
        <v>43320</v>
      </c>
      <c r="C899" s="1" t="s">
        <v>1319</v>
      </c>
      <c r="D899" s="3">
        <v>20</v>
      </c>
      <c r="E899" s="3">
        <v>176.93</v>
      </c>
      <c r="F899" s="4">
        <v>147.44</v>
      </c>
      <c r="G899" s="1">
        <v>2018</v>
      </c>
      <c r="H899" s="1">
        <v>8</v>
      </c>
      <c r="I899" s="1" t="s">
        <v>134</v>
      </c>
      <c r="J899" s="1" t="s">
        <v>35</v>
      </c>
      <c r="K899" s="1" t="s">
        <v>20</v>
      </c>
      <c r="L899" s="1" t="s">
        <v>135</v>
      </c>
      <c r="M899" s="1" t="s">
        <v>37</v>
      </c>
      <c r="O899">
        <f>F899*1850</f>
        <v>272764</v>
      </c>
    </row>
    <row r="900" spans="1:15" x14ac:dyDescent="0.25">
      <c r="A900" s="1" t="s">
        <v>1320</v>
      </c>
      <c r="B900" s="2">
        <v>43320</v>
      </c>
      <c r="C900" s="1" t="s">
        <v>435</v>
      </c>
      <c r="E900" s="3">
        <v>277.83</v>
      </c>
      <c r="F900" s="4">
        <v>277.83</v>
      </c>
      <c r="G900" s="1">
        <v>2018</v>
      </c>
      <c r="H900" s="1">
        <v>8</v>
      </c>
      <c r="I900" s="1" t="s">
        <v>86</v>
      </c>
      <c r="J900" s="1" t="s">
        <v>35</v>
      </c>
      <c r="K900" s="1" t="s">
        <v>20</v>
      </c>
      <c r="L900" s="1" t="s">
        <v>87</v>
      </c>
      <c r="M900" s="1" t="s">
        <v>37</v>
      </c>
      <c r="O900">
        <f>F900*14.92</f>
        <v>4145.2235999999994</v>
      </c>
    </row>
    <row r="901" spans="1:15" x14ac:dyDescent="0.25">
      <c r="A901" s="1" t="s">
        <v>1321</v>
      </c>
      <c r="B901" s="2">
        <v>43320</v>
      </c>
      <c r="C901" s="1" t="s">
        <v>1322</v>
      </c>
      <c r="D901" s="3">
        <v>20</v>
      </c>
      <c r="E901" s="3">
        <v>23.74</v>
      </c>
      <c r="F901" s="4">
        <v>19.78</v>
      </c>
      <c r="G901" s="1">
        <v>2018</v>
      </c>
      <c r="H901" s="1">
        <v>8</v>
      </c>
      <c r="I901" s="1" t="s">
        <v>34</v>
      </c>
      <c r="J901" s="1" t="s">
        <v>1106</v>
      </c>
      <c r="K901" s="1" t="s">
        <v>20</v>
      </c>
      <c r="L901" s="1" t="s">
        <v>36</v>
      </c>
      <c r="M901" s="1" t="s">
        <v>1107</v>
      </c>
    </row>
    <row r="902" spans="1:15" x14ac:dyDescent="0.25">
      <c r="A902" s="1" t="s">
        <v>1318</v>
      </c>
      <c r="B902" s="2">
        <v>43320</v>
      </c>
      <c r="C902" s="1" t="s">
        <v>1323</v>
      </c>
      <c r="E902" s="3">
        <v>37.799999999999997</v>
      </c>
      <c r="F902" s="4">
        <v>37.799999999999997</v>
      </c>
      <c r="G902" s="1">
        <v>2018</v>
      </c>
      <c r="H902" s="1">
        <v>8</v>
      </c>
      <c r="I902" s="1" t="s">
        <v>86</v>
      </c>
      <c r="J902" s="1" t="s">
        <v>35</v>
      </c>
      <c r="K902" s="1" t="s">
        <v>20</v>
      </c>
      <c r="L902" s="1" t="s">
        <v>87</v>
      </c>
      <c r="M902" s="1" t="s">
        <v>37</v>
      </c>
    </row>
    <row r="903" spans="1:15" x14ac:dyDescent="0.25">
      <c r="A903" s="1" t="s">
        <v>1324</v>
      </c>
      <c r="B903" s="2">
        <v>43322</v>
      </c>
      <c r="C903" s="1" t="s">
        <v>1325</v>
      </c>
      <c r="E903" s="3">
        <v>197.88</v>
      </c>
      <c r="F903" s="4">
        <v>197.88</v>
      </c>
      <c r="G903" s="1">
        <v>2018</v>
      </c>
      <c r="H903" s="1">
        <v>8</v>
      </c>
      <c r="I903" s="1" t="s">
        <v>704</v>
      </c>
      <c r="J903" s="1" t="s">
        <v>212</v>
      </c>
      <c r="K903" s="1" t="s">
        <v>20</v>
      </c>
      <c r="L903" s="1" t="s">
        <v>705</v>
      </c>
      <c r="M903" s="1" t="s">
        <v>214</v>
      </c>
      <c r="O903">
        <f>F903*3.6</f>
        <v>712.36800000000005</v>
      </c>
    </row>
    <row r="904" spans="1:15" x14ac:dyDescent="0.25">
      <c r="A904" s="1" t="s">
        <v>1324</v>
      </c>
      <c r="B904" s="2">
        <v>43322</v>
      </c>
      <c r="C904" s="1" t="s">
        <v>1325</v>
      </c>
      <c r="E904" s="3">
        <v>197.38</v>
      </c>
      <c r="F904" s="4">
        <v>197.38</v>
      </c>
      <c r="G904" s="1">
        <v>2018</v>
      </c>
      <c r="H904" s="1">
        <v>8</v>
      </c>
      <c r="I904" s="1" t="s">
        <v>704</v>
      </c>
      <c r="J904" s="1" t="s">
        <v>212</v>
      </c>
      <c r="K904" s="1" t="s">
        <v>20</v>
      </c>
      <c r="L904" s="1" t="s">
        <v>705</v>
      </c>
      <c r="M904" s="1" t="s">
        <v>214</v>
      </c>
    </row>
    <row r="905" spans="1:15" x14ac:dyDescent="0.25">
      <c r="A905" s="1" t="s">
        <v>1326</v>
      </c>
      <c r="B905" s="2">
        <v>43322</v>
      </c>
      <c r="C905" s="1" t="s">
        <v>1327</v>
      </c>
      <c r="E905" s="3">
        <v>870.55</v>
      </c>
      <c r="F905" s="4">
        <v>870.55</v>
      </c>
      <c r="G905" s="1">
        <v>2018</v>
      </c>
      <c r="H905" s="1">
        <v>8</v>
      </c>
      <c r="I905" s="1" t="s">
        <v>704</v>
      </c>
      <c r="J905" s="1" t="s">
        <v>212</v>
      </c>
      <c r="K905" s="1" t="s">
        <v>20</v>
      </c>
      <c r="L905" s="1" t="s">
        <v>705</v>
      </c>
      <c r="M905" s="1" t="s">
        <v>214</v>
      </c>
      <c r="O905">
        <f>F905*3.6</f>
        <v>3133.98</v>
      </c>
    </row>
    <row r="906" spans="1:15" x14ac:dyDescent="0.25">
      <c r="A906" s="1" t="s">
        <v>1328</v>
      </c>
      <c r="B906" s="2">
        <v>43322</v>
      </c>
      <c r="C906" s="1" t="s">
        <v>1329</v>
      </c>
      <c r="E906" s="3">
        <v>1467.64</v>
      </c>
      <c r="F906" s="4">
        <v>1467.64</v>
      </c>
      <c r="G906" s="1">
        <v>2018</v>
      </c>
      <c r="H906" s="1">
        <v>8</v>
      </c>
      <c r="I906" s="1" t="s">
        <v>704</v>
      </c>
      <c r="J906" s="1" t="s">
        <v>212</v>
      </c>
      <c r="K906" s="1" t="s">
        <v>20</v>
      </c>
      <c r="L906" s="1" t="s">
        <v>705</v>
      </c>
      <c r="M906" s="1" t="s">
        <v>214</v>
      </c>
      <c r="O906">
        <f>F906*3.6</f>
        <v>5283.5040000000008</v>
      </c>
    </row>
    <row r="907" spans="1:15" x14ac:dyDescent="0.25">
      <c r="A907" s="1" t="s">
        <v>1324</v>
      </c>
      <c r="B907" s="2">
        <v>43322</v>
      </c>
      <c r="C907" s="1" t="s">
        <v>1330</v>
      </c>
      <c r="E907" s="3">
        <v>-197.88</v>
      </c>
      <c r="F907" s="4">
        <v>-197.88</v>
      </c>
      <c r="G907" s="1">
        <v>2018</v>
      </c>
      <c r="H907" s="1">
        <v>8</v>
      </c>
      <c r="I907" s="1" t="s">
        <v>704</v>
      </c>
      <c r="J907" s="1" t="s">
        <v>212</v>
      </c>
      <c r="K907" s="1" t="s">
        <v>20</v>
      </c>
      <c r="L907" s="1" t="s">
        <v>705</v>
      </c>
      <c r="M907" s="1" t="s">
        <v>214</v>
      </c>
    </row>
    <row r="908" spans="1:15" x14ac:dyDescent="0.25">
      <c r="A908" s="1" t="s">
        <v>1331</v>
      </c>
      <c r="B908" s="2">
        <v>43325</v>
      </c>
      <c r="C908" s="1" t="s">
        <v>919</v>
      </c>
      <c r="E908" s="3">
        <v>129.36000000000001</v>
      </c>
      <c r="F908" s="4">
        <v>129.36000000000001</v>
      </c>
      <c r="G908" s="1">
        <v>2018</v>
      </c>
      <c r="H908" s="1">
        <v>8</v>
      </c>
      <c r="I908" s="1" t="s">
        <v>91</v>
      </c>
      <c r="J908" s="1" t="s">
        <v>98</v>
      </c>
      <c r="K908" s="1" t="s">
        <v>20</v>
      </c>
      <c r="L908" s="1" t="s">
        <v>93</v>
      </c>
      <c r="M908" s="1" t="s">
        <v>100</v>
      </c>
    </row>
    <row r="909" spans="1:15" x14ac:dyDescent="0.25">
      <c r="A909" s="1" t="s">
        <v>1332</v>
      </c>
      <c r="B909" s="2">
        <v>43328</v>
      </c>
      <c r="C909" s="1" t="s">
        <v>1333</v>
      </c>
      <c r="E909" s="3">
        <v>49.98</v>
      </c>
      <c r="F909" s="4">
        <v>49.98</v>
      </c>
      <c r="G909" s="1">
        <v>2018</v>
      </c>
      <c r="H909" s="1">
        <v>8</v>
      </c>
      <c r="I909" s="1" t="s">
        <v>312</v>
      </c>
      <c r="J909" s="1" t="s">
        <v>35</v>
      </c>
      <c r="K909" s="1" t="s">
        <v>20</v>
      </c>
      <c r="L909" s="1" t="s">
        <v>313</v>
      </c>
      <c r="M909" s="1" t="s">
        <v>37</v>
      </c>
    </row>
    <row r="910" spans="1:15" x14ac:dyDescent="0.25">
      <c r="A910" s="1" t="s">
        <v>1334</v>
      </c>
      <c r="B910" s="2">
        <v>43328</v>
      </c>
      <c r="C910" s="1" t="s">
        <v>1335</v>
      </c>
      <c r="E910" s="3">
        <v>57.84</v>
      </c>
      <c r="F910" s="4">
        <v>57.84</v>
      </c>
      <c r="G910" s="1">
        <v>2018</v>
      </c>
      <c r="H910" s="1">
        <v>8</v>
      </c>
      <c r="I910" s="1" t="s">
        <v>97</v>
      </c>
      <c r="J910" s="1" t="s">
        <v>19</v>
      </c>
      <c r="K910" s="1" t="s">
        <v>20</v>
      </c>
      <c r="L910" s="1" t="s">
        <v>99</v>
      </c>
      <c r="M910" s="1" t="s">
        <v>22</v>
      </c>
    </row>
    <row r="911" spans="1:15" x14ac:dyDescent="0.25">
      <c r="A911" s="1" t="s">
        <v>1336</v>
      </c>
      <c r="B911" s="2">
        <v>43328</v>
      </c>
      <c r="C911" s="1" t="s">
        <v>423</v>
      </c>
      <c r="D911" s="3">
        <v>20</v>
      </c>
      <c r="E911" s="3">
        <v>17.48</v>
      </c>
      <c r="F911" s="4">
        <v>14.57</v>
      </c>
      <c r="G911" s="1">
        <v>2018</v>
      </c>
      <c r="H911" s="1">
        <v>8</v>
      </c>
      <c r="I911" s="1" t="s">
        <v>134</v>
      </c>
      <c r="J911" s="1" t="s">
        <v>81</v>
      </c>
      <c r="K911" s="1" t="s">
        <v>20</v>
      </c>
      <c r="L911" s="1" t="s">
        <v>135</v>
      </c>
      <c r="M911" s="1" t="s">
        <v>83</v>
      </c>
      <c r="O911">
        <f>F911*3.6</f>
        <v>52.452000000000005</v>
      </c>
    </row>
    <row r="912" spans="1:15" x14ac:dyDescent="0.25">
      <c r="A912" s="1" t="s">
        <v>1337</v>
      </c>
      <c r="B912" s="2">
        <v>43328</v>
      </c>
      <c r="C912" s="1" t="s">
        <v>1338</v>
      </c>
      <c r="E912" s="3">
        <v>73.87</v>
      </c>
      <c r="F912" s="4">
        <v>73.87</v>
      </c>
      <c r="G912" s="1">
        <v>2018</v>
      </c>
      <c r="H912" s="1">
        <v>8</v>
      </c>
      <c r="I912" s="1" t="s">
        <v>704</v>
      </c>
      <c r="J912" s="1" t="s">
        <v>35</v>
      </c>
      <c r="K912" s="1" t="s">
        <v>20</v>
      </c>
      <c r="L912" s="1" t="s">
        <v>705</v>
      </c>
      <c r="M912" s="1" t="s">
        <v>37</v>
      </c>
      <c r="O912">
        <f>F912*3.6</f>
        <v>265.93200000000002</v>
      </c>
    </row>
    <row r="913" spans="1:15" x14ac:dyDescent="0.25">
      <c r="A913" s="1" t="s">
        <v>1339</v>
      </c>
      <c r="B913" s="2">
        <v>43328</v>
      </c>
      <c r="C913" s="1" t="s">
        <v>85</v>
      </c>
      <c r="E913" s="3">
        <v>139.1</v>
      </c>
      <c r="F913" s="4">
        <v>139.1</v>
      </c>
      <c r="G913" s="1">
        <v>2018</v>
      </c>
      <c r="H913" s="1">
        <v>8</v>
      </c>
      <c r="I913" s="1" t="s">
        <v>40</v>
      </c>
      <c r="J913" s="1" t="s">
        <v>41</v>
      </c>
      <c r="K913" s="1" t="s">
        <v>20</v>
      </c>
      <c r="L913" s="1" t="s">
        <v>42</v>
      </c>
      <c r="M913" s="1" t="s">
        <v>43</v>
      </c>
      <c r="O913">
        <f>F913/1.26</f>
        <v>110.39682539682539</v>
      </c>
    </row>
    <row r="914" spans="1:15" x14ac:dyDescent="0.25">
      <c r="A914" s="1" t="s">
        <v>1340</v>
      </c>
      <c r="B914" s="2">
        <v>43328</v>
      </c>
      <c r="C914" s="1" t="s">
        <v>1341</v>
      </c>
      <c r="D914" s="3">
        <v>20</v>
      </c>
      <c r="E914" s="3">
        <v>157.08000000000001</v>
      </c>
      <c r="F914" s="4">
        <v>130.9</v>
      </c>
      <c r="G914" s="1">
        <v>2018</v>
      </c>
      <c r="H914" s="1">
        <v>8</v>
      </c>
      <c r="I914" s="1" t="s">
        <v>70</v>
      </c>
      <c r="J914" s="1" t="s">
        <v>35</v>
      </c>
      <c r="K914" s="1" t="s">
        <v>20</v>
      </c>
      <c r="L914" s="1" t="s">
        <v>71</v>
      </c>
      <c r="M914" s="1" t="s">
        <v>37</v>
      </c>
    </row>
    <row r="915" spans="1:15" x14ac:dyDescent="0.25">
      <c r="A915" s="1" t="s">
        <v>1342</v>
      </c>
      <c r="B915" s="2">
        <v>43328</v>
      </c>
      <c r="C915" s="1" t="s">
        <v>1343</v>
      </c>
      <c r="D915" s="3">
        <v>20</v>
      </c>
      <c r="E915" s="3">
        <v>186.51</v>
      </c>
      <c r="F915" s="4">
        <v>155.41999999999999</v>
      </c>
      <c r="G915" s="1">
        <v>2018</v>
      </c>
      <c r="H915" s="1">
        <v>8</v>
      </c>
      <c r="I915" s="1" t="s">
        <v>34</v>
      </c>
      <c r="J915" s="1" t="s">
        <v>1106</v>
      </c>
      <c r="K915" s="1" t="s">
        <v>20</v>
      </c>
      <c r="L915" s="1" t="s">
        <v>36</v>
      </c>
      <c r="M915" s="1" t="s">
        <v>1107</v>
      </c>
      <c r="O915">
        <f>F915*72.79</f>
        <v>11313.0218</v>
      </c>
    </row>
    <row r="916" spans="1:15" x14ac:dyDescent="0.25">
      <c r="A916" s="1" t="s">
        <v>1344</v>
      </c>
      <c r="B916" s="2">
        <v>43328</v>
      </c>
      <c r="C916" s="1" t="s">
        <v>6122</v>
      </c>
      <c r="E916" s="3">
        <v>186.12</v>
      </c>
      <c r="F916" s="4">
        <v>186.12</v>
      </c>
      <c r="G916" s="1">
        <v>2018</v>
      </c>
      <c r="H916" s="1">
        <v>8</v>
      </c>
      <c r="I916" s="1" t="s">
        <v>168</v>
      </c>
      <c r="J916" s="1" t="s">
        <v>35</v>
      </c>
      <c r="K916" s="1" t="s">
        <v>20</v>
      </c>
      <c r="L916" s="1" t="s">
        <v>169</v>
      </c>
      <c r="M916" s="1" t="s">
        <v>37</v>
      </c>
    </row>
    <row r="917" spans="1:15" x14ac:dyDescent="0.25">
      <c r="A917" s="1" t="s">
        <v>1345</v>
      </c>
      <c r="B917" s="2">
        <v>43328</v>
      </c>
      <c r="C917" s="1" t="s">
        <v>1346</v>
      </c>
      <c r="E917" s="3">
        <v>308.99</v>
      </c>
      <c r="F917" s="4">
        <v>308.99</v>
      </c>
      <c r="G917" s="1">
        <v>2018</v>
      </c>
      <c r="H917" s="1">
        <v>8</v>
      </c>
      <c r="I917" s="1" t="s">
        <v>91</v>
      </c>
      <c r="J917" s="1" t="s">
        <v>35</v>
      </c>
      <c r="K917" s="1" t="s">
        <v>20</v>
      </c>
      <c r="L917" s="1" t="s">
        <v>93</v>
      </c>
      <c r="M917" s="1" t="s">
        <v>37</v>
      </c>
    </row>
    <row r="918" spans="1:15" x14ac:dyDescent="0.25">
      <c r="A918" s="1" t="s">
        <v>1347</v>
      </c>
      <c r="B918" s="2">
        <v>43328</v>
      </c>
      <c r="C918" s="1" t="s">
        <v>1348</v>
      </c>
      <c r="E918" s="3">
        <v>12.75</v>
      </c>
      <c r="F918" s="4">
        <v>12.75</v>
      </c>
      <c r="G918" s="1">
        <v>2018</v>
      </c>
      <c r="H918" s="1">
        <v>8</v>
      </c>
      <c r="I918" s="1" t="s">
        <v>50</v>
      </c>
      <c r="J918" s="1" t="s">
        <v>51</v>
      </c>
      <c r="K918" s="1" t="s">
        <v>20</v>
      </c>
      <c r="L918" s="1" t="s">
        <v>52</v>
      </c>
      <c r="M918" s="1" t="s">
        <v>53</v>
      </c>
      <c r="O918">
        <f>F918*5.7</f>
        <v>72.674999999999997</v>
      </c>
    </row>
    <row r="919" spans="1:15" x14ac:dyDescent="0.25">
      <c r="A919" s="1" t="s">
        <v>1349</v>
      </c>
      <c r="B919" s="2">
        <v>43328</v>
      </c>
      <c r="C919" s="1" t="s">
        <v>1350</v>
      </c>
      <c r="E919" s="3">
        <v>17.8</v>
      </c>
      <c r="F919" s="4">
        <v>17.8</v>
      </c>
      <c r="G919" s="1">
        <v>2018</v>
      </c>
      <c r="H919" s="1">
        <v>8</v>
      </c>
      <c r="I919" s="1" t="s">
        <v>91</v>
      </c>
      <c r="J919" s="1" t="s">
        <v>51</v>
      </c>
      <c r="K919" s="1" t="s">
        <v>20</v>
      </c>
      <c r="L919" s="1" t="s">
        <v>93</v>
      </c>
      <c r="M919" s="1" t="s">
        <v>53</v>
      </c>
      <c r="O919">
        <f>F919*176</f>
        <v>3132.8</v>
      </c>
    </row>
    <row r="920" spans="1:15" x14ac:dyDescent="0.25">
      <c r="A920" s="1" t="s">
        <v>1351</v>
      </c>
      <c r="B920" s="2">
        <v>43328</v>
      </c>
      <c r="C920" s="1" t="s">
        <v>1352</v>
      </c>
      <c r="E920" s="3">
        <v>649.20000000000005</v>
      </c>
      <c r="F920" s="4">
        <v>649.20000000000005</v>
      </c>
      <c r="G920" s="1">
        <v>2018</v>
      </c>
      <c r="H920" s="1">
        <v>8</v>
      </c>
      <c r="I920" s="1" t="s">
        <v>474</v>
      </c>
      <c r="J920" s="1" t="s">
        <v>35</v>
      </c>
      <c r="K920" s="1" t="s">
        <v>20</v>
      </c>
      <c r="L920" s="1" t="s">
        <v>475</v>
      </c>
      <c r="M920" s="1" t="s">
        <v>37</v>
      </c>
      <c r="O920">
        <f>F920*5.3</f>
        <v>3440.76</v>
      </c>
    </row>
    <row r="921" spans="1:15" x14ac:dyDescent="0.25">
      <c r="A921" s="1" t="s">
        <v>1347</v>
      </c>
      <c r="B921" s="2">
        <v>43328</v>
      </c>
      <c r="C921" s="1" t="s">
        <v>1353</v>
      </c>
      <c r="D921" s="3">
        <v>20</v>
      </c>
      <c r="E921" s="3">
        <v>27.48</v>
      </c>
      <c r="F921" s="4">
        <v>22.9</v>
      </c>
      <c r="G921" s="1">
        <v>2018</v>
      </c>
      <c r="H921" s="1">
        <v>8</v>
      </c>
      <c r="I921" s="1" t="s">
        <v>70</v>
      </c>
      <c r="J921" s="1" t="s">
        <v>51</v>
      </c>
      <c r="K921" s="1" t="s">
        <v>20</v>
      </c>
      <c r="L921" s="1" t="s">
        <v>71</v>
      </c>
      <c r="M921" s="1" t="s">
        <v>53</v>
      </c>
      <c r="O921">
        <f>F921*176</f>
        <v>4030.3999999999996</v>
      </c>
    </row>
    <row r="922" spans="1:15" x14ac:dyDescent="0.25">
      <c r="A922" s="1" t="s">
        <v>1354</v>
      </c>
      <c r="B922" s="2">
        <v>43328</v>
      </c>
      <c r="C922" s="1" t="s">
        <v>1355</v>
      </c>
      <c r="E922" s="3">
        <v>308</v>
      </c>
      <c r="F922" s="4">
        <v>308</v>
      </c>
      <c r="G922" s="1">
        <v>2018</v>
      </c>
      <c r="H922" s="1">
        <v>8</v>
      </c>
      <c r="I922" s="1" t="s">
        <v>134</v>
      </c>
      <c r="J922" s="1" t="s">
        <v>35</v>
      </c>
      <c r="K922" s="1" t="s">
        <v>20</v>
      </c>
      <c r="L922" s="1" t="s">
        <v>135</v>
      </c>
      <c r="M922" s="1" t="s">
        <v>37</v>
      </c>
    </row>
    <row r="923" spans="1:15" x14ac:dyDescent="0.25">
      <c r="A923" s="1" t="s">
        <v>1340</v>
      </c>
      <c r="B923" s="2">
        <v>43328</v>
      </c>
      <c r="C923" s="1" t="s">
        <v>1356</v>
      </c>
      <c r="D923" s="3">
        <v>20</v>
      </c>
      <c r="E923" s="3">
        <v>29.41</v>
      </c>
      <c r="F923" s="4">
        <v>24.51</v>
      </c>
      <c r="G923" s="1">
        <v>2018</v>
      </c>
      <c r="H923" s="1">
        <v>8</v>
      </c>
      <c r="I923" s="1" t="s">
        <v>70</v>
      </c>
      <c r="J923" s="1" t="s">
        <v>51</v>
      </c>
      <c r="K923" s="1" t="s">
        <v>20</v>
      </c>
      <c r="L923" s="1" t="s">
        <v>71</v>
      </c>
      <c r="M923" s="1" t="s">
        <v>53</v>
      </c>
      <c r="O923">
        <f>F923*5.7</f>
        <v>139.70700000000002</v>
      </c>
    </row>
    <row r="924" spans="1:15" x14ac:dyDescent="0.25">
      <c r="A924" s="1" t="s">
        <v>1357</v>
      </c>
      <c r="B924" s="2">
        <v>43328</v>
      </c>
      <c r="C924" s="1" t="s">
        <v>1358</v>
      </c>
      <c r="E924" s="3">
        <v>65.760000000000005</v>
      </c>
      <c r="F924" s="4">
        <v>65.760000000000005</v>
      </c>
      <c r="G924" s="1">
        <v>2018</v>
      </c>
      <c r="H924" s="1">
        <v>8</v>
      </c>
      <c r="I924" s="1" t="s">
        <v>86</v>
      </c>
      <c r="J924" s="1" t="s">
        <v>35</v>
      </c>
      <c r="K924" s="1" t="s">
        <v>20</v>
      </c>
      <c r="L924" s="1" t="s">
        <v>87</v>
      </c>
      <c r="M924" s="1" t="s">
        <v>37</v>
      </c>
    </row>
    <row r="925" spans="1:15" x14ac:dyDescent="0.25">
      <c r="A925" s="1" t="s">
        <v>1359</v>
      </c>
      <c r="B925" s="2">
        <v>43328</v>
      </c>
      <c r="C925" s="1" t="s">
        <v>1360</v>
      </c>
      <c r="E925" s="3">
        <v>73.099999999999994</v>
      </c>
      <c r="F925" s="4">
        <v>73.099999999999994</v>
      </c>
      <c r="G925" s="1">
        <v>2018</v>
      </c>
      <c r="H925" s="1">
        <v>8</v>
      </c>
      <c r="I925" s="1" t="s">
        <v>91</v>
      </c>
      <c r="J925" s="1" t="s">
        <v>19</v>
      </c>
      <c r="K925" s="1" t="s">
        <v>20</v>
      </c>
      <c r="L925" s="1" t="s">
        <v>93</v>
      </c>
      <c r="M925" s="1" t="s">
        <v>22</v>
      </c>
      <c r="O925">
        <f>F925*400</f>
        <v>29239.999999999996</v>
      </c>
    </row>
    <row r="926" spans="1:15" x14ac:dyDescent="0.25">
      <c r="A926" s="1" t="s">
        <v>1361</v>
      </c>
      <c r="B926" s="2">
        <v>43328</v>
      </c>
      <c r="C926" s="1" t="s">
        <v>1317</v>
      </c>
      <c r="E926" s="3">
        <v>917.28</v>
      </c>
      <c r="F926" s="4">
        <v>917.28</v>
      </c>
      <c r="G926" s="1">
        <v>2018</v>
      </c>
      <c r="H926" s="1">
        <v>8</v>
      </c>
      <c r="I926" s="1" t="s">
        <v>80</v>
      </c>
      <c r="J926" s="1" t="s">
        <v>81</v>
      </c>
      <c r="K926" s="1" t="s">
        <v>20</v>
      </c>
      <c r="L926" s="1" t="s">
        <v>82</v>
      </c>
      <c r="M926" s="1" t="s">
        <v>83</v>
      </c>
      <c r="O926">
        <v>45500000</v>
      </c>
    </row>
    <row r="927" spans="1:15" x14ac:dyDescent="0.25">
      <c r="A927" s="1" t="s">
        <v>1362</v>
      </c>
      <c r="B927" s="2">
        <v>43328</v>
      </c>
      <c r="C927" s="1" t="s">
        <v>1363</v>
      </c>
      <c r="E927" s="3">
        <v>104.85</v>
      </c>
      <c r="F927" s="4">
        <v>104.85</v>
      </c>
      <c r="G927" s="1">
        <v>2018</v>
      </c>
      <c r="H927" s="1">
        <v>8</v>
      </c>
      <c r="I927" s="1" t="s">
        <v>91</v>
      </c>
      <c r="J927" s="1" t="s">
        <v>207</v>
      </c>
      <c r="K927" s="1" t="s">
        <v>20</v>
      </c>
      <c r="L927" s="1" t="s">
        <v>93</v>
      </c>
      <c r="M927" s="1" t="s">
        <v>208</v>
      </c>
      <c r="O927">
        <f>F927*400</f>
        <v>41940</v>
      </c>
    </row>
    <row r="928" spans="1:15" x14ac:dyDescent="0.25">
      <c r="A928" s="1" t="s">
        <v>1362</v>
      </c>
      <c r="B928" s="2">
        <v>43328</v>
      </c>
      <c r="C928" s="1" t="s">
        <v>1363</v>
      </c>
      <c r="E928" s="3">
        <v>104.85</v>
      </c>
      <c r="F928" s="4">
        <v>104.85</v>
      </c>
      <c r="G928" s="1">
        <v>2018</v>
      </c>
      <c r="H928" s="1">
        <v>8</v>
      </c>
      <c r="I928" s="1" t="s">
        <v>97</v>
      </c>
      <c r="J928" s="1" t="s">
        <v>207</v>
      </c>
      <c r="K928" s="1" t="s">
        <v>20</v>
      </c>
      <c r="L928" s="1" t="s">
        <v>99</v>
      </c>
      <c r="M928" s="1" t="s">
        <v>208</v>
      </c>
      <c r="O928">
        <f>F928*400</f>
        <v>41940</v>
      </c>
    </row>
    <row r="929" spans="1:15" x14ac:dyDescent="0.25">
      <c r="A929" s="1" t="s">
        <v>1364</v>
      </c>
      <c r="B929" s="2">
        <v>43332</v>
      </c>
      <c r="C929" s="1" t="s">
        <v>1365</v>
      </c>
      <c r="E929" s="3">
        <v>15.36</v>
      </c>
      <c r="F929" s="4">
        <v>15.36</v>
      </c>
      <c r="G929" s="1">
        <v>2018</v>
      </c>
      <c r="H929" s="1">
        <v>8</v>
      </c>
      <c r="I929" s="1" t="s">
        <v>40</v>
      </c>
      <c r="J929" s="1" t="s">
        <v>35</v>
      </c>
      <c r="K929" s="1" t="s">
        <v>20</v>
      </c>
      <c r="L929" s="1" t="s">
        <v>42</v>
      </c>
      <c r="M929" s="1" t="s">
        <v>37</v>
      </c>
    </row>
    <row r="930" spans="1:15" x14ac:dyDescent="0.25">
      <c r="A930" s="1" t="s">
        <v>1366</v>
      </c>
      <c r="B930" s="2">
        <v>43332</v>
      </c>
      <c r="C930" s="1" t="s">
        <v>1367</v>
      </c>
      <c r="E930" s="3">
        <v>156.61000000000001</v>
      </c>
      <c r="F930" s="4">
        <v>156.61000000000001</v>
      </c>
      <c r="G930" s="1">
        <v>2018</v>
      </c>
      <c r="H930" s="1">
        <v>8</v>
      </c>
      <c r="I930" s="1" t="s">
        <v>168</v>
      </c>
      <c r="J930" s="1" t="s">
        <v>35</v>
      </c>
      <c r="K930" s="1" t="s">
        <v>20</v>
      </c>
      <c r="L930" s="1" t="s">
        <v>169</v>
      </c>
      <c r="M930" s="1" t="s">
        <v>37</v>
      </c>
      <c r="O930">
        <f>F930*52.63</f>
        <v>8242.3843000000015</v>
      </c>
    </row>
    <row r="931" spans="1:15" x14ac:dyDescent="0.25">
      <c r="A931" s="1" t="s">
        <v>1368</v>
      </c>
      <c r="B931" s="2">
        <v>43332</v>
      </c>
      <c r="C931" s="1" t="s">
        <v>1369</v>
      </c>
      <c r="E931" s="3">
        <v>159.72</v>
      </c>
      <c r="F931" s="4">
        <v>159.72</v>
      </c>
      <c r="G931" s="1">
        <v>2018</v>
      </c>
      <c r="H931" s="1">
        <v>8</v>
      </c>
      <c r="I931" s="1" t="s">
        <v>91</v>
      </c>
      <c r="J931" s="1" t="s">
        <v>19</v>
      </c>
      <c r="K931" s="1" t="s">
        <v>20</v>
      </c>
      <c r="L931" s="1" t="s">
        <v>93</v>
      </c>
      <c r="M931" s="1" t="s">
        <v>22</v>
      </c>
      <c r="O931">
        <f>F931*293</f>
        <v>46797.96</v>
      </c>
    </row>
    <row r="932" spans="1:15" x14ac:dyDescent="0.25">
      <c r="A932" s="1" t="s">
        <v>1368</v>
      </c>
      <c r="B932" s="2">
        <v>43332</v>
      </c>
      <c r="C932" s="1" t="s">
        <v>1369</v>
      </c>
      <c r="E932" s="3">
        <v>159.72</v>
      </c>
      <c r="F932" s="4">
        <v>159.72</v>
      </c>
      <c r="G932" s="1">
        <v>2018</v>
      </c>
      <c r="H932" s="1">
        <v>8</v>
      </c>
      <c r="I932" s="1" t="s">
        <v>91</v>
      </c>
      <c r="J932" s="1" t="s">
        <v>19</v>
      </c>
      <c r="K932" s="1" t="s">
        <v>20</v>
      </c>
      <c r="L932" s="1" t="s">
        <v>93</v>
      </c>
      <c r="M932" s="1" t="s">
        <v>22</v>
      </c>
      <c r="O932">
        <f>F932*293</f>
        <v>46797.96</v>
      </c>
    </row>
    <row r="933" spans="1:15" x14ac:dyDescent="0.25">
      <c r="A933" s="1" t="s">
        <v>1368</v>
      </c>
      <c r="B933" s="2">
        <v>43332</v>
      </c>
      <c r="C933" s="1" t="s">
        <v>1369</v>
      </c>
      <c r="E933" s="3">
        <v>159.72</v>
      </c>
      <c r="F933" s="4">
        <v>159.72</v>
      </c>
      <c r="G933" s="1">
        <v>2018</v>
      </c>
      <c r="H933" s="1">
        <v>8</v>
      </c>
      <c r="I933" s="1" t="s">
        <v>97</v>
      </c>
      <c r="J933" s="1" t="s">
        <v>19</v>
      </c>
      <c r="K933" s="1" t="s">
        <v>20</v>
      </c>
      <c r="L933" s="1" t="s">
        <v>99</v>
      </c>
      <c r="M933" s="1" t="s">
        <v>22</v>
      </c>
      <c r="O933">
        <f>F933*293</f>
        <v>46797.96</v>
      </c>
    </row>
    <row r="934" spans="1:15" x14ac:dyDescent="0.25">
      <c r="A934" s="1" t="s">
        <v>1370</v>
      </c>
      <c r="B934" s="2">
        <v>43332</v>
      </c>
      <c r="C934" s="1" t="s">
        <v>85</v>
      </c>
      <c r="E934" s="3">
        <v>419.66</v>
      </c>
      <c r="F934" s="4">
        <v>419.66</v>
      </c>
      <c r="G934" s="1">
        <v>2018</v>
      </c>
      <c r="H934" s="1">
        <v>8</v>
      </c>
      <c r="I934" s="1" t="s">
        <v>86</v>
      </c>
      <c r="J934" s="1" t="s">
        <v>41</v>
      </c>
      <c r="K934" s="1" t="s">
        <v>20</v>
      </c>
      <c r="L934" s="1" t="s">
        <v>87</v>
      </c>
      <c r="M934" s="1" t="s">
        <v>43</v>
      </c>
      <c r="O934">
        <f t="shared" ref="O934:O946" si="12">F934/1.26</f>
        <v>333.06349206349211</v>
      </c>
    </row>
    <row r="935" spans="1:15" x14ac:dyDescent="0.25">
      <c r="A935" s="1" t="s">
        <v>1370</v>
      </c>
      <c r="B935" s="2">
        <v>43332</v>
      </c>
      <c r="C935" s="1" t="s">
        <v>85</v>
      </c>
      <c r="E935" s="3">
        <v>150.41999999999999</v>
      </c>
      <c r="F935" s="4">
        <v>150.41999999999999</v>
      </c>
      <c r="G935" s="1">
        <v>2018</v>
      </c>
      <c r="H935" s="1">
        <v>8</v>
      </c>
      <c r="I935" s="1" t="s">
        <v>86</v>
      </c>
      <c r="J935" s="1" t="s">
        <v>41</v>
      </c>
      <c r="K935" s="1" t="s">
        <v>20</v>
      </c>
      <c r="L935" s="1" t="s">
        <v>87</v>
      </c>
      <c r="M935" s="1" t="s">
        <v>43</v>
      </c>
      <c r="O935">
        <f t="shared" si="12"/>
        <v>119.38095238095237</v>
      </c>
    </row>
    <row r="936" spans="1:15" x14ac:dyDescent="0.25">
      <c r="A936" s="1" t="s">
        <v>1370</v>
      </c>
      <c r="B936" s="2">
        <v>43332</v>
      </c>
      <c r="C936" s="1" t="s">
        <v>85</v>
      </c>
      <c r="D936" s="3">
        <v>20</v>
      </c>
      <c r="E936" s="3">
        <v>167.9</v>
      </c>
      <c r="F936" s="4">
        <v>139.91999999999999</v>
      </c>
      <c r="G936" s="1">
        <v>2018</v>
      </c>
      <c r="H936" s="1">
        <v>8</v>
      </c>
      <c r="I936" s="1" t="s">
        <v>34</v>
      </c>
      <c r="J936" s="1" t="s">
        <v>41</v>
      </c>
      <c r="K936" s="1" t="s">
        <v>20</v>
      </c>
      <c r="L936" s="1" t="s">
        <v>36</v>
      </c>
      <c r="M936" s="1" t="s">
        <v>43</v>
      </c>
      <c r="O936">
        <f t="shared" si="12"/>
        <v>111.04761904761904</v>
      </c>
    </row>
    <row r="937" spans="1:15" x14ac:dyDescent="0.25">
      <c r="A937" s="1" t="s">
        <v>1370</v>
      </c>
      <c r="B937" s="2">
        <v>43332</v>
      </c>
      <c r="C937" s="1" t="s">
        <v>85</v>
      </c>
      <c r="E937" s="3">
        <v>136</v>
      </c>
      <c r="F937" s="4">
        <v>136</v>
      </c>
      <c r="G937" s="1">
        <v>2018</v>
      </c>
      <c r="H937" s="1">
        <v>8</v>
      </c>
      <c r="I937" s="1" t="s">
        <v>86</v>
      </c>
      <c r="J937" s="1" t="s">
        <v>41</v>
      </c>
      <c r="K937" s="1" t="s">
        <v>20</v>
      </c>
      <c r="L937" s="1" t="s">
        <v>87</v>
      </c>
      <c r="M937" s="1" t="s">
        <v>43</v>
      </c>
      <c r="O937">
        <f t="shared" si="12"/>
        <v>107.93650793650794</v>
      </c>
    </row>
    <row r="938" spans="1:15" x14ac:dyDescent="0.25">
      <c r="A938" s="1" t="s">
        <v>1371</v>
      </c>
      <c r="B938" s="2">
        <v>43332</v>
      </c>
      <c r="C938" s="1" t="s">
        <v>85</v>
      </c>
      <c r="D938" s="3">
        <v>20</v>
      </c>
      <c r="E938" s="3">
        <v>148.65</v>
      </c>
      <c r="F938" s="4">
        <v>123.87</v>
      </c>
      <c r="G938" s="1">
        <v>2018</v>
      </c>
      <c r="H938" s="1">
        <v>8</v>
      </c>
      <c r="I938" s="1" t="s">
        <v>70</v>
      </c>
      <c r="J938" s="1" t="s">
        <v>41</v>
      </c>
      <c r="K938" s="1" t="s">
        <v>20</v>
      </c>
      <c r="L938" s="1" t="s">
        <v>71</v>
      </c>
      <c r="M938" s="1" t="s">
        <v>43</v>
      </c>
      <c r="O938">
        <f t="shared" si="12"/>
        <v>98.30952380952381</v>
      </c>
    </row>
    <row r="939" spans="1:15" x14ac:dyDescent="0.25">
      <c r="A939" s="1" t="s">
        <v>1370</v>
      </c>
      <c r="B939" s="2">
        <v>43332</v>
      </c>
      <c r="C939" s="1" t="s">
        <v>85</v>
      </c>
      <c r="E939" s="3">
        <v>98.01</v>
      </c>
      <c r="F939" s="4">
        <v>98.01</v>
      </c>
      <c r="G939" s="1">
        <v>2018</v>
      </c>
      <c r="H939" s="1">
        <v>8</v>
      </c>
      <c r="I939" s="1" t="s">
        <v>86</v>
      </c>
      <c r="J939" s="1" t="s">
        <v>41</v>
      </c>
      <c r="K939" s="1" t="s">
        <v>20</v>
      </c>
      <c r="L939" s="1" t="s">
        <v>87</v>
      </c>
      <c r="M939" s="1" t="s">
        <v>43</v>
      </c>
      <c r="O939">
        <f t="shared" si="12"/>
        <v>77.785714285714292</v>
      </c>
    </row>
    <row r="940" spans="1:15" x14ac:dyDescent="0.25">
      <c r="A940" s="1" t="s">
        <v>1370</v>
      </c>
      <c r="B940" s="2">
        <v>43332</v>
      </c>
      <c r="C940" s="1" t="s">
        <v>85</v>
      </c>
      <c r="E940" s="3">
        <v>97.56</v>
      </c>
      <c r="F940" s="4">
        <v>97.56</v>
      </c>
      <c r="G940" s="1">
        <v>2018</v>
      </c>
      <c r="H940" s="1">
        <v>8</v>
      </c>
      <c r="I940" s="1" t="s">
        <v>86</v>
      </c>
      <c r="J940" s="1" t="s">
        <v>41</v>
      </c>
      <c r="K940" s="1" t="s">
        <v>20</v>
      </c>
      <c r="L940" s="1" t="s">
        <v>87</v>
      </c>
      <c r="M940" s="1" t="s">
        <v>43</v>
      </c>
      <c r="O940">
        <f t="shared" si="12"/>
        <v>77.428571428571431</v>
      </c>
    </row>
    <row r="941" spans="1:15" x14ac:dyDescent="0.25">
      <c r="A941" s="1" t="s">
        <v>1370</v>
      </c>
      <c r="B941" s="2">
        <v>43332</v>
      </c>
      <c r="C941" s="1" t="s">
        <v>85</v>
      </c>
      <c r="E941" s="3">
        <v>89.6</v>
      </c>
      <c r="F941" s="4">
        <v>89.6</v>
      </c>
      <c r="G941" s="1">
        <v>2018</v>
      </c>
      <c r="H941" s="1">
        <v>8</v>
      </c>
      <c r="I941" s="1" t="s">
        <v>86</v>
      </c>
      <c r="J941" s="1" t="s">
        <v>41</v>
      </c>
      <c r="K941" s="1" t="s">
        <v>20</v>
      </c>
      <c r="L941" s="1" t="s">
        <v>87</v>
      </c>
      <c r="M941" s="1" t="s">
        <v>43</v>
      </c>
      <c r="O941">
        <f t="shared" si="12"/>
        <v>71.1111111111111</v>
      </c>
    </row>
    <row r="942" spans="1:15" x14ac:dyDescent="0.25">
      <c r="A942" s="1" t="s">
        <v>1370</v>
      </c>
      <c r="B942" s="2">
        <v>43332</v>
      </c>
      <c r="C942" s="1" t="s">
        <v>85</v>
      </c>
      <c r="D942" s="3">
        <v>20</v>
      </c>
      <c r="E942" s="3">
        <v>94.02</v>
      </c>
      <c r="F942" s="4">
        <v>78.349999999999994</v>
      </c>
      <c r="G942" s="1">
        <v>2018</v>
      </c>
      <c r="H942" s="1">
        <v>8</v>
      </c>
      <c r="I942" s="1" t="s">
        <v>56</v>
      </c>
      <c r="J942" s="1" t="s">
        <v>41</v>
      </c>
      <c r="K942" s="1" t="s">
        <v>20</v>
      </c>
      <c r="L942" s="1" t="s">
        <v>57</v>
      </c>
      <c r="M942" s="1" t="s">
        <v>43</v>
      </c>
      <c r="O942">
        <f t="shared" si="12"/>
        <v>62.182539682539677</v>
      </c>
    </row>
    <row r="943" spans="1:15" x14ac:dyDescent="0.25">
      <c r="A943" s="1" t="s">
        <v>1370</v>
      </c>
      <c r="B943" s="2">
        <v>43332</v>
      </c>
      <c r="C943" s="1" t="s">
        <v>85</v>
      </c>
      <c r="E943" s="3">
        <v>54.4</v>
      </c>
      <c r="F943" s="4">
        <v>54.4</v>
      </c>
      <c r="G943" s="1">
        <v>2018</v>
      </c>
      <c r="H943" s="1">
        <v>8</v>
      </c>
      <c r="I943" s="1" t="s">
        <v>86</v>
      </c>
      <c r="J943" s="1" t="s">
        <v>41</v>
      </c>
      <c r="K943" s="1" t="s">
        <v>20</v>
      </c>
      <c r="L943" s="1" t="s">
        <v>87</v>
      </c>
      <c r="M943" s="1" t="s">
        <v>43</v>
      </c>
      <c r="O943">
        <f t="shared" si="12"/>
        <v>43.17460317460317</v>
      </c>
    </row>
    <row r="944" spans="1:15" x14ac:dyDescent="0.25">
      <c r="A944" s="1" t="s">
        <v>1370</v>
      </c>
      <c r="B944" s="2">
        <v>43332</v>
      </c>
      <c r="C944" s="1" t="s">
        <v>85</v>
      </c>
      <c r="D944" s="3">
        <v>20</v>
      </c>
      <c r="E944" s="3">
        <v>56.41</v>
      </c>
      <c r="F944" s="4">
        <v>47.01</v>
      </c>
      <c r="G944" s="1">
        <v>2018</v>
      </c>
      <c r="H944" s="1">
        <v>8</v>
      </c>
      <c r="I944" s="1" t="s">
        <v>34</v>
      </c>
      <c r="J944" s="1" t="s">
        <v>41</v>
      </c>
      <c r="K944" s="1" t="s">
        <v>20</v>
      </c>
      <c r="L944" s="1" t="s">
        <v>36</v>
      </c>
      <c r="M944" s="1" t="s">
        <v>43</v>
      </c>
      <c r="O944">
        <f t="shared" si="12"/>
        <v>37.30952380952381</v>
      </c>
    </row>
    <row r="945" spans="1:15" x14ac:dyDescent="0.25">
      <c r="A945" s="1" t="s">
        <v>1372</v>
      </c>
      <c r="B945" s="2">
        <v>43332</v>
      </c>
      <c r="C945" s="1" t="s">
        <v>85</v>
      </c>
      <c r="E945" s="3">
        <v>44.04</v>
      </c>
      <c r="F945" s="4">
        <v>44.04</v>
      </c>
      <c r="G945" s="1">
        <v>2018</v>
      </c>
      <c r="H945" s="1">
        <v>8</v>
      </c>
      <c r="I945" s="1" t="s">
        <v>40</v>
      </c>
      <c r="J945" s="1" t="s">
        <v>41</v>
      </c>
      <c r="K945" s="1" t="s">
        <v>20</v>
      </c>
      <c r="L945" s="1" t="s">
        <v>42</v>
      </c>
      <c r="M945" s="1" t="s">
        <v>43</v>
      </c>
      <c r="O945">
        <f t="shared" si="12"/>
        <v>34.952380952380949</v>
      </c>
    </row>
    <row r="946" spans="1:15" x14ac:dyDescent="0.25">
      <c r="A946" s="1" t="s">
        <v>1372</v>
      </c>
      <c r="B946" s="2">
        <v>43332</v>
      </c>
      <c r="C946" s="1" t="s">
        <v>85</v>
      </c>
      <c r="E946" s="3">
        <v>31.7</v>
      </c>
      <c r="F946" s="4">
        <v>31.7</v>
      </c>
      <c r="G946" s="1">
        <v>2018</v>
      </c>
      <c r="H946" s="1">
        <v>8</v>
      </c>
      <c r="I946" s="1" t="s">
        <v>40</v>
      </c>
      <c r="J946" s="1" t="s">
        <v>41</v>
      </c>
      <c r="K946" s="1" t="s">
        <v>20</v>
      </c>
      <c r="L946" s="1" t="s">
        <v>42</v>
      </c>
      <c r="M946" s="1" t="s">
        <v>43</v>
      </c>
      <c r="O946">
        <f t="shared" si="12"/>
        <v>25.158730158730158</v>
      </c>
    </row>
    <row r="947" spans="1:15" x14ac:dyDescent="0.25">
      <c r="A947" s="1" t="s">
        <v>1373</v>
      </c>
      <c r="B947" s="2">
        <v>43332</v>
      </c>
      <c r="C947" s="1" t="s">
        <v>440</v>
      </c>
      <c r="E947" s="3">
        <v>173.46</v>
      </c>
      <c r="F947" s="4">
        <v>173.46</v>
      </c>
      <c r="G947" s="1">
        <v>2018</v>
      </c>
      <c r="H947" s="1">
        <v>8</v>
      </c>
      <c r="I947" s="1" t="s">
        <v>97</v>
      </c>
      <c r="J947" s="1" t="s">
        <v>35</v>
      </c>
      <c r="K947" s="1" t="s">
        <v>20</v>
      </c>
      <c r="L947" s="1" t="s">
        <v>99</v>
      </c>
      <c r="M947" s="1" t="s">
        <v>37</v>
      </c>
      <c r="O947">
        <f>F947*3.6</f>
        <v>624.45600000000002</v>
      </c>
    </row>
    <row r="948" spans="1:15" x14ac:dyDescent="0.25">
      <c r="A948" s="1" t="s">
        <v>1374</v>
      </c>
      <c r="B948" s="2">
        <v>43332</v>
      </c>
      <c r="C948" s="1" t="s">
        <v>440</v>
      </c>
      <c r="E948" s="3">
        <v>133.22999999999999</v>
      </c>
      <c r="F948" s="4">
        <v>133.22999999999999</v>
      </c>
      <c r="G948" s="1">
        <v>2018</v>
      </c>
      <c r="H948" s="1">
        <v>8</v>
      </c>
      <c r="I948" s="1" t="s">
        <v>91</v>
      </c>
      <c r="J948" s="1" t="s">
        <v>35</v>
      </c>
      <c r="K948" s="1" t="s">
        <v>20</v>
      </c>
      <c r="L948" s="1" t="s">
        <v>93</v>
      </c>
      <c r="M948" s="1" t="s">
        <v>37</v>
      </c>
      <c r="O948">
        <f>F948*3.6</f>
        <v>479.62799999999999</v>
      </c>
    </row>
    <row r="949" spans="1:15" x14ac:dyDescent="0.25">
      <c r="A949" s="1" t="s">
        <v>1375</v>
      </c>
      <c r="B949" s="2">
        <v>43332</v>
      </c>
      <c r="C949" s="1" t="s">
        <v>1376</v>
      </c>
      <c r="E949" s="3">
        <v>247.8</v>
      </c>
      <c r="F949" s="4">
        <v>247.8</v>
      </c>
      <c r="G949" s="1">
        <v>2018</v>
      </c>
      <c r="H949" s="1">
        <v>8</v>
      </c>
      <c r="I949" s="1" t="s">
        <v>40</v>
      </c>
      <c r="J949" s="1" t="s">
        <v>35</v>
      </c>
      <c r="K949" s="1" t="s">
        <v>20</v>
      </c>
      <c r="L949" s="1" t="s">
        <v>42</v>
      </c>
      <c r="M949" s="1" t="s">
        <v>37</v>
      </c>
      <c r="O949">
        <f>F949*5.226921047</f>
        <v>1295.2310354466001</v>
      </c>
    </row>
    <row r="950" spans="1:15" x14ac:dyDescent="0.25">
      <c r="A950" s="1" t="s">
        <v>1377</v>
      </c>
      <c r="B950" s="2">
        <v>43332</v>
      </c>
      <c r="C950" s="1" t="s">
        <v>832</v>
      </c>
      <c r="D950" s="3">
        <v>20</v>
      </c>
      <c r="E950" s="3">
        <v>79.2</v>
      </c>
      <c r="F950" s="4">
        <v>66</v>
      </c>
      <c r="G950" s="1">
        <v>2018</v>
      </c>
      <c r="H950" s="1">
        <v>8</v>
      </c>
      <c r="I950" s="1" t="s">
        <v>34</v>
      </c>
      <c r="J950" s="1" t="s">
        <v>35</v>
      </c>
      <c r="K950" s="1" t="s">
        <v>20</v>
      </c>
      <c r="L950" s="1" t="s">
        <v>36</v>
      </c>
      <c r="M950" s="1" t="s">
        <v>37</v>
      </c>
    </row>
    <row r="951" spans="1:15" x14ac:dyDescent="0.25">
      <c r="A951" s="1" t="s">
        <v>1370</v>
      </c>
      <c r="B951" s="2">
        <v>43332</v>
      </c>
      <c r="C951" s="1" t="s">
        <v>476</v>
      </c>
      <c r="E951" s="3">
        <v>11.5</v>
      </c>
      <c r="F951" s="4">
        <v>11.5</v>
      </c>
      <c r="G951" s="1">
        <v>2018</v>
      </c>
      <c r="H951" s="1">
        <v>8</v>
      </c>
      <c r="I951" s="1" t="s">
        <v>312</v>
      </c>
      <c r="J951" s="1" t="s">
        <v>41</v>
      </c>
      <c r="K951" s="1" t="s">
        <v>20</v>
      </c>
      <c r="L951" s="1" t="s">
        <v>313</v>
      </c>
      <c r="M951" s="1" t="s">
        <v>43</v>
      </c>
    </row>
    <row r="952" spans="1:15" x14ac:dyDescent="0.25">
      <c r="A952" s="1" t="s">
        <v>1370</v>
      </c>
      <c r="B952" s="2">
        <v>43332</v>
      </c>
      <c r="C952" s="1" t="s">
        <v>476</v>
      </c>
      <c r="D952" s="3">
        <v>20</v>
      </c>
      <c r="E952" s="3">
        <v>18.5</v>
      </c>
      <c r="F952" s="4">
        <v>15.42</v>
      </c>
      <c r="G952" s="1">
        <v>2018</v>
      </c>
      <c r="H952" s="1">
        <v>8</v>
      </c>
      <c r="I952" s="1" t="s">
        <v>56</v>
      </c>
      <c r="J952" s="1" t="s">
        <v>41</v>
      </c>
      <c r="K952" s="1" t="s">
        <v>20</v>
      </c>
      <c r="L952" s="1" t="s">
        <v>57</v>
      </c>
      <c r="M952" s="1" t="s">
        <v>43</v>
      </c>
    </row>
    <row r="953" spans="1:15" x14ac:dyDescent="0.25">
      <c r="A953" s="1" t="s">
        <v>1378</v>
      </c>
      <c r="B953" s="2">
        <v>43332</v>
      </c>
      <c r="C953" s="1" t="s">
        <v>1379</v>
      </c>
      <c r="E953" s="3">
        <v>1.37</v>
      </c>
      <c r="F953" s="4">
        <v>1.37</v>
      </c>
      <c r="G953" s="1">
        <v>2018</v>
      </c>
      <c r="H953" s="1">
        <v>8</v>
      </c>
      <c r="I953" s="1" t="s">
        <v>138</v>
      </c>
      <c r="J953" s="1" t="s">
        <v>35</v>
      </c>
      <c r="K953" s="1" t="s">
        <v>20</v>
      </c>
      <c r="L953" s="1" t="s">
        <v>139</v>
      </c>
      <c r="M953" s="1" t="s">
        <v>37</v>
      </c>
      <c r="O953">
        <f>F953*1850</f>
        <v>2534.5</v>
      </c>
    </row>
    <row r="954" spans="1:15" x14ac:dyDescent="0.25">
      <c r="A954" s="1" t="s">
        <v>1380</v>
      </c>
      <c r="B954" s="2">
        <v>43332</v>
      </c>
      <c r="C954" s="1" t="s">
        <v>1381</v>
      </c>
      <c r="E954" s="3">
        <v>104.78</v>
      </c>
      <c r="F954" s="4">
        <v>104.78</v>
      </c>
      <c r="G954" s="1">
        <v>2018</v>
      </c>
      <c r="H954" s="1">
        <v>8</v>
      </c>
      <c r="I954" s="1" t="s">
        <v>86</v>
      </c>
      <c r="J954" s="1" t="s">
        <v>35</v>
      </c>
      <c r="K954" s="1" t="s">
        <v>20</v>
      </c>
      <c r="L954" s="1" t="s">
        <v>87</v>
      </c>
      <c r="M954" s="1" t="s">
        <v>37</v>
      </c>
    </row>
    <row r="955" spans="1:15" x14ac:dyDescent="0.25">
      <c r="A955" s="1" t="s">
        <v>1382</v>
      </c>
      <c r="B955" s="2">
        <v>43332</v>
      </c>
      <c r="C955" s="1" t="s">
        <v>1383</v>
      </c>
      <c r="E955" s="3">
        <v>84.66</v>
      </c>
      <c r="F955" s="4">
        <v>84.66</v>
      </c>
      <c r="G955" s="1">
        <v>2018</v>
      </c>
      <c r="H955" s="1">
        <v>8</v>
      </c>
      <c r="I955" s="1" t="s">
        <v>219</v>
      </c>
      <c r="J955" s="1" t="s">
        <v>35</v>
      </c>
      <c r="K955" s="1" t="s">
        <v>20</v>
      </c>
      <c r="L955" s="1" t="s">
        <v>220</v>
      </c>
      <c r="M955" s="1" t="s">
        <v>37</v>
      </c>
      <c r="O955">
        <f>F955*1850</f>
        <v>156621</v>
      </c>
    </row>
    <row r="956" spans="1:15" x14ac:dyDescent="0.25">
      <c r="A956" s="1" t="s">
        <v>1384</v>
      </c>
      <c r="B956" s="2">
        <v>43332</v>
      </c>
      <c r="C956" s="1" t="s">
        <v>1385</v>
      </c>
      <c r="E956" s="3">
        <v>8.7899999999999991</v>
      </c>
      <c r="F956" s="4">
        <v>8.7899999999999991</v>
      </c>
      <c r="G956" s="1">
        <v>2018</v>
      </c>
      <c r="H956" s="1">
        <v>8</v>
      </c>
      <c r="I956" s="1" t="s">
        <v>86</v>
      </c>
      <c r="J956" s="1" t="s">
        <v>35</v>
      </c>
      <c r="K956" s="1" t="s">
        <v>20</v>
      </c>
      <c r="L956" s="1" t="s">
        <v>87</v>
      </c>
      <c r="M956" s="1" t="s">
        <v>37</v>
      </c>
    </row>
    <row r="957" spans="1:15" x14ac:dyDescent="0.25">
      <c r="A957" s="1" t="s">
        <v>1386</v>
      </c>
      <c r="B957" s="2">
        <v>43332</v>
      </c>
      <c r="C957" s="1" t="s">
        <v>1387</v>
      </c>
      <c r="E957" s="3">
        <v>73.099999999999994</v>
      </c>
      <c r="F957" s="4">
        <v>73.099999999999994</v>
      </c>
      <c r="G957" s="1">
        <v>2018</v>
      </c>
      <c r="H957" s="1">
        <v>8</v>
      </c>
      <c r="I957" s="1" t="s">
        <v>91</v>
      </c>
      <c r="J957" s="1" t="s">
        <v>35</v>
      </c>
      <c r="K957" s="1" t="s">
        <v>20</v>
      </c>
      <c r="L957" s="1" t="s">
        <v>93</v>
      </c>
      <c r="M957" s="1" t="s">
        <v>37</v>
      </c>
      <c r="O957">
        <f>F957*400</f>
        <v>29239.999999999996</v>
      </c>
    </row>
    <row r="958" spans="1:15" x14ac:dyDescent="0.25">
      <c r="A958" s="1" t="s">
        <v>1388</v>
      </c>
      <c r="B958" s="2">
        <v>43332</v>
      </c>
      <c r="C958" s="1" t="s">
        <v>1389</v>
      </c>
      <c r="D958" s="3">
        <v>20</v>
      </c>
      <c r="E958" s="3">
        <v>97.07</v>
      </c>
      <c r="F958" s="4">
        <v>80.89</v>
      </c>
      <c r="G958" s="1">
        <v>2018</v>
      </c>
      <c r="H958" s="1">
        <v>8</v>
      </c>
      <c r="I958" s="1" t="s">
        <v>134</v>
      </c>
      <c r="J958" s="1" t="s">
        <v>35</v>
      </c>
      <c r="K958" s="1" t="s">
        <v>20</v>
      </c>
      <c r="L958" s="1" t="s">
        <v>135</v>
      </c>
      <c r="M958" s="1" t="s">
        <v>37</v>
      </c>
    </row>
    <row r="959" spans="1:15" x14ac:dyDescent="0.25">
      <c r="A959" s="1" t="s">
        <v>1390</v>
      </c>
      <c r="B959" s="2">
        <v>43332</v>
      </c>
      <c r="C959" s="1" t="s">
        <v>1391</v>
      </c>
      <c r="E959" s="3">
        <v>27.29</v>
      </c>
      <c r="F959" s="4">
        <v>27.29</v>
      </c>
      <c r="G959" s="1">
        <v>2018</v>
      </c>
      <c r="H959" s="1">
        <v>8</v>
      </c>
      <c r="I959" s="1" t="s">
        <v>219</v>
      </c>
      <c r="J959" s="1" t="s">
        <v>35</v>
      </c>
      <c r="K959" s="1" t="s">
        <v>20</v>
      </c>
      <c r="L959" s="1" t="s">
        <v>220</v>
      </c>
      <c r="M959" s="1" t="s">
        <v>37</v>
      </c>
      <c r="O959">
        <f>F959*93</f>
        <v>2537.9699999999998</v>
      </c>
    </row>
    <row r="960" spans="1:15" x14ac:dyDescent="0.25">
      <c r="A960" s="1" t="s">
        <v>1390</v>
      </c>
      <c r="B960" s="2">
        <v>43332</v>
      </c>
      <c r="C960" s="1" t="s">
        <v>1391</v>
      </c>
      <c r="E960" s="3">
        <v>27.28</v>
      </c>
      <c r="F960" s="4">
        <v>27.28</v>
      </c>
      <c r="G960" s="1">
        <v>2018</v>
      </c>
      <c r="H960" s="1">
        <v>8</v>
      </c>
      <c r="I960" s="1" t="s">
        <v>219</v>
      </c>
      <c r="J960" s="1" t="s">
        <v>35</v>
      </c>
      <c r="K960" s="1" t="s">
        <v>20</v>
      </c>
      <c r="L960" s="1" t="s">
        <v>220</v>
      </c>
      <c r="M960" s="1" t="s">
        <v>37</v>
      </c>
      <c r="O960">
        <f>F960*93</f>
        <v>2537.04</v>
      </c>
    </row>
    <row r="961" spans="1:15" x14ac:dyDescent="0.25">
      <c r="A961" s="1" t="s">
        <v>1392</v>
      </c>
      <c r="B961" s="2">
        <v>43332</v>
      </c>
      <c r="C961" s="1" t="s">
        <v>1393</v>
      </c>
      <c r="E961" s="3">
        <v>73.5</v>
      </c>
      <c r="F961" s="4">
        <v>73.5</v>
      </c>
      <c r="G961" s="1">
        <v>2018</v>
      </c>
      <c r="H961" s="1">
        <v>8</v>
      </c>
      <c r="I961" s="1" t="s">
        <v>86</v>
      </c>
      <c r="J961" s="1" t="s">
        <v>35</v>
      </c>
      <c r="K961" s="1" t="s">
        <v>20</v>
      </c>
      <c r="L961" s="1" t="s">
        <v>87</v>
      </c>
      <c r="M961" s="1" t="s">
        <v>37</v>
      </c>
      <c r="O961">
        <f>F961*47.42</f>
        <v>3485.3700000000003</v>
      </c>
    </row>
    <row r="962" spans="1:15" x14ac:dyDescent="0.25">
      <c r="A962" s="1" t="s">
        <v>1394</v>
      </c>
      <c r="B962" s="2">
        <v>43332</v>
      </c>
      <c r="C962" s="1" t="s">
        <v>1395</v>
      </c>
      <c r="D962" s="3">
        <v>20</v>
      </c>
      <c r="E962" s="3">
        <v>76.8</v>
      </c>
      <c r="F962" s="4">
        <v>64</v>
      </c>
      <c r="G962" s="1">
        <v>2018</v>
      </c>
      <c r="H962" s="1">
        <v>8</v>
      </c>
      <c r="I962" s="1" t="s">
        <v>34</v>
      </c>
      <c r="J962" s="1" t="s">
        <v>35</v>
      </c>
      <c r="K962" s="1" t="s">
        <v>20</v>
      </c>
      <c r="L962" s="1" t="s">
        <v>36</v>
      </c>
      <c r="M962" s="1" t="s">
        <v>37</v>
      </c>
    </row>
    <row r="963" spans="1:15" x14ac:dyDescent="0.25">
      <c r="A963" s="1" t="s">
        <v>1396</v>
      </c>
      <c r="B963" s="2">
        <v>43332</v>
      </c>
      <c r="C963" s="1" t="s">
        <v>1397</v>
      </c>
      <c r="D963" s="3">
        <v>20</v>
      </c>
      <c r="E963" s="3">
        <v>458.64</v>
      </c>
      <c r="F963" s="4">
        <v>382.2</v>
      </c>
      <c r="G963" s="1">
        <v>2018</v>
      </c>
      <c r="H963" s="1">
        <v>8</v>
      </c>
      <c r="I963" s="1" t="s">
        <v>34</v>
      </c>
      <c r="J963" s="1" t="s">
        <v>35</v>
      </c>
      <c r="K963" s="1" t="s">
        <v>20</v>
      </c>
      <c r="L963" s="1" t="s">
        <v>36</v>
      </c>
      <c r="M963" s="1" t="s">
        <v>37</v>
      </c>
      <c r="O963">
        <f>F963*7</f>
        <v>2675.4</v>
      </c>
    </row>
    <row r="964" spans="1:15" x14ac:dyDescent="0.25">
      <c r="A964" s="1" t="s">
        <v>1398</v>
      </c>
      <c r="B964" s="2">
        <v>43332</v>
      </c>
      <c r="C964" s="1" t="s">
        <v>7898</v>
      </c>
      <c r="D964" s="3">
        <v>20</v>
      </c>
      <c r="E964" s="3">
        <v>141.12</v>
      </c>
      <c r="F964" s="4">
        <v>117.6</v>
      </c>
      <c r="G964" s="1">
        <v>2018</v>
      </c>
      <c r="H964" s="1">
        <v>8</v>
      </c>
      <c r="I964" s="1" t="s">
        <v>34</v>
      </c>
      <c r="J964" s="1" t="s">
        <v>25</v>
      </c>
      <c r="K964" s="1" t="s">
        <v>20</v>
      </c>
      <c r="L964" s="1" t="s">
        <v>36</v>
      </c>
      <c r="M964" s="1" t="s">
        <v>27</v>
      </c>
    </row>
    <row r="965" spans="1:15" x14ac:dyDescent="0.25">
      <c r="A965" s="1" t="s">
        <v>1398</v>
      </c>
      <c r="B965" s="2">
        <v>43332</v>
      </c>
      <c r="C965" s="1" t="s">
        <v>1399</v>
      </c>
      <c r="E965" s="3">
        <v>143.16999999999999</v>
      </c>
      <c r="F965" s="4">
        <v>143.16999999999999</v>
      </c>
      <c r="G965" s="1">
        <v>2018</v>
      </c>
      <c r="H965" s="1">
        <v>8</v>
      </c>
      <c r="I965" s="1" t="s">
        <v>30</v>
      </c>
      <c r="J965" s="1" t="s">
        <v>25</v>
      </c>
      <c r="K965" s="1" t="s">
        <v>20</v>
      </c>
      <c r="L965" s="1" t="s">
        <v>195</v>
      </c>
      <c r="M965" s="1" t="s">
        <v>27</v>
      </c>
    </row>
    <row r="966" spans="1:15" x14ac:dyDescent="0.25">
      <c r="A966" s="1" t="s">
        <v>1364</v>
      </c>
      <c r="B966" s="2">
        <v>43332</v>
      </c>
      <c r="C966" s="1" t="s">
        <v>1400</v>
      </c>
      <c r="E966" s="3">
        <v>51.6</v>
      </c>
      <c r="F966" s="4">
        <v>51.6</v>
      </c>
      <c r="G966" s="1">
        <v>2018</v>
      </c>
      <c r="H966" s="1">
        <v>8</v>
      </c>
      <c r="I966" s="1" t="s">
        <v>40</v>
      </c>
      <c r="J966" s="1" t="s">
        <v>177</v>
      </c>
      <c r="K966" s="1" t="s">
        <v>20</v>
      </c>
      <c r="L966" s="1" t="s">
        <v>42</v>
      </c>
      <c r="M966" s="1" t="s">
        <v>178</v>
      </c>
    </row>
    <row r="967" spans="1:15" x14ac:dyDescent="0.25">
      <c r="A967" s="1" t="s">
        <v>1401</v>
      </c>
      <c r="B967" s="2">
        <v>43332</v>
      </c>
      <c r="C967" s="1" t="s">
        <v>1402</v>
      </c>
      <c r="D967" s="3">
        <v>20</v>
      </c>
      <c r="E967" s="3">
        <v>624.53</v>
      </c>
      <c r="F967" s="4">
        <v>520.44000000000005</v>
      </c>
      <c r="G967" s="1">
        <v>2018</v>
      </c>
      <c r="H967" s="1">
        <v>8</v>
      </c>
      <c r="I967" s="1" t="s">
        <v>56</v>
      </c>
      <c r="J967" s="1" t="s">
        <v>35</v>
      </c>
      <c r="K967" s="1" t="s">
        <v>20</v>
      </c>
      <c r="L967" s="1" t="s">
        <v>57</v>
      </c>
      <c r="M967" s="1" t="s">
        <v>37</v>
      </c>
    </row>
    <row r="968" spans="1:15" x14ac:dyDescent="0.25">
      <c r="A968" s="1" t="s">
        <v>1403</v>
      </c>
      <c r="B968" s="2">
        <v>43332</v>
      </c>
      <c r="C968" s="1" t="s">
        <v>1404</v>
      </c>
      <c r="D968" s="3">
        <v>20</v>
      </c>
      <c r="E968" s="3">
        <v>133.16</v>
      </c>
      <c r="F968" s="4">
        <v>110.97</v>
      </c>
      <c r="G968" s="1">
        <v>2018</v>
      </c>
      <c r="H968" s="1">
        <v>8</v>
      </c>
      <c r="I968" s="1" t="s">
        <v>134</v>
      </c>
      <c r="J968" s="1" t="s">
        <v>144</v>
      </c>
      <c r="K968" s="1" t="s">
        <v>20</v>
      </c>
      <c r="L968" s="1" t="s">
        <v>135</v>
      </c>
      <c r="M968" s="1" t="s">
        <v>145</v>
      </c>
    </row>
    <row r="969" spans="1:15" x14ac:dyDescent="0.25">
      <c r="A969" s="1" t="s">
        <v>1405</v>
      </c>
      <c r="B969" s="2">
        <v>43332</v>
      </c>
      <c r="C969" s="1" t="s">
        <v>1406</v>
      </c>
      <c r="E969" s="3">
        <v>27.43</v>
      </c>
      <c r="F969" s="4">
        <v>27.43</v>
      </c>
      <c r="G969" s="1">
        <v>2018</v>
      </c>
      <c r="H969" s="1">
        <v>8</v>
      </c>
      <c r="I969" s="1" t="s">
        <v>40</v>
      </c>
      <c r="J969" s="1" t="s">
        <v>35</v>
      </c>
      <c r="K969" s="1" t="s">
        <v>20</v>
      </c>
      <c r="L969" s="1" t="s">
        <v>42</v>
      </c>
      <c r="M969" s="1" t="s">
        <v>37</v>
      </c>
    </row>
    <row r="970" spans="1:15" x14ac:dyDescent="0.25">
      <c r="A970" s="1" t="s">
        <v>1407</v>
      </c>
      <c r="B970" s="2">
        <v>43332</v>
      </c>
      <c r="C970" s="1" t="s">
        <v>1408</v>
      </c>
      <c r="E970" s="3">
        <v>101.13</v>
      </c>
      <c r="F970" s="4">
        <v>101.13</v>
      </c>
      <c r="G970" s="1">
        <v>2018</v>
      </c>
      <c r="H970" s="1">
        <v>8</v>
      </c>
      <c r="I970" s="1" t="s">
        <v>704</v>
      </c>
      <c r="J970" s="1" t="s">
        <v>35</v>
      </c>
      <c r="K970" s="1" t="s">
        <v>20</v>
      </c>
      <c r="L970" s="1" t="s">
        <v>705</v>
      </c>
      <c r="M970" s="1" t="s">
        <v>37</v>
      </c>
      <c r="O970">
        <f>F970*3.6</f>
        <v>364.06799999999998</v>
      </c>
    </row>
    <row r="971" spans="1:15" x14ac:dyDescent="0.25">
      <c r="A971" s="1" t="s">
        <v>1409</v>
      </c>
      <c r="B971" s="2">
        <v>43332</v>
      </c>
      <c r="C971" s="1" t="s">
        <v>285</v>
      </c>
      <c r="D971" s="3">
        <v>20</v>
      </c>
      <c r="E971" s="3">
        <v>24</v>
      </c>
      <c r="F971" s="4">
        <v>20</v>
      </c>
      <c r="G971" s="1">
        <v>2018</v>
      </c>
      <c r="H971" s="1">
        <v>8</v>
      </c>
      <c r="I971" s="1" t="s">
        <v>70</v>
      </c>
      <c r="J971" s="1" t="s">
        <v>35</v>
      </c>
      <c r="K971" s="1" t="s">
        <v>20</v>
      </c>
      <c r="L971" s="1" t="s">
        <v>71</v>
      </c>
      <c r="M971" s="1" t="s">
        <v>37</v>
      </c>
      <c r="O971">
        <f>F971*66.37</f>
        <v>1327.4</v>
      </c>
    </row>
    <row r="972" spans="1:15" x14ac:dyDescent="0.25">
      <c r="A972" s="1" t="s">
        <v>1370</v>
      </c>
      <c r="B972" s="2">
        <v>43332</v>
      </c>
      <c r="C972" s="1" t="s">
        <v>59</v>
      </c>
      <c r="E972" s="3">
        <v>124.9</v>
      </c>
      <c r="F972" s="4">
        <v>124.9</v>
      </c>
      <c r="G972" s="1">
        <v>2018</v>
      </c>
      <c r="H972" s="1">
        <v>8</v>
      </c>
      <c r="I972" s="1" t="s">
        <v>86</v>
      </c>
      <c r="J972" s="1" t="s">
        <v>41</v>
      </c>
      <c r="K972" s="1" t="s">
        <v>20</v>
      </c>
      <c r="L972" s="1" t="s">
        <v>87</v>
      </c>
      <c r="M972" s="1" t="s">
        <v>43</v>
      </c>
    </row>
    <row r="973" spans="1:15" x14ac:dyDescent="0.25">
      <c r="A973" s="1" t="s">
        <v>1370</v>
      </c>
      <c r="B973" s="2">
        <v>43332</v>
      </c>
      <c r="C973" s="1" t="s">
        <v>1018</v>
      </c>
      <c r="E973" s="3">
        <v>70.5</v>
      </c>
      <c r="F973" s="4">
        <v>70.5</v>
      </c>
      <c r="G973" s="1">
        <v>2018</v>
      </c>
      <c r="H973" s="1">
        <v>8</v>
      </c>
      <c r="I973" s="1" t="s">
        <v>86</v>
      </c>
      <c r="J973" s="1" t="s">
        <v>41</v>
      </c>
      <c r="K973" s="1" t="s">
        <v>20</v>
      </c>
      <c r="L973" s="1" t="s">
        <v>87</v>
      </c>
      <c r="M973" s="1" t="s">
        <v>43</v>
      </c>
    </row>
    <row r="974" spans="1:15" x14ac:dyDescent="0.25">
      <c r="A974" s="1" t="s">
        <v>1410</v>
      </c>
      <c r="B974" s="2">
        <v>43332</v>
      </c>
      <c r="C974" s="1" t="s">
        <v>1411</v>
      </c>
      <c r="E974" s="3">
        <v>15.44</v>
      </c>
      <c r="F974" s="4">
        <v>15.44</v>
      </c>
      <c r="G974" s="1">
        <v>2018</v>
      </c>
      <c r="H974" s="1">
        <v>8</v>
      </c>
      <c r="I974" s="1" t="s">
        <v>97</v>
      </c>
      <c r="J974" s="1" t="s">
        <v>35</v>
      </c>
      <c r="K974" s="1" t="s">
        <v>20</v>
      </c>
      <c r="L974" s="1" t="s">
        <v>99</v>
      </c>
      <c r="M974" s="1" t="s">
        <v>37</v>
      </c>
    </row>
    <row r="975" spans="1:15" x14ac:dyDescent="0.25">
      <c r="A975" s="1" t="s">
        <v>1412</v>
      </c>
      <c r="B975" s="2">
        <v>43332</v>
      </c>
      <c r="C975" s="1" t="s">
        <v>224</v>
      </c>
      <c r="E975" s="3">
        <v>223.45</v>
      </c>
      <c r="F975" s="4">
        <v>223.45</v>
      </c>
      <c r="G975" s="1">
        <v>2018</v>
      </c>
      <c r="H975" s="1">
        <v>8</v>
      </c>
      <c r="I975" s="1" t="s">
        <v>225</v>
      </c>
      <c r="J975" s="1" t="s">
        <v>226</v>
      </c>
      <c r="K975" s="1" t="s">
        <v>20</v>
      </c>
      <c r="L975" s="1" t="s">
        <v>227</v>
      </c>
      <c r="M975" s="1" t="s">
        <v>53</v>
      </c>
      <c r="O975">
        <f>F975* 6.04</f>
        <v>1349.6379999999999</v>
      </c>
    </row>
    <row r="976" spans="1:15" x14ac:dyDescent="0.25">
      <c r="A976" s="1" t="s">
        <v>1413</v>
      </c>
      <c r="B976" s="2">
        <v>43332</v>
      </c>
      <c r="C976" s="1" t="s">
        <v>1414</v>
      </c>
      <c r="E976" s="3">
        <v>36.340000000000003</v>
      </c>
      <c r="F976" s="4">
        <v>36.340000000000003</v>
      </c>
      <c r="G976" s="1">
        <v>2018</v>
      </c>
      <c r="H976" s="1">
        <v>8</v>
      </c>
      <c r="I976" s="1" t="s">
        <v>91</v>
      </c>
      <c r="J976" s="1" t="s">
        <v>35</v>
      </c>
      <c r="K976" s="1" t="s">
        <v>20</v>
      </c>
      <c r="L976" s="1" t="s">
        <v>93</v>
      </c>
      <c r="M976" s="1" t="s">
        <v>37</v>
      </c>
    </row>
    <row r="977" spans="1:15" x14ac:dyDescent="0.25">
      <c r="A977" s="1" t="s">
        <v>1415</v>
      </c>
      <c r="B977" s="2">
        <v>43335</v>
      </c>
      <c r="C977" s="1" t="s">
        <v>1416</v>
      </c>
      <c r="D977" s="3">
        <v>20</v>
      </c>
      <c r="E977" s="3">
        <v>88.12</v>
      </c>
      <c r="F977" s="4">
        <v>73.430000000000007</v>
      </c>
      <c r="G977" s="1">
        <v>2018</v>
      </c>
      <c r="H977" s="1">
        <v>8</v>
      </c>
      <c r="I977" s="1" t="s">
        <v>134</v>
      </c>
      <c r="J977" s="1" t="s">
        <v>35</v>
      </c>
      <c r="K977" s="1" t="s">
        <v>20</v>
      </c>
      <c r="L977" s="1" t="s">
        <v>135</v>
      </c>
      <c r="M977" s="1" t="s">
        <v>37</v>
      </c>
    </row>
    <row r="978" spans="1:15" x14ac:dyDescent="0.25">
      <c r="A978" s="1" t="s">
        <v>1417</v>
      </c>
      <c r="B978" s="2">
        <v>43335</v>
      </c>
      <c r="C978" s="1" t="s">
        <v>1418</v>
      </c>
      <c r="E978" s="3">
        <v>38.9</v>
      </c>
      <c r="F978" s="4">
        <v>38.9</v>
      </c>
      <c r="G978" s="1">
        <v>2018</v>
      </c>
      <c r="H978" s="1">
        <v>8</v>
      </c>
      <c r="I978" s="1" t="s">
        <v>24</v>
      </c>
      <c r="J978" s="1" t="s">
        <v>25</v>
      </c>
      <c r="K978" s="1" t="s">
        <v>20</v>
      </c>
      <c r="L978" s="1" t="s">
        <v>26</v>
      </c>
      <c r="M978" s="1" t="s">
        <v>27</v>
      </c>
    </row>
    <row r="979" spans="1:15" x14ac:dyDescent="0.25">
      <c r="A979" s="1" t="s">
        <v>1417</v>
      </c>
      <c r="B979" s="2">
        <v>43335</v>
      </c>
      <c r="C979" s="1" t="s">
        <v>1418</v>
      </c>
      <c r="E979" s="3">
        <v>1348.7</v>
      </c>
      <c r="F979" s="4">
        <v>1348.7</v>
      </c>
      <c r="G979" s="1">
        <v>2018</v>
      </c>
      <c r="H979" s="1">
        <v>8</v>
      </c>
      <c r="I979" s="1" t="s">
        <v>18</v>
      </c>
      <c r="J979" s="1" t="s">
        <v>119</v>
      </c>
      <c r="K979" s="1" t="s">
        <v>20</v>
      </c>
      <c r="L979" s="1" t="s">
        <v>21</v>
      </c>
      <c r="M979" s="1" t="s">
        <v>120</v>
      </c>
    </row>
    <row r="980" spans="1:15" x14ac:dyDescent="0.25">
      <c r="A980" s="1" t="s">
        <v>1419</v>
      </c>
      <c r="B980" s="2">
        <v>43339</v>
      </c>
      <c r="C980" s="1" t="s">
        <v>440</v>
      </c>
      <c r="E980" s="3">
        <v>477.65</v>
      </c>
      <c r="F980" s="4">
        <v>477.65</v>
      </c>
      <c r="G980" s="1">
        <v>2018</v>
      </c>
      <c r="H980" s="1">
        <v>8</v>
      </c>
      <c r="I980" s="1" t="s">
        <v>312</v>
      </c>
      <c r="J980" s="1" t="s">
        <v>35</v>
      </c>
      <c r="K980" s="1" t="s">
        <v>20</v>
      </c>
      <c r="L980" s="1" t="s">
        <v>313</v>
      </c>
      <c r="M980" s="1" t="s">
        <v>37</v>
      </c>
      <c r="O980">
        <f t="shared" ref="O980:O985" si="13">F980*3.6</f>
        <v>1719.54</v>
      </c>
    </row>
    <row r="981" spans="1:15" x14ac:dyDescent="0.25">
      <c r="A981" s="1" t="s">
        <v>1420</v>
      </c>
      <c r="B981" s="2">
        <v>43340</v>
      </c>
      <c r="C981" s="1" t="s">
        <v>3405</v>
      </c>
      <c r="E981" s="3">
        <v>220.92</v>
      </c>
      <c r="F981" s="4">
        <v>220.92</v>
      </c>
      <c r="G981" s="1">
        <v>2018</v>
      </c>
      <c r="H981" s="1">
        <v>8</v>
      </c>
      <c r="I981" s="1" t="s">
        <v>704</v>
      </c>
      <c r="J981" s="1" t="s">
        <v>212</v>
      </c>
      <c r="K981" s="1" t="s">
        <v>20</v>
      </c>
      <c r="L981" s="1" t="s">
        <v>705</v>
      </c>
      <c r="M981" s="1" t="s">
        <v>214</v>
      </c>
      <c r="O981">
        <f t="shared" si="13"/>
        <v>795.31200000000001</v>
      </c>
    </row>
    <row r="982" spans="1:15" x14ac:dyDescent="0.25">
      <c r="A982" s="1" t="s">
        <v>1421</v>
      </c>
      <c r="B982" s="2">
        <v>43340</v>
      </c>
      <c r="C982" s="1" t="s">
        <v>3405</v>
      </c>
      <c r="E982" s="3">
        <v>167.35</v>
      </c>
      <c r="F982" s="4">
        <v>167.35</v>
      </c>
      <c r="G982" s="1">
        <v>2018</v>
      </c>
      <c r="H982" s="1">
        <v>8</v>
      </c>
      <c r="I982" s="1" t="s">
        <v>704</v>
      </c>
      <c r="J982" s="1" t="s">
        <v>212</v>
      </c>
      <c r="K982" s="1" t="s">
        <v>20</v>
      </c>
      <c r="L982" s="1" t="s">
        <v>705</v>
      </c>
      <c r="M982" s="1" t="s">
        <v>214</v>
      </c>
      <c r="O982">
        <f t="shared" si="13"/>
        <v>602.46</v>
      </c>
    </row>
    <row r="983" spans="1:15" x14ac:dyDescent="0.25">
      <c r="A983" s="1" t="s">
        <v>1422</v>
      </c>
      <c r="B983" s="2">
        <v>43340</v>
      </c>
      <c r="C983" s="1" t="s">
        <v>3405</v>
      </c>
      <c r="E983" s="3">
        <v>324.54000000000002</v>
      </c>
      <c r="F983" s="4">
        <v>324.54000000000002</v>
      </c>
      <c r="G983" s="1">
        <v>2018</v>
      </c>
      <c r="H983" s="1">
        <v>8</v>
      </c>
      <c r="I983" s="1" t="s">
        <v>704</v>
      </c>
      <c r="J983" s="1" t="s">
        <v>212</v>
      </c>
      <c r="K983" s="1" t="s">
        <v>20</v>
      </c>
      <c r="L983" s="1" t="s">
        <v>705</v>
      </c>
      <c r="M983" s="1" t="s">
        <v>214</v>
      </c>
      <c r="O983">
        <f t="shared" si="13"/>
        <v>1168.3440000000001</v>
      </c>
    </row>
    <row r="984" spans="1:15" x14ac:dyDescent="0.25">
      <c r="A984" s="1" t="s">
        <v>1423</v>
      </c>
      <c r="B984" s="2">
        <v>43340</v>
      </c>
      <c r="C984" s="1" t="s">
        <v>3405</v>
      </c>
      <c r="E984" s="3">
        <v>632.91</v>
      </c>
      <c r="F984" s="4">
        <v>632.91</v>
      </c>
      <c r="G984" s="1">
        <v>2018</v>
      </c>
      <c r="H984" s="1">
        <v>8</v>
      </c>
      <c r="I984" s="1" t="s">
        <v>704</v>
      </c>
      <c r="J984" s="1" t="s">
        <v>212</v>
      </c>
      <c r="K984" s="1" t="s">
        <v>20</v>
      </c>
      <c r="L984" s="1" t="s">
        <v>705</v>
      </c>
      <c r="M984" s="1" t="s">
        <v>214</v>
      </c>
      <c r="O984">
        <f t="shared" si="13"/>
        <v>2278.4760000000001</v>
      </c>
    </row>
    <row r="985" spans="1:15" x14ac:dyDescent="0.25">
      <c r="A985" s="1" t="s">
        <v>1424</v>
      </c>
      <c r="B985" s="2">
        <v>43340</v>
      </c>
      <c r="C985" s="1" t="s">
        <v>7899</v>
      </c>
      <c r="E985" s="3">
        <v>137.47</v>
      </c>
      <c r="F985" s="4">
        <v>137.47</v>
      </c>
      <c r="G985" s="1">
        <v>2018</v>
      </c>
      <c r="H985" s="1">
        <v>8</v>
      </c>
      <c r="I985" s="1" t="s">
        <v>40</v>
      </c>
      <c r="J985" s="1" t="s">
        <v>35</v>
      </c>
      <c r="K985" s="1" t="s">
        <v>20</v>
      </c>
      <c r="L985" s="1" t="s">
        <v>42</v>
      </c>
      <c r="M985" s="1" t="s">
        <v>37</v>
      </c>
      <c r="O985">
        <f t="shared" si="13"/>
        <v>494.892</v>
      </c>
    </row>
    <row r="986" spans="1:15" x14ac:dyDescent="0.25">
      <c r="A986" s="1" t="s">
        <v>1425</v>
      </c>
      <c r="B986" s="2">
        <v>43340</v>
      </c>
      <c r="C986" s="1" t="s">
        <v>85</v>
      </c>
      <c r="E986" s="3">
        <v>251.9</v>
      </c>
      <c r="F986" s="4">
        <v>251.9</v>
      </c>
      <c r="G986" s="1">
        <v>2018</v>
      </c>
      <c r="H986" s="1">
        <v>8</v>
      </c>
      <c r="I986" s="1" t="s">
        <v>40</v>
      </c>
      <c r="J986" s="1" t="s">
        <v>41</v>
      </c>
      <c r="K986" s="1" t="s">
        <v>20</v>
      </c>
      <c r="L986" s="1" t="s">
        <v>42</v>
      </c>
      <c r="M986" s="1" t="s">
        <v>43</v>
      </c>
      <c r="O986">
        <f>F986/1.26</f>
        <v>199.92063492063491</v>
      </c>
    </row>
    <row r="987" spans="1:15" x14ac:dyDescent="0.25">
      <c r="A987" s="1" t="s">
        <v>1426</v>
      </c>
      <c r="B987" s="2">
        <v>43340</v>
      </c>
      <c r="C987" s="1" t="s">
        <v>85</v>
      </c>
      <c r="E987" s="3">
        <v>65.95</v>
      </c>
      <c r="F987" s="4">
        <v>65.95</v>
      </c>
      <c r="G987" s="1">
        <v>2018</v>
      </c>
      <c r="H987" s="1">
        <v>8</v>
      </c>
      <c r="I987" s="1" t="s">
        <v>40</v>
      </c>
      <c r="J987" s="1" t="s">
        <v>41</v>
      </c>
      <c r="K987" s="1" t="s">
        <v>20</v>
      </c>
      <c r="L987" s="1" t="s">
        <v>42</v>
      </c>
      <c r="M987" s="1" t="s">
        <v>43</v>
      </c>
      <c r="O987">
        <f>F987/1.26</f>
        <v>52.341269841269842</v>
      </c>
    </row>
    <row r="988" spans="1:15" x14ac:dyDescent="0.25">
      <c r="A988" s="1" t="s">
        <v>1427</v>
      </c>
      <c r="B988" s="2">
        <v>43340</v>
      </c>
      <c r="C988" s="1" t="s">
        <v>39</v>
      </c>
      <c r="E988" s="3">
        <v>89.07</v>
      </c>
      <c r="F988" s="4">
        <v>89.07</v>
      </c>
      <c r="G988" s="1">
        <v>2018</v>
      </c>
      <c r="H988" s="1">
        <v>8</v>
      </c>
      <c r="I988" s="1" t="s">
        <v>40</v>
      </c>
      <c r="J988" s="1" t="s">
        <v>41</v>
      </c>
      <c r="K988" s="1" t="s">
        <v>20</v>
      </c>
      <c r="L988" s="1" t="s">
        <v>42</v>
      </c>
      <c r="M988" s="1" t="s">
        <v>43</v>
      </c>
      <c r="O988">
        <f>F988/1.26</f>
        <v>70.69047619047619</v>
      </c>
    </row>
    <row r="989" spans="1:15" x14ac:dyDescent="0.25">
      <c r="A989" s="1" t="s">
        <v>1428</v>
      </c>
      <c r="B989" s="2">
        <v>43340</v>
      </c>
      <c r="C989" s="1" t="s">
        <v>1429</v>
      </c>
      <c r="E989" s="3">
        <v>591.51</v>
      </c>
      <c r="F989" s="4">
        <v>591.51</v>
      </c>
      <c r="G989" s="1">
        <v>2018</v>
      </c>
      <c r="H989" s="1">
        <v>8</v>
      </c>
      <c r="I989" s="1" t="s">
        <v>704</v>
      </c>
      <c r="J989" s="1" t="s">
        <v>212</v>
      </c>
      <c r="K989" s="1" t="s">
        <v>20</v>
      </c>
      <c r="L989" s="1" t="s">
        <v>705</v>
      </c>
      <c r="M989" s="1" t="s">
        <v>214</v>
      </c>
      <c r="O989">
        <f>F989*3.6</f>
        <v>2129.4360000000001</v>
      </c>
    </row>
    <row r="990" spans="1:15" x14ac:dyDescent="0.25">
      <c r="A990" s="1" t="s">
        <v>1430</v>
      </c>
      <c r="B990" s="2">
        <v>43340</v>
      </c>
      <c r="C990" s="1" t="s">
        <v>1429</v>
      </c>
      <c r="E990" s="3">
        <v>457.14</v>
      </c>
      <c r="F990" s="4">
        <v>457.14</v>
      </c>
      <c r="G990" s="1">
        <v>2018</v>
      </c>
      <c r="H990" s="1">
        <v>8</v>
      </c>
      <c r="I990" s="1" t="s">
        <v>704</v>
      </c>
      <c r="J990" s="1" t="s">
        <v>212</v>
      </c>
      <c r="K990" s="1" t="s">
        <v>20</v>
      </c>
      <c r="L990" s="1" t="s">
        <v>705</v>
      </c>
      <c r="M990" s="1" t="s">
        <v>214</v>
      </c>
      <c r="O990">
        <f>F990*3.6</f>
        <v>1645.704</v>
      </c>
    </row>
    <row r="991" spans="1:15" x14ac:dyDescent="0.25">
      <c r="A991" s="1" t="s">
        <v>1431</v>
      </c>
      <c r="B991" s="2">
        <v>43340</v>
      </c>
      <c r="C991" s="1" t="s">
        <v>1429</v>
      </c>
      <c r="E991" s="3">
        <v>408.27</v>
      </c>
      <c r="F991" s="4">
        <v>408.27</v>
      </c>
      <c r="G991" s="1">
        <v>2018</v>
      </c>
      <c r="H991" s="1">
        <v>8</v>
      </c>
      <c r="I991" s="1" t="s">
        <v>704</v>
      </c>
      <c r="J991" s="1" t="s">
        <v>212</v>
      </c>
      <c r="K991" s="1" t="s">
        <v>20</v>
      </c>
      <c r="L991" s="1" t="s">
        <v>705</v>
      </c>
      <c r="M991" s="1" t="s">
        <v>214</v>
      </c>
      <c r="O991">
        <f>F991*3.6</f>
        <v>1469.7719999999999</v>
      </c>
    </row>
    <row r="992" spans="1:15" x14ac:dyDescent="0.25">
      <c r="A992" s="1" t="s">
        <v>1432</v>
      </c>
      <c r="B992" s="2">
        <v>43340</v>
      </c>
      <c r="C992" s="1" t="s">
        <v>102</v>
      </c>
      <c r="D992" s="3">
        <v>20</v>
      </c>
      <c r="E992" s="3">
        <v>497.42</v>
      </c>
      <c r="F992" s="4">
        <v>414.52</v>
      </c>
      <c r="G992" s="1">
        <v>2018</v>
      </c>
      <c r="H992" s="1">
        <v>8</v>
      </c>
      <c r="I992" s="1" t="s">
        <v>134</v>
      </c>
      <c r="J992" s="1" t="s">
        <v>98</v>
      </c>
      <c r="K992" s="1" t="s">
        <v>20</v>
      </c>
      <c r="L992" s="1" t="s">
        <v>135</v>
      </c>
      <c r="M992" s="1" t="s">
        <v>100</v>
      </c>
      <c r="O992">
        <f>F992*243</f>
        <v>100728.36</v>
      </c>
    </row>
    <row r="993" spans="1:15" x14ac:dyDescent="0.25">
      <c r="A993" s="1" t="s">
        <v>1433</v>
      </c>
      <c r="B993" s="2">
        <v>43340</v>
      </c>
      <c r="C993" s="1" t="s">
        <v>1434</v>
      </c>
      <c r="E993" s="3">
        <v>272.32</v>
      </c>
      <c r="F993" s="4">
        <v>272.32</v>
      </c>
      <c r="G993" s="1">
        <v>2018</v>
      </c>
      <c r="H993" s="1">
        <v>8</v>
      </c>
      <c r="I993" s="1" t="s">
        <v>111</v>
      </c>
      <c r="J993" s="1" t="s">
        <v>35</v>
      </c>
      <c r="K993" s="1" t="s">
        <v>20</v>
      </c>
      <c r="L993" s="1" t="s">
        <v>112</v>
      </c>
      <c r="M993" s="1" t="s">
        <v>37</v>
      </c>
    </row>
    <row r="994" spans="1:15" x14ac:dyDescent="0.25">
      <c r="A994" s="1" t="s">
        <v>1435</v>
      </c>
      <c r="B994" s="2">
        <v>43340</v>
      </c>
      <c r="C994" s="1" t="s">
        <v>7893</v>
      </c>
      <c r="E994" s="3">
        <v>218.4</v>
      </c>
      <c r="F994" s="4">
        <v>218.4</v>
      </c>
      <c r="G994" s="1">
        <v>2018</v>
      </c>
      <c r="H994" s="1">
        <v>8</v>
      </c>
      <c r="I994" s="1" t="s">
        <v>312</v>
      </c>
      <c r="J994" s="1" t="s">
        <v>35</v>
      </c>
      <c r="K994" s="1" t="s">
        <v>20</v>
      </c>
      <c r="L994" s="1" t="s">
        <v>313</v>
      </c>
      <c r="M994" s="1" t="s">
        <v>37</v>
      </c>
    </row>
    <row r="995" spans="1:15" x14ac:dyDescent="0.25">
      <c r="A995" s="1" t="s">
        <v>1436</v>
      </c>
      <c r="B995" s="2">
        <v>43340</v>
      </c>
      <c r="C995" s="1" t="s">
        <v>1437</v>
      </c>
      <c r="E995" s="3">
        <v>714</v>
      </c>
      <c r="F995" s="4">
        <v>714</v>
      </c>
      <c r="G995" s="1">
        <v>2018</v>
      </c>
      <c r="H995" s="1">
        <v>8</v>
      </c>
      <c r="I995" s="1" t="s">
        <v>30</v>
      </c>
      <c r="J995" s="1" t="s">
        <v>25</v>
      </c>
      <c r="K995" s="1" t="s">
        <v>20</v>
      </c>
      <c r="L995" s="1" t="s">
        <v>31</v>
      </c>
      <c r="M995" s="1" t="s">
        <v>27</v>
      </c>
    </row>
    <row r="996" spans="1:15" x14ac:dyDescent="0.25">
      <c r="A996" s="1" t="s">
        <v>1438</v>
      </c>
      <c r="B996" s="2">
        <v>43340</v>
      </c>
      <c r="C996" s="1" t="s">
        <v>1439</v>
      </c>
      <c r="E996" s="3">
        <v>68.09</v>
      </c>
      <c r="F996" s="4">
        <v>68.09</v>
      </c>
      <c r="G996" s="1">
        <v>2018</v>
      </c>
      <c r="H996" s="1">
        <v>8</v>
      </c>
      <c r="I996" s="1" t="s">
        <v>111</v>
      </c>
      <c r="J996" s="1" t="s">
        <v>35</v>
      </c>
      <c r="K996" s="1" t="s">
        <v>20</v>
      </c>
      <c r="L996" s="1" t="s">
        <v>112</v>
      </c>
      <c r="M996" s="1" t="s">
        <v>37</v>
      </c>
      <c r="O996">
        <f>F996*7.89</f>
        <v>537.23009999999999</v>
      </c>
    </row>
    <row r="997" spans="1:15" x14ac:dyDescent="0.25">
      <c r="A997" s="1" t="s">
        <v>1440</v>
      </c>
      <c r="B997" s="2">
        <v>43340</v>
      </c>
      <c r="C997" s="1" t="s">
        <v>62</v>
      </c>
      <c r="E997" s="3">
        <v>241.21</v>
      </c>
      <c r="F997" s="4">
        <v>241.21</v>
      </c>
      <c r="G997" s="1">
        <v>2018</v>
      </c>
      <c r="H997" s="1">
        <v>8</v>
      </c>
      <c r="I997" s="1" t="s">
        <v>40</v>
      </c>
      <c r="J997" s="1" t="s">
        <v>41</v>
      </c>
      <c r="K997" s="1" t="s">
        <v>20</v>
      </c>
      <c r="L997" s="1" t="s">
        <v>42</v>
      </c>
      <c r="M997" s="1" t="s">
        <v>43</v>
      </c>
      <c r="O997">
        <f>F997/1.26</f>
        <v>191.43650793650795</v>
      </c>
    </row>
    <row r="998" spans="1:15" x14ac:dyDescent="0.25">
      <c r="A998" s="1" t="s">
        <v>1441</v>
      </c>
      <c r="B998" s="2">
        <v>43340</v>
      </c>
      <c r="C998" s="1" t="s">
        <v>1442</v>
      </c>
      <c r="E998" s="3">
        <v>495</v>
      </c>
      <c r="F998" s="4">
        <v>495</v>
      </c>
      <c r="G998" s="1">
        <v>2018</v>
      </c>
      <c r="H998" s="1">
        <v>8</v>
      </c>
      <c r="I998" s="1" t="s">
        <v>86</v>
      </c>
      <c r="J998" s="1" t="s">
        <v>98</v>
      </c>
      <c r="K998" s="1" t="s">
        <v>20</v>
      </c>
      <c r="L998" s="1" t="s">
        <v>87</v>
      </c>
      <c r="M998" s="1" t="s">
        <v>100</v>
      </c>
      <c r="O998">
        <f>F998*178</f>
        <v>88110</v>
      </c>
    </row>
    <row r="999" spans="1:15" x14ac:dyDescent="0.25">
      <c r="A999" s="1" t="s">
        <v>1443</v>
      </c>
      <c r="B999" s="2">
        <v>43342</v>
      </c>
      <c r="C999" s="1" t="s">
        <v>1444</v>
      </c>
      <c r="D999" s="3">
        <v>20</v>
      </c>
      <c r="E999" s="3">
        <v>9.41</v>
      </c>
      <c r="F999" s="4">
        <v>7.84</v>
      </c>
      <c r="G999" s="1">
        <v>2018</v>
      </c>
      <c r="H999" s="1">
        <v>8</v>
      </c>
      <c r="I999" s="1" t="s">
        <v>56</v>
      </c>
      <c r="J999" s="1" t="s">
        <v>98</v>
      </c>
      <c r="K999" s="1" t="s">
        <v>20</v>
      </c>
      <c r="L999" s="1" t="s">
        <v>57</v>
      </c>
      <c r="M999" s="1" t="s">
        <v>100</v>
      </c>
      <c r="O999">
        <f>F999*191</f>
        <v>1497.44</v>
      </c>
    </row>
    <row r="1000" spans="1:15" x14ac:dyDescent="0.25">
      <c r="A1000" s="1" t="s">
        <v>1445</v>
      </c>
      <c r="B1000" s="2">
        <v>43342</v>
      </c>
      <c r="C1000" s="1" t="s">
        <v>1446</v>
      </c>
      <c r="E1000" s="3">
        <v>11.28</v>
      </c>
      <c r="F1000" s="4">
        <v>11.28</v>
      </c>
      <c r="G1000" s="1">
        <v>2018</v>
      </c>
      <c r="H1000" s="1">
        <v>8</v>
      </c>
      <c r="I1000" s="1" t="s">
        <v>86</v>
      </c>
      <c r="J1000" s="1" t="s">
        <v>35</v>
      </c>
      <c r="K1000" s="1" t="s">
        <v>20</v>
      </c>
      <c r="L1000" s="1" t="s">
        <v>87</v>
      </c>
      <c r="M1000" s="1" t="s">
        <v>37</v>
      </c>
    </row>
    <row r="1001" spans="1:15" x14ac:dyDescent="0.25">
      <c r="A1001" s="1" t="s">
        <v>1447</v>
      </c>
      <c r="B1001" s="2">
        <v>43342</v>
      </c>
      <c r="C1001" s="1" t="s">
        <v>85</v>
      </c>
      <c r="E1001" s="3">
        <v>403.86</v>
      </c>
      <c r="F1001" s="4">
        <v>403.86</v>
      </c>
      <c r="G1001" s="1">
        <v>2018</v>
      </c>
      <c r="H1001" s="1">
        <v>8</v>
      </c>
      <c r="I1001" s="1" t="s">
        <v>86</v>
      </c>
      <c r="J1001" s="1" t="s">
        <v>41</v>
      </c>
      <c r="K1001" s="1" t="s">
        <v>20</v>
      </c>
      <c r="L1001" s="1" t="s">
        <v>87</v>
      </c>
      <c r="M1001" s="1" t="s">
        <v>43</v>
      </c>
      <c r="O1001">
        <f t="shared" ref="O1001:O1011" si="14">F1001/1.26</f>
        <v>320.52380952380952</v>
      </c>
    </row>
    <row r="1002" spans="1:15" x14ac:dyDescent="0.25">
      <c r="A1002" s="1" t="s">
        <v>1447</v>
      </c>
      <c r="B1002" s="2">
        <v>43342</v>
      </c>
      <c r="C1002" s="1" t="s">
        <v>85</v>
      </c>
      <c r="E1002" s="3">
        <v>110</v>
      </c>
      <c r="F1002" s="4">
        <v>110</v>
      </c>
      <c r="G1002" s="1">
        <v>2018</v>
      </c>
      <c r="H1002" s="1">
        <v>8</v>
      </c>
      <c r="I1002" s="1" t="s">
        <v>86</v>
      </c>
      <c r="J1002" s="1" t="s">
        <v>41</v>
      </c>
      <c r="K1002" s="1" t="s">
        <v>20</v>
      </c>
      <c r="L1002" s="1" t="s">
        <v>87</v>
      </c>
      <c r="M1002" s="1" t="s">
        <v>43</v>
      </c>
      <c r="O1002">
        <f t="shared" si="14"/>
        <v>87.301587301587304</v>
      </c>
    </row>
    <row r="1003" spans="1:15" x14ac:dyDescent="0.25">
      <c r="A1003" s="1" t="s">
        <v>1447</v>
      </c>
      <c r="B1003" s="2">
        <v>43342</v>
      </c>
      <c r="C1003" s="1" t="s">
        <v>85</v>
      </c>
      <c r="D1003" s="3">
        <v>20</v>
      </c>
      <c r="E1003" s="3">
        <v>116.6</v>
      </c>
      <c r="F1003" s="4">
        <v>97.17</v>
      </c>
      <c r="G1003" s="1">
        <v>2018</v>
      </c>
      <c r="H1003" s="1">
        <v>8</v>
      </c>
      <c r="I1003" s="1" t="s">
        <v>34</v>
      </c>
      <c r="J1003" s="1" t="s">
        <v>41</v>
      </c>
      <c r="K1003" s="1" t="s">
        <v>20</v>
      </c>
      <c r="L1003" s="1" t="s">
        <v>36</v>
      </c>
      <c r="M1003" s="1" t="s">
        <v>43</v>
      </c>
      <c r="O1003">
        <f t="shared" si="14"/>
        <v>77.11904761904762</v>
      </c>
    </row>
    <row r="1004" spans="1:15" x14ac:dyDescent="0.25">
      <c r="A1004" s="1" t="s">
        <v>1447</v>
      </c>
      <c r="B1004" s="2">
        <v>43342</v>
      </c>
      <c r="C1004" s="1" t="s">
        <v>85</v>
      </c>
      <c r="E1004" s="3">
        <v>89.93</v>
      </c>
      <c r="F1004" s="4">
        <v>89.93</v>
      </c>
      <c r="G1004" s="1">
        <v>2018</v>
      </c>
      <c r="H1004" s="1">
        <v>8</v>
      </c>
      <c r="I1004" s="1" t="s">
        <v>86</v>
      </c>
      <c r="J1004" s="1" t="s">
        <v>41</v>
      </c>
      <c r="K1004" s="1" t="s">
        <v>20</v>
      </c>
      <c r="L1004" s="1" t="s">
        <v>87</v>
      </c>
      <c r="M1004" s="1" t="s">
        <v>43</v>
      </c>
      <c r="O1004">
        <f t="shared" si="14"/>
        <v>71.373015873015873</v>
      </c>
    </row>
    <row r="1005" spans="1:15" x14ac:dyDescent="0.25">
      <c r="A1005" s="1" t="s">
        <v>1447</v>
      </c>
      <c r="B1005" s="2">
        <v>43342</v>
      </c>
      <c r="C1005" s="1" t="s">
        <v>85</v>
      </c>
      <c r="E1005" s="3">
        <v>83.45</v>
      </c>
      <c r="F1005" s="4">
        <v>83.45</v>
      </c>
      <c r="G1005" s="1">
        <v>2018</v>
      </c>
      <c r="H1005" s="1">
        <v>8</v>
      </c>
      <c r="I1005" s="1" t="s">
        <v>86</v>
      </c>
      <c r="J1005" s="1" t="s">
        <v>41</v>
      </c>
      <c r="K1005" s="1" t="s">
        <v>20</v>
      </c>
      <c r="L1005" s="1" t="s">
        <v>87</v>
      </c>
      <c r="M1005" s="1" t="s">
        <v>43</v>
      </c>
      <c r="O1005">
        <f t="shared" si="14"/>
        <v>66.230158730158735</v>
      </c>
    </row>
    <row r="1006" spans="1:15" x14ac:dyDescent="0.25">
      <c r="A1006" s="1" t="s">
        <v>1447</v>
      </c>
      <c r="B1006" s="2">
        <v>43342</v>
      </c>
      <c r="C1006" s="1" t="s">
        <v>85</v>
      </c>
      <c r="E1006" s="3">
        <v>62.6</v>
      </c>
      <c r="F1006" s="4">
        <v>62.6</v>
      </c>
      <c r="G1006" s="1">
        <v>2018</v>
      </c>
      <c r="H1006" s="1">
        <v>8</v>
      </c>
      <c r="I1006" s="1" t="s">
        <v>86</v>
      </c>
      <c r="J1006" s="1" t="s">
        <v>41</v>
      </c>
      <c r="K1006" s="1" t="s">
        <v>20</v>
      </c>
      <c r="L1006" s="1" t="s">
        <v>87</v>
      </c>
      <c r="M1006" s="1" t="s">
        <v>43</v>
      </c>
      <c r="O1006">
        <f t="shared" si="14"/>
        <v>49.682539682539684</v>
      </c>
    </row>
    <row r="1007" spans="1:15" x14ac:dyDescent="0.25">
      <c r="A1007" s="1" t="s">
        <v>1447</v>
      </c>
      <c r="B1007" s="2">
        <v>43342</v>
      </c>
      <c r="C1007" s="1" t="s">
        <v>85</v>
      </c>
      <c r="E1007" s="3">
        <v>50.23</v>
      </c>
      <c r="F1007" s="4">
        <v>50.23</v>
      </c>
      <c r="G1007" s="1">
        <v>2018</v>
      </c>
      <c r="H1007" s="1">
        <v>8</v>
      </c>
      <c r="I1007" s="1" t="s">
        <v>86</v>
      </c>
      <c r="J1007" s="1" t="s">
        <v>41</v>
      </c>
      <c r="K1007" s="1" t="s">
        <v>20</v>
      </c>
      <c r="L1007" s="1" t="s">
        <v>87</v>
      </c>
      <c r="M1007" s="1" t="s">
        <v>43</v>
      </c>
      <c r="O1007">
        <f t="shared" si="14"/>
        <v>39.86507936507936</v>
      </c>
    </row>
    <row r="1008" spans="1:15" x14ac:dyDescent="0.25">
      <c r="A1008" s="1" t="s">
        <v>1448</v>
      </c>
      <c r="B1008" s="2">
        <v>43342</v>
      </c>
      <c r="C1008" s="1" t="s">
        <v>85</v>
      </c>
      <c r="E1008" s="3">
        <v>49.2</v>
      </c>
      <c r="F1008" s="4">
        <v>49.2</v>
      </c>
      <c r="G1008" s="1">
        <v>2018</v>
      </c>
      <c r="H1008" s="1">
        <v>8</v>
      </c>
      <c r="I1008" s="1" t="s">
        <v>40</v>
      </c>
      <c r="J1008" s="1" t="s">
        <v>41</v>
      </c>
      <c r="K1008" s="1" t="s">
        <v>20</v>
      </c>
      <c r="L1008" s="1" t="s">
        <v>42</v>
      </c>
      <c r="M1008" s="1" t="s">
        <v>43</v>
      </c>
      <c r="O1008">
        <f t="shared" si="14"/>
        <v>39.047619047619051</v>
      </c>
    </row>
    <row r="1009" spans="1:15" x14ac:dyDescent="0.25">
      <c r="A1009" s="1" t="s">
        <v>1448</v>
      </c>
      <c r="B1009" s="2">
        <v>43342</v>
      </c>
      <c r="C1009" s="1" t="s">
        <v>1449</v>
      </c>
      <c r="E1009" s="3">
        <v>51</v>
      </c>
      <c r="F1009" s="4">
        <v>51</v>
      </c>
      <c r="G1009" s="1">
        <v>2018</v>
      </c>
      <c r="H1009" s="1">
        <v>8</v>
      </c>
      <c r="I1009" s="1" t="s">
        <v>40</v>
      </c>
      <c r="J1009" s="1" t="s">
        <v>41</v>
      </c>
      <c r="K1009" s="1" t="s">
        <v>20</v>
      </c>
      <c r="L1009" s="1" t="s">
        <v>42</v>
      </c>
      <c r="M1009" s="1" t="s">
        <v>43</v>
      </c>
      <c r="O1009">
        <f t="shared" si="14"/>
        <v>40.476190476190474</v>
      </c>
    </row>
    <row r="1010" spans="1:15" x14ac:dyDescent="0.25">
      <c r="A1010" s="1" t="s">
        <v>1450</v>
      </c>
      <c r="B1010" s="2">
        <v>43342</v>
      </c>
      <c r="C1010" s="1" t="s">
        <v>39</v>
      </c>
      <c r="D1010" s="3">
        <v>20</v>
      </c>
      <c r="E1010" s="3">
        <v>60.71</v>
      </c>
      <c r="F1010" s="4">
        <v>50.59</v>
      </c>
      <c r="G1010" s="1">
        <v>2018</v>
      </c>
      <c r="H1010" s="1">
        <v>8</v>
      </c>
      <c r="I1010" s="1" t="s">
        <v>70</v>
      </c>
      <c r="J1010" s="1" t="s">
        <v>41</v>
      </c>
      <c r="K1010" s="1" t="s">
        <v>20</v>
      </c>
      <c r="L1010" s="1" t="s">
        <v>71</v>
      </c>
      <c r="M1010" s="1" t="s">
        <v>43</v>
      </c>
      <c r="O1010">
        <f t="shared" si="14"/>
        <v>40.150793650793652</v>
      </c>
    </row>
    <row r="1011" spans="1:15" x14ac:dyDescent="0.25">
      <c r="A1011" s="1" t="s">
        <v>1447</v>
      </c>
      <c r="B1011" s="2">
        <v>43342</v>
      </c>
      <c r="C1011" s="1" t="s">
        <v>1451</v>
      </c>
      <c r="E1011" s="3">
        <v>55.06</v>
      </c>
      <c r="F1011" s="4">
        <v>55.06</v>
      </c>
      <c r="G1011" s="1">
        <v>2018</v>
      </c>
      <c r="H1011" s="1">
        <v>8</v>
      </c>
      <c r="I1011" s="1" t="s">
        <v>312</v>
      </c>
      <c r="J1011" s="1" t="s">
        <v>41</v>
      </c>
      <c r="K1011" s="1" t="s">
        <v>20</v>
      </c>
      <c r="L1011" s="1" t="s">
        <v>313</v>
      </c>
      <c r="M1011" s="1" t="s">
        <v>43</v>
      </c>
      <c r="O1011">
        <f t="shared" si="14"/>
        <v>43.698412698412703</v>
      </c>
    </row>
    <row r="1012" spans="1:15" x14ac:dyDescent="0.25">
      <c r="A1012" s="1" t="s">
        <v>1452</v>
      </c>
      <c r="B1012" s="2">
        <v>43342</v>
      </c>
      <c r="C1012" s="1" t="s">
        <v>1453</v>
      </c>
      <c r="D1012" s="3">
        <v>20</v>
      </c>
      <c r="E1012" s="3">
        <v>175.32</v>
      </c>
      <c r="F1012" s="4">
        <v>146.1</v>
      </c>
      <c r="G1012" s="1">
        <v>2018</v>
      </c>
      <c r="H1012" s="1">
        <v>8</v>
      </c>
      <c r="I1012" s="1" t="s">
        <v>34</v>
      </c>
      <c r="J1012" s="1" t="s">
        <v>1106</v>
      </c>
      <c r="K1012" s="1" t="s">
        <v>20</v>
      </c>
      <c r="L1012" s="1" t="s">
        <v>36</v>
      </c>
      <c r="M1012" s="1" t="s">
        <v>1107</v>
      </c>
      <c r="O1012">
        <f>F1012*72.79</f>
        <v>10634.619000000001</v>
      </c>
    </row>
    <row r="1013" spans="1:15" x14ac:dyDescent="0.25">
      <c r="A1013" s="1" t="s">
        <v>1454</v>
      </c>
      <c r="B1013" s="2">
        <v>43342</v>
      </c>
      <c r="C1013" s="1" t="s">
        <v>1455</v>
      </c>
      <c r="D1013" s="3">
        <v>20</v>
      </c>
      <c r="E1013" s="3">
        <v>22.8</v>
      </c>
      <c r="F1013" s="4">
        <v>19</v>
      </c>
      <c r="G1013" s="1">
        <v>2018</v>
      </c>
      <c r="H1013" s="1">
        <v>8</v>
      </c>
      <c r="I1013" s="1" t="s">
        <v>34</v>
      </c>
      <c r="J1013" s="1" t="s">
        <v>35</v>
      </c>
      <c r="K1013" s="1" t="s">
        <v>20</v>
      </c>
      <c r="L1013" s="1" t="s">
        <v>36</v>
      </c>
      <c r="M1013" s="1" t="s">
        <v>37</v>
      </c>
    </row>
    <row r="1014" spans="1:15" x14ac:dyDescent="0.25">
      <c r="A1014" s="1" t="s">
        <v>1456</v>
      </c>
      <c r="B1014" s="2">
        <v>43342</v>
      </c>
      <c r="C1014" s="1" t="s">
        <v>1457</v>
      </c>
      <c r="E1014" s="3">
        <v>180</v>
      </c>
      <c r="F1014" s="4">
        <v>180</v>
      </c>
      <c r="G1014" s="1">
        <v>2018</v>
      </c>
      <c r="H1014" s="1">
        <v>8</v>
      </c>
      <c r="I1014" s="1" t="s">
        <v>219</v>
      </c>
      <c r="J1014" s="1" t="s">
        <v>212</v>
      </c>
      <c r="K1014" s="1" t="s">
        <v>20</v>
      </c>
      <c r="L1014" s="1" t="s">
        <v>220</v>
      </c>
      <c r="M1014" s="1" t="s">
        <v>214</v>
      </c>
    </row>
    <row r="1015" spans="1:15" x14ac:dyDescent="0.25">
      <c r="A1015" s="1" t="s">
        <v>1447</v>
      </c>
      <c r="B1015" s="2">
        <v>43342</v>
      </c>
      <c r="C1015" s="1" t="s">
        <v>476</v>
      </c>
      <c r="E1015" s="3">
        <v>103.76</v>
      </c>
      <c r="F1015" s="4">
        <v>103.76</v>
      </c>
      <c r="G1015" s="1">
        <v>2018</v>
      </c>
      <c r="H1015" s="1">
        <v>8</v>
      </c>
      <c r="I1015" s="1" t="s">
        <v>86</v>
      </c>
      <c r="J1015" s="1" t="s">
        <v>41</v>
      </c>
      <c r="K1015" s="1" t="s">
        <v>20</v>
      </c>
      <c r="L1015" s="1" t="s">
        <v>87</v>
      </c>
      <c r="M1015" s="1" t="s">
        <v>43</v>
      </c>
    </row>
    <row r="1016" spans="1:15" x14ac:dyDescent="0.25">
      <c r="A1016" s="1" t="s">
        <v>1458</v>
      </c>
      <c r="B1016" s="2">
        <v>43342</v>
      </c>
      <c r="C1016" s="1" t="s">
        <v>1459</v>
      </c>
      <c r="E1016" s="3">
        <v>24</v>
      </c>
      <c r="F1016" s="4">
        <v>24</v>
      </c>
      <c r="G1016" s="1">
        <v>2018</v>
      </c>
      <c r="H1016" s="1">
        <v>8</v>
      </c>
      <c r="I1016" s="1" t="s">
        <v>24</v>
      </c>
      <c r="J1016" s="1" t="s">
        <v>25</v>
      </c>
      <c r="K1016" s="1" t="s">
        <v>20</v>
      </c>
      <c r="L1016" s="1" t="s">
        <v>26</v>
      </c>
      <c r="M1016" s="1" t="s">
        <v>27</v>
      </c>
    </row>
    <row r="1017" spans="1:15" x14ac:dyDescent="0.25">
      <c r="A1017" s="1" t="s">
        <v>1460</v>
      </c>
      <c r="B1017" s="2">
        <v>43342</v>
      </c>
      <c r="C1017" s="1" t="s">
        <v>1002</v>
      </c>
      <c r="E1017" s="3">
        <v>70</v>
      </c>
      <c r="F1017" s="4">
        <v>70</v>
      </c>
      <c r="G1017" s="1">
        <v>2018</v>
      </c>
      <c r="H1017" s="1">
        <v>8</v>
      </c>
      <c r="I1017" s="1" t="s">
        <v>24</v>
      </c>
      <c r="J1017" s="1" t="s">
        <v>25</v>
      </c>
      <c r="K1017" s="1" t="s">
        <v>20</v>
      </c>
      <c r="L1017" s="1" t="s">
        <v>26</v>
      </c>
      <c r="M1017" s="1" t="s">
        <v>27</v>
      </c>
    </row>
    <row r="1018" spans="1:15" x14ac:dyDescent="0.25">
      <c r="A1018" s="1" t="s">
        <v>1461</v>
      </c>
      <c r="B1018" s="2">
        <v>43342</v>
      </c>
      <c r="C1018" s="1" t="s">
        <v>7883</v>
      </c>
      <c r="E1018" s="3">
        <v>25.92</v>
      </c>
      <c r="F1018" s="4">
        <v>25.92</v>
      </c>
      <c r="G1018" s="1">
        <v>2018</v>
      </c>
      <c r="H1018" s="1">
        <v>8</v>
      </c>
      <c r="I1018" s="1" t="s">
        <v>46</v>
      </c>
      <c r="J1018" s="1" t="s">
        <v>25</v>
      </c>
      <c r="K1018" s="1" t="s">
        <v>20</v>
      </c>
      <c r="L1018" s="1" t="s">
        <v>47</v>
      </c>
      <c r="M1018" s="1" t="s">
        <v>27</v>
      </c>
      <c r="O1018">
        <f>F1018*5.3</f>
        <v>137.376</v>
      </c>
    </row>
    <row r="1019" spans="1:15" x14ac:dyDescent="0.25">
      <c r="A1019" s="1" t="s">
        <v>1462</v>
      </c>
      <c r="B1019" s="2">
        <v>43342</v>
      </c>
      <c r="C1019" s="1" t="s">
        <v>1463</v>
      </c>
      <c r="E1019" s="3">
        <v>55.69</v>
      </c>
      <c r="F1019" s="4">
        <v>55.69</v>
      </c>
      <c r="G1019" s="1">
        <v>2018</v>
      </c>
      <c r="H1019" s="1">
        <v>8</v>
      </c>
      <c r="I1019" s="1" t="s">
        <v>150</v>
      </c>
      <c r="J1019" s="1" t="s">
        <v>51</v>
      </c>
      <c r="K1019" s="1" t="s">
        <v>20</v>
      </c>
      <c r="L1019" s="1" t="s">
        <v>151</v>
      </c>
      <c r="M1019" s="1" t="s">
        <v>53</v>
      </c>
      <c r="O1019">
        <f>F1019*64.5</f>
        <v>3592.0049999999997</v>
      </c>
    </row>
    <row r="1020" spans="1:15" x14ac:dyDescent="0.25">
      <c r="A1020" s="1" t="s">
        <v>1464</v>
      </c>
      <c r="B1020" s="2">
        <v>43342</v>
      </c>
      <c r="C1020" s="1" t="s">
        <v>1465</v>
      </c>
      <c r="E1020" s="3">
        <v>62.66</v>
      </c>
      <c r="F1020" s="4">
        <v>62.66</v>
      </c>
      <c r="G1020" s="1">
        <v>2018</v>
      </c>
      <c r="H1020" s="1">
        <v>8</v>
      </c>
      <c r="I1020" s="1" t="s">
        <v>86</v>
      </c>
      <c r="J1020" s="1" t="s">
        <v>35</v>
      </c>
      <c r="K1020" s="1" t="s">
        <v>20</v>
      </c>
      <c r="L1020" s="1" t="s">
        <v>87</v>
      </c>
      <c r="M1020" s="1" t="s">
        <v>37</v>
      </c>
    </row>
    <row r="1021" spans="1:15" x14ac:dyDescent="0.25">
      <c r="A1021" s="1" t="s">
        <v>1466</v>
      </c>
      <c r="B1021" s="2">
        <v>43342</v>
      </c>
      <c r="C1021" s="1" t="s">
        <v>406</v>
      </c>
      <c r="E1021" s="3">
        <v>599.88</v>
      </c>
      <c r="F1021" s="4">
        <v>599.88</v>
      </c>
      <c r="G1021" s="1">
        <v>2018</v>
      </c>
      <c r="H1021" s="1">
        <v>8</v>
      </c>
      <c r="I1021" s="1" t="s">
        <v>18</v>
      </c>
      <c r="J1021" s="1" t="s">
        <v>51</v>
      </c>
      <c r="K1021" s="1" t="s">
        <v>20</v>
      </c>
      <c r="L1021" s="1" t="s">
        <v>21</v>
      </c>
      <c r="M1021" s="1" t="s">
        <v>53</v>
      </c>
      <c r="O1021">
        <f>F1021*5.7</f>
        <v>3419.3160000000003</v>
      </c>
    </row>
    <row r="1022" spans="1:15" x14ac:dyDescent="0.25">
      <c r="A1022" s="1" t="s">
        <v>1467</v>
      </c>
      <c r="B1022" s="2">
        <v>43342</v>
      </c>
      <c r="C1022" s="1" t="s">
        <v>1468</v>
      </c>
      <c r="D1022" s="3">
        <v>10</v>
      </c>
      <c r="E1022" s="3">
        <v>58.5</v>
      </c>
      <c r="F1022" s="4">
        <v>53.18</v>
      </c>
      <c r="G1022" s="1">
        <v>2018</v>
      </c>
      <c r="H1022" s="1">
        <v>8</v>
      </c>
      <c r="I1022" s="1" t="s">
        <v>70</v>
      </c>
      <c r="J1022" s="1" t="s">
        <v>35</v>
      </c>
      <c r="K1022" s="1" t="s">
        <v>20</v>
      </c>
      <c r="L1022" s="1" t="s">
        <v>71</v>
      </c>
      <c r="M1022" s="1" t="s">
        <v>37</v>
      </c>
      <c r="O1022">
        <f>F1022*20</f>
        <v>1063.5999999999999</v>
      </c>
    </row>
    <row r="1023" spans="1:15" x14ac:dyDescent="0.25">
      <c r="A1023" s="1" t="s">
        <v>1469</v>
      </c>
      <c r="B1023" s="2">
        <v>43342</v>
      </c>
      <c r="C1023" s="1" t="s">
        <v>7900</v>
      </c>
      <c r="D1023" s="3">
        <v>20</v>
      </c>
      <c r="E1023" s="3">
        <v>60.03</v>
      </c>
      <c r="F1023" s="4">
        <v>50.02</v>
      </c>
      <c r="G1023" s="1">
        <v>2018</v>
      </c>
      <c r="H1023" s="1">
        <v>8</v>
      </c>
      <c r="I1023" s="1" t="s">
        <v>111</v>
      </c>
      <c r="J1023" s="1" t="s">
        <v>98</v>
      </c>
      <c r="K1023" s="1" t="s">
        <v>20</v>
      </c>
      <c r="L1023" s="1" t="s">
        <v>112</v>
      </c>
      <c r="M1023" s="1" t="s">
        <v>100</v>
      </c>
    </row>
    <row r="1024" spans="1:15" x14ac:dyDescent="0.25">
      <c r="A1024" s="1" t="s">
        <v>1469</v>
      </c>
      <c r="B1024" s="2">
        <v>43342</v>
      </c>
      <c r="C1024" s="1" t="s">
        <v>7884</v>
      </c>
      <c r="E1024" s="3">
        <v>60.03</v>
      </c>
      <c r="F1024" s="4">
        <v>60.03</v>
      </c>
      <c r="G1024" s="1">
        <v>2018</v>
      </c>
      <c r="H1024" s="1">
        <v>8</v>
      </c>
      <c r="I1024" s="1" t="s">
        <v>111</v>
      </c>
      <c r="J1024" s="1" t="s">
        <v>98</v>
      </c>
      <c r="K1024" s="1" t="s">
        <v>20</v>
      </c>
      <c r="L1024" s="1" t="s">
        <v>112</v>
      </c>
      <c r="M1024" s="1" t="s">
        <v>100</v>
      </c>
    </row>
    <row r="1025" spans="1:15" x14ac:dyDescent="0.25">
      <c r="A1025" s="1" t="s">
        <v>1470</v>
      </c>
      <c r="B1025" s="2">
        <v>43342</v>
      </c>
      <c r="C1025" s="1" t="s">
        <v>1471</v>
      </c>
      <c r="D1025" s="3">
        <v>20</v>
      </c>
      <c r="E1025" s="3">
        <v>25.7</v>
      </c>
      <c r="F1025" s="4">
        <v>21.42</v>
      </c>
      <c r="G1025" s="1">
        <v>2018</v>
      </c>
      <c r="H1025" s="1">
        <v>8</v>
      </c>
      <c r="I1025" s="1" t="s">
        <v>56</v>
      </c>
      <c r="J1025" s="1" t="s">
        <v>35</v>
      </c>
      <c r="K1025" s="1" t="s">
        <v>20</v>
      </c>
      <c r="L1025" s="1" t="s">
        <v>57</v>
      </c>
      <c r="M1025" s="1" t="s">
        <v>37</v>
      </c>
    </row>
    <row r="1026" spans="1:15" x14ac:dyDescent="0.25">
      <c r="A1026" s="1" t="s">
        <v>1472</v>
      </c>
      <c r="B1026" s="2">
        <v>43342</v>
      </c>
      <c r="C1026" s="1" t="s">
        <v>1473</v>
      </c>
      <c r="D1026" s="3">
        <v>20</v>
      </c>
      <c r="E1026" s="3">
        <v>23.4</v>
      </c>
      <c r="F1026" s="4">
        <v>19.5</v>
      </c>
      <c r="G1026" s="1">
        <v>2018</v>
      </c>
      <c r="H1026" s="1">
        <v>8</v>
      </c>
      <c r="I1026" s="1" t="s">
        <v>56</v>
      </c>
      <c r="J1026" s="1" t="s">
        <v>35</v>
      </c>
      <c r="K1026" s="1" t="s">
        <v>20</v>
      </c>
      <c r="L1026" s="1" t="s">
        <v>57</v>
      </c>
      <c r="M1026" s="1" t="s">
        <v>37</v>
      </c>
    </row>
    <row r="1027" spans="1:15" x14ac:dyDescent="0.25">
      <c r="A1027" s="1" t="s">
        <v>1474</v>
      </c>
      <c r="B1027" s="2">
        <v>43342</v>
      </c>
      <c r="C1027" s="1" t="s">
        <v>1475</v>
      </c>
      <c r="E1027" s="3">
        <v>48</v>
      </c>
      <c r="F1027" s="4">
        <v>48</v>
      </c>
      <c r="G1027" s="1">
        <v>2018</v>
      </c>
      <c r="H1027" s="1">
        <v>8</v>
      </c>
      <c r="I1027" s="1" t="s">
        <v>345</v>
      </c>
      <c r="J1027" s="1" t="s">
        <v>35</v>
      </c>
      <c r="K1027" s="1" t="s">
        <v>20</v>
      </c>
      <c r="L1027" s="1" t="s">
        <v>346</v>
      </c>
      <c r="M1027" s="1" t="s">
        <v>37</v>
      </c>
      <c r="O1027">
        <f>F1027*5.3</f>
        <v>254.39999999999998</v>
      </c>
    </row>
    <row r="1028" spans="1:15" x14ac:dyDescent="0.25">
      <c r="A1028" s="1" t="s">
        <v>1476</v>
      </c>
      <c r="B1028" s="2">
        <v>43342</v>
      </c>
      <c r="C1028" s="1" t="s">
        <v>1477</v>
      </c>
      <c r="D1028" s="3">
        <v>20</v>
      </c>
      <c r="E1028" s="3">
        <v>106.64</v>
      </c>
      <c r="F1028" s="4">
        <v>88.87</v>
      </c>
      <c r="G1028" s="1">
        <v>2018</v>
      </c>
      <c r="H1028" s="1">
        <v>8</v>
      </c>
      <c r="I1028" s="1" t="s">
        <v>34</v>
      </c>
      <c r="J1028" s="1" t="s">
        <v>35</v>
      </c>
      <c r="K1028" s="1" t="s">
        <v>20</v>
      </c>
      <c r="L1028" s="1" t="s">
        <v>36</v>
      </c>
      <c r="M1028" s="1" t="s">
        <v>37</v>
      </c>
      <c r="O1028">
        <f>F1028*283</f>
        <v>25150.210000000003</v>
      </c>
    </row>
    <row r="1029" spans="1:15" x14ac:dyDescent="0.25">
      <c r="A1029" s="1" t="s">
        <v>1447</v>
      </c>
      <c r="B1029" s="2">
        <v>43342</v>
      </c>
      <c r="C1029" s="1" t="s">
        <v>59</v>
      </c>
      <c r="D1029" s="3">
        <v>20</v>
      </c>
      <c r="E1029" s="3">
        <v>6.81</v>
      </c>
      <c r="F1029" s="4">
        <v>5.67</v>
      </c>
      <c r="G1029" s="1">
        <v>2018</v>
      </c>
      <c r="H1029" s="1">
        <v>8</v>
      </c>
      <c r="I1029" s="1" t="s">
        <v>56</v>
      </c>
      <c r="J1029" s="1" t="s">
        <v>41</v>
      </c>
      <c r="K1029" s="1" t="s">
        <v>20</v>
      </c>
      <c r="L1029" s="1" t="s">
        <v>57</v>
      </c>
      <c r="M1029" s="1" t="s">
        <v>43</v>
      </c>
    </row>
    <row r="1030" spans="1:15" x14ac:dyDescent="0.25">
      <c r="A1030" s="1" t="s">
        <v>1450</v>
      </c>
      <c r="B1030" s="2">
        <v>43342</v>
      </c>
      <c r="C1030" s="1" t="s">
        <v>59</v>
      </c>
      <c r="D1030" s="3">
        <v>20</v>
      </c>
      <c r="E1030" s="3">
        <v>21.11</v>
      </c>
      <c r="F1030" s="4">
        <v>17.59</v>
      </c>
      <c r="G1030" s="1">
        <v>2018</v>
      </c>
      <c r="H1030" s="1">
        <v>8</v>
      </c>
      <c r="I1030" s="1" t="s">
        <v>70</v>
      </c>
      <c r="J1030" s="1" t="s">
        <v>41</v>
      </c>
      <c r="K1030" s="1" t="s">
        <v>20</v>
      </c>
      <c r="L1030" s="1" t="s">
        <v>71</v>
      </c>
      <c r="M1030" s="1" t="s">
        <v>43</v>
      </c>
    </row>
    <row r="1031" spans="1:15" x14ac:dyDescent="0.25">
      <c r="A1031" s="1" t="s">
        <v>1447</v>
      </c>
      <c r="B1031" s="2">
        <v>43342</v>
      </c>
      <c r="C1031" s="1" t="s">
        <v>59</v>
      </c>
      <c r="E1031" s="3">
        <v>61.64</v>
      </c>
      <c r="F1031" s="4">
        <v>61.64</v>
      </c>
      <c r="G1031" s="1">
        <v>2018</v>
      </c>
      <c r="H1031" s="1">
        <v>8</v>
      </c>
      <c r="I1031" s="1" t="s">
        <v>86</v>
      </c>
      <c r="J1031" s="1" t="s">
        <v>41</v>
      </c>
      <c r="K1031" s="1" t="s">
        <v>20</v>
      </c>
      <c r="L1031" s="1" t="s">
        <v>87</v>
      </c>
      <c r="M1031" s="1" t="s">
        <v>43</v>
      </c>
    </row>
    <row r="1032" spans="1:15" x14ac:dyDescent="0.25">
      <c r="A1032" s="1" t="s">
        <v>1447</v>
      </c>
      <c r="B1032" s="2">
        <v>43342</v>
      </c>
      <c r="C1032" s="1" t="s">
        <v>1018</v>
      </c>
      <c r="D1032" s="3">
        <v>20</v>
      </c>
      <c r="E1032" s="3">
        <v>33.659999999999997</v>
      </c>
      <c r="F1032" s="4">
        <v>28.05</v>
      </c>
      <c r="G1032" s="1">
        <v>2018</v>
      </c>
      <c r="H1032" s="1">
        <v>8</v>
      </c>
      <c r="I1032" s="1" t="s">
        <v>34</v>
      </c>
      <c r="J1032" s="1" t="s">
        <v>41</v>
      </c>
      <c r="K1032" s="1" t="s">
        <v>20</v>
      </c>
      <c r="L1032" s="1" t="s">
        <v>36</v>
      </c>
      <c r="M1032" s="1" t="s">
        <v>43</v>
      </c>
    </row>
    <row r="1033" spans="1:15" x14ac:dyDescent="0.25">
      <c r="A1033" s="1" t="s">
        <v>1478</v>
      </c>
      <c r="B1033" s="2">
        <v>43342</v>
      </c>
      <c r="C1033" s="1" t="s">
        <v>1479</v>
      </c>
      <c r="E1033" s="3">
        <v>315.7</v>
      </c>
      <c r="F1033" s="4">
        <v>315.7</v>
      </c>
      <c r="G1033" s="1">
        <v>2018</v>
      </c>
      <c r="H1033" s="1">
        <v>8</v>
      </c>
      <c r="I1033" s="1" t="s">
        <v>345</v>
      </c>
      <c r="J1033" s="1" t="s">
        <v>35</v>
      </c>
      <c r="K1033" s="1" t="s">
        <v>20</v>
      </c>
      <c r="L1033" s="1" t="s">
        <v>346</v>
      </c>
      <c r="M1033" s="1" t="s">
        <v>37</v>
      </c>
      <c r="O1033">
        <f>F1033*5.3</f>
        <v>1673.2099999999998</v>
      </c>
    </row>
    <row r="1034" spans="1:15" x14ac:dyDescent="0.25">
      <c r="A1034" s="1" t="s">
        <v>1480</v>
      </c>
      <c r="B1034" s="2">
        <v>43342</v>
      </c>
      <c r="C1034" s="1" t="s">
        <v>1481</v>
      </c>
      <c r="E1034" s="3">
        <v>168.18</v>
      </c>
      <c r="F1034" s="4">
        <v>168.18</v>
      </c>
      <c r="G1034" s="1">
        <v>2018</v>
      </c>
      <c r="H1034" s="1">
        <v>8</v>
      </c>
      <c r="I1034" s="1" t="s">
        <v>219</v>
      </c>
      <c r="J1034" s="1" t="s">
        <v>35</v>
      </c>
      <c r="K1034" s="1" t="s">
        <v>20</v>
      </c>
      <c r="L1034" s="1" t="s">
        <v>220</v>
      </c>
      <c r="M1034" s="1" t="s">
        <v>37</v>
      </c>
    </row>
    <row r="1035" spans="1:15" x14ac:dyDescent="0.25">
      <c r="A1035" s="1" t="s">
        <v>1482</v>
      </c>
      <c r="B1035" s="2">
        <v>43342</v>
      </c>
      <c r="C1035" s="1" t="s">
        <v>1483</v>
      </c>
      <c r="D1035" s="3">
        <v>20</v>
      </c>
      <c r="E1035" s="3">
        <v>438.06</v>
      </c>
      <c r="F1035" s="4">
        <v>365.05</v>
      </c>
      <c r="G1035" s="1">
        <v>2018</v>
      </c>
      <c r="H1035" s="1">
        <v>8</v>
      </c>
      <c r="I1035" s="1" t="s">
        <v>56</v>
      </c>
      <c r="J1035" s="1" t="s">
        <v>35</v>
      </c>
      <c r="K1035" s="1" t="s">
        <v>20</v>
      </c>
      <c r="L1035" s="1" t="s">
        <v>57</v>
      </c>
      <c r="M1035" s="1" t="s">
        <v>37</v>
      </c>
    </row>
    <row r="1036" spans="1:15" x14ac:dyDescent="0.25">
      <c r="A1036" s="1" t="s">
        <v>1484</v>
      </c>
      <c r="B1036" s="2">
        <v>43342</v>
      </c>
      <c r="C1036" s="1" t="s">
        <v>523</v>
      </c>
      <c r="D1036" s="3">
        <v>20</v>
      </c>
      <c r="E1036" s="3">
        <v>387.6</v>
      </c>
      <c r="F1036" s="4">
        <v>323</v>
      </c>
      <c r="G1036" s="1">
        <v>2018</v>
      </c>
      <c r="H1036" s="1">
        <v>8</v>
      </c>
      <c r="I1036" s="1" t="s">
        <v>34</v>
      </c>
      <c r="J1036" s="1" t="s">
        <v>35</v>
      </c>
      <c r="K1036" s="1" t="s">
        <v>20</v>
      </c>
      <c r="L1036" s="1" t="s">
        <v>36</v>
      </c>
      <c r="M1036" s="1" t="s">
        <v>37</v>
      </c>
      <c r="O1036">
        <f>F1036*72.79120024</f>
        <v>23511.557677519999</v>
      </c>
    </row>
    <row r="1037" spans="1:15" x14ac:dyDescent="0.25">
      <c r="A1037" s="1" t="s">
        <v>1485</v>
      </c>
      <c r="B1037" s="2">
        <v>43342</v>
      </c>
      <c r="C1037" s="1" t="s">
        <v>1486</v>
      </c>
      <c r="D1037" s="3">
        <v>20</v>
      </c>
      <c r="E1037" s="3">
        <v>308.45999999999998</v>
      </c>
      <c r="F1037" s="4">
        <v>257.05</v>
      </c>
      <c r="G1037" s="1">
        <v>2018</v>
      </c>
      <c r="H1037" s="1">
        <v>8</v>
      </c>
      <c r="I1037" s="1" t="s">
        <v>34</v>
      </c>
      <c r="J1037" s="1" t="s">
        <v>237</v>
      </c>
      <c r="K1037" s="1" t="s">
        <v>20</v>
      </c>
      <c r="L1037" s="1" t="s">
        <v>36</v>
      </c>
      <c r="M1037" s="1" t="s">
        <v>238</v>
      </c>
      <c r="O1037" s="1">
        <f>F1037*23</f>
        <v>5912.1500000000005</v>
      </c>
    </row>
    <row r="1038" spans="1:15" x14ac:dyDescent="0.25">
      <c r="A1038" s="1" t="s">
        <v>1487</v>
      </c>
      <c r="B1038" s="2">
        <v>43343</v>
      </c>
      <c r="C1038" s="1" t="s">
        <v>1488</v>
      </c>
      <c r="D1038" s="3">
        <v>20</v>
      </c>
      <c r="E1038" s="3">
        <v>184.04</v>
      </c>
      <c r="F1038" s="4">
        <v>153.37</v>
      </c>
      <c r="G1038" s="1">
        <v>2018</v>
      </c>
      <c r="H1038" s="1">
        <v>8</v>
      </c>
      <c r="I1038" s="1" t="s">
        <v>56</v>
      </c>
      <c r="J1038" s="1" t="s">
        <v>35</v>
      </c>
      <c r="K1038" s="1" t="s">
        <v>20</v>
      </c>
      <c r="L1038" s="1" t="s">
        <v>57</v>
      </c>
      <c r="M1038" s="1" t="s">
        <v>37</v>
      </c>
      <c r="O1038">
        <f>F1038*216</f>
        <v>33127.919999999998</v>
      </c>
    </row>
    <row r="1039" spans="1:15" x14ac:dyDescent="0.25">
      <c r="A1039" s="1" t="s">
        <v>1489</v>
      </c>
      <c r="B1039" s="2">
        <v>43343</v>
      </c>
      <c r="C1039" s="1" t="s">
        <v>1490</v>
      </c>
      <c r="D1039" s="3">
        <v>20</v>
      </c>
      <c r="E1039" s="3">
        <v>776.63</v>
      </c>
      <c r="F1039" s="4">
        <v>647.19000000000005</v>
      </c>
      <c r="G1039" s="1">
        <v>2018</v>
      </c>
      <c r="H1039" s="1">
        <v>8</v>
      </c>
      <c r="I1039" s="1" t="s">
        <v>56</v>
      </c>
      <c r="J1039" s="1" t="s">
        <v>35</v>
      </c>
      <c r="K1039" s="1" t="s">
        <v>20</v>
      </c>
      <c r="L1039" s="1" t="s">
        <v>57</v>
      </c>
      <c r="M1039" s="1" t="s">
        <v>37</v>
      </c>
      <c r="O1039">
        <f>F1039*216</f>
        <v>139793.04</v>
      </c>
    </row>
    <row r="1040" spans="1:15" x14ac:dyDescent="0.25">
      <c r="A1040" s="1" t="s">
        <v>1491</v>
      </c>
      <c r="B1040" s="2">
        <v>43347</v>
      </c>
      <c r="C1040" s="1" t="s">
        <v>1492</v>
      </c>
      <c r="E1040" s="3">
        <v>-73.099999999999994</v>
      </c>
      <c r="F1040" s="4">
        <v>-73.099999999999994</v>
      </c>
      <c r="G1040" s="1">
        <v>2018</v>
      </c>
      <c r="H1040" s="1">
        <v>9</v>
      </c>
      <c r="I1040" s="1" t="s">
        <v>91</v>
      </c>
      <c r="J1040" s="1" t="s">
        <v>35</v>
      </c>
      <c r="K1040" s="1" t="s">
        <v>20</v>
      </c>
      <c r="L1040" s="1" t="s">
        <v>93</v>
      </c>
      <c r="M1040" s="1" t="s">
        <v>37</v>
      </c>
    </row>
    <row r="1041" spans="1:15" x14ac:dyDescent="0.25">
      <c r="A1041" s="1" t="s">
        <v>1493</v>
      </c>
      <c r="B1041" s="2">
        <v>43348</v>
      </c>
      <c r="C1041" s="1" t="s">
        <v>1494</v>
      </c>
      <c r="D1041" s="3">
        <v>20</v>
      </c>
      <c r="E1041" s="3">
        <v>234.12</v>
      </c>
      <c r="F1041" s="4">
        <v>195.1</v>
      </c>
      <c r="G1041" s="1">
        <v>2018</v>
      </c>
      <c r="H1041" s="1">
        <v>9</v>
      </c>
      <c r="I1041" s="1" t="s">
        <v>70</v>
      </c>
      <c r="J1041" s="1" t="s">
        <v>35</v>
      </c>
      <c r="K1041" s="1" t="s">
        <v>20</v>
      </c>
      <c r="L1041" s="1" t="s">
        <v>71</v>
      </c>
      <c r="M1041" s="1" t="s">
        <v>37</v>
      </c>
      <c r="O1041">
        <f>F1041*4.18</f>
        <v>815.51799999999992</v>
      </c>
    </row>
    <row r="1042" spans="1:15" x14ac:dyDescent="0.25">
      <c r="A1042" s="1" t="s">
        <v>1495</v>
      </c>
      <c r="B1042" s="2">
        <v>43348</v>
      </c>
      <c r="C1042" s="1" t="s">
        <v>1496</v>
      </c>
      <c r="E1042" s="3">
        <v>46.66</v>
      </c>
      <c r="F1042" s="4">
        <v>46.66</v>
      </c>
      <c r="G1042" s="1">
        <v>2018</v>
      </c>
      <c r="H1042" s="1">
        <v>9</v>
      </c>
      <c r="I1042" s="1" t="s">
        <v>91</v>
      </c>
      <c r="J1042" s="1" t="s">
        <v>207</v>
      </c>
      <c r="K1042" s="1" t="s">
        <v>20</v>
      </c>
      <c r="L1042" s="1" t="s">
        <v>93</v>
      </c>
      <c r="M1042" s="1" t="s">
        <v>208</v>
      </c>
    </row>
    <row r="1043" spans="1:15" x14ac:dyDescent="0.25">
      <c r="A1043" s="1" t="s">
        <v>1497</v>
      </c>
      <c r="B1043" s="2">
        <v>43348</v>
      </c>
      <c r="C1043" s="1" t="s">
        <v>1498</v>
      </c>
      <c r="E1043" s="3">
        <v>419.4</v>
      </c>
      <c r="F1043" s="4">
        <v>419.4</v>
      </c>
      <c r="G1043" s="1">
        <v>2018</v>
      </c>
      <c r="H1043" s="1">
        <v>9</v>
      </c>
      <c r="I1043" s="1" t="s">
        <v>168</v>
      </c>
      <c r="J1043" s="1" t="s">
        <v>35</v>
      </c>
      <c r="K1043" s="1" t="s">
        <v>20</v>
      </c>
      <c r="L1043" s="1" t="s">
        <v>169</v>
      </c>
      <c r="M1043" s="1" t="s">
        <v>37</v>
      </c>
    </row>
    <row r="1044" spans="1:15" x14ac:dyDescent="0.25">
      <c r="A1044" s="1" t="s">
        <v>1499</v>
      </c>
      <c r="B1044" s="2">
        <v>43348</v>
      </c>
      <c r="C1044" s="1" t="s">
        <v>149</v>
      </c>
      <c r="E1044" s="3">
        <v>39.36</v>
      </c>
      <c r="F1044" s="4">
        <v>39.36</v>
      </c>
      <c r="G1044" s="1">
        <v>2018</v>
      </c>
      <c r="H1044" s="1">
        <v>9</v>
      </c>
      <c r="I1044" s="1" t="s">
        <v>150</v>
      </c>
      <c r="J1044" s="1" t="s">
        <v>51</v>
      </c>
      <c r="K1044" s="1" t="s">
        <v>20</v>
      </c>
      <c r="L1044" s="1" t="s">
        <v>151</v>
      </c>
      <c r="M1044" s="1" t="s">
        <v>53</v>
      </c>
      <c r="O1044">
        <f>F1044*5.7</f>
        <v>224.352</v>
      </c>
    </row>
    <row r="1045" spans="1:15" x14ac:dyDescent="0.25">
      <c r="A1045" s="1" t="s">
        <v>1500</v>
      </c>
      <c r="B1045" s="2">
        <v>43348</v>
      </c>
      <c r="C1045" s="1" t="s">
        <v>1501</v>
      </c>
      <c r="E1045" s="3">
        <v>379</v>
      </c>
      <c r="F1045" s="4">
        <v>379</v>
      </c>
      <c r="G1045" s="1">
        <v>2018</v>
      </c>
      <c r="H1045" s="1">
        <v>9</v>
      </c>
      <c r="I1045" s="1" t="s">
        <v>150</v>
      </c>
      <c r="J1045" s="1" t="s">
        <v>35</v>
      </c>
      <c r="K1045" s="1" t="s">
        <v>20</v>
      </c>
      <c r="L1045" s="1" t="s">
        <v>151</v>
      </c>
      <c r="M1045" s="1" t="s">
        <v>37</v>
      </c>
    </row>
    <row r="1046" spans="1:15" x14ac:dyDescent="0.25">
      <c r="A1046" s="1" t="s">
        <v>1502</v>
      </c>
      <c r="B1046" s="2">
        <v>43348</v>
      </c>
      <c r="C1046" s="1" t="s">
        <v>1503</v>
      </c>
      <c r="D1046" s="3">
        <v>20</v>
      </c>
      <c r="E1046" s="3">
        <v>26.03</v>
      </c>
      <c r="F1046" s="4">
        <v>21.69</v>
      </c>
      <c r="G1046" s="1">
        <v>2018</v>
      </c>
      <c r="H1046" s="1">
        <v>9</v>
      </c>
      <c r="I1046" s="1" t="s">
        <v>34</v>
      </c>
      <c r="J1046" s="1" t="s">
        <v>1106</v>
      </c>
      <c r="K1046" s="1" t="s">
        <v>20</v>
      </c>
      <c r="L1046" s="1" t="s">
        <v>36</v>
      </c>
      <c r="M1046" s="1" t="s">
        <v>1107</v>
      </c>
    </row>
    <row r="1047" spans="1:15" x14ac:dyDescent="0.25">
      <c r="A1047" s="1" t="s">
        <v>1504</v>
      </c>
      <c r="B1047" s="2">
        <v>43348</v>
      </c>
      <c r="C1047" s="1" t="s">
        <v>245</v>
      </c>
      <c r="E1047" s="3">
        <v>171.11</v>
      </c>
      <c r="F1047" s="4">
        <v>171.11</v>
      </c>
      <c r="G1047" s="1">
        <v>2018</v>
      </c>
      <c r="H1047" s="1">
        <v>9</v>
      </c>
      <c r="I1047" s="1" t="s">
        <v>150</v>
      </c>
      <c r="J1047" s="1" t="s">
        <v>51</v>
      </c>
      <c r="K1047" s="1" t="s">
        <v>20</v>
      </c>
      <c r="L1047" s="1" t="s">
        <v>151</v>
      </c>
      <c r="M1047" s="1" t="s">
        <v>53</v>
      </c>
      <c r="O1047">
        <f>F1047*12.5</f>
        <v>2138.875</v>
      </c>
    </row>
    <row r="1048" spans="1:15" x14ac:dyDescent="0.25">
      <c r="A1048" s="1" t="s">
        <v>1505</v>
      </c>
      <c r="B1048" s="2">
        <v>43348</v>
      </c>
      <c r="C1048" s="1" t="s">
        <v>1506</v>
      </c>
      <c r="E1048" s="3">
        <v>391.2</v>
      </c>
      <c r="F1048" s="4">
        <v>391.2</v>
      </c>
      <c r="G1048" s="1">
        <v>2018</v>
      </c>
      <c r="H1048" s="1">
        <v>9</v>
      </c>
      <c r="I1048" s="1" t="s">
        <v>91</v>
      </c>
      <c r="J1048" s="1" t="s">
        <v>51</v>
      </c>
      <c r="K1048" s="1" t="s">
        <v>20</v>
      </c>
      <c r="L1048" s="1" t="s">
        <v>93</v>
      </c>
      <c r="M1048" s="1" t="s">
        <v>53</v>
      </c>
      <c r="O1048">
        <f>F1048* 6.04</f>
        <v>2362.848</v>
      </c>
    </row>
    <row r="1049" spans="1:15" x14ac:dyDescent="0.25">
      <c r="A1049" s="1" t="s">
        <v>1507</v>
      </c>
      <c r="B1049" s="2">
        <v>43348</v>
      </c>
      <c r="C1049" s="1" t="s">
        <v>1508</v>
      </c>
      <c r="D1049" s="3">
        <v>20</v>
      </c>
      <c r="E1049" s="3">
        <v>357.6</v>
      </c>
      <c r="F1049" s="4">
        <v>298</v>
      </c>
      <c r="G1049" s="1">
        <v>2018</v>
      </c>
      <c r="H1049" s="1">
        <v>9</v>
      </c>
      <c r="I1049" s="1" t="s">
        <v>34</v>
      </c>
      <c r="J1049" s="1" t="s">
        <v>35</v>
      </c>
      <c r="K1049" s="1" t="s">
        <v>20</v>
      </c>
      <c r="L1049" s="1" t="s">
        <v>36</v>
      </c>
      <c r="M1049" s="1" t="s">
        <v>37</v>
      </c>
    </row>
    <row r="1050" spans="1:15" x14ac:dyDescent="0.25">
      <c r="A1050" s="1" t="s">
        <v>1509</v>
      </c>
      <c r="B1050" s="2">
        <v>43348</v>
      </c>
      <c r="C1050" s="1" t="s">
        <v>1510</v>
      </c>
      <c r="D1050" s="3">
        <v>20</v>
      </c>
      <c r="E1050" s="3">
        <v>46.09</v>
      </c>
      <c r="F1050" s="4">
        <v>38.409999999999997</v>
      </c>
      <c r="G1050" s="1">
        <v>2018</v>
      </c>
      <c r="H1050" s="1">
        <v>9</v>
      </c>
      <c r="I1050" s="1" t="s">
        <v>56</v>
      </c>
      <c r="J1050" s="1" t="s">
        <v>177</v>
      </c>
      <c r="K1050" s="1" t="s">
        <v>20</v>
      </c>
      <c r="L1050" s="1" t="s">
        <v>57</v>
      </c>
      <c r="M1050" s="1" t="s">
        <v>178</v>
      </c>
      <c r="O1050">
        <v>17783</v>
      </c>
    </row>
    <row r="1051" spans="1:15" x14ac:dyDescent="0.25">
      <c r="A1051" s="1" t="s">
        <v>1511</v>
      </c>
      <c r="B1051" s="2">
        <v>43348</v>
      </c>
      <c r="C1051" s="1" t="s">
        <v>1317</v>
      </c>
      <c r="E1051" s="3">
        <v>945.36</v>
      </c>
      <c r="F1051" s="4">
        <v>945.36</v>
      </c>
      <c r="G1051" s="1">
        <v>2018</v>
      </c>
      <c r="H1051" s="1">
        <v>9</v>
      </c>
      <c r="I1051" s="1" t="s">
        <v>80</v>
      </c>
      <c r="J1051" s="1" t="s">
        <v>81</v>
      </c>
      <c r="K1051" s="1" t="s">
        <v>20</v>
      </c>
      <c r="L1051" s="1" t="s">
        <v>82</v>
      </c>
      <c r="M1051" s="1" t="s">
        <v>83</v>
      </c>
      <c r="O1051">
        <v>46892692</v>
      </c>
    </row>
    <row r="1052" spans="1:15" x14ac:dyDescent="0.25">
      <c r="A1052" s="1" t="s">
        <v>1512</v>
      </c>
      <c r="B1052" s="2">
        <v>43355</v>
      </c>
      <c r="C1052" s="1" t="s">
        <v>1513</v>
      </c>
      <c r="D1052" s="3">
        <v>20</v>
      </c>
      <c r="E1052" s="3">
        <v>36</v>
      </c>
      <c r="F1052" s="4">
        <v>30</v>
      </c>
      <c r="G1052" s="1">
        <v>2018</v>
      </c>
      <c r="H1052" s="1">
        <v>9</v>
      </c>
      <c r="I1052" s="1" t="s">
        <v>70</v>
      </c>
      <c r="J1052" s="1" t="s">
        <v>35</v>
      </c>
      <c r="K1052" s="1" t="s">
        <v>20</v>
      </c>
      <c r="L1052" s="1" t="s">
        <v>71</v>
      </c>
      <c r="M1052" s="1" t="s">
        <v>37</v>
      </c>
    </row>
    <row r="1053" spans="1:15" x14ac:dyDescent="0.25">
      <c r="A1053" s="1" t="s">
        <v>1514</v>
      </c>
      <c r="B1053" s="2">
        <v>43355</v>
      </c>
      <c r="C1053" s="1" t="s">
        <v>1515</v>
      </c>
      <c r="E1053" s="3">
        <v>9.26</v>
      </c>
      <c r="F1053" s="4">
        <v>9.26</v>
      </c>
      <c r="G1053" s="1">
        <v>2018</v>
      </c>
      <c r="H1053" s="1">
        <v>9</v>
      </c>
      <c r="I1053" s="1" t="s">
        <v>219</v>
      </c>
      <c r="J1053" s="1" t="s">
        <v>35</v>
      </c>
      <c r="K1053" s="1" t="s">
        <v>20</v>
      </c>
      <c r="L1053" s="1" t="s">
        <v>220</v>
      </c>
      <c r="M1053" s="1" t="s">
        <v>37</v>
      </c>
    </row>
    <row r="1054" spans="1:15" x14ac:dyDescent="0.25">
      <c r="A1054" s="1" t="s">
        <v>1516</v>
      </c>
      <c r="B1054" s="2">
        <v>43355</v>
      </c>
      <c r="C1054" s="1" t="s">
        <v>85</v>
      </c>
      <c r="E1054" s="3">
        <v>89.54</v>
      </c>
      <c r="F1054" s="4">
        <v>89.54</v>
      </c>
      <c r="G1054" s="1">
        <v>2018</v>
      </c>
      <c r="H1054" s="1">
        <v>9</v>
      </c>
      <c r="I1054" s="1" t="s">
        <v>40</v>
      </c>
      <c r="J1054" s="1" t="s">
        <v>41</v>
      </c>
      <c r="K1054" s="1" t="s">
        <v>20</v>
      </c>
      <c r="L1054" s="1" t="s">
        <v>42</v>
      </c>
      <c r="M1054" s="1" t="s">
        <v>43</v>
      </c>
      <c r="O1054">
        <f>F1054/1.26</f>
        <v>71.063492063492063</v>
      </c>
    </row>
    <row r="1055" spans="1:15" x14ac:dyDescent="0.25">
      <c r="A1055" s="1" t="s">
        <v>1517</v>
      </c>
      <c r="B1055" s="2">
        <v>43355</v>
      </c>
      <c r="C1055" s="1" t="s">
        <v>85</v>
      </c>
      <c r="E1055" s="3">
        <v>34.94</v>
      </c>
      <c r="F1055" s="4">
        <v>34.94</v>
      </c>
      <c r="G1055" s="1">
        <v>2018</v>
      </c>
      <c r="H1055" s="1">
        <v>9</v>
      </c>
      <c r="I1055" s="1" t="s">
        <v>40</v>
      </c>
      <c r="J1055" s="1" t="s">
        <v>41</v>
      </c>
      <c r="K1055" s="1" t="s">
        <v>20</v>
      </c>
      <c r="L1055" s="1" t="s">
        <v>42</v>
      </c>
      <c r="M1055" s="1" t="s">
        <v>43</v>
      </c>
      <c r="O1055">
        <f>F1055/1.26</f>
        <v>27.730158730158728</v>
      </c>
    </row>
    <row r="1056" spans="1:15" x14ac:dyDescent="0.25">
      <c r="A1056" s="1" t="s">
        <v>1518</v>
      </c>
      <c r="B1056" s="2">
        <v>43355</v>
      </c>
      <c r="C1056" s="1" t="s">
        <v>1519</v>
      </c>
      <c r="E1056" s="3">
        <v>180</v>
      </c>
      <c r="F1056" s="4">
        <v>180</v>
      </c>
      <c r="G1056" s="1">
        <v>2018</v>
      </c>
      <c r="H1056" s="1">
        <v>9</v>
      </c>
      <c r="I1056" s="1" t="s">
        <v>219</v>
      </c>
      <c r="J1056" s="1" t="s">
        <v>212</v>
      </c>
      <c r="K1056" s="1" t="s">
        <v>20</v>
      </c>
      <c r="L1056" s="1" t="s">
        <v>220</v>
      </c>
      <c r="M1056" s="1" t="s">
        <v>214</v>
      </c>
    </row>
    <row r="1057" spans="1:15" x14ac:dyDescent="0.25">
      <c r="A1057" s="1" t="s">
        <v>1520</v>
      </c>
      <c r="B1057" s="2">
        <v>43355</v>
      </c>
      <c r="C1057" s="1" t="s">
        <v>1521</v>
      </c>
      <c r="E1057" s="3">
        <v>180</v>
      </c>
      <c r="F1057" s="4">
        <v>180</v>
      </c>
      <c r="G1057" s="1">
        <v>2018</v>
      </c>
      <c r="H1057" s="1">
        <v>9</v>
      </c>
      <c r="I1057" s="1" t="s">
        <v>219</v>
      </c>
      <c r="J1057" s="1" t="s">
        <v>212</v>
      </c>
      <c r="K1057" s="1" t="s">
        <v>20</v>
      </c>
      <c r="L1057" s="1" t="s">
        <v>220</v>
      </c>
      <c r="M1057" s="1" t="s">
        <v>214</v>
      </c>
    </row>
    <row r="1058" spans="1:15" x14ac:dyDescent="0.25">
      <c r="A1058" s="1" t="s">
        <v>1522</v>
      </c>
      <c r="B1058" s="2">
        <v>43355</v>
      </c>
      <c r="C1058" s="1" t="s">
        <v>1523</v>
      </c>
      <c r="D1058" s="3">
        <v>20</v>
      </c>
      <c r="E1058" s="3">
        <v>25.14</v>
      </c>
      <c r="F1058" s="4">
        <v>20.95</v>
      </c>
      <c r="G1058" s="1">
        <v>2018</v>
      </c>
      <c r="H1058" s="1">
        <v>9</v>
      </c>
      <c r="I1058" s="1" t="s">
        <v>70</v>
      </c>
      <c r="J1058" s="1" t="s">
        <v>35</v>
      </c>
      <c r="K1058" s="1" t="s">
        <v>20</v>
      </c>
      <c r="L1058" s="1" t="s">
        <v>71</v>
      </c>
      <c r="M1058" s="1" t="s">
        <v>37</v>
      </c>
    </row>
    <row r="1059" spans="1:15" x14ac:dyDescent="0.25">
      <c r="A1059" s="1" t="s">
        <v>1524</v>
      </c>
      <c r="B1059" s="2">
        <v>43355</v>
      </c>
      <c r="C1059" s="1" t="s">
        <v>1525</v>
      </c>
      <c r="E1059" s="3">
        <v>17.84</v>
      </c>
      <c r="F1059" s="4">
        <v>17.84</v>
      </c>
      <c r="G1059" s="1">
        <v>2018</v>
      </c>
      <c r="H1059" s="1">
        <v>9</v>
      </c>
      <c r="I1059" s="1" t="s">
        <v>40</v>
      </c>
      <c r="J1059" s="1" t="s">
        <v>35</v>
      </c>
      <c r="K1059" s="1" t="s">
        <v>20</v>
      </c>
      <c r="L1059" s="1" t="s">
        <v>42</v>
      </c>
      <c r="M1059" s="1" t="s">
        <v>37</v>
      </c>
      <c r="O1059">
        <f>F1059*1850</f>
        <v>33004</v>
      </c>
    </row>
    <row r="1060" spans="1:15" x14ac:dyDescent="0.25">
      <c r="A1060" s="1" t="s">
        <v>1526</v>
      </c>
      <c r="B1060" s="2">
        <v>43355</v>
      </c>
      <c r="C1060" s="1" t="s">
        <v>1527</v>
      </c>
      <c r="E1060" s="3">
        <v>39.99</v>
      </c>
      <c r="F1060" s="4">
        <v>39.99</v>
      </c>
      <c r="G1060" s="1">
        <v>2018</v>
      </c>
      <c r="H1060" s="1">
        <v>9</v>
      </c>
      <c r="I1060" s="1" t="s">
        <v>219</v>
      </c>
      <c r="J1060" s="1" t="s">
        <v>35</v>
      </c>
      <c r="K1060" s="1" t="s">
        <v>20</v>
      </c>
      <c r="L1060" s="1" t="s">
        <v>220</v>
      </c>
      <c r="M1060" s="1" t="s">
        <v>37</v>
      </c>
    </row>
    <row r="1061" spans="1:15" x14ac:dyDescent="0.25">
      <c r="A1061" s="1" t="s">
        <v>1528</v>
      </c>
      <c r="B1061" s="2">
        <v>43355</v>
      </c>
      <c r="C1061" s="1" t="s">
        <v>1529</v>
      </c>
      <c r="E1061" s="3">
        <v>29.9</v>
      </c>
      <c r="F1061" s="4">
        <v>29.9</v>
      </c>
      <c r="G1061" s="1">
        <v>2018</v>
      </c>
      <c r="H1061" s="1">
        <v>9</v>
      </c>
      <c r="I1061" s="1" t="s">
        <v>219</v>
      </c>
      <c r="J1061" s="1" t="s">
        <v>35</v>
      </c>
      <c r="K1061" s="1" t="s">
        <v>20</v>
      </c>
      <c r="L1061" s="1" t="s">
        <v>220</v>
      </c>
      <c r="M1061" s="1" t="s">
        <v>37</v>
      </c>
      <c r="O1061">
        <f>F1061*1850</f>
        <v>55315</v>
      </c>
    </row>
    <row r="1062" spans="1:15" x14ac:dyDescent="0.25">
      <c r="A1062" s="1" t="s">
        <v>1530</v>
      </c>
      <c r="B1062" s="2">
        <v>43355</v>
      </c>
      <c r="C1062" s="1" t="s">
        <v>1531</v>
      </c>
      <c r="E1062" s="3">
        <v>68.12</v>
      </c>
      <c r="F1062" s="4">
        <v>68.12</v>
      </c>
      <c r="G1062" s="1">
        <v>2018</v>
      </c>
      <c r="H1062" s="1">
        <v>9</v>
      </c>
      <c r="I1062" s="1" t="s">
        <v>219</v>
      </c>
      <c r="J1062" s="1" t="s">
        <v>35</v>
      </c>
      <c r="K1062" s="1" t="s">
        <v>20</v>
      </c>
      <c r="L1062" s="1" t="s">
        <v>220</v>
      </c>
      <c r="M1062" s="1" t="s">
        <v>37</v>
      </c>
      <c r="O1062">
        <f>F1062*1850</f>
        <v>126022.00000000001</v>
      </c>
    </row>
    <row r="1063" spans="1:15" x14ac:dyDescent="0.25">
      <c r="A1063" s="1" t="s">
        <v>1532</v>
      </c>
      <c r="B1063" s="2">
        <v>43355</v>
      </c>
      <c r="C1063" s="1" t="s">
        <v>1533</v>
      </c>
      <c r="E1063" s="3">
        <v>3.53</v>
      </c>
      <c r="F1063" s="4">
        <v>3.53</v>
      </c>
      <c r="G1063" s="1">
        <v>2018</v>
      </c>
      <c r="H1063" s="1">
        <v>9</v>
      </c>
      <c r="I1063" s="1" t="s">
        <v>86</v>
      </c>
      <c r="J1063" s="1" t="s">
        <v>35</v>
      </c>
      <c r="K1063" s="1" t="s">
        <v>20</v>
      </c>
      <c r="L1063" s="1" t="s">
        <v>87</v>
      </c>
      <c r="M1063" s="1" t="s">
        <v>37</v>
      </c>
      <c r="O1063" s="8">
        <f>F1063</f>
        <v>3.53</v>
      </c>
    </row>
    <row r="1064" spans="1:15" x14ac:dyDescent="0.25">
      <c r="A1064" s="1" t="s">
        <v>1534</v>
      </c>
      <c r="B1064" s="2">
        <v>43356</v>
      </c>
      <c r="C1064" s="1" t="s">
        <v>961</v>
      </c>
      <c r="E1064" s="3">
        <v>240</v>
      </c>
      <c r="F1064" s="4">
        <v>240</v>
      </c>
      <c r="G1064" s="1">
        <v>2018</v>
      </c>
      <c r="H1064" s="1">
        <v>9</v>
      </c>
      <c r="I1064" s="1" t="s">
        <v>219</v>
      </c>
      <c r="J1064" s="1" t="s">
        <v>35</v>
      </c>
      <c r="K1064" s="1" t="s">
        <v>20</v>
      </c>
      <c r="L1064" s="1" t="s">
        <v>220</v>
      </c>
      <c r="M1064" s="1" t="s">
        <v>37</v>
      </c>
    </row>
    <row r="1065" spans="1:15" x14ac:dyDescent="0.25">
      <c r="A1065" s="1" t="s">
        <v>1535</v>
      </c>
      <c r="B1065" s="2">
        <v>43356</v>
      </c>
      <c r="C1065" s="1" t="s">
        <v>1536</v>
      </c>
      <c r="E1065" s="3">
        <v>91.2</v>
      </c>
      <c r="F1065" s="4">
        <v>91.2</v>
      </c>
      <c r="G1065" s="1">
        <v>2018</v>
      </c>
      <c r="H1065" s="1">
        <v>9</v>
      </c>
      <c r="I1065" s="1" t="s">
        <v>134</v>
      </c>
      <c r="J1065" s="1" t="s">
        <v>35</v>
      </c>
      <c r="K1065" s="1" t="s">
        <v>20</v>
      </c>
      <c r="L1065" s="1" t="s">
        <v>135</v>
      </c>
      <c r="M1065" s="1" t="s">
        <v>37</v>
      </c>
    </row>
    <row r="1066" spans="1:15" x14ac:dyDescent="0.25">
      <c r="A1066" s="1" t="s">
        <v>1537</v>
      </c>
      <c r="B1066" s="2">
        <v>43356</v>
      </c>
      <c r="C1066" s="1" t="s">
        <v>1538</v>
      </c>
      <c r="E1066" s="3">
        <v>47.2</v>
      </c>
      <c r="F1066" s="4">
        <v>47.2</v>
      </c>
      <c r="G1066" s="1">
        <v>2018</v>
      </c>
      <c r="H1066" s="1">
        <v>9</v>
      </c>
      <c r="I1066" s="1" t="s">
        <v>50</v>
      </c>
      <c r="J1066" s="1" t="s">
        <v>51</v>
      </c>
      <c r="K1066" s="1" t="s">
        <v>20</v>
      </c>
      <c r="L1066" s="1" t="s">
        <v>52</v>
      </c>
      <c r="M1066" s="1" t="s">
        <v>53</v>
      </c>
    </row>
    <row r="1067" spans="1:15" x14ac:dyDescent="0.25">
      <c r="A1067" s="1" t="s">
        <v>1537</v>
      </c>
      <c r="B1067" s="2">
        <v>43356</v>
      </c>
      <c r="C1067" s="1" t="s">
        <v>1538</v>
      </c>
      <c r="E1067" s="3">
        <v>102.4</v>
      </c>
      <c r="F1067" s="4">
        <v>102.4</v>
      </c>
      <c r="G1067" s="1">
        <v>2018</v>
      </c>
      <c r="H1067" s="1">
        <v>9</v>
      </c>
      <c r="I1067" s="1" t="s">
        <v>150</v>
      </c>
      <c r="J1067" s="1" t="s">
        <v>51</v>
      </c>
      <c r="K1067" s="1" t="s">
        <v>20</v>
      </c>
      <c r="L1067" s="1" t="s">
        <v>151</v>
      </c>
      <c r="M1067" s="1" t="s">
        <v>53</v>
      </c>
    </row>
    <row r="1068" spans="1:15" x14ac:dyDescent="0.25">
      <c r="A1068" s="1" t="s">
        <v>1537</v>
      </c>
      <c r="B1068" s="2">
        <v>43356</v>
      </c>
      <c r="C1068" s="1" t="s">
        <v>1538</v>
      </c>
      <c r="E1068" s="3">
        <v>102.4</v>
      </c>
      <c r="F1068" s="4">
        <v>102.4</v>
      </c>
      <c r="G1068" s="1">
        <v>2018</v>
      </c>
      <c r="H1068" s="1">
        <v>9</v>
      </c>
      <c r="I1068" s="1" t="s">
        <v>225</v>
      </c>
      <c r="J1068" s="1" t="s">
        <v>226</v>
      </c>
      <c r="K1068" s="1" t="s">
        <v>20</v>
      </c>
      <c r="L1068" s="1" t="s">
        <v>227</v>
      </c>
      <c r="M1068" s="1" t="s">
        <v>53</v>
      </c>
    </row>
    <row r="1069" spans="1:15" x14ac:dyDescent="0.25">
      <c r="A1069" s="1" t="s">
        <v>1539</v>
      </c>
      <c r="B1069" s="2">
        <v>43356</v>
      </c>
      <c r="C1069" s="1" t="s">
        <v>1540</v>
      </c>
      <c r="E1069" s="3">
        <v>202.4</v>
      </c>
      <c r="F1069" s="4">
        <v>202.4</v>
      </c>
      <c r="G1069" s="1">
        <v>2018</v>
      </c>
      <c r="H1069" s="1">
        <v>9</v>
      </c>
      <c r="I1069" s="1" t="s">
        <v>18</v>
      </c>
      <c r="J1069" s="1" t="s">
        <v>51</v>
      </c>
      <c r="K1069" s="1" t="s">
        <v>20</v>
      </c>
      <c r="L1069" s="1" t="s">
        <v>21</v>
      </c>
      <c r="M1069" s="1" t="s">
        <v>53</v>
      </c>
    </row>
    <row r="1070" spans="1:15" x14ac:dyDescent="0.25">
      <c r="A1070" s="1" t="s">
        <v>1541</v>
      </c>
      <c r="B1070" s="2">
        <v>43357</v>
      </c>
      <c r="C1070" s="1" t="s">
        <v>1542</v>
      </c>
      <c r="D1070" s="3">
        <v>20</v>
      </c>
      <c r="E1070" s="3">
        <v>19.899999999999999</v>
      </c>
      <c r="F1070" s="4">
        <v>16.579999999999998</v>
      </c>
      <c r="G1070" s="1">
        <v>2018</v>
      </c>
      <c r="H1070" s="1">
        <v>9</v>
      </c>
      <c r="I1070" s="1" t="s">
        <v>34</v>
      </c>
      <c r="J1070" s="1" t="s">
        <v>35</v>
      </c>
      <c r="K1070" s="1" t="s">
        <v>20</v>
      </c>
      <c r="L1070" s="1" t="s">
        <v>36</v>
      </c>
      <c r="M1070" s="1" t="s">
        <v>37</v>
      </c>
    </row>
    <row r="1071" spans="1:15" x14ac:dyDescent="0.25">
      <c r="A1071" s="1" t="s">
        <v>1543</v>
      </c>
      <c r="B1071" s="2">
        <v>43360</v>
      </c>
      <c r="C1071" s="1" t="s">
        <v>29</v>
      </c>
      <c r="E1071" s="3">
        <v>22.88</v>
      </c>
      <c r="F1071" s="4">
        <v>22.88</v>
      </c>
      <c r="G1071" s="1">
        <v>2018</v>
      </c>
      <c r="H1071" s="1">
        <v>9</v>
      </c>
      <c r="I1071" s="1" t="s">
        <v>30</v>
      </c>
      <c r="J1071" s="1" t="s">
        <v>25</v>
      </c>
      <c r="K1071" s="1" t="s">
        <v>20</v>
      </c>
      <c r="L1071" s="1" t="s">
        <v>31</v>
      </c>
      <c r="M1071" s="1" t="s">
        <v>27</v>
      </c>
    </row>
    <row r="1072" spans="1:15" x14ac:dyDescent="0.25">
      <c r="A1072" s="1" t="s">
        <v>1544</v>
      </c>
      <c r="B1072" s="2">
        <v>43360</v>
      </c>
      <c r="C1072" s="1" t="s">
        <v>1545</v>
      </c>
      <c r="E1072" s="3">
        <v>9</v>
      </c>
      <c r="F1072" s="4">
        <v>9</v>
      </c>
      <c r="G1072" s="1">
        <v>2018</v>
      </c>
      <c r="H1072" s="1">
        <v>9</v>
      </c>
      <c r="I1072" s="1" t="s">
        <v>34</v>
      </c>
      <c r="J1072" s="1" t="s">
        <v>35</v>
      </c>
      <c r="K1072" s="1" t="s">
        <v>20</v>
      </c>
      <c r="L1072" s="1" t="s">
        <v>36</v>
      </c>
      <c r="M1072" s="1" t="s">
        <v>37</v>
      </c>
      <c r="O1072">
        <v>5</v>
      </c>
    </row>
    <row r="1073" spans="1:15" x14ac:dyDescent="0.25">
      <c r="A1073" s="1" t="s">
        <v>1546</v>
      </c>
      <c r="B1073" s="2">
        <v>43361</v>
      </c>
      <c r="C1073" s="1" t="s">
        <v>1547</v>
      </c>
      <c r="E1073" s="3">
        <v>372</v>
      </c>
      <c r="F1073" s="4">
        <v>372</v>
      </c>
      <c r="G1073" s="1">
        <v>2018</v>
      </c>
      <c r="H1073" s="1">
        <v>9</v>
      </c>
      <c r="I1073" s="1" t="s">
        <v>18</v>
      </c>
      <c r="J1073" s="1" t="s">
        <v>51</v>
      </c>
      <c r="K1073" s="1" t="s">
        <v>20</v>
      </c>
      <c r="L1073" s="1" t="s">
        <v>21</v>
      </c>
      <c r="M1073" s="1" t="s">
        <v>53</v>
      </c>
      <c r="O1073">
        <f>F1073*8.3</f>
        <v>3087.6000000000004</v>
      </c>
    </row>
    <row r="1074" spans="1:15" x14ac:dyDescent="0.25">
      <c r="A1074" s="1" t="s">
        <v>1548</v>
      </c>
      <c r="B1074" s="2">
        <v>43361</v>
      </c>
      <c r="C1074" s="1" t="s">
        <v>1311</v>
      </c>
      <c r="E1074" s="3">
        <v>168</v>
      </c>
      <c r="F1074" s="4">
        <v>168</v>
      </c>
      <c r="G1074" s="1">
        <v>2018</v>
      </c>
      <c r="H1074" s="1">
        <v>9</v>
      </c>
      <c r="I1074" s="1" t="s">
        <v>24</v>
      </c>
      <c r="J1074" s="1" t="s">
        <v>25</v>
      </c>
      <c r="K1074" s="1" t="s">
        <v>20</v>
      </c>
      <c r="L1074" s="1" t="s">
        <v>26</v>
      </c>
      <c r="M1074" s="1" t="s">
        <v>27</v>
      </c>
      <c r="O1074">
        <f>F1074*3.6</f>
        <v>604.80000000000007</v>
      </c>
    </row>
    <row r="1075" spans="1:15" x14ac:dyDescent="0.25">
      <c r="A1075" s="1" t="s">
        <v>1549</v>
      </c>
      <c r="B1075" s="2">
        <v>43361</v>
      </c>
      <c r="C1075" s="1" t="s">
        <v>1550</v>
      </c>
      <c r="D1075" s="3">
        <v>20</v>
      </c>
      <c r="E1075" s="3">
        <v>171.2</v>
      </c>
      <c r="F1075" s="4">
        <v>142.66999999999999</v>
      </c>
      <c r="G1075" s="1">
        <v>2018</v>
      </c>
      <c r="H1075" s="1">
        <v>9</v>
      </c>
      <c r="I1075" s="1" t="s">
        <v>34</v>
      </c>
      <c r="J1075" s="1" t="s">
        <v>237</v>
      </c>
      <c r="K1075" s="1" t="s">
        <v>20</v>
      </c>
      <c r="L1075" s="1" t="s">
        <v>36</v>
      </c>
      <c r="M1075" s="1" t="s">
        <v>238</v>
      </c>
      <c r="O1075" s="1">
        <f>F1075*23</f>
        <v>3281.41</v>
      </c>
    </row>
    <row r="1076" spans="1:15" x14ac:dyDescent="0.25">
      <c r="A1076" s="1" t="s">
        <v>1551</v>
      </c>
      <c r="B1076" s="2">
        <v>43361</v>
      </c>
      <c r="C1076" s="1" t="s">
        <v>1552</v>
      </c>
      <c r="E1076" s="3">
        <v>56.1</v>
      </c>
      <c r="F1076" s="4">
        <v>56.1</v>
      </c>
      <c r="G1076" s="1">
        <v>2018</v>
      </c>
      <c r="H1076" s="1">
        <v>9</v>
      </c>
      <c r="I1076" s="1" t="s">
        <v>219</v>
      </c>
      <c r="J1076" s="1" t="s">
        <v>35</v>
      </c>
      <c r="K1076" s="1" t="s">
        <v>20</v>
      </c>
      <c r="L1076" s="1" t="s">
        <v>220</v>
      </c>
      <c r="M1076" s="1" t="s">
        <v>37</v>
      </c>
    </row>
    <row r="1077" spans="1:15" x14ac:dyDescent="0.25">
      <c r="A1077" s="1" t="s">
        <v>1551</v>
      </c>
      <c r="B1077" s="2">
        <v>43361</v>
      </c>
      <c r="C1077" s="1" t="s">
        <v>1552</v>
      </c>
      <c r="E1077" s="3">
        <v>56.1</v>
      </c>
      <c r="F1077" s="4">
        <v>56.1</v>
      </c>
      <c r="G1077" s="1">
        <v>2018</v>
      </c>
      <c r="H1077" s="1">
        <v>9</v>
      </c>
      <c r="I1077" s="1" t="s">
        <v>219</v>
      </c>
      <c r="J1077" s="1" t="s">
        <v>35</v>
      </c>
      <c r="K1077" s="1" t="s">
        <v>20</v>
      </c>
      <c r="L1077" s="1" t="s">
        <v>220</v>
      </c>
      <c r="M1077" s="1" t="s">
        <v>37</v>
      </c>
    </row>
    <row r="1078" spans="1:15" x14ac:dyDescent="0.25">
      <c r="A1078" s="1" t="s">
        <v>1553</v>
      </c>
      <c r="B1078" s="2">
        <v>43361</v>
      </c>
      <c r="C1078" s="1" t="s">
        <v>1554</v>
      </c>
      <c r="D1078" s="3">
        <v>20</v>
      </c>
      <c r="E1078" s="3">
        <v>414</v>
      </c>
      <c r="F1078" s="4">
        <v>345</v>
      </c>
      <c r="G1078" s="1">
        <v>2018</v>
      </c>
      <c r="H1078" s="1">
        <v>9</v>
      </c>
      <c r="I1078" s="1" t="s">
        <v>70</v>
      </c>
      <c r="J1078" s="1" t="s">
        <v>35</v>
      </c>
      <c r="K1078" s="1" t="s">
        <v>20</v>
      </c>
      <c r="L1078" s="1" t="s">
        <v>71</v>
      </c>
      <c r="M1078" s="1" t="s">
        <v>37</v>
      </c>
      <c r="O1078">
        <f>F1078*60</f>
        <v>20700</v>
      </c>
    </row>
    <row r="1079" spans="1:15" x14ac:dyDescent="0.25">
      <c r="A1079" s="1" t="s">
        <v>1555</v>
      </c>
      <c r="B1079" s="2">
        <v>43361</v>
      </c>
      <c r="C1079" s="1" t="s">
        <v>1030</v>
      </c>
      <c r="E1079" s="3">
        <v>70.48</v>
      </c>
      <c r="F1079" s="4">
        <v>70.48</v>
      </c>
      <c r="G1079" s="1">
        <v>2018</v>
      </c>
      <c r="H1079" s="1">
        <v>9</v>
      </c>
      <c r="I1079" s="1" t="s">
        <v>86</v>
      </c>
      <c r="J1079" s="1" t="s">
        <v>378</v>
      </c>
      <c r="K1079" s="1" t="s">
        <v>20</v>
      </c>
      <c r="L1079" s="1" t="s">
        <v>87</v>
      </c>
      <c r="M1079" s="1" t="s">
        <v>379</v>
      </c>
    </row>
    <row r="1080" spans="1:15" x14ac:dyDescent="0.25">
      <c r="A1080" s="1" t="s">
        <v>1556</v>
      </c>
      <c r="B1080" s="2">
        <v>43361</v>
      </c>
      <c r="C1080" s="1" t="s">
        <v>1557</v>
      </c>
      <c r="E1080" s="3">
        <v>39.229999999999997</v>
      </c>
      <c r="F1080" s="4">
        <v>39.229999999999997</v>
      </c>
      <c r="G1080" s="1">
        <v>2018</v>
      </c>
      <c r="H1080" s="1">
        <v>9</v>
      </c>
      <c r="I1080" s="1" t="s">
        <v>86</v>
      </c>
      <c r="J1080" s="1" t="s">
        <v>35</v>
      </c>
      <c r="K1080" s="1" t="s">
        <v>20</v>
      </c>
      <c r="L1080" s="1" t="s">
        <v>87</v>
      </c>
      <c r="M1080" s="1" t="s">
        <v>37</v>
      </c>
    </row>
    <row r="1081" spans="1:15" x14ac:dyDescent="0.25">
      <c r="A1081" s="1" t="s">
        <v>1558</v>
      </c>
      <c r="B1081" s="2">
        <v>43361</v>
      </c>
      <c r="C1081" s="1" t="s">
        <v>1559</v>
      </c>
      <c r="D1081" s="3">
        <v>20</v>
      </c>
      <c r="E1081" s="3">
        <v>66.209999999999994</v>
      </c>
      <c r="F1081" s="4">
        <v>55.17</v>
      </c>
      <c r="G1081" s="1">
        <v>2018</v>
      </c>
      <c r="H1081" s="1">
        <v>9</v>
      </c>
      <c r="I1081" s="1" t="s">
        <v>34</v>
      </c>
      <c r="J1081" s="1" t="s">
        <v>1106</v>
      </c>
      <c r="K1081" s="1" t="s">
        <v>20</v>
      </c>
      <c r="L1081" s="1" t="s">
        <v>36</v>
      </c>
      <c r="M1081" s="1" t="s">
        <v>1107</v>
      </c>
    </row>
    <row r="1082" spans="1:15" x14ac:dyDescent="0.25">
      <c r="A1082" s="1" t="s">
        <v>1560</v>
      </c>
      <c r="B1082" s="2">
        <v>43361</v>
      </c>
      <c r="C1082" s="1" t="s">
        <v>1561</v>
      </c>
      <c r="E1082" s="3">
        <v>124.85</v>
      </c>
      <c r="F1082" s="4">
        <v>124.85</v>
      </c>
      <c r="G1082" s="1">
        <v>2018</v>
      </c>
      <c r="H1082" s="1">
        <v>9</v>
      </c>
      <c r="I1082" s="1" t="s">
        <v>50</v>
      </c>
      <c r="J1082" s="1" t="s">
        <v>51</v>
      </c>
      <c r="K1082" s="1" t="s">
        <v>20</v>
      </c>
      <c r="L1082" s="1" t="s">
        <v>52</v>
      </c>
      <c r="M1082" s="1" t="s">
        <v>53</v>
      </c>
    </row>
    <row r="1083" spans="1:15" x14ac:dyDescent="0.25">
      <c r="A1083" s="1" t="s">
        <v>1562</v>
      </c>
      <c r="B1083" s="2">
        <v>43361</v>
      </c>
      <c r="C1083" s="1" t="s">
        <v>1563</v>
      </c>
      <c r="E1083" s="3">
        <v>32.630000000000003</v>
      </c>
      <c r="F1083" s="4">
        <v>32.630000000000003</v>
      </c>
      <c r="G1083" s="1">
        <v>2018</v>
      </c>
      <c r="H1083" s="1">
        <v>9</v>
      </c>
      <c r="I1083" s="1" t="s">
        <v>86</v>
      </c>
      <c r="J1083" s="1" t="s">
        <v>35</v>
      </c>
      <c r="K1083" s="1" t="s">
        <v>20</v>
      </c>
      <c r="L1083" s="1" t="s">
        <v>87</v>
      </c>
      <c r="M1083" s="1" t="s">
        <v>37</v>
      </c>
    </row>
    <row r="1084" spans="1:15" x14ac:dyDescent="0.25">
      <c r="A1084" s="1" t="s">
        <v>1564</v>
      </c>
      <c r="B1084" s="2">
        <v>43361</v>
      </c>
      <c r="C1084" s="1" t="s">
        <v>1565</v>
      </c>
      <c r="E1084" s="3">
        <v>208.84</v>
      </c>
      <c r="F1084" s="4">
        <v>208.84</v>
      </c>
      <c r="G1084" s="1">
        <v>2018</v>
      </c>
      <c r="H1084" s="1">
        <v>9</v>
      </c>
      <c r="I1084" s="1" t="s">
        <v>312</v>
      </c>
      <c r="J1084" s="1" t="s">
        <v>35</v>
      </c>
      <c r="K1084" s="1" t="s">
        <v>20</v>
      </c>
      <c r="L1084" s="1" t="s">
        <v>313</v>
      </c>
      <c r="M1084" s="1" t="s">
        <v>37</v>
      </c>
    </row>
    <row r="1085" spans="1:15" x14ac:dyDescent="0.25">
      <c r="A1085" s="1" t="s">
        <v>1566</v>
      </c>
      <c r="B1085" s="2">
        <v>43361</v>
      </c>
      <c r="C1085" s="1" t="s">
        <v>1567</v>
      </c>
      <c r="D1085" s="3">
        <v>20</v>
      </c>
      <c r="E1085" s="3">
        <v>52.28</v>
      </c>
      <c r="F1085" s="4">
        <v>43.57</v>
      </c>
      <c r="G1085" s="1">
        <v>2018</v>
      </c>
      <c r="H1085" s="1">
        <v>9</v>
      </c>
      <c r="I1085" s="1" t="s">
        <v>34</v>
      </c>
      <c r="J1085" s="1" t="s">
        <v>35</v>
      </c>
      <c r="K1085" s="1" t="s">
        <v>20</v>
      </c>
      <c r="L1085" s="1" t="s">
        <v>36</v>
      </c>
      <c r="M1085" s="1" t="s">
        <v>37</v>
      </c>
    </row>
    <row r="1086" spans="1:15" x14ac:dyDescent="0.25">
      <c r="A1086" s="1" t="s">
        <v>1568</v>
      </c>
      <c r="B1086" s="2">
        <v>43361</v>
      </c>
      <c r="C1086" s="1" t="s">
        <v>1569</v>
      </c>
      <c r="D1086" s="3">
        <v>20</v>
      </c>
      <c r="E1086" s="3">
        <v>35.909999999999997</v>
      </c>
      <c r="F1086" s="4">
        <v>29.92</v>
      </c>
      <c r="G1086" s="1">
        <v>2018</v>
      </c>
      <c r="H1086" s="1">
        <v>9</v>
      </c>
      <c r="I1086" s="1" t="s">
        <v>56</v>
      </c>
      <c r="J1086" s="1" t="s">
        <v>35</v>
      </c>
      <c r="K1086" s="1" t="s">
        <v>20</v>
      </c>
      <c r="L1086" s="1" t="s">
        <v>57</v>
      </c>
      <c r="M1086" s="1" t="s">
        <v>37</v>
      </c>
    </row>
    <row r="1087" spans="1:15" x14ac:dyDescent="0.25">
      <c r="A1087" s="1" t="s">
        <v>1570</v>
      </c>
      <c r="B1087" s="2">
        <v>43361</v>
      </c>
      <c r="C1087" s="1" t="s">
        <v>1571</v>
      </c>
      <c r="E1087" s="3">
        <v>539.78</v>
      </c>
      <c r="F1087" s="4">
        <v>539.78</v>
      </c>
      <c r="G1087" s="1">
        <v>2018</v>
      </c>
      <c r="H1087" s="1">
        <v>9</v>
      </c>
      <c r="I1087" s="1" t="s">
        <v>168</v>
      </c>
      <c r="J1087" s="1" t="s">
        <v>81</v>
      </c>
      <c r="K1087" s="1" t="s">
        <v>20</v>
      </c>
      <c r="L1087" s="1" t="s">
        <v>169</v>
      </c>
      <c r="M1087" s="1" t="s">
        <v>83</v>
      </c>
    </row>
    <row r="1088" spans="1:15" x14ac:dyDescent="0.25">
      <c r="A1088" s="1" t="s">
        <v>1572</v>
      </c>
      <c r="B1088" s="2">
        <v>43361</v>
      </c>
      <c r="C1088" s="1" t="s">
        <v>1573</v>
      </c>
      <c r="E1088" s="3">
        <v>176.4</v>
      </c>
      <c r="F1088" s="4">
        <v>176.4</v>
      </c>
      <c r="G1088" s="1">
        <v>2018</v>
      </c>
      <c r="H1088" s="1">
        <v>9</v>
      </c>
      <c r="I1088" s="1" t="s">
        <v>111</v>
      </c>
      <c r="J1088" s="1" t="s">
        <v>98</v>
      </c>
      <c r="K1088" s="1" t="s">
        <v>20</v>
      </c>
      <c r="L1088" s="1" t="s">
        <v>112</v>
      </c>
      <c r="M1088" s="1" t="s">
        <v>100</v>
      </c>
      <c r="O1088">
        <f>F1088*178</f>
        <v>31399.200000000001</v>
      </c>
    </row>
    <row r="1089" spans="1:15" x14ac:dyDescent="0.25">
      <c r="A1089" s="1" t="s">
        <v>1572</v>
      </c>
      <c r="B1089" s="2">
        <v>43361</v>
      </c>
      <c r="C1089" s="1" t="s">
        <v>1573</v>
      </c>
      <c r="D1089" s="3">
        <v>20</v>
      </c>
      <c r="E1089" s="3">
        <v>176.4</v>
      </c>
      <c r="F1089" s="4">
        <v>147</v>
      </c>
      <c r="G1089" s="1">
        <v>2018</v>
      </c>
      <c r="H1089" s="1">
        <v>9</v>
      </c>
      <c r="I1089" s="1" t="s">
        <v>111</v>
      </c>
      <c r="J1089" s="1" t="s">
        <v>98</v>
      </c>
      <c r="K1089" s="1" t="s">
        <v>20</v>
      </c>
      <c r="L1089" s="1" t="s">
        <v>112</v>
      </c>
      <c r="M1089" s="1" t="s">
        <v>100</v>
      </c>
      <c r="O1089">
        <f>F1089*178</f>
        <v>26166</v>
      </c>
    </row>
    <row r="1090" spans="1:15" x14ac:dyDescent="0.25">
      <c r="A1090" s="1" t="s">
        <v>1574</v>
      </c>
      <c r="B1090" s="2">
        <v>43363</v>
      </c>
      <c r="C1090" s="1" t="s">
        <v>1575</v>
      </c>
      <c r="E1090" s="3">
        <v>80.28</v>
      </c>
      <c r="F1090" s="4">
        <v>80.28</v>
      </c>
      <c r="G1090" s="1">
        <v>2018</v>
      </c>
      <c r="H1090" s="1">
        <v>9</v>
      </c>
      <c r="I1090" s="1" t="s">
        <v>30</v>
      </c>
      <c r="J1090" s="1" t="s">
        <v>25</v>
      </c>
      <c r="K1090" s="1" t="s">
        <v>20</v>
      </c>
      <c r="L1090" s="1" t="s">
        <v>31</v>
      </c>
      <c r="M1090" s="1" t="s">
        <v>27</v>
      </c>
    </row>
    <row r="1091" spans="1:15" x14ac:dyDescent="0.25">
      <c r="A1091" s="1" t="s">
        <v>1576</v>
      </c>
      <c r="B1091" s="2">
        <v>43363</v>
      </c>
      <c r="C1091" s="1" t="s">
        <v>29</v>
      </c>
      <c r="E1091" s="3">
        <v>24.99</v>
      </c>
      <c r="F1091" s="4">
        <v>24.99</v>
      </c>
      <c r="G1091" s="1">
        <v>2018</v>
      </c>
      <c r="H1091" s="1">
        <v>9</v>
      </c>
      <c r="I1091" s="1" t="s">
        <v>30</v>
      </c>
      <c r="J1091" s="1" t="s">
        <v>25</v>
      </c>
      <c r="K1091" s="1" t="s">
        <v>20</v>
      </c>
      <c r="L1091" s="1" t="s">
        <v>31</v>
      </c>
      <c r="M1091" s="1" t="s">
        <v>27</v>
      </c>
    </row>
    <row r="1092" spans="1:15" x14ac:dyDescent="0.25">
      <c r="A1092" s="1" t="s">
        <v>1577</v>
      </c>
      <c r="B1092" s="2">
        <v>43363</v>
      </c>
      <c r="C1092" s="1" t="s">
        <v>1578</v>
      </c>
      <c r="E1092" s="3">
        <v>4.5999999999999996</v>
      </c>
      <c r="F1092" s="4">
        <v>4.5999999999999996</v>
      </c>
      <c r="G1092" s="1">
        <v>2018</v>
      </c>
      <c r="H1092" s="1">
        <v>9</v>
      </c>
      <c r="I1092" s="1" t="s">
        <v>50</v>
      </c>
      <c r="J1092" s="1" t="s">
        <v>51</v>
      </c>
      <c r="K1092" s="1" t="s">
        <v>20</v>
      </c>
      <c r="L1092" s="1" t="s">
        <v>52</v>
      </c>
      <c r="M1092" s="1" t="s">
        <v>53</v>
      </c>
    </row>
    <row r="1093" spans="1:15" x14ac:dyDescent="0.25">
      <c r="A1093" s="1" t="s">
        <v>1579</v>
      </c>
      <c r="B1093" s="2">
        <v>43364</v>
      </c>
      <c r="C1093" s="1" t="s">
        <v>85</v>
      </c>
      <c r="E1093" s="3">
        <v>171.69</v>
      </c>
      <c r="F1093" s="4">
        <v>171.69</v>
      </c>
      <c r="G1093" s="1">
        <v>2018</v>
      </c>
      <c r="H1093" s="1">
        <v>9</v>
      </c>
      <c r="I1093" s="1" t="s">
        <v>40</v>
      </c>
      <c r="J1093" s="1" t="s">
        <v>41</v>
      </c>
      <c r="K1093" s="1" t="s">
        <v>20</v>
      </c>
      <c r="L1093" s="1" t="s">
        <v>42</v>
      </c>
      <c r="M1093" s="1" t="s">
        <v>43</v>
      </c>
      <c r="O1093">
        <f>F1093/1.26</f>
        <v>136.26190476190476</v>
      </c>
    </row>
    <row r="1094" spans="1:15" x14ac:dyDescent="0.25">
      <c r="A1094" s="1" t="s">
        <v>1580</v>
      </c>
      <c r="B1094" s="2">
        <v>43364</v>
      </c>
      <c r="C1094" s="1" t="s">
        <v>85</v>
      </c>
      <c r="D1094" s="3">
        <v>20</v>
      </c>
      <c r="E1094" s="3">
        <v>60.96</v>
      </c>
      <c r="F1094" s="4">
        <v>50.8</v>
      </c>
      <c r="G1094" s="1">
        <v>2018</v>
      </c>
      <c r="H1094" s="1">
        <v>9</v>
      </c>
      <c r="I1094" s="1" t="s">
        <v>70</v>
      </c>
      <c r="J1094" s="1" t="s">
        <v>41</v>
      </c>
      <c r="K1094" s="1" t="s">
        <v>20</v>
      </c>
      <c r="L1094" s="1" t="s">
        <v>71</v>
      </c>
      <c r="M1094" s="1" t="s">
        <v>43</v>
      </c>
      <c r="O1094">
        <f>F1094/1.26</f>
        <v>40.317460317460316</v>
      </c>
    </row>
    <row r="1095" spans="1:15" x14ac:dyDescent="0.25">
      <c r="A1095" s="1" t="s">
        <v>1581</v>
      </c>
      <c r="B1095" s="2">
        <v>43364</v>
      </c>
      <c r="C1095" s="1" t="s">
        <v>85</v>
      </c>
      <c r="E1095" s="3">
        <v>43.64</v>
      </c>
      <c r="F1095" s="4">
        <v>43.64</v>
      </c>
      <c r="G1095" s="1">
        <v>2018</v>
      </c>
      <c r="H1095" s="1">
        <v>9</v>
      </c>
      <c r="I1095" s="1" t="s">
        <v>40</v>
      </c>
      <c r="J1095" s="1" t="s">
        <v>41</v>
      </c>
      <c r="K1095" s="1" t="s">
        <v>20</v>
      </c>
      <c r="L1095" s="1" t="s">
        <v>42</v>
      </c>
      <c r="M1095" s="1" t="s">
        <v>43</v>
      </c>
      <c r="O1095">
        <f>F1095/1.26</f>
        <v>34.634920634920633</v>
      </c>
    </row>
    <row r="1096" spans="1:15" x14ac:dyDescent="0.25">
      <c r="A1096" s="1" t="s">
        <v>1582</v>
      </c>
      <c r="B1096" s="2">
        <v>43364</v>
      </c>
      <c r="C1096" s="1" t="s">
        <v>85</v>
      </c>
      <c r="E1096" s="3">
        <v>34.29</v>
      </c>
      <c r="F1096" s="4">
        <v>34.29</v>
      </c>
      <c r="G1096" s="1">
        <v>2018</v>
      </c>
      <c r="H1096" s="1">
        <v>9</v>
      </c>
      <c r="I1096" s="1" t="s">
        <v>40</v>
      </c>
      <c r="J1096" s="1" t="s">
        <v>41</v>
      </c>
      <c r="K1096" s="1" t="s">
        <v>20</v>
      </c>
      <c r="L1096" s="1" t="s">
        <v>42</v>
      </c>
      <c r="M1096" s="1" t="s">
        <v>43</v>
      </c>
      <c r="O1096">
        <f>F1096/1.26</f>
        <v>27.214285714285712</v>
      </c>
    </row>
    <row r="1097" spans="1:15" x14ac:dyDescent="0.25">
      <c r="A1097" s="1" t="s">
        <v>1583</v>
      </c>
      <c r="B1097" s="2">
        <v>43364</v>
      </c>
      <c r="C1097" s="1" t="s">
        <v>39</v>
      </c>
      <c r="E1097" s="3">
        <v>90.95</v>
      </c>
      <c r="F1097" s="4">
        <v>90.95</v>
      </c>
      <c r="G1097" s="1">
        <v>2018</v>
      </c>
      <c r="H1097" s="1">
        <v>9</v>
      </c>
      <c r="I1097" s="1" t="s">
        <v>40</v>
      </c>
      <c r="J1097" s="1" t="s">
        <v>41</v>
      </c>
      <c r="K1097" s="1" t="s">
        <v>20</v>
      </c>
      <c r="L1097" s="1" t="s">
        <v>42</v>
      </c>
      <c r="M1097" s="1" t="s">
        <v>43</v>
      </c>
      <c r="O1097">
        <f>F1097/1.26</f>
        <v>72.182539682539684</v>
      </c>
    </row>
    <row r="1098" spans="1:15" x14ac:dyDescent="0.25">
      <c r="A1098" s="1" t="s">
        <v>1584</v>
      </c>
      <c r="B1098" s="2">
        <v>43364</v>
      </c>
      <c r="C1098" s="1" t="s">
        <v>1585</v>
      </c>
      <c r="E1098" s="3">
        <v>34</v>
      </c>
      <c r="F1098" s="4">
        <v>34</v>
      </c>
      <c r="G1098" s="1">
        <v>2018</v>
      </c>
      <c r="H1098" s="1">
        <v>9</v>
      </c>
      <c r="I1098" s="1" t="s">
        <v>30</v>
      </c>
      <c r="J1098" s="1" t="s">
        <v>25</v>
      </c>
      <c r="K1098" s="1" t="s">
        <v>20</v>
      </c>
      <c r="L1098" s="1" t="s">
        <v>31</v>
      </c>
      <c r="M1098" s="1" t="s">
        <v>27</v>
      </c>
      <c r="O1098">
        <f>F1098*400</f>
        <v>13600</v>
      </c>
    </row>
    <row r="1099" spans="1:15" x14ac:dyDescent="0.25">
      <c r="A1099" s="1" t="s">
        <v>1586</v>
      </c>
      <c r="B1099" s="2">
        <v>43364</v>
      </c>
      <c r="C1099" s="1" t="s">
        <v>1587</v>
      </c>
      <c r="E1099" s="3">
        <v>3.62</v>
      </c>
      <c r="F1099" s="4">
        <v>3.62</v>
      </c>
      <c r="G1099" s="1">
        <v>2018</v>
      </c>
      <c r="H1099" s="1">
        <v>9</v>
      </c>
      <c r="I1099" s="1" t="s">
        <v>168</v>
      </c>
      <c r="J1099" s="1" t="s">
        <v>81</v>
      </c>
      <c r="K1099" s="1" t="s">
        <v>20</v>
      </c>
      <c r="L1099" s="1" t="s">
        <v>169</v>
      </c>
      <c r="M1099" s="1" t="s">
        <v>83</v>
      </c>
      <c r="O1099">
        <f>F1099*1850</f>
        <v>6697</v>
      </c>
    </row>
    <row r="1100" spans="1:15" x14ac:dyDescent="0.25">
      <c r="A1100" s="1" t="s">
        <v>1588</v>
      </c>
      <c r="B1100" s="2">
        <v>43364</v>
      </c>
      <c r="C1100" s="1" t="s">
        <v>1589</v>
      </c>
      <c r="E1100" s="3">
        <v>237.6</v>
      </c>
      <c r="F1100" s="4">
        <v>237.6</v>
      </c>
      <c r="G1100" s="1">
        <v>2018</v>
      </c>
      <c r="H1100" s="1">
        <v>9</v>
      </c>
      <c r="I1100" s="1" t="s">
        <v>168</v>
      </c>
      <c r="J1100" s="1" t="s">
        <v>81</v>
      </c>
      <c r="K1100" s="1" t="s">
        <v>20</v>
      </c>
      <c r="L1100" s="1" t="s">
        <v>169</v>
      </c>
      <c r="M1100" s="1" t="s">
        <v>83</v>
      </c>
    </row>
    <row r="1101" spans="1:15" x14ac:dyDescent="0.25">
      <c r="A1101" s="1" t="s">
        <v>1590</v>
      </c>
      <c r="B1101" s="2">
        <v>43364</v>
      </c>
      <c r="C1101" s="1" t="s">
        <v>1591</v>
      </c>
      <c r="E1101" s="3">
        <v>87.72</v>
      </c>
      <c r="F1101" s="4">
        <v>87.72</v>
      </c>
      <c r="G1101" s="1">
        <v>2018</v>
      </c>
      <c r="H1101" s="1">
        <v>9</v>
      </c>
      <c r="I1101" s="1" t="s">
        <v>40</v>
      </c>
      <c r="J1101" s="1" t="s">
        <v>35</v>
      </c>
      <c r="K1101" s="1" t="s">
        <v>20</v>
      </c>
      <c r="L1101" s="1" t="s">
        <v>42</v>
      </c>
      <c r="M1101" s="1" t="s">
        <v>37</v>
      </c>
    </row>
    <row r="1102" spans="1:15" x14ac:dyDescent="0.25">
      <c r="A1102" s="1" t="s">
        <v>1592</v>
      </c>
      <c r="B1102" s="2">
        <v>43364</v>
      </c>
      <c r="C1102" s="1" t="s">
        <v>1593</v>
      </c>
      <c r="E1102" s="3">
        <v>31.44</v>
      </c>
      <c r="F1102" s="4">
        <v>31.44</v>
      </c>
      <c r="G1102" s="1">
        <v>2018</v>
      </c>
      <c r="H1102" s="1">
        <v>9</v>
      </c>
      <c r="I1102" s="1" t="s">
        <v>18</v>
      </c>
      <c r="J1102" s="1" t="s">
        <v>51</v>
      </c>
      <c r="K1102" s="1" t="s">
        <v>20</v>
      </c>
      <c r="L1102" s="1" t="s">
        <v>21</v>
      </c>
      <c r="M1102" s="1" t="s">
        <v>53</v>
      </c>
    </row>
    <row r="1103" spans="1:15" x14ac:dyDescent="0.25">
      <c r="A1103" s="1" t="s">
        <v>1594</v>
      </c>
      <c r="B1103" s="2">
        <v>43364</v>
      </c>
      <c r="C1103" s="1" t="s">
        <v>1595</v>
      </c>
      <c r="E1103" s="3">
        <v>13.23</v>
      </c>
      <c r="F1103" s="4">
        <v>13.23</v>
      </c>
      <c r="G1103" s="1">
        <v>2018</v>
      </c>
      <c r="H1103" s="1">
        <v>9</v>
      </c>
      <c r="I1103" s="1" t="s">
        <v>138</v>
      </c>
      <c r="J1103" s="1" t="s">
        <v>35</v>
      </c>
      <c r="K1103" s="1" t="s">
        <v>20</v>
      </c>
      <c r="L1103" s="1" t="s">
        <v>139</v>
      </c>
      <c r="M1103" s="1" t="s">
        <v>37</v>
      </c>
    </row>
    <row r="1104" spans="1:15" x14ac:dyDescent="0.25">
      <c r="A1104" s="1" t="s">
        <v>1596</v>
      </c>
      <c r="B1104" s="2">
        <v>43364</v>
      </c>
      <c r="C1104" s="1" t="s">
        <v>1597</v>
      </c>
      <c r="E1104" s="3">
        <v>477.01</v>
      </c>
      <c r="F1104" s="4">
        <v>477.01</v>
      </c>
      <c r="G1104" s="1">
        <v>2018</v>
      </c>
      <c r="H1104" s="1">
        <v>9</v>
      </c>
      <c r="I1104" s="1" t="s">
        <v>111</v>
      </c>
      <c r="J1104" s="1" t="s">
        <v>98</v>
      </c>
      <c r="K1104" s="1" t="s">
        <v>20</v>
      </c>
      <c r="L1104" s="1" t="s">
        <v>112</v>
      </c>
      <c r="M1104" s="1" t="s">
        <v>100</v>
      </c>
    </row>
    <row r="1105" spans="1:15" x14ac:dyDescent="0.25">
      <c r="A1105" s="1" t="s">
        <v>1598</v>
      </c>
      <c r="B1105" s="2">
        <v>43364</v>
      </c>
      <c r="C1105" s="1" t="s">
        <v>1599</v>
      </c>
      <c r="E1105" s="3">
        <v>12.74</v>
      </c>
      <c r="F1105" s="4">
        <v>12.74</v>
      </c>
      <c r="G1105" s="1">
        <v>2018</v>
      </c>
      <c r="H1105" s="1">
        <v>9</v>
      </c>
      <c r="I1105" s="1" t="s">
        <v>91</v>
      </c>
      <c r="J1105" s="1" t="s">
        <v>35</v>
      </c>
      <c r="K1105" s="1" t="s">
        <v>20</v>
      </c>
      <c r="L1105" s="1" t="s">
        <v>93</v>
      </c>
      <c r="M1105" s="1" t="s">
        <v>37</v>
      </c>
      <c r="O1105">
        <f>F1105*27.9</f>
        <v>355.44599999999997</v>
      </c>
    </row>
    <row r="1106" spans="1:15" x14ac:dyDescent="0.25">
      <c r="A1106" s="1" t="s">
        <v>1600</v>
      </c>
      <c r="B1106" s="2">
        <v>43364</v>
      </c>
      <c r="C1106" s="1" t="s">
        <v>1601</v>
      </c>
      <c r="E1106" s="3">
        <v>144.72</v>
      </c>
      <c r="F1106" s="4">
        <v>144.72</v>
      </c>
      <c r="G1106" s="1">
        <v>2018</v>
      </c>
      <c r="H1106" s="1">
        <v>9</v>
      </c>
      <c r="I1106" s="1" t="s">
        <v>168</v>
      </c>
      <c r="J1106" s="1" t="s">
        <v>81</v>
      </c>
      <c r="K1106" s="1" t="s">
        <v>20</v>
      </c>
      <c r="L1106" s="1" t="s">
        <v>169</v>
      </c>
      <c r="M1106" s="1" t="s">
        <v>83</v>
      </c>
      <c r="O1106">
        <f>F1106*7692</f>
        <v>1113186.24</v>
      </c>
    </row>
    <row r="1107" spans="1:15" x14ac:dyDescent="0.25">
      <c r="A1107" s="1" t="s">
        <v>1602</v>
      </c>
      <c r="B1107" s="2">
        <v>43364</v>
      </c>
      <c r="C1107" s="1" t="s">
        <v>1603</v>
      </c>
      <c r="E1107" s="3">
        <v>189.6</v>
      </c>
      <c r="F1107" s="4">
        <v>189.6</v>
      </c>
      <c r="G1107" s="1">
        <v>2018</v>
      </c>
      <c r="H1107" s="1">
        <v>9</v>
      </c>
      <c r="I1107" s="1" t="s">
        <v>91</v>
      </c>
      <c r="J1107" s="1" t="s">
        <v>144</v>
      </c>
      <c r="K1107" s="1" t="s">
        <v>20</v>
      </c>
      <c r="L1107" s="1" t="s">
        <v>93</v>
      </c>
      <c r="M1107" s="1" t="s">
        <v>145</v>
      </c>
      <c r="O1107">
        <f>F1107*93</f>
        <v>17632.8</v>
      </c>
    </row>
    <row r="1108" spans="1:15" x14ac:dyDescent="0.25">
      <c r="A1108" s="1" t="s">
        <v>1604</v>
      </c>
      <c r="B1108" s="2">
        <v>43364</v>
      </c>
      <c r="C1108" s="1" t="s">
        <v>1605</v>
      </c>
      <c r="E1108" s="3">
        <v>364</v>
      </c>
      <c r="F1108" s="4">
        <v>364</v>
      </c>
      <c r="G1108" s="1">
        <v>2018</v>
      </c>
      <c r="H1108" s="1">
        <v>9</v>
      </c>
      <c r="I1108" s="1" t="s">
        <v>1606</v>
      </c>
      <c r="J1108" s="1" t="s">
        <v>81</v>
      </c>
      <c r="K1108" s="1" t="s">
        <v>20</v>
      </c>
      <c r="L1108" s="1" t="s">
        <v>1607</v>
      </c>
      <c r="M1108" s="1" t="s">
        <v>83</v>
      </c>
    </row>
    <row r="1109" spans="1:15" x14ac:dyDescent="0.25">
      <c r="A1109" s="1" t="s">
        <v>1608</v>
      </c>
      <c r="B1109" s="2">
        <v>43364</v>
      </c>
      <c r="C1109" s="1" t="s">
        <v>1609</v>
      </c>
      <c r="E1109" s="3">
        <v>43.94</v>
      </c>
      <c r="F1109" s="4">
        <v>43.94</v>
      </c>
      <c r="G1109" s="1">
        <v>2018</v>
      </c>
      <c r="H1109" s="1">
        <v>9</v>
      </c>
      <c r="I1109" s="1" t="s">
        <v>40</v>
      </c>
      <c r="J1109" s="1" t="s">
        <v>35</v>
      </c>
      <c r="K1109" s="1" t="s">
        <v>20</v>
      </c>
      <c r="L1109" s="1" t="s">
        <v>42</v>
      </c>
      <c r="M1109" s="1" t="s">
        <v>37</v>
      </c>
      <c r="O1109">
        <f>F1109*1850</f>
        <v>81289</v>
      </c>
    </row>
    <row r="1110" spans="1:15" x14ac:dyDescent="0.25">
      <c r="A1110" s="1" t="s">
        <v>1610</v>
      </c>
      <c r="B1110" s="2">
        <v>43364</v>
      </c>
      <c r="C1110" s="1" t="s">
        <v>1611</v>
      </c>
      <c r="E1110" s="3">
        <v>4.4000000000000004</v>
      </c>
      <c r="F1110" s="4">
        <v>4.4000000000000004</v>
      </c>
      <c r="G1110" s="1">
        <v>2018</v>
      </c>
      <c r="H1110" s="1">
        <v>9</v>
      </c>
      <c r="I1110" s="1" t="s">
        <v>168</v>
      </c>
      <c r="J1110" s="1" t="s">
        <v>81</v>
      </c>
      <c r="K1110" s="1" t="s">
        <v>20</v>
      </c>
      <c r="L1110" s="1" t="s">
        <v>169</v>
      </c>
      <c r="M1110" s="1" t="s">
        <v>83</v>
      </c>
      <c r="O1110">
        <f>F1110*1850</f>
        <v>8140.0000000000009</v>
      </c>
    </row>
    <row r="1111" spans="1:15" x14ac:dyDescent="0.25">
      <c r="A1111" s="1" t="s">
        <v>1612</v>
      </c>
      <c r="B1111" s="2">
        <v>43364</v>
      </c>
      <c r="C1111" s="1" t="s">
        <v>1613</v>
      </c>
      <c r="E1111" s="3">
        <v>4.3499999999999996</v>
      </c>
      <c r="F1111" s="4">
        <v>4.3499999999999996</v>
      </c>
      <c r="G1111" s="1">
        <v>2018</v>
      </c>
      <c r="H1111" s="1">
        <v>9</v>
      </c>
      <c r="I1111" s="1" t="s">
        <v>345</v>
      </c>
      <c r="J1111" s="1" t="s">
        <v>35</v>
      </c>
      <c r="K1111" s="1" t="s">
        <v>20</v>
      </c>
      <c r="L1111" s="1" t="s">
        <v>346</v>
      </c>
      <c r="M1111" s="1" t="s">
        <v>37</v>
      </c>
      <c r="O1111">
        <f>F1111*1850</f>
        <v>8047.4999999999991</v>
      </c>
    </row>
    <row r="1112" spans="1:15" x14ac:dyDescent="0.25">
      <c r="A1112" s="1" t="s">
        <v>1614</v>
      </c>
      <c r="B1112" s="2">
        <v>43364</v>
      </c>
      <c r="C1112" s="1" t="s">
        <v>1615</v>
      </c>
      <c r="E1112" s="3">
        <v>231.55</v>
      </c>
      <c r="F1112" s="4">
        <v>231.55</v>
      </c>
      <c r="G1112" s="1">
        <v>2018</v>
      </c>
      <c r="H1112" s="1">
        <v>9</v>
      </c>
      <c r="I1112" s="1" t="s">
        <v>91</v>
      </c>
      <c r="J1112" s="1" t="s">
        <v>19</v>
      </c>
      <c r="K1112" s="1" t="s">
        <v>20</v>
      </c>
      <c r="L1112" s="1" t="s">
        <v>93</v>
      </c>
      <c r="M1112" s="1" t="s">
        <v>22</v>
      </c>
    </row>
    <row r="1113" spans="1:15" x14ac:dyDescent="0.25">
      <c r="A1113" s="1" t="s">
        <v>1616</v>
      </c>
      <c r="B1113" s="2">
        <v>43364</v>
      </c>
      <c r="C1113" s="1" t="s">
        <v>62</v>
      </c>
      <c r="E1113" s="3">
        <v>165.61</v>
      </c>
      <c r="F1113" s="4">
        <v>165.61</v>
      </c>
      <c r="G1113" s="1">
        <v>2018</v>
      </c>
      <c r="H1113" s="1">
        <v>9</v>
      </c>
      <c r="I1113" s="1" t="s">
        <v>40</v>
      </c>
      <c r="J1113" s="1" t="s">
        <v>41</v>
      </c>
      <c r="K1113" s="1" t="s">
        <v>20</v>
      </c>
      <c r="L1113" s="1" t="s">
        <v>42</v>
      </c>
      <c r="M1113" s="1" t="s">
        <v>43</v>
      </c>
      <c r="O1113">
        <f>F1113/1.26</f>
        <v>131.43650793650795</v>
      </c>
    </row>
    <row r="1114" spans="1:15" x14ac:dyDescent="0.25">
      <c r="A1114" s="1" t="s">
        <v>1617</v>
      </c>
      <c r="B1114" s="2">
        <v>43364</v>
      </c>
      <c r="C1114" s="1" t="s">
        <v>1618</v>
      </c>
      <c r="E1114" s="3">
        <v>13.14</v>
      </c>
      <c r="F1114" s="4">
        <v>13.14</v>
      </c>
      <c r="G1114" s="1">
        <v>2018</v>
      </c>
      <c r="H1114" s="1">
        <v>9</v>
      </c>
      <c r="I1114" s="1" t="s">
        <v>168</v>
      </c>
      <c r="J1114" s="1" t="s">
        <v>35</v>
      </c>
      <c r="K1114" s="1" t="s">
        <v>20</v>
      </c>
      <c r="L1114" s="1" t="s">
        <v>169</v>
      </c>
      <c r="M1114" s="1" t="s">
        <v>37</v>
      </c>
    </row>
    <row r="1115" spans="1:15" x14ac:dyDescent="0.25">
      <c r="A1115" s="1" t="s">
        <v>1619</v>
      </c>
      <c r="B1115" s="2">
        <v>43367</v>
      </c>
      <c r="C1115" s="1" t="s">
        <v>1620</v>
      </c>
      <c r="E1115" s="3">
        <v>46.66</v>
      </c>
      <c r="F1115" s="4">
        <v>46.66</v>
      </c>
      <c r="G1115" s="1">
        <v>2018</v>
      </c>
      <c r="H1115" s="1">
        <v>9</v>
      </c>
      <c r="I1115" s="1" t="s">
        <v>91</v>
      </c>
      <c r="J1115" s="1" t="s">
        <v>207</v>
      </c>
      <c r="K1115" s="1" t="s">
        <v>20</v>
      </c>
      <c r="L1115" s="1" t="s">
        <v>93</v>
      </c>
      <c r="M1115" s="1" t="s">
        <v>208</v>
      </c>
    </row>
    <row r="1116" spans="1:15" x14ac:dyDescent="0.25">
      <c r="A1116" s="1" t="s">
        <v>1621</v>
      </c>
      <c r="B1116" s="2">
        <v>43367</v>
      </c>
      <c r="C1116" s="1" t="s">
        <v>1622</v>
      </c>
      <c r="D1116" s="3">
        <v>20</v>
      </c>
      <c r="E1116" s="3">
        <v>57.13</v>
      </c>
      <c r="F1116" s="4">
        <v>47.61</v>
      </c>
      <c r="G1116" s="1">
        <v>2018</v>
      </c>
      <c r="H1116" s="1">
        <v>9</v>
      </c>
      <c r="I1116" s="1" t="s">
        <v>70</v>
      </c>
      <c r="J1116" s="1" t="s">
        <v>35</v>
      </c>
      <c r="K1116" s="1" t="s">
        <v>20</v>
      </c>
      <c r="L1116" s="1" t="s">
        <v>71</v>
      </c>
      <c r="M1116" s="1" t="s">
        <v>37</v>
      </c>
    </row>
    <row r="1117" spans="1:15" x14ac:dyDescent="0.25">
      <c r="A1117" s="1" t="s">
        <v>1623</v>
      </c>
      <c r="B1117" s="2">
        <v>43367</v>
      </c>
      <c r="C1117" s="1" t="s">
        <v>1624</v>
      </c>
      <c r="E1117" s="3">
        <v>-46.66</v>
      </c>
      <c r="F1117" s="4">
        <v>-46.66</v>
      </c>
      <c r="G1117" s="1">
        <v>2018</v>
      </c>
      <c r="H1117" s="1">
        <v>9</v>
      </c>
      <c r="I1117" s="1" t="s">
        <v>91</v>
      </c>
      <c r="J1117" s="1" t="s">
        <v>207</v>
      </c>
      <c r="K1117" s="1" t="s">
        <v>20</v>
      </c>
      <c r="L1117" s="1" t="s">
        <v>93</v>
      </c>
      <c r="M1117" s="1" t="s">
        <v>208</v>
      </c>
    </row>
    <row r="1118" spans="1:15" x14ac:dyDescent="0.25">
      <c r="A1118" s="1" t="s">
        <v>1625</v>
      </c>
      <c r="B1118" s="2">
        <v>43369</v>
      </c>
      <c r="C1118" s="1" t="s">
        <v>1626</v>
      </c>
      <c r="E1118" s="3">
        <v>46.49</v>
      </c>
      <c r="F1118" s="4">
        <v>46.49</v>
      </c>
      <c r="G1118" s="1">
        <v>2018</v>
      </c>
      <c r="H1118" s="1">
        <v>9</v>
      </c>
      <c r="I1118" s="1" t="s">
        <v>138</v>
      </c>
      <c r="J1118" s="1" t="s">
        <v>35</v>
      </c>
      <c r="K1118" s="1" t="s">
        <v>20</v>
      </c>
      <c r="L1118" s="1" t="s">
        <v>139</v>
      </c>
      <c r="M1118" s="1" t="s">
        <v>37</v>
      </c>
      <c r="O1118">
        <f>F1118*52.63</f>
        <v>2446.7687000000001</v>
      </c>
    </row>
    <row r="1119" spans="1:15" x14ac:dyDescent="0.25">
      <c r="A1119" s="1" t="s">
        <v>1627</v>
      </c>
      <c r="B1119" s="2">
        <v>43369</v>
      </c>
      <c r="C1119" s="1" t="s">
        <v>85</v>
      </c>
      <c r="E1119" s="3">
        <v>254.7</v>
      </c>
      <c r="F1119" s="4">
        <v>254.7</v>
      </c>
      <c r="G1119" s="1">
        <v>2018</v>
      </c>
      <c r="H1119" s="1">
        <v>9</v>
      </c>
      <c r="I1119" s="1" t="s">
        <v>86</v>
      </c>
      <c r="J1119" s="1" t="s">
        <v>41</v>
      </c>
      <c r="K1119" s="1" t="s">
        <v>20</v>
      </c>
      <c r="L1119" s="1" t="s">
        <v>87</v>
      </c>
      <c r="M1119" s="1" t="s">
        <v>43</v>
      </c>
      <c r="O1119">
        <f t="shared" ref="O1119:O1130" si="15">F1119/1.26</f>
        <v>202.14285714285714</v>
      </c>
    </row>
    <row r="1120" spans="1:15" x14ac:dyDescent="0.25">
      <c r="A1120" s="1" t="s">
        <v>1627</v>
      </c>
      <c r="B1120" s="2">
        <v>43369</v>
      </c>
      <c r="C1120" s="1" t="s">
        <v>85</v>
      </c>
      <c r="E1120" s="3">
        <v>221.27</v>
      </c>
      <c r="F1120" s="4">
        <v>221.27</v>
      </c>
      <c r="G1120" s="1">
        <v>2018</v>
      </c>
      <c r="H1120" s="1">
        <v>9</v>
      </c>
      <c r="I1120" s="1" t="s">
        <v>86</v>
      </c>
      <c r="J1120" s="1" t="s">
        <v>41</v>
      </c>
      <c r="K1120" s="1" t="s">
        <v>20</v>
      </c>
      <c r="L1120" s="1" t="s">
        <v>87</v>
      </c>
      <c r="M1120" s="1" t="s">
        <v>43</v>
      </c>
      <c r="O1120">
        <f t="shared" si="15"/>
        <v>175.61111111111111</v>
      </c>
    </row>
    <row r="1121" spans="1:15" x14ac:dyDescent="0.25">
      <c r="A1121" s="1" t="s">
        <v>1627</v>
      </c>
      <c r="B1121" s="2">
        <v>43369</v>
      </c>
      <c r="C1121" s="1" t="s">
        <v>85</v>
      </c>
      <c r="D1121" s="3">
        <v>20</v>
      </c>
      <c r="E1121" s="3">
        <v>189.68</v>
      </c>
      <c r="F1121" s="4">
        <v>158.07</v>
      </c>
      <c r="G1121" s="1">
        <v>2018</v>
      </c>
      <c r="H1121" s="1">
        <v>9</v>
      </c>
      <c r="I1121" s="1" t="s">
        <v>56</v>
      </c>
      <c r="J1121" s="1" t="s">
        <v>41</v>
      </c>
      <c r="K1121" s="1" t="s">
        <v>20</v>
      </c>
      <c r="L1121" s="1" t="s">
        <v>57</v>
      </c>
      <c r="M1121" s="1" t="s">
        <v>43</v>
      </c>
      <c r="O1121">
        <f t="shared" si="15"/>
        <v>125.45238095238095</v>
      </c>
    </row>
    <row r="1122" spans="1:15" x14ac:dyDescent="0.25">
      <c r="A1122" s="1" t="s">
        <v>1627</v>
      </c>
      <c r="B1122" s="2">
        <v>43369</v>
      </c>
      <c r="C1122" s="1" t="s">
        <v>85</v>
      </c>
      <c r="E1122" s="3">
        <v>128.47</v>
      </c>
      <c r="F1122" s="4">
        <v>128.47</v>
      </c>
      <c r="G1122" s="1">
        <v>2018</v>
      </c>
      <c r="H1122" s="1">
        <v>9</v>
      </c>
      <c r="I1122" s="1" t="s">
        <v>86</v>
      </c>
      <c r="J1122" s="1" t="s">
        <v>41</v>
      </c>
      <c r="K1122" s="1" t="s">
        <v>20</v>
      </c>
      <c r="L1122" s="1" t="s">
        <v>87</v>
      </c>
      <c r="M1122" s="1" t="s">
        <v>43</v>
      </c>
      <c r="O1122">
        <f t="shared" si="15"/>
        <v>101.96031746031746</v>
      </c>
    </row>
    <row r="1123" spans="1:15" x14ac:dyDescent="0.25">
      <c r="A1123" s="1" t="s">
        <v>1627</v>
      </c>
      <c r="B1123" s="2">
        <v>43369</v>
      </c>
      <c r="C1123" s="1" t="s">
        <v>85</v>
      </c>
      <c r="D1123" s="3">
        <v>20</v>
      </c>
      <c r="E1123" s="3">
        <v>137.21</v>
      </c>
      <c r="F1123" s="4">
        <v>114.34</v>
      </c>
      <c r="G1123" s="1">
        <v>2018</v>
      </c>
      <c r="H1123" s="1">
        <v>9</v>
      </c>
      <c r="I1123" s="1" t="s">
        <v>34</v>
      </c>
      <c r="J1123" s="1" t="s">
        <v>41</v>
      </c>
      <c r="K1123" s="1" t="s">
        <v>20</v>
      </c>
      <c r="L1123" s="1" t="s">
        <v>36</v>
      </c>
      <c r="M1123" s="1" t="s">
        <v>43</v>
      </c>
      <c r="O1123">
        <f t="shared" si="15"/>
        <v>90.746031746031747</v>
      </c>
    </row>
    <row r="1124" spans="1:15" x14ac:dyDescent="0.25">
      <c r="A1124" s="1" t="s">
        <v>1627</v>
      </c>
      <c r="B1124" s="2">
        <v>43369</v>
      </c>
      <c r="C1124" s="1" t="s">
        <v>85</v>
      </c>
      <c r="E1124" s="3">
        <v>98.72</v>
      </c>
      <c r="F1124" s="4">
        <v>98.72</v>
      </c>
      <c r="G1124" s="1">
        <v>2018</v>
      </c>
      <c r="H1124" s="1">
        <v>9</v>
      </c>
      <c r="I1124" s="1" t="s">
        <v>86</v>
      </c>
      <c r="J1124" s="1" t="s">
        <v>41</v>
      </c>
      <c r="K1124" s="1" t="s">
        <v>20</v>
      </c>
      <c r="L1124" s="1" t="s">
        <v>87</v>
      </c>
      <c r="M1124" s="1" t="s">
        <v>43</v>
      </c>
      <c r="O1124">
        <f t="shared" si="15"/>
        <v>78.349206349206341</v>
      </c>
    </row>
    <row r="1125" spans="1:15" x14ac:dyDescent="0.25">
      <c r="A1125" s="1" t="s">
        <v>1627</v>
      </c>
      <c r="B1125" s="2">
        <v>43369</v>
      </c>
      <c r="C1125" s="1" t="s">
        <v>85</v>
      </c>
      <c r="E1125" s="3">
        <v>89.75</v>
      </c>
      <c r="F1125" s="4">
        <v>89.75</v>
      </c>
      <c r="G1125" s="1">
        <v>2018</v>
      </c>
      <c r="H1125" s="1">
        <v>9</v>
      </c>
      <c r="I1125" s="1" t="s">
        <v>86</v>
      </c>
      <c r="J1125" s="1" t="s">
        <v>41</v>
      </c>
      <c r="K1125" s="1" t="s">
        <v>20</v>
      </c>
      <c r="L1125" s="1" t="s">
        <v>87</v>
      </c>
      <c r="M1125" s="1" t="s">
        <v>43</v>
      </c>
      <c r="O1125">
        <f t="shared" si="15"/>
        <v>71.230158730158735</v>
      </c>
    </row>
    <row r="1126" spans="1:15" x14ac:dyDescent="0.25">
      <c r="A1126" s="1" t="s">
        <v>1627</v>
      </c>
      <c r="B1126" s="2">
        <v>43369</v>
      </c>
      <c r="C1126" s="1" t="s">
        <v>85</v>
      </c>
      <c r="E1126" s="3">
        <v>87.5</v>
      </c>
      <c r="F1126" s="4">
        <v>87.5</v>
      </c>
      <c r="G1126" s="1">
        <v>2018</v>
      </c>
      <c r="H1126" s="1">
        <v>9</v>
      </c>
      <c r="I1126" s="1" t="s">
        <v>86</v>
      </c>
      <c r="J1126" s="1" t="s">
        <v>41</v>
      </c>
      <c r="K1126" s="1" t="s">
        <v>20</v>
      </c>
      <c r="L1126" s="1" t="s">
        <v>87</v>
      </c>
      <c r="M1126" s="1" t="s">
        <v>43</v>
      </c>
      <c r="O1126">
        <f t="shared" si="15"/>
        <v>69.444444444444443</v>
      </c>
    </row>
    <row r="1127" spans="1:15" x14ac:dyDescent="0.25">
      <c r="A1127" s="1" t="s">
        <v>1627</v>
      </c>
      <c r="B1127" s="2">
        <v>43369</v>
      </c>
      <c r="C1127" s="1" t="s">
        <v>85</v>
      </c>
      <c r="D1127" s="3">
        <v>20</v>
      </c>
      <c r="E1127" s="3">
        <v>74.319999999999993</v>
      </c>
      <c r="F1127" s="4">
        <v>61.93</v>
      </c>
      <c r="G1127" s="1">
        <v>2018</v>
      </c>
      <c r="H1127" s="1">
        <v>9</v>
      </c>
      <c r="I1127" s="1" t="s">
        <v>34</v>
      </c>
      <c r="J1127" s="1" t="s">
        <v>41</v>
      </c>
      <c r="K1127" s="1" t="s">
        <v>20</v>
      </c>
      <c r="L1127" s="1" t="s">
        <v>36</v>
      </c>
      <c r="M1127" s="1" t="s">
        <v>43</v>
      </c>
      <c r="O1127">
        <f t="shared" si="15"/>
        <v>49.150793650793652</v>
      </c>
    </row>
    <row r="1128" spans="1:15" x14ac:dyDescent="0.25">
      <c r="A1128" s="1" t="s">
        <v>1627</v>
      </c>
      <c r="B1128" s="2">
        <v>43369</v>
      </c>
      <c r="C1128" s="1" t="s">
        <v>85</v>
      </c>
      <c r="E1128" s="3">
        <v>61.15</v>
      </c>
      <c r="F1128" s="4">
        <v>61.15</v>
      </c>
      <c r="G1128" s="1">
        <v>2018</v>
      </c>
      <c r="H1128" s="1">
        <v>9</v>
      </c>
      <c r="I1128" s="1" t="s">
        <v>86</v>
      </c>
      <c r="J1128" s="1" t="s">
        <v>41</v>
      </c>
      <c r="K1128" s="1" t="s">
        <v>20</v>
      </c>
      <c r="L1128" s="1" t="s">
        <v>87</v>
      </c>
      <c r="M1128" s="1" t="s">
        <v>43</v>
      </c>
      <c r="O1128">
        <f t="shared" si="15"/>
        <v>48.531746031746032</v>
      </c>
    </row>
    <row r="1129" spans="1:15" x14ac:dyDescent="0.25">
      <c r="A1129" s="1" t="s">
        <v>1627</v>
      </c>
      <c r="B1129" s="2">
        <v>43369</v>
      </c>
      <c r="C1129" s="1" t="s">
        <v>85</v>
      </c>
      <c r="E1129" s="3">
        <v>22.23</v>
      </c>
      <c r="F1129" s="4">
        <v>22.23</v>
      </c>
      <c r="G1129" s="1">
        <v>2018</v>
      </c>
      <c r="H1129" s="1">
        <v>9</v>
      </c>
      <c r="I1129" s="1" t="s">
        <v>86</v>
      </c>
      <c r="J1129" s="1" t="s">
        <v>41</v>
      </c>
      <c r="K1129" s="1" t="s">
        <v>20</v>
      </c>
      <c r="L1129" s="1" t="s">
        <v>87</v>
      </c>
      <c r="M1129" s="1" t="s">
        <v>43</v>
      </c>
      <c r="O1129">
        <f t="shared" si="15"/>
        <v>17.642857142857142</v>
      </c>
    </row>
    <row r="1130" spans="1:15" x14ac:dyDescent="0.25">
      <c r="A1130" s="1" t="s">
        <v>1627</v>
      </c>
      <c r="B1130" s="2">
        <v>43369</v>
      </c>
      <c r="C1130" s="1" t="s">
        <v>85</v>
      </c>
      <c r="E1130" s="3">
        <v>14.93</v>
      </c>
      <c r="F1130" s="4">
        <v>14.93</v>
      </c>
      <c r="G1130" s="1">
        <v>2018</v>
      </c>
      <c r="H1130" s="1">
        <v>9</v>
      </c>
      <c r="I1130" s="1" t="s">
        <v>86</v>
      </c>
      <c r="J1130" s="1" t="s">
        <v>41</v>
      </c>
      <c r="K1130" s="1" t="s">
        <v>20</v>
      </c>
      <c r="L1130" s="1" t="s">
        <v>87</v>
      </c>
      <c r="M1130" s="1" t="s">
        <v>43</v>
      </c>
      <c r="O1130">
        <f t="shared" si="15"/>
        <v>11.84920634920635</v>
      </c>
    </row>
    <row r="1131" spans="1:15" x14ac:dyDescent="0.25">
      <c r="A1131" s="1" t="s">
        <v>1628</v>
      </c>
      <c r="B1131" s="2">
        <v>43369</v>
      </c>
      <c r="C1131" s="1" t="s">
        <v>1629</v>
      </c>
      <c r="D1131" s="3">
        <v>20</v>
      </c>
      <c r="E1131" s="3">
        <v>72.81</v>
      </c>
      <c r="F1131" s="4">
        <v>60.67</v>
      </c>
      <c r="G1131" s="1">
        <v>2018</v>
      </c>
      <c r="H1131" s="1">
        <v>9</v>
      </c>
      <c r="I1131" s="1" t="s">
        <v>34</v>
      </c>
      <c r="J1131" s="1" t="s">
        <v>1106</v>
      </c>
      <c r="K1131" s="1" t="s">
        <v>20</v>
      </c>
      <c r="L1131" s="1" t="s">
        <v>36</v>
      </c>
      <c r="M1131" s="1" t="s">
        <v>1107</v>
      </c>
    </row>
    <row r="1132" spans="1:15" x14ac:dyDescent="0.25">
      <c r="A1132" s="1" t="s">
        <v>1630</v>
      </c>
      <c r="B1132" s="2">
        <v>43369</v>
      </c>
      <c r="C1132" s="1" t="s">
        <v>1631</v>
      </c>
      <c r="E1132" s="3">
        <v>7.81</v>
      </c>
      <c r="F1132" s="4">
        <v>7.81</v>
      </c>
      <c r="G1132" s="1">
        <v>2018</v>
      </c>
      <c r="H1132" s="1">
        <v>9</v>
      </c>
      <c r="I1132" s="1" t="s">
        <v>97</v>
      </c>
      <c r="J1132" s="1" t="s">
        <v>35</v>
      </c>
      <c r="K1132" s="1" t="s">
        <v>20</v>
      </c>
      <c r="L1132" s="1" t="s">
        <v>99</v>
      </c>
      <c r="M1132" s="1" t="s">
        <v>37</v>
      </c>
      <c r="O1132">
        <f>F1132*1850</f>
        <v>14448.5</v>
      </c>
    </row>
    <row r="1133" spans="1:15" x14ac:dyDescent="0.25">
      <c r="A1133" s="1" t="s">
        <v>1632</v>
      </c>
      <c r="B1133" s="2">
        <v>43369</v>
      </c>
      <c r="C1133" s="1" t="s">
        <v>1633</v>
      </c>
      <c r="D1133" s="3">
        <v>20</v>
      </c>
      <c r="E1133" s="3">
        <v>1111.8599999999999</v>
      </c>
      <c r="F1133" s="4">
        <v>926.55</v>
      </c>
      <c r="G1133" s="1">
        <v>2018</v>
      </c>
      <c r="H1133" s="1">
        <v>9</v>
      </c>
      <c r="I1133" s="1" t="s">
        <v>34</v>
      </c>
      <c r="J1133" s="1" t="s">
        <v>1106</v>
      </c>
      <c r="K1133" s="1" t="s">
        <v>20</v>
      </c>
      <c r="L1133" s="1" t="s">
        <v>36</v>
      </c>
      <c r="M1133" s="1" t="s">
        <v>1107</v>
      </c>
      <c r="O1133" s="1">
        <f>F1133*23</f>
        <v>21310.649999999998</v>
      </c>
    </row>
    <row r="1134" spans="1:15" x14ac:dyDescent="0.25">
      <c r="A1134" s="1" t="s">
        <v>1634</v>
      </c>
      <c r="B1134" s="2">
        <v>43369</v>
      </c>
      <c r="C1134" s="1" t="s">
        <v>488</v>
      </c>
      <c r="D1134" s="3">
        <v>20</v>
      </c>
      <c r="E1134" s="3">
        <v>2709</v>
      </c>
      <c r="F1134" s="4">
        <v>2257.5</v>
      </c>
      <c r="G1134" s="1">
        <v>2018</v>
      </c>
      <c r="H1134" s="1">
        <v>9</v>
      </c>
      <c r="I1134" s="1" t="s">
        <v>56</v>
      </c>
      <c r="J1134" s="1" t="s">
        <v>177</v>
      </c>
      <c r="K1134" s="1" t="s">
        <v>20</v>
      </c>
      <c r="L1134" s="1" t="s">
        <v>57</v>
      </c>
      <c r="M1134" s="1" t="s">
        <v>178</v>
      </c>
      <c r="O1134">
        <v>1050000</v>
      </c>
    </row>
    <row r="1135" spans="1:15" x14ac:dyDescent="0.25">
      <c r="A1135" s="1" t="s">
        <v>1627</v>
      </c>
      <c r="B1135" s="2">
        <v>43369</v>
      </c>
      <c r="C1135" s="1" t="s">
        <v>906</v>
      </c>
      <c r="E1135" s="3">
        <v>27.9</v>
      </c>
      <c r="F1135" s="4">
        <v>27.9</v>
      </c>
      <c r="G1135" s="1">
        <v>2018</v>
      </c>
      <c r="H1135" s="1">
        <v>9</v>
      </c>
      <c r="I1135" s="1" t="s">
        <v>91</v>
      </c>
      <c r="J1135" s="1" t="s">
        <v>41</v>
      </c>
      <c r="K1135" s="1" t="s">
        <v>20</v>
      </c>
      <c r="L1135" s="1" t="s">
        <v>93</v>
      </c>
      <c r="M1135" s="1" t="s">
        <v>43</v>
      </c>
    </row>
    <row r="1136" spans="1:15" x14ac:dyDescent="0.25">
      <c r="A1136" s="1" t="s">
        <v>1635</v>
      </c>
      <c r="B1136" s="2">
        <v>43369</v>
      </c>
      <c r="C1136" s="1" t="s">
        <v>1636</v>
      </c>
      <c r="E1136" s="3">
        <v>259.79000000000002</v>
      </c>
      <c r="F1136" s="4">
        <v>259.79000000000002</v>
      </c>
      <c r="G1136" s="1">
        <v>2018</v>
      </c>
      <c r="H1136" s="1">
        <v>9</v>
      </c>
      <c r="I1136" s="1" t="s">
        <v>86</v>
      </c>
      <c r="J1136" s="1" t="s">
        <v>35</v>
      </c>
      <c r="K1136" s="1" t="s">
        <v>20</v>
      </c>
      <c r="L1136" s="1" t="s">
        <v>87</v>
      </c>
      <c r="M1136" s="1" t="s">
        <v>37</v>
      </c>
      <c r="O1136">
        <f>F1136*4.812</f>
        <v>1250.1094800000001</v>
      </c>
    </row>
    <row r="1137" spans="1:15" x14ac:dyDescent="0.25">
      <c r="A1137" s="1" t="s">
        <v>1637</v>
      </c>
      <c r="B1137" s="2">
        <v>43369</v>
      </c>
      <c r="C1137" s="1" t="s">
        <v>29</v>
      </c>
      <c r="E1137" s="3">
        <v>63.54</v>
      </c>
      <c r="F1137" s="4">
        <v>63.54</v>
      </c>
      <c r="G1137" s="1">
        <v>2018</v>
      </c>
      <c r="H1137" s="1">
        <v>9</v>
      </c>
      <c r="I1137" s="1" t="s">
        <v>30</v>
      </c>
      <c r="J1137" s="1" t="s">
        <v>25</v>
      </c>
      <c r="K1137" s="1" t="s">
        <v>20</v>
      </c>
      <c r="L1137" s="1" t="s">
        <v>31</v>
      </c>
      <c r="M1137" s="1" t="s">
        <v>27</v>
      </c>
    </row>
    <row r="1138" spans="1:15" x14ac:dyDescent="0.25">
      <c r="A1138" s="1" t="s">
        <v>1638</v>
      </c>
      <c r="B1138" s="2">
        <v>43369</v>
      </c>
      <c r="C1138" s="1" t="s">
        <v>7884</v>
      </c>
      <c r="D1138" s="3">
        <v>20</v>
      </c>
      <c r="E1138" s="3">
        <v>61.24</v>
      </c>
      <c r="F1138" s="4">
        <v>51.03</v>
      </c>
      <c r="G1138" s="1">
        <v>2018</v>
      </c>
      <c r="H1138" s="1">
        <v>9</v>
      </c>
      <c r="I1138" s="1" t="s">
        <v>111</v>
      </c>
      <c r="J1138" s="1" t="s">
        <v>98</v>
      </c>
      <c r="K1138" s="1" t="s">
        <v>20</v>
      </c>
      <c r="L1138" s="1" t="s">
        <v>112</v>
      </c>
      <c r="M1138" s="1" t="s">
        <v>100</v>
      </c>
    </row>
    <row r="1139" spans="1:15" x14ac:dyDescent="0.25">
      <c r="A1139" s="1" t="s">
        <v>1638</v>
      </c>
      <c r="B1139" s="2">
        <v>43369</v>
      </c>
      <c r="C1139" s="1" t="s">
        <v>7884</v>
      </c>
      <c r="E1139" s="3">
        <v>61.23</v>
      </c>
      <c r="F1139" s="4">
        <v>61.23</v>
      </c>
      <c r="G1139" s="1">
        <v>2018</v>
      </c>
      <c r="H1139" s="1">
        <v>9</v>
      </c>
      <c r="I1139" s="1" t="s">
        <v>111</v>
      </c>
      <c r="J1139" s="1" t="s">
        <v>98</v>
      </c>
      <c r="K1139" s="1" t="s">
        <v>20</v>
      </c>
      <c r="L1139" s="1" t="s">
        <v>112</v>
      </c>
      <c r="M1139" s="1" t="s">
        <v>100</v>
      </c>
    </row>
    <row r="1140" spans="1:15" x14ac:dyDescent="0.25">
      <c r="A1140" s="1" t="s">
        <v>1639</v>
      </c>
      <c r="B1140" s="2">
        <v>43369</v>
      </c>
      <c r="C1140" s="1" t="s">
        <v>1640</v>
      </c>
      <c r="E1140" s="3">
        <v>234.02</v>
      </c>
      <c r="F1140" s="4">
        <v>234.02</v>
      </c>
      <c r="G1140" s="1">
        <v>2018</v>
      </c>
      <c r="H1140" s="1">
        <v>9</v>
      </c>
      <c r="I1140" s="1" t="s">
        <v>86</v>
      </c>
      <c r="J1140" s="1" t="s">
        <v>98</v>
      </c>
      <c r="K1140" s="1" t="s">
        <v>20</v>
      </c>
      <c r="L1140" s="1" t="s">
        <v>87</v>
      </c>
      <c r="M1140" s="1" t="s">
        <v>100</v>
      </c>
    </row>
    <row r="1141" spans="1:15" x14ac:dyDescent="0.25">
      <c r="A1141" s="1" t="s">
        <v>1641</v>
      </c>
      <c r="B1141" s="2">
        <v>43369</v>
      </c>
      <c r="C1141" s="1" t="s">
        <v>1642</v>
      </c>
      <c r="D1141" s="3">
        <v>20</v>
      </c>
      <c r="E1141" s="3">
        <v>34.729999999999997</v>
      </c>
      <c r="F1141" s="4">
        <v>28.94</v>
      </c>
      <c r="G1141" s="1">
        <v>2018</v>
      </c>
      <c r="H1141" s="1">
        <v>9</v>
      </c>
      <c r="I1141" s="1" t="s">
        <v>34</v>
      </c>
      <c r="J1141" s="1" t="s">
        <v>1106</v>
      </c>
      <c r="K1141" s="1" t="s">
        <v>20</v>
      </c>
      <c r="L1141" s="1" t="s">
        <v>36</v>
      </c>
      <c r="M1141" s="1" t="s">
        <v>1107</v>
      </c>
    </row>
    <row r="1142" spans="1:15" x14ac:dyDescent="0.25">
      <c r="A1142" s="1" t="s">
        <v>1643</v>
      </c>
      <c r="B1142" s="2">
        <v>43369</v>
      </c>
      <c r="C1142" s="1" t="s">
        <v>1644</v>
      </c>
      <c r="E1142" s="3">
        <v>27</v>
      </c>
      <c r="F1142" s="4">
        <v>27</v>
      </c>
      <c r="G1142" s="1">
        <v>2018</v>
      </c>
      <c r="H1142" s="1">
        <v>9</v>
      </c>
      <c r="I1142" s="1" t="s">
        <v>168</v>
      </c>
      <c r="J1142" s="1" t="s">
        <v>35</v>
      </c>
      <c r="K1142" s="1" t="s">
        <v>20</v>
      </c>
      <c r="L1142" s="1" t="s">
        <v>169</v>
      </c>
      <c r="M1142" s="1" t="s">
        <v>37</v>
      </c>
      <c r="O1142">
        <f>F1142*283</f>
        <v>7641</v>
      </c>
    </row>
    <row r="1143" spans="1:15" x14ac:dyDescent="0.25">
      <c r="A1143" s="1" t="s">
        <v>1645</v>
      </c>
      <c r="B1143" s="2">
        <v>43369</v>
      </c>
      <c r="C1143" s="1" t="s">
        <v>3043</v>
      </c>
      <c r="E1143" s="3">
        <v>336</v>
      </c>
      <c r="F1143" s="4">
        <v>336</v>
      </c>
      <c r="G1143" s="1">
        <v>2018</v>
      </c>
      <c r="H1143" s="1">
        <v>9</v>
      </c>
      <c r="I1143" s="1" t="s">
        <v>704</v>
      </c>
      <c r="J1143" s="1" t="s">
        <v>35</v>
      </c>
      <c r="K1143" s="1" t="s">
        <v>20</v>
      </c>
      <c r="L1143" s="1" t="s">
        <v>705</v>
      </c>
      <c r="M1143" s="1" t="s">
        <v>37</v>
      </c>
      <c r="O1143">
        <f>F1143*400</f>
        <v>134400</v>
      </c>
    </row>
    <row r="1144" spans="1:15" x14ac:dyDescent="0.25">
      <c r="A1144" s="1" t="s">
        <v>1646</v>
      </c>
      <c r="B1144" s="2">
        <v>43369</v>
      </c>
      <c r="C1144" s="1" t="s">
        <v>1647</v>
      </c>
      <c r="E1144" s="3">
        <v>63.96</v>
      </c>
      <c r="F1144" s="4">
        <v>63.96</v>
      </c>
      <c r="G1144" s="1">
        <v>2018</v>
      </c>
      <c r="H1144" s="1">
        <v>9</v>
      </c>
      <c r="I1144" s="1" t="s">
        <v>86</v>
      </c>
      <c r="J1144" s="1" t="s">
        <v>35</v>
      </c>
      <c r="K1144" s="1" t="s">
        <v>20</v>
      </c>
      <c r="L1144" s="1" t="s">
        <v>87</v>
      </c>
      <c r="M1144" s="1" t="s">
        <v>37</v>
      </c>
    </row>
    <row r="1145" spans="1:15" x14ac:dyDescent="0.25">
      <c r="A1145" s="1" t="s">
        <v>1648</v>
      </c>
      <c r="B1145" s="2">
        <v>43369</v>
      </c>
      <c r="C1145" s="1" t="s">
        <v>1649</v>
      </c>
      <c r="E1145" s="3">
        <v>22.15</v>
      </c>
      <c r="F1145" s="4">
        <v>22.15</v>
      </c>
      <c r="G1145" s="1">
        <v>2018</v>
      </c>
      <c r="H1145" s="1">
        <v>9</v>
      </c>
      <c r="I1145" s="1" t="s">
        <v>704</v>
      </c>
      <c r="J1145" s="1" t="s">
        <v>35</v>
      </c>
      <c r="K1145" s="1" t="s">
        <v>20</v>
      </c>
      <c r="L1145" s="1" t="s">
        <v>705</v>
      </c>
      <c r="M1145" s="1" t="s">
        <v>37</v>
      </c>
    </row>
    <row r="1146" spans="1:15" x14ac:dyDescent="0.25">
      <c r="A1146" s="1" t="s">
        <v>1650</v>
      </c>
      <c r="B1146" s="2">
        <v>43369</v>
      </c>
      <c r="C1146" s="1" t="s">
        <v>285</v>
      </c>
      <c r="D1146" s="3">
        <v>20</v>
      </c>
      <c r="E1146" s="3">
        <v>48</v>
      </c>
      <c r="F1146" s="4">
        <v>40</v>
      </c>
      <c r="G1146" s="1">
        <v>2018</v>
      </c>
      <c r="H1146" s="1">
        <v>9</v>
      </c>
      <c r="I1146" s="1" t="s">
        <v>70</v>
      </c>
      <c r="J1146" s="1" t="s">
        <v>35</v>
      </c>
      <c r="K1146" s="1" t="s">
        <v>20</v>
      </c>
      <c r="L1146" s="1" t="s">
        <v>71</v>
      </c>
      <c r="M1146" s="1" t="s">
        <v>37</v>
      </c>
      <c r="O1146">
        <f>F1146*66.37</f>
        <v>2654.8</v>
      </c>
    </row>
    <row r="1147" spans="1:15" x14ac:dyDescent="0.25">
      <c r="A1147" s="1" t="s">
        <v>1627</v>
      </c>
      <c r="B1147" s="2">
        <v>43369</v>
      </c>
      <c r="C1147" s="1" t="s">
        <v>59</v>
      </c>
      <c r="D1147" s="3">
        <v>20</v>
      </c>
      <c r="E1147" s="3">
        <v>7.5</v>
      </c>
      <c r="F1147" s="4">
        <v>6.25</v>
      </c>
      <c r="G1147" s="1">
        <v>2018</v>
      </c>
      <c r="H1147" s="1">
        <v>9</v>
      </c>
      <c r="I1147" s="1" t="s">
        <v>56</v>
      </c>
      <c r="J1147" s="1" t="s">
        <v>41</v>
      </c>
      <c r="K1147" s="1" t="s">
        <v>20</v>
      </c>
      <c r="L1147" s="1" t="s">
        <v>57</v>
      </c>
      <c r="M1147" s="1" t="s">
        <v>43</v>
      </c>
    </row>
    <row r="1148" spans="1:15" x14ac:dyDescent="0.25">
      <c r="A1148" s="1" t="s">
        <v>1627</v>
      </c>
      <c r="B1148" s="2">
        <v>43369</v>
      </c>
      <c r="C1148" s="1" t="s">
        <v>59</v>
      </c>
      <c r="E1148" s="3">
        <v>59.39</v>
      </c>
      <c r="F1148" s="4">
        <v>59.39</v>
      </c>
      <c r="G1148" s="1">
        <v>2018</v>
      </c>
      <c r="H1148" s="1">
        <v>9</v>
      </c>
      <c r="I1148" s="1" t="s">
        <v>86</v>
      </c>
      <c r="J1148" s="1" t="s">
        <v>41</v>
      </c>
      <c r="K1148" s="1" t="s">
        <v>20</v>
      </c>
      <c r="L1148" s="1" t="s">
        <v>87</v>
      </c>
      <c r="M1148" s="1" t="s">
        <v>43</v>
      </c>
    </row>
    <row r="1149" spans="1:15" x14ac:dyDescent="0.25">
      <c r="A1149" s="1" t="s">
        <v>1627</v>
      </c>
      <c r="B1149" s="2">
        <v>43369</v>
      </c>
      <c r="C1149" s="1" t="s">
        <v>59</v>
      </c>
      <c r="E1149" s="3">
        <v>23.36</v>
      </c>
      <c r="F1149" s="4">
        <v>23.36</v>
      </c>
      <c r="G1149" s="1">
        <v>2018</v>
      </c>
      <c r="H1149" s="1">
        <v>9</v>
      </c>
      <c r="I1149" s="1" t="s">
        <v>219</v>
      </c>
      <c r="J1149" s="1" t="s">
        <v>35</v>
      </c>
      <c r="K1149" s="1" t="s">
        <v>20</v>
      </c>
      <c r="L1149" s="1" t="s">
        <v>220</v>
      </c>
      <c r="M1149" s="1" t="s">
        <v>37</v>
      </c>
    </row>
    <row r="1150" spans="1:15" x14ac:dyDescent="0.25">
      <c r="A1150" s="1" t="s">
        <v>1651</v>
      </c>
      <c r="B1150" s="2">
        <v>43371</v>
      </c>
      <c r="C1150" s="1" t="s">
        <v>467</v>
      </c>
      <c r="E1150" s="3">
        <v>390.32</v>
      </c>
      <c r="F1150" s="4">
        <v>390.32</v>
      </c>
      <c r="G1150" s="1">
        <v>2018</v>
      </c>
      <c r="H1150" s="1">
        <v>9</v>
      </c>
      <c r="I1150" s="1" t="s">
        <v>24</v>
      </c>
      <c r="J1150" s="1" t="s">
        <v>25</v>
      </c>
      <c r="K1150" s="1" t="s">
        <v>20</v>
      </c>
      <c r="L1150" s="1" t="s">
        <v>26</v>
      </c>
      <c r="M1150" s="1" t="s">
        <v>27</v>
      </c>
    </row>
    <row r="1151" spans="1:15" x14ac:dyDescent="0.25">
      <c r="A1151" s="1" t="s">
        <v>1651</v>
      </c>
      <c r="B1151" s="2">
        <v>43371</v>
      </c>
      <c r="C1151" s="1" t="s">
        <v>1652</v>
      </c>
      <c r="E1151" s="3">
        <v>33.86</v>
      </c>
      <c r="F1151" s="4">
        <v>33.86</v>
      </c>
      <c r="G1151" s="1">
        <v>2018</v>
      </c>
      <c r="H1151" s="1">
        <v>9</v>
      </c>
      <c r="I1151" s="1" t="s">
        <v>225</v>
      </c>
      <c r="J1151" s="1" t="s">
        <v>35</v>
      </c>
      <c r="K1151" s="1" t="s">
        <v>20</v>
      </c>
      <c r="L1151" s="1" t="s">
        <v>227</v>
      </c>
      <c r="M1151" s="1" t="s">
        <v>37</v>
      </c>
    </row>
    <row r="1152" spans="1:15" x14ac:dyDescent="0.25">
      <c r="A1152" s="1" t="s">
        <v>1653</v>
      </c>
      <c r="B1152" s="2">
        <v>43371</v>
      </c>
      <c r="C1152" s="1" t="s">
        <v>791</v>
      </c>
      <c r="D1152" s="3">
        <v>20</v>
      </c>
      <c r="E1152" s="3">
        <v>2998.8</v>
      </c>
      <c r="F1152" s="4">
        <v>2499</v>
      </c>
      <c r="G1152" s="1">
        <v>2018</v>
      </c>
      <c r="H1152" s="1">
        <v>9</v>
      </c>
      <c r="I1152" s="1" t="s">
        <v>56</v>
      </c>
      <c r="J1152" s="1" t="s">
        <v>177</v>
      </c>
      <c r="K1152" s="1" t="s">
        <v>20</v>
      </c>
      <c r="L1152" s="1" t="s">
        <v>57</v>
      </c>
      <c r="M1152" s="1" t="s">
        <v>178</v>
      </c>
      <c r="O1152">
        <v>1050000</v>
      </c>
    </row>
    <row r="1153" spans="1:15" x14ac:dyDescent="0.25">
      <c r="A1153" s="1" t="s">
        <v>1651</v>
      </c>
      <c r="B1153" s="2">
        <v>43371</v>
      </c>
      <c r="C1153" s="1" t="s">
        <v>7901</v>
      </c>
      <c r="E1153" s="3">
        <v>30.84</v>
      </c>
      <c r="F1153" s="4">
        <v>30.84</v>
      </c>
      <c r="G1153" s="1">
        <v>2018</v>
      </c>
      <c r="H1153" s="1">
        <v>9</v>
      </c>
      <c r="I1153" s="1" t="s">
        <v>219</v>
      </c>
      <c r="J1153" s="1" t="s">
        <v>35</v>
      </c>
      <c r="K1153" s="1" t="s">
        <v>20</v>
      </c>
      <c r="L1153" s="1" t="s">
        <v>220</v>
      </c>
      <c r="M1153" s="1" t="s">
        <v>37</v>
      </c>
    </row>
    <row r="1154" spans="1:15" x14ac:dyDescent="0.25">
      <c r="A1154" s="1" t="s">
        <v>1651</v>
      </c>
      <c r="B1154" s="2">
        <v>43371</v>
      </c>
      <c r="C1154" s="1" t="s">
        <v>7901</v>
      </c>
      <c r="E1154" s="3">
        <v>35.21</v>
      </c>
      <c r="F1154" s="4">
        <v>35.21</v>
      </c>
      <c r="G1154" s="1">
        <v>2018</v>
      </c>
      <c r="H1154" s="1">
        <v>9</v>
      </c>
      <c r="I1154" s="1" t="s">
        <v>219</v>
      </c>
      <c r="J1154" s="1" t="s">
        <v>35</v>
      </c>
      <c r="K1154" s="1" t="s">
        <v>20</v>
      </c>
      <c r="L1154" s="1" t="s">
        <v>220</v>
      </c>
      <c r="M1154" s="1" t="s">
        <v>37</v>
      </c>
    </row>
    <row r="1155" spans="1:15" x14ac:dyDescent="0.25">
      <c r="A1155" s="1" t="s">
        <v>1651</v>
      </c>
      <c r="B1155" s="2">
        <v>43371</v>
      </c>
      <c r="C1155" s="1" t="s">
        <v>1998</v>
      </c>
      <c r="D1155" s="3">
        <v>20</v>
      </c>
      <c r="E1155" s="3">
        <v>302.39999999999998</v>
      </c>
      <c r="F1155" s="4">
        <v>252</v>
      </c>
      <c r="G1155" s="1">
        <v>2018</v>
      </c>
      <c r="H1155" s="1">
        <v>9</v>
      </c>
      <c r="I1155" s="1" t="s">
        <v>34</v>
      </c>
      <c r="J1155" s="1" t="s">
        <v>319</v>
      </c>
      <c r="K1155" s="1" t="s">
        <v>20</v>
      </c>
      <c r="L1155" s="1" t="s">
        <v>36</v>
      </c>
      <c r="M1155" s="1" t="s">
        <v>320</v>
      </c>
    </row>
    <row r="1156" spans="1:15" x14ac:dyDescent="0.25">
      <c r="A1156" s="1" t="s">
        <v>1654</v>
      </c>
      <c r="B1156" s="2">
        <v>43371</v>
      </c>
      <c r="C1156" s="1" t="s">
        <v>7902</v>
      </c>
      <c r="D1156" s="3">
        <v>20</v>
      </c>
      <c r="E1156" s="3">
        <v>147</v>
      </c>
      <c r="F1156" s="4">
        <v>122.5</v>
      </c>
      <c r="G1156" s="1">
        <v>2018</v>
      </c>
      <c r="H1156" s="1">
        <v>9</v>
      </c>
      <c r="I1156" s="1" t="s">
        <v>70</v>
      </c>
      <c r="J1156" s="1" t="s">
        <v>35</v>
      </c>
      <c r="K1156" s="1" t="s">
        <v>20</v>
      </c>
      <c r="L1156" s="1" t="s">
        <v>71</v>
      </c>
      <c r="M1156" s="1" t="s">
        <v>37</v>
      </c>
      <c r="O1156">
        <f>F1156*60</f>
        <v>7350</v>
      </c>
    </row>
    <row r="1157" spans="1:15" x14ac:dyDescent="0.25">
      <c r="A1157" s="1" t="s">
        <v>1651</v>
      </c>
      <c r="B1157" s="2">
        <v>43371</v>
      </c>
      <c r="C1157" s="1" t="s">
        <v>1655</v>
      </c>
      <c r="E1157" s="3">
        <v>6.99</v>
      </c>
      <c r="F1157" s="4">
        <v>6.99</v>
      </c>
      <c r="G1157" s="1">
        <v>2018</v>
      </c>
      <c r="H1157" s="1">
        <v>9</v>
      </c>
      <c r="I1157" s="1" t="s">
        <v>111</v>
      </c>
      <c r="J1157" s="1" t="s">
        <v>98</v>
      </c>
      <c r="K1157" s="1" t="s">
        <v>20</v>
      </c>
      <c r="L1157" s="1" t="s">
        <v>112</v>
      </c>
      <c r="M1157" s="1" t="s">
        <v>100</v>
      </c>
    </row>
    <row r="1158" spans="1:15" x14ac:dyDescent="0.25">
      <c r="A1158" s="1" t="s">
        <v>1656</v>
      </c>
      <c r="B1158" s="2">
        <v>43371</v>
      </c>
      <c r="C1158" s="1" t="s">
        <v>1657</v>
      </c>
      <c r="E1158" s="3">
        <v>217.8</v>
      </c>
      <c r="F1158" s="4">
        <v>217.8</v>
      </c>
      <c r="G1158" s="1">
        <v>2018</v>
      </c>
      <c r="H1158" s="1">
        <v>9</v>
      </c>
      <c r="I1158" s="1" t="s">
        <v>86</v>
      </c>
      <c r="J1158" s="1" t="s">
        <v>35</v>
      </c>
      <c r="K1158" s="1" t="s">
        <v>20</v>
      </c>
      <c r="L1158" s="1" t="s">
        <v>87</v>
      </c>
      <c r="M1158" s="1" t="s">
        <v>37</v>
      </c>
    </row>
    <row r="1159" spans="1:15" x14ac:dyDescent="0.25">
      <c r="A1159" s="1" t="s">
        <v>1658</v>
      </c>
      <c r="B1159" s="2">
        <v>43371</v>
      </c>
      <c r="C1159" s="1" t="s">
        <v>1659</v>
      </c>
      <c r="E1159" s="3">
        <v>75.900000000000006</v>
      </c>
      <c r="F1159" s="4">
        <v>75.900000000000006</v>
      </c>
      <c r="G1159" s="1">
        <v>2018</v>
      </c>
      <c r="H1159" s="1">
        <v>9</v>
      </c>
      <c r="I1159" s="1" t="s">
        <v>225</v>
      </c>
      <c r="J1159" s="1" t="s">
        <v>226</v>
      </c>
      <c r="K1159" s="1" t="s">
        <v>20</v>
      </c>
      <c r="L1159" s="1" t="s">
        <v>227</v>
      </c>
      <c r="M1159" s="1" t="s">
        <v>53</v>
      </c>
      <c r="O1159">
        <f>F1159*7.34</f>
        <v>557.10599999999999</v>
      </c>
    </row>
    <row r="1160" spans="1:15" x14ac:dyDescent="0.25">
      <c r="A1160" s="1" t="s">
        <v>1660</v>
      </c>
      <c r="B1160" s="2">
        <v>43371</v>
      </c>
      <c r="C1160" s="1" t="s">
        <v>1661</v>
      </c>
      <c r="E1160" s="3">
        <v>28.14</v>
      </c>
      <c r="F1160" s="4">
        <v>28.14</v>
      </c>
      <c r="G1160" s="1">
        <v>2018</v>
      </c>
      <c r="H1160" s="1">
        <v>9</v>
      </c>
      <c r="I1160" s="1" t="s">
        <v>345</v>
      </c>
      <c r="J1160" s="1" t="s">
        <v>35</v>
      </c>
      <c r="K1160" s="1" t="s">
        <v>20</v>
      </c>
      <c r="L1160" s="1" t="s">
        <v>346</v>
      </c>
      <c r="M1160" s="1" t="s">
        <v>37</v>
      </c>
      <c r="O1160">
        <f>F1160*52.63</f>
        <v>1481.0082000000002</v>
      </c>
    </row>
    <row r="1161" spans="1:15" x14ac:dyDescent="0.25">
      <c r="A1161" s="1" t="s">
        <v>1662</v>
      </c>
      <c r="B1161" s="2">
        <v>43371</v>
      </c>
      <c r="C1161" s="1" t="s">
        <v>1663</v>
      </c>
      <c r="E1161" s="3">
        <v>84.42</v>
      </c>
      <c r="F1161" s="4">
        <v>84.42</v>
      </c>
      <c r="G1161" s="1">
        <v>2018</v>
      </c>
      <c r="H1161" s="1">
        <v>9</v>
      </c>
      <c r="I1161" s="1" t="s">
        <v>345</v>
      </c>
      <c r="J1161" s="1" t="s">
        <v>35</v>
      </c>
      <c r="K1161" s="1" t="s">
        <v>20</v>
      </c>
      <c r="L1161" s="1" t="s">
        <v>346</v>
      </c>
      <c r="M1161" s="1" t="s">
        <v>37</v>
      </c>
      <c r="O1161">
        <f>F1161*52.63</f>
        <v>4443.0246000000006</v>
      </c>
    </row>
    <row r="1162" spans="1:15" x14ac:dyDescent="0.25">
      <c r="A1162" s="1" t="s">
        <v>1664</v>
      </c>
      <c r="B1162" s="2">
        <v>43375</v>
      </c>
      <c r="C1162" s="1" t="s">
        <v>1665</v>
      </c>
      <c r="E1162" s="3">
        <v>100</v>
      </c>
      <c r="F1162" s="4">
        <v>100</v>
      </c>
      <c r="G1162" s="1">
        <v>2018</v>
      </c>
      <c r="H1162" s="1">
        <v>10</v>
      </c>
      <c r="I1162" s="1" t="s">
        <v>86</v>
      </c>
      <c r="J1162" s="1" t="s">
        <v>35</v>
      </c>
      <c r="K1162" s="1" t="s">
        <v>20</v>
      </c>
      <c r="L1162" s="1" t="s">
        <v>87</v>
      </c>
      <c r="M1162" s="1" t="s">
        <v>37</v>
      </c>
    </row>
    <row r="1163" spans="1:15" x14ac:dyDescent="0.25">
      <c r="A1163" s="1" t="s">
        <v>1666</v>
      </c>
      <c r="B1163" s="2">
        <v>43375</v>
      </c>
      <c r="C1163" s="1" t="s">
        <v>29</v>
      </c>
      <c r="E1163" s="3">
        <v>72.02</v>
      </c>
      <c r="F1163" s="4">
        <v>72.02</v>
      </c>
      <c r="G1163" s="1">
        <v>2018</v>
      </c>
      <c r="H1163" s="1">
        <v>10</v>
      </c>
      <c r="I1163" s="1" t="s">
        <v>30</v>
      </c>
      <c r="J1163" s="1" t="s">
        <v>25</v>
      </c>
      <c r="K1163" s="1" t="s">
        <v>20</v>
      </c>
      <c r="L1163" s="1" t="s">
        <v>31</v>
      </c>
      <c r="M1163" s="1" t="s">
        <v>27</v>
      </c>
    </row>
    <row r="1164" spans="1:15" x14ac:dyDescent="0.25">
      <c r="A1164" s="1" t="s">
        <v>1667</v>
      </c>
      <c r="B1164" s="2">
        <v>43375</v>
      </c>
      <c r="C1164" s="1" t="s">
        <v>1668</v>
      </c>
      <c r="E1164" s="3">
        <v>73.02</v>
      </c>
      <c r="F1164" s="4">
        <v>73.02</v>
      </c>
      <c r="G1164" s="1">
        <v>2018</v>
      </c>
      <c r="H1164" s="1">
        <v>10</v>
      </c>
      <c r="I1164" s="1" t="s">
        <v>30</v>
      </c>
      <c r="J1164" s="1" t="s">
        <v>25</v>
      </c>
      <c r="K1164" s="1" t="s">
        <v>20</v>
      </c>
      <c r="L1164" s="1" t="s">
        <v>31</v>
      </c>
      <c r="M1164" s="1" t="s">
        <v>27</v>
      </c>
    </row>
    <row r="1165" spans="1:15" x14ac:dyDescent="0.25">
      <c r="A1165" s="1" t="s">
        <v>1669</v>
      </c>
      <c r="B1165" s="2">
        <v>43375</v>
      </c>
      <c r="C1165" s="1" t="s">
        <v>1670</v>
      </c>
      <c r="D1165" s="3">
        <v>20</v>
      </c>
      <c r="E1165" s="3">
        <v>23.76</v>
      </c>
      <c r="F1165" s="4">
        <v>19.8</v>
      </c>
      <c r="G1165" s="1">
        <v>2018</v>
      </c>
      <c r="H1165" s="1">
        <v>10</v>
      </c>
      <c r="I1165" s="1" t="s">
        <v>134</v>
      </c>
      <c r="J1165" s="1" t="s">
        <v>35</v>
      </c>
      <c r="K1165" s="1" t="s">
        <v>20</v>
      </c>
      <c r="L1165" s="1" t="s">
        <v>135</v>
      </c>
      <c r="M1165" s="1" t="s">
        <v>37</v>
      </c>
    </row>
    <row r="1166" spans="1:15" x14ac:dyDescent="0.25">
      <c r="A1166" s="1" t="s">
        <v>1671</v>
      </c>
      <c r="B1166" s="2">
        <v>43375</v>
      </c>
      <c r="C1166" s="1" t="s">
        <v>1672</v>
      </c>
      <c r="E1166" s="3">
        <v>8.07</v>
      </c>
      <c r="F1166" s="4">
        <v>8.07</v>
      </c>
      <c r="G1166" s="1">
        <v>2018</v>
      </c>
      <c r="H1166" s="1">
        <v>10</v>
      </c>
      <c r="I1166" s="1" t="s">
        <v>91</v>
      </c>
      <c r="J1166" s="1" t="s">
        <v>98</v>
      </c>
      <c r="K1166" s="1" t="s">
        <v>20</v>
      </c>
      <c r="L1166" s="1" t="s">
        <v>93</v>
      </c>
      <c r="M1166" s="1" t="s">
        <v>100</v>
      </c>
    </row>
    <row r="1167" spans="1:15" x14ac:dyDescent="0.25">
      <c r="A1167" s="1" t="s">
        <v>1673</v>
      </c>
      <c r="B1167" s="2">
        <v>43375</v>
      </c>
      <c r="C1167" s="1" t="s">
        <v>7903</v>
      </c>
      <c r="E1167" s="3">
        <v>37.799999999999997</v>
      </c>
      <c r="F1167" s="4">
        <v>37.799999999999997</v>
      </c>
      <c r="G1167" s="1">
        <v>2018</v>
      </c>
      <c r="H1167" s="1">
        <v>10</v>
      </c>
      <c r="I1167" s="1" t="s">
        <v>24</v>
      </c>
      <c r="J1167" s="1" t="s">
        <v>25</v>
      </c>
      <c r="K1167" s="1" t="s">
        <v>20</v>
      </c>
      <c r="L1167" s="1" t="s">
        <v>26</v>
      </c>
      <c r="M1167" s="1" t="s">
        <v>27</v>
      </c>
    </row>
    <row r="1168" spans="1:15" x14ac:dyDescent="0.25">
      <c r="A1168" s="1" t="s">
        <v>1674</v>
      </c>
      <c r="B1168" s="2">
        <v>43376</v>
      </c>
      <c r="C1168" s="1" t="s">
        <v>1675</v>
      </c>
      <c r="D1168" s="3">
        <v>20</v>
      </c>
      <c r="E1168" s="3">
        <v>109.97</v>
      </c>
      <c r="F1168" s="4">
        <v>91.64</v>
      </c>
      <c r="G1168" s="1">
        <v>2018</v>
      </c>
      <c r="H1168" s="1">
        <v>10</v>
      </c>
      <c r="I1168" s="1" t="s">
        <v>134</v>
      </c>
      <c r="J1168" s="1" t="s">
        <v>35</v>
      </c>
      <c r="K1168" s="1" t="s">
        <v>20</v>
      </c>
      <c r="L1168" s="1" t="s">
        <v>135</v>
      </c>
      <c r="M1168" s="1" t="s">
        <v>37</v>
      </c>
    </row>
    <row r="1169" spans="1:15" x14ac:dyDescent="0.25">
      <c r="A1169" s="1" t="s">
        <v>1676</v>
      </c>
      <c r="B1169" s="2">
        <v>43376</v>
      </c>
      <c r="C1169" s="1" t="s">
        <v>85</v>
      </c>
      <c r="E1169" s="3">
        <v>19.190000000000001</v>
      </c>
      <c r="F1169" s="4">
        <v>19.190000000000001</v>
      </c>
      <c r="G1169" s="1">
        <v>2018</v>
      </c>
      <c r="H1169" s="1">
        <v>10</v>
      </c>
      <c r="I1169" s="1" t="s">
        <v>40</v>
      </c>
      <c r="J1169" s="1" t="s">
        <v>41</v>
      </c>
      <c r="K1169" s="1" t="s">
        <v>20</v>
      </c>
      <c r="L1169" s="1" t="s">
        <v>42</v>
      </c>
      <c r="M1169" s="1" t="s">
        <v>43</v>
      </c>
      <c r="O1169">
        <f>F1169/1.26</f>
        <v>15.230158730158731</v>
      </c>
    </row>
    <row r="1170" spans="1:15" x14ac:dyDescent="0.25">
      <c r="A1170" s="1" t="s">
        <v>1677</v>
      </c>
      <c r="B1170" s="2">
        <v>43376</v>
      </c>
      <c r="C1170" s="1" t="s">
        <v>1678</v>
      </c>
      <c r="D1170" s="3">
        <v>10</v>
      </c>
      <c r="E1170" s="3">
        <v>200</v>
      </c>
      <c r="F1170" s="4">
        <v>181.82</v>
      </c>
      <c r="G1170" s="1">
        <v>2018</v>
      </c>
      <c r="H1170" s="1">
        <v>10</v>
      </c>
      <c r="I1170" s="1" t="s">
        <v>134</v>
      </c>
      <c r="J1170" s="1" t="s">
        <v>207</v>
      </c>
      <c r="K1170" s="1" t="s">
        <v>20</v>
      </c>
      <c r="L1170" s="1" t="s">
        <v>135</v>
      </c>
      <c r="M1170" s="1" t="s">
        <v>208</v>
      </c>
      <c r="O1170">
        <f>F1170*400</f>
        <v>72728</v>
      </c>
    </row>
    <row r="1171" spans="1:15" x14ac:dyDescent="0.25">
      <c r="A1171" s="1" t="s">
        <v>1679</v>
      </c>
      <c r="B1171" s="2">
        <v>43376</v>
      </c>
      <c r="C1171" s="1" t="s">
        <v>1680</v>
      </c>
      <c r="E1171" s="3">
        <v>106.24</v>
      </c>
      <c r="F1171" s="4">
        <v>106.24</v>
      </c>
      <c r="G1171" s="1">
        <v>2018</v>
      </c>
      <c r="H1171" s="1">
        <v>10</v>
      </c>
      <c r="I1171" s="1" t="s">
        <v>704</v>
      </c>
      <c r="J1171" s="1" t="s">
        <v>35</v>
      </c>
      <c r="K1171" s="1" t="s">
        <v>20</v>
      </c>
      <c r="L1171" s="1" t="s">
        <v>705</v>
      </c>
      <c r="M1171" s="1" t="s">
        <v>37</v>
      </c>
    </row>
    <row r="1172" spans="1:15" x14ac:dyDescent="0.25">
      <c r="A1172" s="1" t="s">
        <v>1681</v>
      </c>
      <c r="B1172" s="2">
        <v>43376</v>
      </c>
      <c r="C1172" s="1" t="s">
        <v>1682</v>
      </c>
      <c r="D1172" s="3">
        <v>20</v>
      </c>
      <c r="E1172" s="3">
        <v>2070.12</v>
      </c>
      <c r="F1172" s="4">
        <v>1725.1</v>
      </c>
      <c r="G1172" s="1">
        <v>2018</v>
      </c>
      <c r="H1172" s="1">
        <v>10</v>
      </c>
      <c r="I1172" s="1" t="s">
        <v>70</v>
      </c>
      <c r="J1172" s="1" t="s">
        <v>35</v>
      </c>
      <c r="K1172" s="1" t="s">
        <v>20</v>
      </c>
      <c r="L1172" s="1" t="s">
        <v>71</v>
      </c>
      <c r="M1172" s="1" t="s">
        <v>37</v>
      </c>
      <c r="O1172">
        <f>F1172*4.18</f>
        <v>7210.9179999999988</v>
      </c>
    </row>
    <row r="1173" spans="1:15" x14ac:dyDescent="0.25">
      <c r="A1173" s="1" t="s">
        <v>1683</v>
      </c>
      <c r="B1173" s="2">
        <v>43376</v>
      </c>
      <c r="C1173" s="1" t="s">
        <v>1684</v>
      </c>
      <c r="E1173" s="3">
        <v>359.4</v>
      </c>
      <c r="F1173" s="4">
        <v>359.4</v>
      </c>
      <c r="G1173" s="1">
        <v>2018</v>
      </c>
      <c r="H1173" s="1">
        <v>10</v>
      </c>
      <c r="I1173" s="1" t="s">
        <v>40</v>
      </c>
      <c r="J1173" s="1" t="s">
        <v>35</v>
      </c>
      <c r="K1173" s="1" t="s">
        <v>20</v>
      </c>
      <c r="L1173" s="1" t="s">
        <v>42</v>
      </c>
      <c r="M1173" s="1" t="s">
        <v>37</v>
      </c>
    </row>
    <row r="1174" spans="1:15" x14ac:dyDescent="0.25">
      <c r="A1174" s="1" t="s">
        <v>1685</v>
      </c>
      <c r="B1174" s="2">
        <v>43376</v>
      </c>
      <c r="C1174" s="1" t="s">
        <v>1686</v>
      </c>
      <c r="E1174" s="3">
        <v>46.8</v>
      </c>
      <c r="F1174" s="4">
        <v>46.8</v>
      </c>
      <c r="G1174" s="1">
        <v>2018</v>
      </c>
      <c r="H1174" s="1">
        <v>10</v>
      </c>
      <c r="I1174" s="1" t="s">
        <v>86</v>
      </c>
      <c r="J1174" s="1" t="s">
        <v>378</v>
      </c>
      <c r="K1174" s="1" t="s">
        <v>20</v>
      </c>
      <c r="L1174" s="1" t="s">
        <v>87</v>
      </c>
      <c r="M1174" s="1" t="s">
        <v>379</v>
      </c>
      <c r="O1174">
        <f>F1174*27.9</f>
        <v>1305.7199999999998</v>
      </c>
    </row>
    <row r="1175" spans="1:15" x14ac:dyDescent="0.25">
      <c r="A1175" s="1" t="s">
        <v>1687</v>
      </c>
      <c r="B1175" s="2">
        <v>43376</v>
      </c>
      <c r="C1175" s="1" t="s">
        <v>1295</v>
      </c>
      <c r="D1175" s="3">
        <v>20</v>
      </c>
      <c r="E1175" s="3">
        <v>118.67</v>
      </c>
      <c r="F1175" s="4">
        <v>98.89</v>
      </c>
      <c r="G1175" s="1">
        <v>2018</v>
      </c>
      <c r="H1175" s="1">
        <v>10</v>
      </c>
      <c r="I1175" s="1" t="s">
        <v>34</v>
      </c>
      <c r="J1175" s="1" t="s">
        <v>1106</v>
      </c>
      <c r="K1175" s="1" t="s">
        <v>20</v>
      </c>
      <c r="L1175" s="1" t="s">
        <v>36</v>
      </c>
      <c r="M1175" s="1" t="s">
        <v>1107</v>
      </c>
    </row>
    <row r="1176" spans="1:15" x14ac:dyDescent="0.25">
      <c r="A1176" s="1" t="s">
        <v>1688</v>
      </c>
      <c r="B1176" s="2">
        <v>43376</v>
      </c>
      <c r="C1176" s="1" t="s">
        <v>1689</v>
      </c>
      <c r="E1176" s="3">
        <v>278.89999999999998</v>
      </c>
      <c r="F1176" s="4">
        <v>278.89999999999998</v>
      </c>
      <c r="G1176" s="1">
        <v>2018</v>
      </c>
      <c r="H1176" s="1">
        <v>10</v>
      </c>
      <c r="I1176" s="1" t="s">
        <v>134</v>
      </c>
      <c r="J1176" s="1" t="s">
        <v>144</v>
      </c>
      <c r="K1176" s="1" t="s">
        <v>20</v>
      </c>
      <c r="L1176" s="1" t="s">
        <v>135</v>
      </c>
      <c r="M1176" s="1" t="s">
        <v>145</v>
      </c>
    </row>
    <row r="1177" spans="1:15" x14ac:dyDescent="0.25">
      <c r="A1177" s="1" t="s">
        <v>1690</v>
      </c>
      <c r="B1177" s="2">
        <v>43376</v>
      </c>
      <c r="C1177" s="1" t="s">
        <v>1691</v>
      </c>
      <c r="D1177" s="3">
        <v>20</v>
      </c>
      <c r="E1177" s="3">
        <v>172.19</v>
      </c>
      <c r="F1177" s="4">
        <v>143.49</v>
      </c>
      <c r="G1177" s="1">
        <v>2018</v>
      </c>
      <c r="H1177" s="1">
        <v>10</v>
      </c>
      <c r="I1177" s="1" t="s">
        <v>34</v>
      </c>
      <c r="J1177" s="1" t="s">
        <v>1106</v>
      </c>
      <c r="K1177" s="1" t="s">
        <v>20</v>
      </c>
      <c r="L1177" s="1" t="s">
        <v>36</v>
      </c>
      <c r="M1177" s="1" t="s">
        <v>1107</v>
      </c>
    </row>
    <row r="1178" spans="1:15" x14ac:dyDescent="0.25">
      <c r="A1178" s="1" t="s">
        <v>1692</v>
      </c>
      <c r="B1178" s="2">
        <v>43378</v>
      </c>
      <c r="C1178" s="1" t="s">
        <v>7904</v>
      </c>
      <c r="E1178" s="3">
        <v>206.06</v>
      </c>
      <c r="F1178" s="4">
        <v>206.06</v>
      </c>
      <c r="G1178" s="1">
        <v>2018</v>
      </c>
      <c r="H1178" s="1">
        <v>10</v>
      </c>
      <c r="I1178" s="1" t="s">
        <v>30</v>
      </c>
      <c r="J1178" s="1" t="s">
        <v>25</v>
      </c>
      <c r="K1178" s="1" t="s">
        <v>20</v>
      </c>
      <c r="L1178" s="1" t="s">
        <v>31</v>
      </c>
      <c r="M1178" s="1" t="s">
        <v>27</v>
      </c>
    </row>
    <row r="1179" spans="1:15" x14ac:dyDescent="0.25">
      <c r="A1179" s="1" t="s">
        <v>1693</v>
      </c>
      <c r="B1179" s="2">
        <v>43382</v>
      </c>
      <c r="C1179" s="1" t="s">
        <v>29</v>
      </c>
      <c r="E1179" s="3">
        <v>49.85</v>
      </c>
      <c r="F1179" s="4">
        <v>49.85</v>
      </c>
      <c r="G1179" s="1">
        <v>2018</v>
      </c>
      <c r="H1179" s="1">
        <v>10</v>
      </c>
      <c r="I1179" s="1" t="s">
        <v>30</v>
      </c>
      <c r="J1179" s="1" t="s">
        <v>25</v>
      </c>
      <c r="K1179" s="1" t="s">
        <v>20</v>
      </c>
      <c r="L1179" s="1" t="s">
        <v>31</v>
      </c>
      <c r="M1179" s="1" t="s">
        <v>27</v>
      </c>
    </row>
    <row r="1180" spans="1:15" x14ac:dyDescent="0.25">
      <c r="A1180" s="1" t="s">
        <v>1694</v>
      </c>
      <c r="B1180" s="2">
        <v>43383</v>
      </c>
      <c r="C1180" s="1" t="s">
        <v>1695</v>
      </c>
      <c r="D1180" s="3">
        <v>20</v>
      </c>
      <c r="E1180" s="3">
        <v>11.47</v>
      </c>
      <c r="F1180" s="4">
        <v>9.56</v>
      </c>
      <c r="G1180" s="1">
        <v>2018</v>
      </c>
      <c r="H1180" s="1">
        <v>10</v>
      </c>
      <c r="I1180" s="1" t="s">
        <v>56</v>
      </c>
      <c r="J1180" s="1" t="s">
        <v>378</v>
      </c>
      <c r="K1180" s="1" t="s">
        <v>20</v>
      </c>
      <c r="L1180" s="1" t="s">
        <v>57</v>
      </c>
      <c r="M1180" s="1" t="s">
        <v>379</v>
      </c>
      <c r="O1180">
        <f>F1180*1850</f>
        <v>17686</v>
      </c>
    </row>
    <row r="1181" spans="1:15" x14ac:dyDescent="0.25">
      <c r="A1181" s="1" t="s">
        <v>1696</v>
      </c>
      <c r="B1181" s="2">
        <v>43383</v>
      </c>
      <c r="C1181" s="1" t="s">
        <v>1697</v>
      </c>
      <c r="D1181" s="3">
        <v>20</v>
      </c>
      <c r="E1181" s="3">
        <v>234</v>
      </c>
      <c r="F1181" s="4">
        <v>195</v>
      </c>
      <c r="G1181" s="1">
        <v>2018</v>
      </c>
      <c r="H1181" s="1">
        <v>10</v>
      </c>
      <c r="I1181" s="1" t="s">
        <v>34</v>
      </c>
      <c r="J1181" s="1" t="s">
        <v>51</v>
      </c>
      <c r="K1181" s="1" t="s">
        <v>20</v>
      </c>
      <c r="L1181" s="1" t="s">
        <v>36</v>
      </c>
      <c r="M1181" s="1" t="s">
        <v>53</v>
      </c>
    </row>
    <row r="1182" spans="1:15" x14ac:dyDescent="0.25">
      <c r="A1182" s="1" t="s">
        <v>1698</v>
      </c>
      <c r="B1182" s="2">
        <v>43383</v>
      </c>
      <c r="C1182" s="1" t="s">
        <v>85</v>
      </c>
      <c r="E1182" s="3">
        <v>296.49</v>
      </c>
      <c r="F1182" s="4">
        <v>296.49</v>
      </c>
      <c r="G1182" s="1">
        <v>2018</v>
      </c>
      <c r="H1182" s="1">
        <v>10</v>
      </c>
      <c r="I1182" s="1" t="s">
        <v>86</v>
      </c>
      <c r="J1182" s="1" t="s">
        <v>41</v>
      </c>
      <c r="K1182" s="1" t="s">
        <v>20</v>
      </c>
      <c r="L1182" s="1" t="s">
        <v>87</v>
      </c>
      <c r="M1182" s="1" t="s">
        <v>43</v>
      </c>
      <c r="O1182">
        <f t="shared" ref="O1182:O1191" si="16">F1182/1.26</f>
        <v>235.30952380952382</v>
      </c>
    </row>
    <row r="1183" spans="1:15" x14ac:dyDescent="0.25">
      <c r="A1183" s="1" t="s">
        <v>1698</v>
      </c>
      <c r="B1183" s="2">
        <v>43383</v>
      </c>
      <c r="C1183" s="1" t="s">
        <v>85</v>
      </c>
      <c r="E1183" s="3">
        <v>259.16000000000003</v>
      </c>
      <c r="F1183" s="4">
        <v>259.16000000000003</v>
      </c>
      <c r="G1183" s="1">
        <v>2018</v>
      </c>
      <c r="H1183" s="1">
        <v>10</v>
      </c>
      <c r="I1183" s="1" t="s">
        <v>86</v>
      </c>
      <c r="J1183" s="1" t="s">
        <v>41</v>
      </c>
      <c r="K1183" s="1" t="s">
        <v>20</v>
      </c>
      <c r="L1183" s="1" t="s">
        <v>87</v>
      </c>
      <c r="M1183" s="1" t="s">
        <v>43</v>
      </c>
      <c r="O1183">
        <f t="shared" si="16"/>
        <v>205.6825396825397</v>
      </c>
    </row>
    <row r="1184" spans="1:15" x14ac:dyDescent="0.25">
      <c r="A1184" s="1" t="s">
        <v>1698</v>
      </c>
      <c r="B1184" s="2">
        <v>43383</v>
      </c>
      <c r="C1184" s="1" t="s">
        <v>85</v>
      </c>
      <c r="E1184" s="3">
        <v>231.87</v>
      </c>
      <c r="F1184" s="4">
        <v>231.87</v>
      </c>
      <c r="G1184" s="1">
        <v>2018</v>
      </c>
      <c r="H1184" s="1">
        <v>10</v>
      </c>
      <c r="I1184" s="1" t="s">
        <v>86</v>
      </c>
      <c r="J1184" s="1" t="s">
        <v>41</v>
      </c>
      <c r="K1184" s="1" t="s">
        <v>20</v>
      </c>
      <c r="L1184" s="1" t="s">
        <v>87</v>
      </c>
      <c r="M1184" s="1" t="s">
        <v>43</v>
      </c>
      <c r="O1184">
        <f t="shared" si="16"/>
        <v>184.02380952380952</v>
      </c>
    </row>
    <row r="1185" spans="1:15" x14ac:dyDescent="0.25">
      <c r="A1185" s="1" t="s">
        <v>1699</v>
      </c>
      <c r="B1185" s="2">
        <v>43383</v>
      </c>
      <c r="C1185" s="1" t="s">
        <v>85</v>
      </c>
      <c r="D1185" s="3">
        <v>20</v>
      </c>
      <c r="E1185" s="3">
        <v>130.12</v>
      </c>
      <c r="F1185" s="4">
        <v>108.43</v>
      </c>
      <c r="G1185" s="1">
        <v>2018</v>
      </c>
      <c r="H1185" s="1">
        <v>10</v>
      </c>
      <c r="I1185" s="1" t="s">
        <v>70</v>
      </c>
      <c r="J1185" s="1" t="s">
        <v>41</v>
      </c>
      <c r="K1185" s="1" t="s">
        <v>20</v>
      </c>
      <c r="L1185" s="1" t="s">
        <v>71</v>
      </c>
      <c r="M1185" s="1" t="s">
        <v>43</v>
      </c>
      <c r="O1185">
        <f t="shared" si="16"/>
        <v>86.055555555555557</v>
      </c>
    </row>
    <row r="1186" spans="1:15" x14ac:dyDescent="0.25">
      <c r="A1186" s="1" t="s">
        <v>1700</v>
      </c>
      <c r="B1186" s="2">
        <v>43383</v>
      </c>
      <c r="C1186" s="1" t="s">
        <v>85</v>
      </c>
      <c r="E1186" s="3">
        <v>108.37</v>
      </c>
      <c r="F1186" s="4">
        <v>108.37</v>
      </c>
      <c r="G1186" s="1">
        <v>2018</v>
      </c>
      <c r="H1186" s="1">
        <v>10</v>
      </c>
      <c r="I1186" s="1" t="s">
        <v>40</v>
      </c>
      <c r="J1186" s="1" t="s">
        <v>41</v>
      </c>
      <c r="K1186" s="1" t="s">
        <v>20</v>
      </c>
      <c r="L1186" s="1" t="s">
        <v>42</v>
      </c>
      <c r="M1186" s="1" t="s">
        <v>43</v>
      </c>
      <c r="O1186">
        <f t="shared" si="16"/>
        <v>86.007936507936506</v>
      </c>
    </row>
    <row r="1187" spans="1:15" x14ac:dyDescent="0.25">
      <c r="A1187" s="1" t="s">
        <v>1698</v>
      </c>
      <c r="B1187" s="2">
        <v>43383</v>
      </c>
      <c r="C1187" s="1" t="s">
        <v>85</v>
      </c>
      <c r="D1187" s="3">
        <v>20</v>
      </c>
      <c r="E1187" s="3">
        <v>128.86000000000001</v>
      </c>
      <c r="F1187" s="4">
        <v>107.38</v>
      </c>
      <c r="G1187" s="1">
        <v>2018</v>
      </c>
      <c r="H1187" s="1">
        <v>10</v>
      </c>
      <c r="I1187" s="1" t="s">
        <v>34</v>
      </c>
      <c r="J1187" s="1" t="s">
        <v>41</v>
      </c>
      <c r="K1187" s="1" t="s">
        <v>20</v>
      </c>
      <c r="L1187" s="1" t="s">
        <v>36</v>
      </c>
      <c r="M1187" s="1" t="s">
        <v>43</v>
      </c>
      <c r="O1187">
        <f t="shared" si="16"/>
        <v>85.222222222222214</v>
      </c>
    </row>
    <row r="1188" spans="1:15" x14ac:dyDescent="0.25">
      <c r="A1188" s="1" t="s">
        <v>1698</v>
      </c>
      <c r="B1188" s="2">
        <v>43383</v>
      </c>
      <c r="C1188" s="1" t="s">
        <v>85</v>
      </c>
      <c r="E1188" s="3">
        <v>92.72</v>
      </c>
      <c r="F1188" s="4">
        <v>92.72</v>
      </c>
      <c r="G1188" s="1">
        <v>2018</v>
      </c>
      <c r="H1188" s="1">
        <v>10</v>
      </c>
      <c r="I1188" s="1" t="s">
        <v>86</v>
      </c>
      <c r="J1188" s="1" t="s">
        <v>41</v>
      </c>
      <c r="K1188" s="1" t="s">
        <v>20</v>
      </c>
      <c r="L1188" s="1" t="s">
        <v>87</v>
      </c>
      <c r="M1188" s="1" t="s">
        <v>43</v>
      </c>
      <c r="O1188">
        <f t="shared" si="16"/>
        <v>73.587301587301582</v>
      </c>
    </row>
    <row r="1189" spans="1:15" x14ac:dyDescent="0.25">
      <c r="A1189" s="1" t="s">
        <v>1698</v>
      </c>
      <c r="B1189" s="2">
        <v>43383</v>
      </c>
      <c r="C1189" s="1" t="s">
        <v>85</v>
      </c>
      <c r="E1189" s="3">
        <v>86.01</v>
      </c>
      <c r="F1189" s="4">
        <v>86.01</v>
      </c>
      <c r="G1189" s="1">
        <v>2018</v>
      </c>
      <c r="H1189" s="1">
        <v>10</v>
      </c>
      <c r="I1189" s="1" t="s">
        <v>86</v>
      </c>
      <c r="J1189" s="1" t="s">
        <v>41</v>
      </c>
      <c r="K1189" s="1" t="s">
        <v>20</v>
      </c>
      <c r="L1189" s="1" t="s">
        <v>87</v>
      </c>
      <c r="M1189" s="1" t="s">
        <v>43</v>
      </c>
      <c r="O1189">
        <f t="shared" si="16"/>
        <v>68.261904761904759</v>
      </c>
    </row>
    <row r="1190" spans="1:15" x14ac:dyDescent="0.25">
      <c r="A1190" s="1" t="s">
        <v>1698</v>
      </c>
      <c r="B1190" s="2">
        <v>43383</v>
      </c>
      <c r="C1190" s="1" t="s">
        <v>85</v>
      </c>
      <c r="D1190" s="3">
        <v>20</v>
      </c>
      <c r="E1190" s="3">
        <v>88.31</v>
      </c>
      <c r="F1190" s="4">
        <v>73.59</v>
      </c>
      <c r="G1190" s="1">
        <v>2018</v>
      </c>
      <c r="H1190" s="1">
        <v>10</v>
      </c>
      <c r="I1190" s="1" t="s">
        <v>34</v>
      </c>
      <c r="J1190" s="1" t="s">
        <v>41</v>
      </c>
      <c r="K1190" s="1" t="s">
        <v>20</v>
      </c>
      <c r="L1190" s="1" t="s">
        <v>36</v>
      </c>
      <c r="M1190" s="1" t="s">
        <v>43</v>
      </c>
      <c r="O1190">
        <f t="shared" si="16"/>
        <v>58.404761904761905</v>
      </c>
    </row>
    <row r="1191" spans="1:15" x14ac:dyDescent="0.25">
      <c r="A1191" s="1" t="s">
        <v>1698</v>
      </c>
      <c r="B1191" s="2">
        <v>43383</v>
      </c>
      <c r="C1191" s="1" t="s">
        <v>85</v>
      </c>
      <c r="E1191" s="3">
        <v>69.239999999999995</v>
      </c>
      <c r="F1191" s="4">
        <v>69.239999999999995</v>
      </c>
      <c r="G1191" s="1">
        <v>2018</v>
      </c>
      <c r="H1191" s="1">
        <v>10</v>
      </c>
      <c r="I1191" s="1" t="s">
        <v>86</v>
      </c>
      <c r="J1191" s="1" t="s">
        <v>41</v>
      </c>
      <c r="K1191" s="1" t="s">
        <v>20</v>
      </c>
      <c r="L1191" s="1" t="s">
        <v>87</v>
      </c>
      <c r="M1191" s="1" t="s">
        <v>43</v>
      </c>
      <c r="O1191">
        <f t="shared" si="16"/>
        <v>54.952380952380949</v>
      </c>
    </row>
    <row r="1192" spans="1:15" x14ac:dyDescent="0.25">
      <c r="A1192" s="1" t="s">
        <v>1701</v>
      </c>
      <c r="B1192" s="2">
        <v>43383</v>
      </c>
      <c r="C1192" s="1" t="s">
        <v>1702</v>
      </c>
      <c r="E1192" s="3">
        <v>27.36</v>
      </c>
      <c r="F1192" s="4">
        <v>27.36</v>
      </c>
      <c r="G1192" s="1">
        <v>2018</v>
      </c>
      <c r="H1192" s="1">
        <v>10</v>
      </c>
      <c r="I1192" s="1" t="s">
        <v>111</v>
      </c>
      <c r="J1192" s="1" t="s">
        <v>98</v>
      </c>
      <c r="K1192" s="1" t="s">
        <v>20</v>
      </c>
      <c r="L1192" s="1" t="s">
        <v>112</v>
      </c>
      <c r="M1192" s="1" t="s">
        <v>100</v>
      </c>
    </row>
    <row r="1193" spans="1:15" x14ac:dyDescent="0.25">
      <c r="A1193" s="1" t="s">
        <v>1703</v>
      </c>
      <c r="B1193" s="2">
        <v>43383</v>
      </c>
      <c r="C1193" s="1" t="s">
        <v>1704</v>
      </c>
      <c r="D1193" s="3">
        <v>20</v>
      </c>
      <c r="E1193" s="3">
        <v>396.42</v>
      </c>
      <c r="F1193" s="4">
        <v>330.35</v>
      </c>
      <c r="G1193" s="1">
        <v>2018</v>
      </c>
      <c r="H1193" s="1">
        <v>10</v>
      </c>
      <c r="I1193" s="1" t="s">
        <v>34</v>
      </c>
      <c r="J1193" s="1" t="s">
        <v>237</v>
      </c>
      <c r="K1193" s="1" t="s">
        <v>20</v>
      </c>
      <c r="L1193" s="1" t="s">
        <v>36</v>
      </c>
      <c r="M1193" s="1" t="s">
        <v>238</v>
      </c>
      <c r="O1193" s="1">
        <f>F1193*23</f>
        <v>7598.05</v>
      </c>
    </row>
    <row r="1194" spans="1:15" x14ac:dyDescent="0.25">
      <c r="A1194" s="1" t="s">
        <v>1705</v>
      </c>
      <c r="B1194" s="2">
        <v>43383</v>
      </c>
      <c r="C1194" s="1" t="s">
        <v>1706</v>
      </c>
      <c r="E1194" s="3">
        <v>41.25</v>
      </c>
      <c r="F1194" s="4">
        <v>41.25</v>
      </c>
      <c r="G1194" s="1">
        <v>2018</v>
      </c>
      <c r="H1194" s="1">
        <v>10</v>
      </c>
      <c r="I1194" s="1" t="s">
        <v>91</v>
      </c>
      <c r="J1194" s="1" t="s">
        <v>207</v>
      </c>
      <c r="K1194" s="1" t="s">
        <v>20</v>
      </c>
      <c r="L1194" s="1" t="s">
        <v>93</v>
      </c>
      <c r="M1194" s="1" t="s">
        <v>208</v>
      </c>
    </row>
    <row r="1195" spans="1:15" x14ac:dyDescent="0.25">
      <c r="A1195" s="1" t="s">
        <v>1707</v>
      </c>
      <c r="B1195" s="2">
        <v>43383</v>
      </c>
      <c r="C1195" s="1" t="s">
        <v>1708</v>
      </c>
      <c r="E1195" s="3">
        <v>70.44</v>
      </c>
      <c r="F1195" s="4">
        <v>70.44</v>
      </c>
      <c r="G1195" s="1">
        <v>2018</v>
      </c>
      <c r="H1195" s="1">
        <v>10</v>
      </c>
      <c r="I1195" s="1" t="s">
        <v>86</v>
      </c>
      <c r="J1195" s="1" t="s">
        <v>35</v>
      </c>
      <c r="K1195" s="1" t="s">
        <v>20</v>
      </c>
      <c r="L1195" s="1" t="s">
        <v>87</v>
      </c>
      <c r="M1195" s="1" t="s">
        <v>37</v>
      </c>
      <c r="O1195">
        <f>F1195*5.226921047</f>
        <v>368.18431855068002</v>
      </c>
    </row>
    <row r="1196" spans="1:15" x14ac:dyDescent="0.25">
      <c r="A1196" s="1" t="s">
        <v>1698</v>
      </c>
      <c r="B1196" s="2">
        <v>43383</v>
      </c>
      <c r="C1196" s="1" t="s">
        <v>476</v>
      </c>
      <c r="E1196" s="3">
        <v>23</v>
      </c>
      <c r="F1196" s="4">
        <v>23</v>
      </c>
      <c r="G1196" s="1">
        <v>2018</v>
      </c>
      <c r="H1196" s="1">
        <v>10</v>
      </c>
      <c r="I1196" s="1" t="s">
        <v>312</v>
      </c>
      <c r="J1196" s="1" t="s">
        <v>41</v>
      </c>
      <c r="K1196" s="1" t="s">
        <v>20</v>
      </c>
      <c r="L1196" s="1" t="s">
        <v>313</v>
      </c>
      <c r="M1196" s="1" t="s">
        <v>43</v>
      </c>
    </row>
    <row r="1197" spans="1:15" x14ac:dyDescent="0.25">
      <c r="A1197" s="1" t="s">
        <v>1709</v>
      </c>
      <c r="B1197" s="2">
        <v>43383</v>
      </c>
      <c r="C1197" s="1" t="s">
        <v>7883</v>
      </c>
      <c r="E1197" s="3">
        <v>51.84</v>
      </c>
      <c r="F1197" s="4">
        <v>51.84</v>
      </c>
      <c r="G1197" s="1">
        <v>2018</v>
      </c>
      <c r="H1197" s="1">
        <v>10</v>
      </c>
      <c r="I1197" s="1" t="s">
        <v>46</v>
      </c>
      <c r="J1197" s="1" t="s">
        <v>25</v>
      </c>
      <c r="K1197" s="1" t="s">
        <v>20</v>
      </c>
      <c r="L1197" s="1" t="s">
        <v>47</v>
      </c>
      <c r="M1197" s="1" t="s">
        <v>27</v>
      </c>
      <c r="O1197">
        <f>F1197*5.3</f>
        <v>274.75200000000001</v>
      </c>
    </row>
    <row r="1198" spans="1:15" x14ac:dyDescent="0.25">
      <c r="A1198" s="1" t="s">
        <v>1710</v>
      </c>
      <c r="B1198" s="2">
        <v>43383</v>
      </c>
      <c r="C1198" s="1" t="s">
        <v>7883</v>
      </c>
      <c r="E1198" s="3">
        <v>25.92</v>
      </c>
      <c r="F1198" s="4">
        <v>25.92</v>
      </c>
      <c r="G1198" s="1">
        <v>2018</v>
      </c>
      <c r="H1198" s="1">
        <v>10</v>
      </c>
      <c r="I1198" s="1" t="s">
        <v>46</v>
      </c>
      <c r="J1198" s="1" t="s">
        <v>25</v>
      </c>
      <c r="K1198" s="1" t="s">
        <v>20</v>
      </c>
      <c r="L1198" s="1" t="s">
        <v>47</v>
      </c>
      <c r="M1198" s="1" t="s">
        <v>27</v>
      </c>
      <c r="O1198">
        <f>F1198*5.3</f>
        <v>137.376</v>
      </c>
    </row>
    <row r="1199" spans="1:15" x14ac:dyDescent="0.25">
      <c r="A1199" s="1" t="s">
        <v>1711</v>
      </c>
      <c r="B1199" s="2">
        <v>43383</v>
      </c>
      <c r="C1199" s="1" t="s">
        <v>1712</v>
      </c>
      <c r="E1199" s="3">
        <v>63.5</v>
      </c>
      <c r="F1199" s="4">
        <v>63.5</v>
      </c>
      <c r="G1199" s="1">
        <v>2018</v>
      </c>
      <c r="H1199" s="1">
        <v>10</v>
      </c>
      <c r="I1199" s="1" t="s">
        <v>91</v>
      </c>
      <c r="J1199" s="1" t="s">
        <v>98</v>
      </c>
      <c r="K1199" s="1" t="s">
        <v>20</v>
      </c>
      <c r="L1199" s="1" t="s">
        <v>93</v>
      </c>
      <c r="M1199" s="1" t="s">
        <v>100</v>
      </c>
      <c r="O1199">
        <f>F1199*27.9</f>
        <v>1771.6499999999999</v>
      </c>
    </row>
    <row r="1200" spans="1:15" x14ac:dyDescent="0.25">
      <c r="A1200" s="1" t="s">
        <v>1713</v>
      </c>
      <c r="B1200" s="2">
        <v>43383</v>
      </c>
      <c r="C1200" s="1" t="s">
        <v>1714</v>
      </c>
      <c r="E1200" s="3">
        <v>43.96</v>
      </c>
      <c r="F1200" s="4">
        <v>43.96</v>
      </c>
      <c r="G1200" s="1">
        <v>2018</v>
      </c>
      <c r="H1200" s="1">
        <v>10</v>
      </c>
      <c r="I1200" s="1" t="s">
        <v>30</v>
      </c>
      <c r="J1200" s="1" t="s">
        <v>35</v>
      </c>
      <c r="K1200" s="1" t="s">
        <v>20</v>
      </c>
      <c r="L1200" s="1" t="s">
        <v>1715</v>
      </c>
      <c r="M1200" s="1" t="s">
        <v>37</v>
      </c>
    </row>
    <row r="1201" spans="1:15" x14ac:dyDescent="0.25">
      <c r="A1201" s="1" t="s">
        <v>1716</v>
      </c>
      <c r="B1201" s="2">
        <v>43383</v>
      </c>
      <c r="C1201" s="1" t="s">
        <v>1527</v>
      </c>
      <c r="D1201" s="3">
        <v>13</v>
      </c>
      <c r="E1201" s="3">
        <v>56.99</v>
      </c>
      <c r="F1201" s="4">
        <v>50.43</v>
      </c>
      <c r="G1201" s="1">
        <v>2018</v>
      </c>
      <c r="H1201" s="1">
        <v>10</v>
      </c>
      <c r="I1201" s="1" t="s">
        <v>34</v>
      </c>
      <c r="J1201" s="1" t="s">
        <v>378</v>
      </c>
      <c r="K1201" s="1" t="s">
        <v>20</v>
      </c>
      <c r="L1201" s="1" t="s">
        <v>36</v>
      </c>
      <c r="M1201" s="1" t="s">
        <v>379</v>
      </c>
    </row>
    <row r="1202" spans="1:15" x14ac:dyDescent="0.25">
      <c r="A1202" s="1" t="s">
        <v>1717</v>
      </c>
      <c r="B1202" s="2">
        <v>43383</v>
      </c>
      <c r="C1202" s="1" t="s">
        <v>1718</v>
      </c>
      <c r="D1202" s="3">
        <v>20</v>
      </c>
      <c r="E1202" s="3">
        <v>321.87</v>
      </c>
      <c r="F1202" s="4">
        <v>268.22000000000003</v>
      </c>
      <c r="G1202" s="1">
        <v>2018</v>
      </c>
      <c r="H1202" s="1">
        <v>10</v>
      </c>
      <c r="I1202" s="1" t="s">
        <v>56</v>
      </c>
      <c r="J1202" s="1" t="s">
        <v>378</v>
      </c>
      <c r="K1202" s="1" t="s">
        <v>20</v>
      </c>
      <c r="L1202" s="1" t="s">
        <v>57</v>
      </c>
      <c r="M1202" s="1" t="s">
        <v>379</v>
      </c>
    </row>
    <row r="1203" spans="1:15" x14ac:dyDescent="0.25">
      <c r="A1203" s="1" t="s">
        <v>1698</v>
      </c>
      <c r="B1203" s="2">
        <v>43383</v>
      </c>
      <c r="C1203" s="1" t="s">
        <v>59</v>
      </c>
      <c r="D1203" s="3">
        <v>20</v>
      </c>
      <c r="E1203" s="3">
        <v>7.2</v>
      </c>
      <c r="F1203" s="4">
        <v>6</v>
      </c>
      <c r="G1203" s="1">
        <v>2018</v>
      </c>
      <c r="H1203" s="1">
        <v>10</v>
      </c>
      <c r="I1203" s="1" t="s">
        <v>56</v>
      </c>
      <c r="J1203" s="1" t="s">
        <v>41</v>
      </c>
      <c r="K1203" s="1" t="s">
        <v>20</v>
      </c>
      <c r="L1203" s="1" t="s">
        <v>57</v>
      </c>
      <c r="M1203" s="1" t="s">
        <v>43</v>
      </c>
    </row>
    <row r="1204" spans="1:15" x14ac:dyDescent="0.25">
      <c r="A1204" s="1" t="s">
        <v>1698</v>
      </c>
      <c r="B1204" s="2">
        <v>43383</v>
      </c>
      <c r="C1204" s="1" t="s">
        <v>59</v>
      </c>
      <c r="E1204" s="3">
        <v>58.15</v>
      </c>
      <c r="F1204" s="4">
        <v>58.15</v>
      </c>
      <c r="G1204" s="1">
        <v>2018</v>
      </c>
      <c r="H1204" s="1">
        <v>10</v>
      </c>
      <c r="I1204" s="1" t="s">
        <v>86</v>
      </c>
      <c r="J1204" s="1" t="s">
        <v>41</v>
      </c>
      <c r="K1204" s="1" t="s">
        <v>20</v>
      </c>
      <c r="L1204" s="1" t="s">
        <v>87</v>
      </c>
      <c r="M1204" s="1" t="s">
        <v>43</v>
      </c>
    </row>
    <row r="1205" spans="1:15" x14ac:dyDescent="0.25">
      <c r="A1205" s="1" t="s">
        <v>1698</v>
      </c>
      <c r="B1205" s="2">
        <v>43383</v>
      </c>
      <c r="C1205" s="1" t="s">
        <v>1018</v>
      </c>
      <c r="E1205" s="3">
        <v>80.14</v>
      </c>
      <c r="F1205" s="4">
        <v>80.14</v>
      </c>
      <c r="G1205" s="1">
        <v>2018</v>
      </c>
      <c r="H1205" s="1">
        <v>10</v>
      </c>
      <c r="I1205" s="1" t="s">
        <v>86</v>
      </c>
      <c r="J1205" s="1" t="s">
        <v>41</v>
      </c>
      <c r="K1205" s="1" t="s">
        <v>20</v>
      </c>
      <c r="L1205" s="1" t="s">
        <v>87</v>
      </c>
      <c r="M1205" s="1" t="s">
        <v>43</v>
      </c>
    </row>
    <row r="1206" spans="1:15" x14ac:dyDescent="0.25">
      <c r="A1206" s="1" t="s">
        <v>1719</v>
      </c>
      <c r="B1206" s="2">
        <v>43383</v>
      </c>
      <c r="C1206" s="1" t="s">
        <v>1720</v>
      </c>
      <c r="E1206" s="3">
        <v>196.62</v>
      </c>
      <c r="F1206" s="4">
        <v>196.62</v>
      </c>
      <c r="G1206" s="1">
        <v>2018</v>
      </c>
      <c r="H1206" s="1">
        <v>10</v>
      </c>
      <c r="I1206" s="1" t="s">
        <v>91</v>
      </c>
      <c r="J1206" s="1" t="s">
        <v>35</v>
      </c>
      <c r="K1206" s="1" t="s">
        <v>20</v>
      </c>
      <c r="L1206" s="1" t="s">
        <v>93</v>
      </c>
      <c r="M1206" s="1" t="s">
        <v>37</v>
      </c>
      <c r="O1206">
        <f>F1206*350</f>
        <v>68817</v>
      </c>
    </row>
    <row r="1207" spans="1:15" x14ac:dyDescent="0.25">
      <c r="A1207" s="1" t="s">
        <v>1721</v>
      </c>
      <c r="B1207" s="2">
        <v>43383</v>
      </c>
      <c r="C1207" s="1" t="s">
        <v>523</v>
      </c>
      <c r="D1207" s="3">
        <v>20</v>
      </c>
      <c r="E1207" s="3">
        <v>71.98</v>
      </c>
      <c r="F1207" s="4">
        <v>59.98</v>
      </c>
      <c r="G1207" s="1">
        <v>2018</v>
      </c>
      <c r="H1207" s="1">
        <v>10</v>
      </c>
      <c r="I1207" s="1" t="s">
        <v>34</v>
      </c>
      <c r="J1207" s="1" t="s">
        <v>35</v>
      </c>
      <c r="K1207" s="1" t="s">
        <v>20</v>
      </c>
      <c r="L1207" s="1" t="s">
        <v>36</v>
      </c>
      <c r="M1207" s="1" t="s">
        <v>37</v>
      </c>
      <c r="O1207">
        <f>F1207*72.79120024</f>
        <v>4366.0161903951994</v>
      </c>
    </row>
    <row r="1208" spans="1:15" x14ac:dyDescent="0.25">
      <c r="A1208" s="1" t="s">
        <v>1722</v>
      </c>
      <c r="B1208" s="2">
        <v>43388</v>
      </c>
      <c r="C1208" s="1" t="s">
        <v>29</v>
      </c>
      <c r="E1208" s="3">
        <v>31.34</v>
      </c>
      <c r="F1208" s="4">
        <v>31.34</v>
      </c>
      <c r="G1208" s="1">
        <v>2018</v>
      </c>
      <c r="H1208" s="1">
        <v>10</v>
      </c>
      <c r="I1208" s="1" t="s">
        <v>30</v>
      </c>
      <c r="J1208" s="1" t="s">
        <v>25</v>
      </c>
      <c r="K1208" s="1" t="s">
        <v>20</v>
      </c>
      <c r="L1208" s="1" t="s">
        <v>31</v>
      </c>
      <c r="M1208" s="1" t="s">
        <v>27</v>
      </c>
    </row>
    <row r="1209" spans="1:15" x14ac:dyDescent="0.25">
      <c r="A1209" s="1" t="s">
        <v>1723</v>
      </c>
      <c r="B1209" s="2">
        <v>43388</v>
      </c>
      <c r="C1209" s="1" t="s">
        <v>29</v>
      </c>
      <c r="E1209" s="3">
        <v>71.59</v>
      </c>
      <c r="F1209" s="4">
        <v>71.59</v>
      </c>
      <c r="G1209" s="1">
        <v>2018</v>
      </c>
      <c r="H1209" s="1">
        <v>10</v>
      </c>
      <c r="I1209" s="1" t="s">
        <v>30</v>
      </c>
      <c r="J1209" s="1" t="s">
        <v>25</v>
      </c>
      <c r="K1209" s="1" t="s">
        <v>20</v>
      </c>
      <c r="L1209" s="1" t="s">
        <v>31</v>
      </c>
      <c r="M1209" s="1" t="s">
        <v>27</v>
      </c>
    </row>
    <row r="1210" spans="1:15" x14ac:dyDescent="0.25">
      <c r="A1210" s="1" t="s">
        <v>1724</v>
      </c>
      <c r="B1210" s="2">
        <v>43390</v>
      </c>
      <c r="C1210" s="1" t="s">
        <v>1725</v>
      </c>
      <c r="E1210" s="3">
        <v>120.04</v>
      </c>
      <c r="F1210" s="4">
        <v>120.04</v>
      </c>
      <c r="G1210" s="1">
        <v>2018</v>
      </c>
      <c r="H1210" s="1">
        <v>10</v>
      </c>
      <c r="I1210" s="1" t="s">
        <v>40</v>
      </c>
      <c r="J1210" s="1" t="s">
        <v>35</v>
      </c>
      <c r="K1210" s="1" t="s">
        <v>20</v>
      </c>
      <c r="L1210" s="1" t="s">
        <v>42</v>
      </c>
      <c r="M1210" s="1" t="s">
        <v>37</v>
      </c>
    </row>
    <row r="1211" spans="1:15" x14ac:dyDescent="0.25">
      <c r="A1211" s="1" t="s">
        <v>1726</v>
      </c>
      <c r="B1211" s="2">
        <v>43390</v>
      </c>
      <c r="C1211" s="1" t="s">
        <v>1727</v>
      </c>
      <c r="E1211" s="3">
        <v>49</v>
      </c>
      <c r="F1211" s="4">
        <v>49</v>
      </c>
      <c r="G1211" s="1">
        <v>2018</v>
      </c>
      <c r="H1211" s="1">
        <v>10</v>
      </c>
      <c r="I1211" s="1" t="s">
        <v>97</v>
      </c>
      <c r="J1211" s="1" t="s">
        <v>207</v>
      </c>
      <c r="K1211" s="1" t="s">
        <v>20</v>
      </c>
      <c r="L1211" s="1" t="s">
        <v>99</v>
      </c>
      <c r="M1211" s="1" t="s">
        <v>208</v>
      </c>
      <c r="O1211">
        <v>1500</v>
      </c>
    </row>
    <row r="1212" spans="1:15" x14ac:dyDescent="0.25">
      <c r="A1212" s="1" t="s">
        <v>1728</v>
      </c>
      <c r="B1212" s="2">
        <v>43390</v>
      </c>
      <c r="C1212" s="1" t="s">
        <v>85</v>
      </c>
      <c r="D1212" s="3">
        <v>20</v>
      </c>
      <c r="E1212" s="3">
        <v>171.56</v>
      </c>
      <c r="F1212" s="4">
        <v>142.97</v>
      </c>
      <c r="G1212" s="1">
        <v>2018</v>
      </c>
      <c r="H1212" s="1">
        <v>10</v>
      </c>
      <c r="I1212" s="1" t="s">
        <v>70</v>
      </c>
      <c r="J1212" s="1" t="s">
        <v>41</v>
      </c>
      <c r="K1212" s="1" t="s">
        <v>20</v>
      </c>
      <c r="L1212" s="1" t="s">
        <v>71</v>
      </c>
      <c r="M1212" s="1" t="s">
        <v>43</v>
      </c>
      <c r="O1212">
        <f>F1212/1.26</f>
        <v>113.46825396825396</v>
      </c>
    </row>
    <row r="1213" spans="1:15" x14ac:dyDescent="0.25">
      <c r="A1213" s="1" t="s">
        <v>1729</v>
      </c>
      <c r="B1213" s="2">
        <v>43390</v>
      </c>
      <c r="C1213" s="1" t="s">
        <v>85</v>
      </c>
      <c r="E1213" s="3">
        <v>44.03</v>
      </c>
      <c r="F1213" s="4">
        <v>44.03</v>
      </c>
      <c r="G1213" s="1">
        <v>2018</v>
      </c>
      <c r="H1213" s="1">
        <v>10</v>
      </c>
      <c r="I1213" s="1" t="s">
        <v>40</v>
      </c>
      <c r="J1213" s="1" t="s">
        <v>41</v>
      </c>
      <c r="K1213" s="1" t="s">
        <v>20</v>
      </c>
      <c r="L1213" s="1" t="s">
        <v>42</v>
      </c>
      <c r="M1213" s="1" t="s">
        <v>43</v>
      </c>
      <c r="O1213">
        <f>F1213/1.26</f>
        <v>34.944444444444443</v>
      </c>
    </row>
    <row r="1214" spans="1:15" x14ac:dyDescent="0.25">
      <c r="A1214" s="1" t="s">
        <v>1730</v>
      </c>
      <c r="B1214" s="2">
        <v>43390</v>
      </c>
      <c r="C1214" s="1" t="s">
        <v>39</v>
      </c>
      <c r="E1214" s="3">
        <v>595.32000000000005</v>
      </c>
      <c r="F1214" s="4">
        <v>595.32000000000005</v>
      </c>
      <c r="G1214" s="1">
        <v>2018</v>
      </c>
      <c r="H1214" s="1">
        <v>10</v>
      </c>
      <c r="I1214" s="1" t="s">
        <v>40</v>
      </c>
      <c r="J1214" s="1" t="s">
        <v>41</v>
      </c>
      <c r="K1214" s="1" t="s">
        <v>20</v>
      </c>
      <c r="L1214" s="1" t="s">
        <v>42</v>
      </c>
      <c r="M1214" s="1" t="s">
        <v>43</v>
      </c>
      <c r="O1214">
        <f>F1214/1.26</f>
        <v>472.47619047619054</v>
      </c>
    </row>
    <row r="1215" spans="1:15" x14ac:dyDescent="0.25">
      <c r="A1215" s="1" t="s">
        <v>1731</v>
      </c>
      <c r="B1215" s="2">
        <v>43390</v>
      </c>
      <c r="C1215" s="1" t="s">
        <v>39</v>
      </c>
      <c r="E1215" s="3">
        <v>214.5</v>
      </c>
      <c r="F1215" s="4">
        <v>214.5</v>
      </c>
      <c r="G1215" s="1">
        <v>2018</v>
      </c>
      <c r="H1215" s="1">
        <v>10</v>
      </c>
      <c r="I1215" s="1" t="s">
        <v>40</v>
      </c>
      <c r="J1215" s="1" t="s">
        <v>41</v>
      </c>
      <c r="K1215" s="1" t="s">
        <v>20</v>
      </c>
      <c r="L1215" s="1" t="s">
        <v>42</v>
      </c>
      <c r="M1215" s="1" t="s">
        <v>43</v>
      </c>
      <c r="O1215">
        <f>F1215/1.26</f>
        <v>170.23809523809524</v>
      </c>
    </row>
    <row r="1216" spans="1:15" x14ac:dyDescent="0.25">
      <c r="A1216" s="1" t="s">
        <v>1732</v>
      </c>
      <c r="B1216" s="2">
        <v>43390</v>
      </c>
      <c r="C1216" s="1" t="s">
        <v>1733</v>
      </c>
      <c r="E1216" s="3">
        <v>18.149999999999999</v>
      </c>
      <c r="F1216" s="4">
        <v>18.149999999999999</v>
      </c>
      <c r="G1216" s="1">
        <v>2018</v>
      </c>
      <c r="H1216" s="1">
        <v>10</v>
      </c>
      <c r="I1216" s="1" t="s">
        <v>1734</v>
      </c>
      <c r="J1216" s="1" t="s">
        <v>35</v>
      </c>
      <c r="K1216" s="1" t="s">
        <v>20</v>
      </c>
      <c r="L1216" s="1" t="s">
        <v>1735</v>
      </c>
      <c r="M1216" s="1" t="s">
        <v>37</v>
      </c>
    </row>
    <row r="1217" spans="1:15" x14ac:dyDescent="0.25">
      <c r="A1217" s="1" t="s">
        <v>1736</v>
      </c>
      <c r="B1217" s="2">
        <v>43390</v>
      </c>
      <c r="C1217" s="1" t="s">
        <v>1737</v>
      </c>
      <c r="E1217" s="3">
        <v>132.65</v>
      </c>
      <c r="F1217" s="4">
        <v>132.65</v>
      </c>
      <c r="G1217" s="1">
        <v>2018</v>
      </c>
      <c r="H1217" s="1">
        <v>10</v>
      </c>
      <c r="I1217" s="1" t="s">
        <v>30</v>
      </c>
      <c r="J1217" s="1" t="s">
        <v>35</v>
      </c>
      <c r="K1217" s="1" t="s">
        <v>20</v>
      </c>
      <c r="L1217" s="1" t="s">
        <v>1715</v>
      </c>
      <c r="M1217" s="1" t="s">
        <v>37</v>
      </c>
    </row>
    <row r="1218" spans="1:15" x14ac:dyDescent="0.25">
      <c r="A1218" s="1" t="s">
        <v>1738</v>
      </c>
      <c r="B1218" s="2">
        <v>43390</v>
      </c>
      <c r="C1218" s="1" t="s">
        <v>1739</v>
      </c>
      <c r="D1218" s="3">
        <v>20</v>
      </c>
      <c r="E1218" s="3">
        <v>149.87</v>
      </c>
      <c r="F1218" s="4">
        <v>124.89</v>
      </c>
      <c r="G1218" s="1">
        <v>2018</v>
      </c>
      <c r="H1218" s="1">
        <v>10</v>
      </c>
      <c r="I1218" s="1" t="s">
        <v>70</v>
      </c>
      <c r="J1218" s="1" t="s">
        <v>35</v>
      </c>
      <c r="K1218" s="1" t="s">
        <v>20</v>
      </c>
      <c r="L1218" s="1" t="s">
        <v>71</v>
      </c>
      <c r="M1218" s="1" t="s">
        <v>37</v>
      </c>
    </row>
    <row r="1219" spans="1:15" x14ac:dyDescent="0.25">
      <c r="A1219" s="1" t="s">
        <v>1740</v>
      </c>
      <c r="B1219" s="2">
        <v>43390</v>
      </c>
      <c r="C1219" s="1" t="s">
        <v>1741</v>
      </c>
      <c r="D1219" s="3">
        <v>20</v>
      </c>
      <c r="E1219" s="3">
        <v>99.23</v>
      </c>
      <c r="F1219" s="4">
        <v>82.69</v>
      </c>
      <c r="G1219" s="1">
        <v>2018</v>
      </c>
      <c r="H1219" s="1">
        <v>10</v>
      </c>
      <c r="I1219" s="1" t="s">
        <v>34</v>
      </c>
      <c r="J1219" s="1" t="s">
        <v>237</v>
      </c>
      <c r="K1219" s="1" t="s">
        <v>20</v>
      </c>
      <c r="L1219" s="1" t="s">
        <v>36</v>
      </c>
      <c r="M1219" s="1" t="s">
        <v>238</v>
      </c>
      <c r="O1219">
        <f>F1219*25</f>
        <v>2067.25</v>
      </c>
    </row>
    <row r="1220" spans="1:15" x14ac:dyDescent="0.25">
      <c r="A1220" s="1" t="s">
        <v>1742</v>
      </c>
      <c r="B1220" s="2">
        <v>43390</v>
      </c>
      <c r="C1220" s="1" t="s">
        <v>1743</v>
      </c>
      <c r="E1220" s="3">
        <v>87</v>
      </c>
      <c r="F1220" s="4">
        <v>87</v>
      </c>
      <c r="G1220" s="1">
        <v>2018</v>
      </c>
      <c r="H1220" s="1">
        <v>10</v>
      </c>
      <c r="I1220" s="1" t="s">
        <v>1734</v>
      </c>
      <c r="J1220" s="1" t="s">
        <v>35</v>
      </c>
      <c r="K1220" s="1" t="s">
        <v>20</v>
      </c>
      <c r="L1220" s="1" t="s">
        <v>1735</v>
      </c>
      <c r="M1220" s="1" t="s">
        <v>37</v>
      </c>
    </row>
    <row r="1221" spans="1:15" x14ac:dyDescent="0.25">
      <c r="A1221" s="1" t="s">
        <v>1744</v>
      </c>
      <c r="B1221" s="2">
        <v>43390</v>
      </c>
      <c r="C1221" s="1" t="s">
        <v>1745</v>
      </c>
      <c r="E1221" s="3">
        <v>17.5</v>
      </c>
      <c r="F1221" s="4">
        <v>17.5</v>
      </c>
      <c r="G1221" s="1">
        <v>2018</v>
      </c>
      <c r="H1221" s="1">
        <v>10</v>
      </c>
      <c r="I1221" s="1" t="s">
        <v>91</v>
      </c>
      <c r="J1221" s="1" t="s">
        <v>19</v>
      </c>
      <c r="K1221" s="1" t="s">
        <v>20</v>
      </c>
      <c r="L1221" s="1" t="s">
        <v>93</v>
      </c>
      <c r="M1221" s="1" t="s">
        <v>22</v>
      </c>
      <c r="O1221">
        <v>1000</v>
      </c>
    </row>
    <row r="1222" spans="1:15" x14ac:dyDescent="0.25">
      <c r="A1222" s="1" t="s">
        <v>1746</v>
      </c>
      <c r="B1222" s="2">
        <v>43390</v>
      </c>
      <c r="C1222" s="1" t="s">
        <v>1747</v>
      </c>
      <c r="E1222" s="3">
        <v>49.32</v>
      </c>
      <c r="F1222" s="4">
        <v>49.32</v>
      </c>
      <c r="G1222" s="1">
        <v>2018</v>
      </c>
      <c r="H1222" s="1">
        <v>10</v>
      </c>
      <c r="I1222" s="1" t="s">
        <v>91</v>
      </c>
      <c r="J1222" s="1" t="s">
        <v>35</v>
      </c>
      <c r="K1222" s="1" t="s">
        <v>20</v>
      </c>
      <c r="L1222" s="1" t="s">
        <v>93</v>
      </c>
      <c r="M1222" s="1" t="s">
        <v>37</v>
      </c>
      <c r="O1222">
        <f>F1222*1850</f>
        <v>91242</v>
      </c>
    </row>
    <row r="1223" spans="1:15" x14ac:dyDescent="0.25">
      <c r="A1223" s="1" t="s">
        <v>1748</v>
      </c>
      <c r="B1223" s="2">
        <v>43390</v>
      </c>
      <c r="C1223" s="1" t="s">
        <v>1749</v>
      </c>
      <c r="E1223" s="3">
        <v>143.19999999999999</v>
      </c>
      <c r="F1223" s="4">
        <v>143.19999999999999</v>
      </c>
      <c r="G1223" s="1">
        <v>2018</v>
      </c>
      <c r="H1223" s="1">
        <v>10</v>
      </c>
      <c r="I1223" s="1" t="s">
        <v>219</v>
      </c>
      <c r="J1223" s="1" t="s">
        <v>35</v>
      </c>
      <c r="K1223" s="1" t="s">
        <v>20</v>
      </c>
      <c r="L1223" s="1" t="s">
        <v>220</v>
      </c>
      <c r="M1223" s="1" t="s">
        <v>37</v>
      </c>
      <c r="O1223">
        <f>F1223*7.89</f>
        <v>1129.848</v>
      </c>
    </row>
    <row r="1224" spans="1:15" x14ac:dyDescent="0.25">
      <c r="A1224" s="1" t="s">
        <v>1750</v>
      </c>
      <c r="B1224" s="2">
        <v>43390</v>
      </c>
      <c r="C1224" s="1" t="s">
        <v>1751</v>
      </c>
      <c r="E1224" s="3">
        <v>28.8</v>
      </c>
      <c r="F1224" s="4">
        <v>28.8</v>
      </c>
      <c r="G1224" s="1">
        <v>2018</v>
      </c>
      <c r="H1224" s="1">
        <v>10</v>
      </c>
      <c r="I1224" s="1" t="s">
        <v>86</v>
      </c>
      <c r="J1224" s="1" t="s">
        <v>378</v>
      </c>
      <c r="K1224" s="1" t="s">
        <v>20</v>
      </c>
      <c r="L1224" s="1" t="s">
        <v>87</v>
      </c>
      <c r="M1224" s="1" t="s">
        <v>379</v>
      </c>
    </row>
    <row r="1225" spans="1:15" x14ac:dyDescent="0.25">
      <c r="A1225" s="1" t="s">
        <v>1752</v>
      </c>
      <c r="B1225" s="2">
        <v>43390</v>
      </c>
      <c r="C1225" s="1" t="s">
        <v>7884</v>
      </c>
      <c r="D1225" s="3">
        <v>20</v>
      </c>
      <c r="E1225" s="3">
        <v>61.24</v>
      </c>
      <c r="F1225" s="4">
        <v>51.03</v>
      </c>
      <c r="G1225" s="1">
        <v>2018</v>
      </c>
      <c r="H1225" s="1">
        <v>10</v>
      </c>
      <c r="I1225" s="1" t="s">
        <v>111</v>
      </c>
      <c r="J1225" s="1" t="s">
        <v>98</v>
      </c>
      <c r="K1225" s="1" t="s">
        <v>20</v>
      </c>
      <c r="L1225" s="1" t="s">
        <v>112</v>
      </c>
      <c r="M1225" s="1" t="s">
        <v>100</v>
      </c>
    </row>
    <row r="1226" spans="1:15" x14ac:dyDescent="0.25">
      <c r="A1226" s="1" t="s">
        <v>1752</v>
      </c>
      <c r="B1226" s="2">
        <v>43390</v>
      </c>
      <c r="C1226" s="1" t="s">
        <v>7884</v>
      </c>
      <c r="E1226" s="3">
        <v>61.23</v>
      </c>
      <c r="F1226" s="4">
        <v>61.23</v>
      </c>
      <c r="G1226" s="1">
        <v>2018</v>
      </c>
      <c r="H1226" s="1">
        <v>10</v>
      </c>
      <c r="I1226" s="1" t="s">
        <v>111</v>
      </c>
      <c r="J1226" s="1" t="s">
        <v>98</v>
      </c>
      <c r="K1226" s="1" t="s">
        <v>20</v>
      </c>
      <c r="L1226" s="1" t="s">
        <v>112</v>
      </c>
      <c r="M1226" s="1" t="s">
        <v>100</v>
      </c>
    </row>
    <row r="1227" spans="1:15" x14ac:dyDescent="0.25">
      <c r="A1227" s="1" t="s">
        <v>1753</v>
      </c>
      <c r="B1227" s="2">
        <v>43390</v>
      </c>
      <c r="C1227" s="1" t="s">
        <v>1754</v>
      </c>
      <c r="E1227" s="3">
        <v>31.86</v>
      </c>
      <c r="F1227" s="4">
        <v>31.86</v>
      </c>
      <c r="G1227" s="1">
        <v>2018</v>
      </c>
      <c r="H1227" s="1">
        <v>10</v>
      </c>
      <c r="I1227" s="1" t="s">
        <v>168</v>
      </c>
      <c r="J1227" s="1" t="s">
        <v>35</v>
      </c>
      <c r="K1227" s="1" t="s">
        <v>20</v>
      </c>
      <c r="L1227" s="1" t="s">
        <v>169</v>
      </c>
      <c r="M1227" s="1" t="s">
        <v>37</v>
      </c>
    </row>
    <row r="1228" spans="1:15" x14ac:dyDescent="0.25">
      <c r="A1228" s="1" t="s">
        <v>1755</v>
      </c>
      <c r="B1228" s="2">
        <v>43390</v>
      </c>
      <c r="C1228" s="1" t="s">
        <v>1527</v>
      </c>
      <c r="E1228" s="3">
        <v>75.989999999999995</v>
      </c>
      <c r="F1228" s="4">
        <v>75.989999999999995</v>
      </c>
      <c r="G1228" s="1">
        <v>2018</v>
      </c>
      <c r="H1228" s="1">
        <v>10</v>
      </c>
      <c r="I1228" s="1" t="s">
        <v>168</v>
      </c>
      <c r="J1228" s="1" t="s">
        <v>35</v>
      </c>
      <c r="K1228" s="1" t="s">
        <v>20</v>
      </c>
      <c r="L1228" s="1" t="s">
        <v>169</v>
      </c>
      <c r="M1228" s="1" t="s">
        <v>37</v>
      </c>
    </row>
    <row r="1229" spans="1:15" x14ac:dyDescent="0.25">
      <c r="A1229" s="1" t="s">
        <v>1756</v>
      </c>
      <c r="B1229" s="2">
        <v>43390</v>
      </c>
      <c r="C1229" s="1" t="s">
        <v>1757</v>
      </c>
      <c r="E1229" s="3">
        <v>7.95</v>
      </c>
      <c r="F1229" s="4">
        <v>7.95</v>
      </c>
      <c r="G1229" s="1">
        <v>2018</v>
      </c>
      <c r="H1229" s="1">
        <v>10</v>
      </c>
      <c r="I1229" s="1" t="s">
        <v>91</v>
      </c>
      <c r="J1229" s="1" t="s">
        <v>35</v>
      </c>
      <c r="K1229" s="1" t="s">
        <v>20</v>
      </c>
      <c r="L1229" s="1" t="s">
        <v>93</v>
      </c>
      <c r="M1229" s="1" t="s">
        <v>37</v>
      </c>
      <c r="O1229">
        <f>F1229*5.3</f>
        <v>42.134999999999998</v>
      </c>
    </row>
    <row r="1230" spans="1:15" x14ac:dyDescent="0.25">
      <c r="A1230" s="1" t="s">
        <v>1756</v>
      </c>
      <c r="B1230" s="2">
        <v>43390</v>
      </c>
      <c r="C1230" s="1" t="s">
        <v>1757</v>
      </c>
      <c r="E1230" s="3">
        <v>7.95</v>
      </c>
      <c r="F1230" s="4">
        <v>7.95</v>
      </c>
      <c r="G1230" s="1">
        <v>2018</v>
      </c>
      <c r="H1230" s="1">
        <v>10</v>
      </c>
      <c r="I1230" s="1" t="s">
        <v>97</v>
      </c>
      <c r="J1230" s="1" t="s">
        <v>35</v>
      </c>
      <c r="K1230" s="1" t="s">
        <v>20</v>
      </c>
      <c r="L1230" s="1" t="s">
        <v>99</v>
      </c>
      <c r="M1230" s="1" t="s">
        <v>37</v>
      </c>
      <c r="O1230">
        <f>F1230*5.3</f>
        <v>42.134999999999998</v>
      </c>
    </row>
    <row r="1231" spans="1:15" x14ac:dyDescent="0.25">
      <c r="A1231" s="1" t="s">
        <v>1756</v>
      </c>
      <c r="B1231" s="2">
        <v>43390</v>
      </c>
      <c r="C1231" s="1" t="s">
        <v>1757</v>
      </c>
      <c r="E1231" s="3">
        <v>7.94</v>
      </c>
      <c r="F1231" s="4">
        <v>7.94</v>
      </c>
      <c r="G1231" s="1">
        <v>2018</v>
      </c>
      <c r="H1231" s="1">
        <v>10</v>
      </c>
      <c r="I1231" s="1" t="s">
        <v>91</v>
      </c>
      <c r="J1231" s="1" t="s">
        <v>35</v>
      </c>
      <c r="K1231" s="1" t="s">
        <v>20</v>
      </c>
      <c r="L1231" s="1" t="s">
        <v>93</v>
      </c>
      <c r="M1231" s="1" t="s">
        <v>37</v>
      </c>
      <c r="O1231">
        <f>F1231*5.3</f>
        <v>42.082000000000001</v>
      </c>
    </row>
    <row r="1232" spans="1:15" x14ac:dyDescent="0.25">
      <c r="A1232" s="1" t="s">
        <v>1758</v>
      </c>
      <c r="B1232" s="2">
        <v>43390</v>
      </c>
      <c r="C1232" s="1" t="s">
        <v>1613</v>
      </c>
      <c r="D1232" s="3">
        <v>20</v>
      </c>
      <c r="E1232" s="3">
        <v>4.55</v>
      </c>
      <c r="F1232" s="4">
        <v>3.79</v>
      </c>
      <c r="G1232" s="1">
        <v>2018</v>
      </c>
      <c r="H1232" s="1">
        <v>10</v>
      </c>
      <c r="I1232" s="1" t="s">
        <v>134</v>
      </c>
      <c r="J1232" s="1" t="s">
        <v>81</v>
      </c>
      <c r="K1232" s="1" t="s">
        <v>20</v>
      </c>
      <c r="L1232" s="1" t="s">
        <v>135</v>
      </c>
      <c r="M1232" s="1" t="s">
        <v>83</v>
      </c>
      <c r="O1232">
        <f>F1232*1850</f>
        <v>7011.5</v>
      </c>
    </row>
    <row r="1233" spans="1:15" x14ac:dyDescent="0.25">
      <c r="A1233" s="1" t="s">
        <v>1759</v>
      </c>
      <c r="B1233" s="2">
        <v>43390</v>
      </c>
      <c r="C1233" s="1" t="s">
        <v>1760</v>
      </c>
      <c r="E1233" s="3">
        <v>35</v>
      </c>
      <c r="F1233" s="4">
        <v>35</v>
      </c>
      <c r="G1233" s="1">
        <v>2018</v>
      </c>
      <c r="H1233" s="1">
        <v>10</v>
      </c>
      <c r="I1233" s="1" t="s">
        <v>219</v>
      </c>
      <c r="J1233" s="1" t="s">
        <v>35</v>
      </c>
      <c r="K1233" s="1" t="s">
        <v>20</v>
      </c>
      <c r="L1233" s="1" t="s">
        <v>220</v>
      </c>
      <c r="M1233" s="1" t="s">
        <v>37</v>
      </c>
    </row>
    <row r="1234" spans="1:15" x14ac:dyDescent="0.25">
      <c r="A1234" s="1" t="s">
        <v>1759</v>
      </c>
      <c r="B1234" s="2">
        <v>43390</v>
      </c>
      <c r="C1234" s="1" t="s">
        <v>1760</v>
      </c>
      <c r="E1234" s="3">
        <v>35</v>
      </c>
      <c r="F1234" s="4">
        <v>35</v>
      </c>
      <c r="G1234" s="1">
        <v>2018</v>
      </c>
      <c r="H1234" s="1">
        <v>10</v>
      </c>
      <c r="I1234" s="1" t="s">
        <v>219</v>
      </c>
      <c r="J1234" s="1" t="s">
        <v>35</v>
      </c>
      <c r="K1234" s="1" t="s">
        <v>20</v>
      </c>
      <c r="L1234" s="1" t="s">
        <v>220</v>
      </c>
      <c r="M1234" s="1" t="s">
        <v>37</v>
      </c>
    </row>
    <row r="1235" spans="1:15" x14ac:dyDescent="0.25">
      <c r="A1235" s="1" t="s">
        <v>1761</v>
      </c>
      <c r="B1235" s="2">
        <v>43390</v>
      </c>
      <c r="C1235" s="1" t="s">
        <v>285</v>
      </c>
      <c r="D1235" s="3">
        <v>20</v>
      </c>
      <c r="E1235" s="3">
        <v>48</v>
      </c>
      <c r="F1235" s="4">
        <v>40</v>
      </c>
      <c r="G1235" s="1">
        <v>2018</v>
      </c>
      <c r="H1235" s="1">
        <v>10</v>
      </c>
      <c r="I1235" s="1" t="s">
        <v>70</v>
      </c>
      <c r="J1235" s="1" t="s">
        <v>35</v>
      </c>
      <c r="K1235" s="1" t="s">
        <v>20</v>
      </c>
      <c r="L1235" s="1" t="s">
        <v>71</v>
      </c>
      <c r="M1235" s="1" t="s">
        <v>37</v>
      </c>
      <c r="O1235">
        <f>F1235*66.37</f>
        <v>2654.8</v>
      </c>
    </row>
    <row r="1236" spans="1:15" x14ac:dyDescent="0.25">
      <c r="A1236" s="1" t="s">
        <v>1762</v>
      </c>
      <c r="B1236" s="2">
        <v>43390</v>
      </c>
      <c r="C1236" s="1" t="s">
        <v>62</v>
      </c>
      <c r="E1236" s="3">
        <v>106.44</v>
      </c>
      <c r="F1236" s="4">
        <v>106.44</v>
      </c>
      <c r="G1236" s="1">
        <v>2018</v>
      </c>
      <c r="H1236" s="1">
        <v>10</v>
      </c>
      <c r="I1236" s="1" t="s">
        <v>40</v>
      </c>
      <c r="J1236" s="1" t="s">
        <v>41</v>
      </c>
      <c r="K1236" s="1" t="s">
        <v>20</v>
      </c>
      <c r="L1236" s="1" t="s">
        <v>42</v>
      </c>
      <c r="M1236" s="1" t="s">
        <v>43</v>
      </c>
      <c r="O1236">
        <f>F1236/1.26</f>
        <v>84.476190476190467</v>
      </c>
    </row>
    <row r="1237" spans="1:15" x14ac:dyDescent="0.25">
      <c r="A1237" s="1" t="s">
        <v>1729</v>
      </c>
      <c r="B1237" s="2">
        <v>43390</v>
      </c>
      <c r="C1237" s="1" t="s">
        <v>62</v>
      </c>
      <c r="E1237" s="3">
        <v>58.03</v>
      </c>
      <c r="F1237" s="4">
        <v>58.03</v>
      </c>
      <c r="G1237" s="1">
        <v>2018</v>
      </c>
      <c r="H1237" s="1">
        <v>10</v>
      </c>
      <c r="I1237" s="1" t="s">
        <v>40</v>
      </c>
      <c r="J1237" s="1" t="s">
        <v>41</v>
      </c>
      <c r="K1237" s="1" t="s">
        <v>20</v>
      </c>
      <c r="L1237" s="1" t="s">
        <v>42</v>
      </c>
      <c r="M1237" s="1" t="s">
        <v>43</v>
      </c>
      <c r="O1237">
        <f>F1237/1.26</f>
        <v>46.055555555555557</v>
      </c>
    </row>
    <row r="1238" spans="1:15" x14ac:dyDescent="0.25">
      <c r="A1238" s="1" t="s">
        <v>1763</v>
      </c>
      <c r="B1238" s="2">
        <v>43390</v>
      </c>
      <c r="C1238" s="1" t="s">
        <v>982</v>
      </c>
      <c r="E1238" s="3">
        <v>177.92</v>
      </c>
      <c r="F1238" s="4">
        <v>177.92</v>
      </c>
      <c r="G1238" s="1">
        <v>2018</v>
      </c>
      <c r="H1238" s="1">
        <v>10</v>
      </c>
      <c r="I1238" s="1" t="s">
        <v>40</v>
      </c>
      <c r="J1238" s="1" t="s">
        <v>41</v>
      </c>
      <c r="K1238" s="1" t="s">
        <v>20</v>
      </c>
      <c r="L1238" s="1" t="s">
        <v>42</v>
      </c>
      <c r="M1238" s="1" t="s">
        <v>43</v>
      </c>
      <c r="O1238">
        <f>F1238/1.26</f>
        <v>141.20634920634919</v>
      </c>
    </row>
    <row r="1239" spans="1:15" x14ac:dyDescent="0.25">
      <c r="A1239" s="1" t="s">
        <v>1764</v>
      </c>
      <c r="B1239" s="2">
        <v>43390</v>
      </c>
      <c r="C1239" s="1" t="s">
        <v>1765</v>
      </c>
      <c r="E1239" s="3">
        <v>472.68</v>
      </c>
      <c r="F1239" s="4">
        <v>472.68</v>
      </c>
      <c r="G1239" s="1">
        <v>2018</v>
      </c>
      <c r="H1239" s="1">
        <v>10</v>
      </c>
      <c r="I1239" s="1" t="s">
        <v>80</v>
      </c>
      <c r="J1239" s="1" t="s">
        <v>81</v>
      </c>
      <c r="K1239" s="1" t="s">
        <v>20</v>
      </c>
      <c r="L1239" s="1" t="s">
        <v>82</v>
      </c>
      <c r="M1239" s="1" t="s">
        <v>83</v>
      </c>
      <c r="O1239">
        <v>23446346</v>
      </c>
    </row>
    <row r="1240" spans="1:15" x14ac:dyDescent="0.25">
      <c r="A1240" s="1" t="s">
        <v>1766</v>
      </c>
      <c r="B1240" s="2">
        <v>43397</v>
      </c>
      <c r="C1240" s="1" t="s">
        <v>7905</v>
      </c>
      <c r="E1240" s="3">
        <v>49</v>
      </c>
      <c r="F1240" s="4">
        <v>49</v>
      </c>
      <c r="G1240" s="1">
        <v>2018</v>
      </c>
      <c r="H1240" s="1">
        <v>10</v>
      </c>
      <c r="I1240" s="1" t="s">
        <v>30</v>
      </c>
      <c r="J1240" s="1" t="s">
        <v>35</v>
      </c>
      <c r="K1240" s="1" t="s">
        <v>20</v>
      </c>
      <c r="L1240" s="1" t="s">
        <v>195</v>
      </c>
      <c r="M1240" s="1" t="s">
        <v>37</v>
      </c>
    </row>
    <row r="1241" spans="1:15" x14ac:dyDescent="0.25">
      <c r="A1241" s="1" t="s">
        <v>1767</v>
      </c>
      <c r="B1241" s="2">
        <v>43397</v>
      </c>
      <c r="C1241" s="1" t="s">
        <v>1768</v>
      </c>
      <c r="E1241" s="3">
        <v>53.14</v>
      </c>
      <c r="F1241" s="4">
        <v>53.14</v>
      </c>
      <c r="G1241" s="1">
        <v>2018</v>
      </c>
      <c r="H1241" s="1">
        <v>10</v>
      </c>
      <c r="I1241" s="1" t="s">
        <v>18</v>
      </c>
      <c r="J1241" s="1" t="s">
        <v>119</v>
      </c>
      <c r="K1241" s="1" t="s">
        <v>20</v>
      </c>
      <c r="L1241" s="1" t="s">
        <v>21</v>
      </c>
      <c r="M1241" s="1" t="s">
        <v>120</v>
      </c>
      <c r="O1241">
        <f>F1241*12.5</f>
        <v>664.25</v>
      </c>
    </row>
    <row r="1242" spans="1:15" x14ac:dyDescent="0.25">
      <c r="A1242" s="1" t="s">
        <v>1769</v>
      </c>
      <c r="B1242" s="2">
        <v>43397</v>
      </c>
      <c r="C1242" s="1" t="s">
        <v>1770</v>
      </c>
      <c r="E1242" s="3">
        <v>145</v>
      </c>
      <c r="F1242" s="4">
        <v>145</v>
      </c>
      <c r="G1242" s="1">
        <v>2018</v>
      </c>
      <c r="H1242" s="1">
        <v>10</v>
      </c>
      <c r="I1242" s="1" t="s">
        <v>91</v>
      </c>
      <c r="J1242" s="1" t="s">
        <v>51</v>
      </c>
      <c r="K1242" s="1" t="s">
        <v>20</v>
      </c>
      <c r="L1242" s="1" t="s">
        <v>93</v>
      </c>
      <c r="M1242" s="1" t="s">
        <v>53</v>
      </c>
      <c r="O1242">
        <f>F1242*350</f>
        <v>50750</v>
      </c>
    </row>
    <row r="1243" spans="1:15" x14ac:dyDescent="0.25">
      <c r="A1243" s="1" t="s">
        <v>1771</v>
      </c>
      <c r="B1243" s="2">
        <v>43397</v>
      </c>
      <c r="C1243" s="1" t="s">
        <v>1772</v>
      </c>
      <c r="E1243" s="3">
        <v>14</v>
      </c>
      <c r="F1243" s="4">
        <v>14</v>
      </c>
      <c r="G1243" s="1">
        <v>2018</v>
      </c>
      <c r="H1243" s="1">
        <v>10</v>
      </c>
      <c r="I1243" s="1" t="s">
        <v>18</v>
      </c>
      <c r="J1243" s="1" t="s">
        <v>51</v>
      </c>
      <c r="K1243" s="1" t="s">
        <v>20</v>
      </c>
      <c r="L1243" s="1" t="s">
        <v>21</v>
      </c>
      <c r="M1243" s="1" t="s">
        <v>53</v>
      </c>
      <c r="O1243">
        <f>F1243*8.3</f>
        <v>116.20000000000002</v>
      </c>
    </row>
    <row r="1244" spans="1:15" x14ac:dyDescent="0.25">
      <c r="A1244" s="1" t="s">
        <v>1773</v>
      </c>
      <c r="B1244" s="2">
        <v>43397</v>
      </c>
      <c r="C1244" s="1" t="s">
        <v>1774</v>
      </c>
      <c r="E1244" s="3">
        <v>140</v>
      </c>
      <c r="F1244" s="4">
        <v>140</v>
      </c>
      <c r="G1244" s="1">
        <v>2018</v>
      </c>
      <c r="H1244" s="1">
        <v>10</v>
      </c>
      <c r="I1244" s="1" t="s">
        <v>97</v>
      </c>
      <c r="J1244" s="1" t="s">
        <v>51</v>
      </c>
      <c r="K1244" s="1" t="s">
        <v>20</v>
      </c>
      <c r="L1244" s="1" t="s">
        <v>99</v>
      </c>
      <c r="M1244" s="1" t="s">
        <v>53</v>
      </c>
      <c r="O1244">
        <f>F1244*350</f>
        <v>49000</v>
      </c>
    </row>
    <row r="1245" spans="1:15" x14ac:dyDescent="0.25">
      <c r="A1245" s="1" t="s">
        <v>1775</v>
      </c>
      <c r="B1245" s="2">
        <v>43397</v>
      </c>
      <c r="C1245" s="1" t="s">
        <v>1776</v>
      </c>
      <c r="E1245" s="3">
        <v>135</v>
      </c>
      <c r="F1245" s="4">
        <v>135</v>
      </c>
      <c r="G1245" s="1">
        <v>2018</v>
      </c>
      <c r="H1245" s="1">
        <v>10</v>
      </c>
      <c r="I1245" s="1" t="s">
        <v>91</v>
      </c>
      <c r="J1245" s="1" t="s">
        <v>51</v>
      </c>
      <c r="K1245" s="1" t="s">
        <v>20</v>
      </c>
      <c r="L1245" s="1" t="s">
        <v>93</v>
      </c>
      <c r="M1245" s="1" t="s">
        <v>53</v>
      </c>
    </row>
    <row r="1246" spans="1:15" x14ac:dyDescent="0.25">
      <c r="A1246" s="1" t="s">
        <v>1777</v>
      </c>
      <c r="B1246" s="2">
        <v>43397</v>
      </c>
      <c r="C1246" s="1" t="s">
        <v>1778</v>
      </c>
      <c r="E1246" s="3">
        <v>192.18</v>
      </c>
      <c r="F1246" s="4">
        <v>192.18</v>
      </c>
      <c r="G1246" s="1">
        <v>2018</v>
      </c>
      <c r="H1246" s="1">
        <v>10</v>
      </c>
      <c r="I1246" s="1" t="s">
        <v>30</v>
      </c>
      <c r="J1246" s="1" t="s">
        <v>25</v>
      </c>
      <c r="K1246" s="1" t="s">
        <v>20</v>
      </c>
      <c r="L1246" s="1" t="s">
        <v>31</v>
      </c>
      <c r="M1246" s="1" t="s">
        <v>27</v>
      </c>
      <c r="O1246">
        <f>F1246*20</f>
        <v>3843.6000000000004</v>
      </c>
    </row>
    <row r="1247" spans="1:15" x14ac:dyDescent="0.25">
      <c r="A1247" s="1" t="s">
        <v>1779</v>
      </c>
      <c r="B1247" s="2">
        <v>43397</v>
      </c>
      <c r="C1247" s="1" t="s">
        <v>1780</v>
      </c>
      <c r="E1247" s="3">
        <v>9.9600000000000009</v>
      </c>
      <c r="F1247" s="4">
        <v>9.9600000000000009</v>
      </c>
      <c r="G1247" s="1">
        <v>2018</v>
      </c>
      <c r="H1247" s="1">
        <v>10</v>
      </c>
      <c r="I1247" s="1" t="s">
        <v>86</v>
      </c>
      <c r="J1247" s="1" t="s">
        <v>51</v>
      </c>
      <c r="K1247" s="1" t="s">
        <v>20</v>
      </c>
      <c r="L1247" s="1" t="s">
        <v>87</v>
      </c>
      <c r="M1247" s="1" t="s">
        <v>53</v>
      </c>
    </row>
    <row r="1248" spans="1:15" x14ac:dyDescent="0.25">
      <c r="A1248" s="1" t="s">
        <v>1781</v>
      </c>
      <c r="B1248" s="2">
        <v>43397</v>
      </c>
      <c r="C1248" s="1" t="s">
        <v>1782</v>
      </c>
      <c r="E1248" s="3">
        <v>17</v>
      </c>
      <c r="F1248" s="4">
        <v>17</v>
      </c>
      <c r="G1248" s="1">
        <v>2018</v>
      </c>
      <c r="H1248" s="1">
        <v>10</v>
      </c>
      <c r="I1248" s="1" t="s">
        <v>150</v>
      </c>
      <c r="J1248" s="1" t="s">
        <v>51</v>
      </c>
      <c r="K1248" s="1" t="s">
        <v>20</v>
      </c>
      <c r="L1248" s="1" t="s">
        <v>151</v>
      </c>
      <c r="M1248" s="1" t="s">
        <v>53</v>
      </c>
      <c r="O1248">
        <f>F1248*12.5</f>
        <v>212.5</v>
      </c>
    </row>
    <row r="1249" spans="1:15" x14ac:dyDescent="0.25">
      <c r="A1249" s="1" t="s">
        <v>1783</v>
      </c>
      <c r="B1249" s="2">
        <v>43402</v>
      </c>
      <c r="C1249" s="1" t="s">
        <v>1784</v>
      </c>
      <c r="D1249" s="3">
        <v>20</v>
      </c>
      <c r="E1249" s="3">
        <v>328.5</v>
      </c>
      <c r="F1249" s="4">
        <v>273.75</v>
      </c>
      <c r="G1249" s="1">
        <v>2018</v>
      </c>
      <c r="H1249" s="1">
        <v>10</v>
      </c>
      <c r="I1249" s="1" t="s">
        <v>56</v>
      </c>
      <c r="J1249" s="1" t="s">
        <v>177</v>
      </c>
      <c r="K1249" s="1" t="s">
        <v>20</v>
      </c>
      <c r="L1249" s="1" t="s">
        <v>57</v>
      </c>
      <c r="M1249" s="1" t="s">
        <v>178</v>
      </c>
    </row>
    <row r="1250" spans="1:15" x14ac:dyDescent="0.25">
      <c r="A1250" s="1" t="s">
        <v>1785</v>
      </c>
      <c r="B1250" s="2">
        <v>43402</v>
      </c>
      <c r="C1250" s="1" t="s">
        <v>104</v>
      </c>
      <c r="E1250" s="3">
        <v>282.24</v>
      </c>
      <c r="F1250" s="4">
        <v>282.24</v>
      </c>
      <c r="G1250" s="1">
        <v>2018</v>
      </c>
      <c r="H1250" s="1">
        <v>10</v>
      </c>
      <c r="I1250" s="1" t="s">
        <v>91</v>
      </c>
      <c r="J1250" s="1" t="s">
        <v>98</v>
      </c>
      <c r="K1250" s="1" t="s">
        <v>20</v>
      </c>
      <c r="L1250" s="1" t="s">
        <v>93</v>
      </c>
      <c r="M1250" s="1" t="s">
        <v>100</v>
      </c>
      <c r="O1250">
        <f>F1250*178</f>
        <v>50238.720000000001</v>
      </c>
    </row>
    <row r="1251" spans="1:15" x14ac:dyDescent="0.25">
      <c r="A1251" s="1" t="s">
        <v>1786</v>
      </c>
      <c r="B1251" s="2">
        <v>43402</v>
      </c>
      <c r="C1251" s="1" t="s">
        <v>29</v>
      </c>
      <c r="E1251" s="3">
        <v>2.99</v>
      </c>
      <c r="F1251" s="4">
        <v>2.99</v>
      </c>
      <c r="G1251" s="1">
        <v>2018</v>
      </c>
      <c r="H1251" s="1">
        <v>10</v>
      </c>
      <c r="I1251" s="1" t="s">
        <v>30</v>
      </c>
      <c r="J1251" s="1" t="s">
        <v>25</v>
      </c>
      <c r="K1251" s="1" t="s">
        <v>20</v>
      </c>
      <c r="L1251" s="1" t="s">
        <v>31</v>
      </c>
      <c r="M1251" s="1" t="s">
        <v>27</v>
      </c>
    </row>
    <row r="1252" spans="1:15" x14ac:dyDescent="0.25">
      <c r="A1252" s="1" t="s">
        <v>1787</v>
      </c>
      <c r="B1252" s="2">
        <v>43402</v>
      </c>
      <c r="C1252" s="1" t="s">
        <v>29</v>
      </c>
      <c r="E1252" s="3">
        <v>8.94</v>
      </c>
      <c r="F1252" s="4">
        <v>8.94</v>
      </c>
      <c r="G1252" s="1">
        <v>2018</v>
      </c>
      <c r="H1252" s="1">
        <v>10</v>
      </c>
      <c r="I1252" s="1" t="s">
        <v>30</v>
      </c>
      <c r="J1252" s="1" t="s">
        <v>25</v>
      </c>
      <c r="K1252" s="1" t="s">
        <v>20</v>
      </c>
      <c r="L1252" s="1" t="s">
        <v>31</v>
      </c>
      <c r="M1252" s="1" t="s">
        <v>27</v>
      </c>
    </row>
    <row r="1253" spans="1:15" x14ac:dyDescent="0.25">
      <c r="A1253" s="1" t="s">
        <v>1788</v>
      </c>
      <c r="B1253" s="2">
        <v>43402</v>
      </c>
      <c r="C1253" s="1" t="s">
        <v>29</v>
      </c>
      <c r="E1253" s="3">
        <v>13.49</v>
      </c>
      <c r="F1253" s="4">
        <v>13.49</v>
      </c>
      <c r="G1253" s="1">
        <v>2018</v>
      </c>
      <c r="H1253" s="1">
        <v>10</v>
      </c>
      <c r="I1253" s="1" t="s">
        <v>30</v>
      </c>
      <c r="J1253" s="1" t="s">
        <v>25</v>
      </c>
      <c r="K1253" s="1" t="s">
        <v>20</v>
      </c>
      <c r="L1253" s="1" t="s">
        <v>31</v>
      </c>
      <c r="M1253" s="1" t="s">
        <v>27</v>
      </c>
    </row>
    <row r="1254" spans="1:15" x14ac:dyDescent="0.25">
      <c r="A1254" s="1" t="s">
        <v>1789</v>
      </c>
      <c r="B1254" s="2">
        <v>43402</v>
      </c>
      <c r="C1254" s="1" t="s">
        <v>29</v>
      </c>
      <c r="E1254" s="3">
        <v>54.43</v>
      </c>
      <c r="F1254" s="4">
        <v>54.43</v>
      </c>
      <c r="G1254" s="1">
        <v>2018</v>
      </c>
      <c r="H1254" s="1">
        <v>10</v>
      </c>
      <c r="I1254" s="1" t="s">
        <v>30</v>
      </c>
      <c r="J1254" s="1" t="s">
        <v>25</v>
      </c>
      <c r="K1254" s="1" t="s">
        <v>20</v>
      </c>
      <c r="L1254" s="1" t="s">
        <v>31</v>
      </c>
      <c r="M1254" s="1" t="s">
        <v>27</v>
      </c>
    </row>
    <row r="1255" spans="1:15" x14ac:dyDescent="0.25">
      <c r="A1255" s="1" t="s">
        <v>1790</v>
      </c>
      <c r="B1255" s="2">
        <v>43402</v>
      </c>
      <c r="C1255" s="1" t="s">
        <v>2232</v>
      </c>
      <c r="E1255" s="3">
        <v>31.59</v>
      </c>
      <c r="F1255" s="4">
        <v>31.59</v>
      </c>
      <c r="G1255" s="1">
        <v>2018</v>
      </c>
      <c r="H1255" s="1">
        <v>10</v>
      </c>
      <c r="I1255" s="1" t="s">
        <v>219</v>
      </c>
      <c r="J1255" s="1" t="s">
        <v>35</v>
      </c>
      <c r="K1255" s="1" t="s">
        <v>20</v>
      </c>
      <c r="L1255" s="1" t="s">
        <v>220</v>
      </c>
      <c r="M1255" s="1" t="s">
        <v>37</v>
      </c>
    </row>
    <row r="1256" spans="1:15" x14ac:dyDescent="0.25">
      <c r="A1256" s="1" t="s">
        <v>1791</v>
      </c>
      <c r="B1256" s="2">
        <v>43402</v>
      </c>
      <c r="C1256" s="1" t="s">
        <v>1792</v>
      </c>
      <c r="E1256" s="3">
        <v>93.06</v>
      </c>
      <c r="F1256" s="4">
        <v>93.06</v>
      </c>
      <c r="G1256" s="1">
        <v>2018</v>
      </c>
      <c r="H1256" s="1">
        <v>10</v>
      </c>
      <c r="I1256" s="1" t="s">
        <v>219</v>
      </c>
      <c r="J1256" s="1" t="s">
        <v>35</v>
      </c>
      <c r="K1256" s="1" t="s">
        <v>20</v>
      </c>
      <c r="L1256" s="1" t="s">
        <v>220</v>
      </c>
      <c r="M1256" s="1" t="s">
        <v>37</v>
      </c>
    </row>
    <row r="1257" spans="1:15" x14ac:dyDescent="0.25">
      <c r="A1257" s="1" t="s">
        <v>1793</v>
      </c>
      <c r="B1257" s="2">
        <v>43402</v>
      </c>
      <c r="C1257" s="1" t="s">
        <v>1794</v>
      </c>
      <c r="E1257" s="3">
        <v>319.01</v>
      </c>
      <c r="F1257" s="4">
        <v>319.01</v>
      </c>
      <c r="G1257" s="1">
        <v>2018</v>
      </c>
      <c r="H1257" s="1">
        <v>10</v>
      </c>
      <c r="I1257" s="1" t="s">
        <v>150</v>
      </c>
      <c r="J1257" s="1" t="s">
        <v>51</v>
      </c>
      <c r="K1257" s="1" t="s">
        <v>20</v>
      </c>
      <c r="L1257" s="1" t="s">
        <v>151</v>
      </c>
      <c r="M1257" s="1" t="s">
        <v>53</v>
      </c>
      <c r="O1257">
        <f>F1257*93</f>
        <v>29667.93</v>
      </c>
    </row>
    <row r="1258" spans="1:15" x14ac:dyDescent="0.25">
      <c r="A1258" s="1" t="s">
        <v>1795</v>
      </c>
      <c r="B1258" s="2">
        <v>43402</v>
      </c>
      <c r="C1258" s="1" t="s">
        <v>1796</v>
      </c>
      <c r="E1258" s="3">
        <v>158.6</v>
      </c>
      <c r="F1258" s="4">
        <v>158.6</v>
      </c>
      <c r="G1258" s="1">
        <v>2018</v>
      </c>
      <c r="H1258" s="1">
        <v>10</v>
      </c>
      <c r="I1258" s="1" t="s">
        <v>97</v>
      </c>
      <c r="J1258" s="1" t="s">
        <v>35</v>
      </c>
      <c r="K1258" s="1" t="s">
        <v>20</v>
      </c>
      <c r="L1258" s="1" t="s">
        <v>99</v>
      </c>
      <c r="M1258" s="1" t="s">
        <v>37</v>
      </c>
      <c r="O1258">
        <f>F1258*47.42</f>
        <v>7520.8119999999999</v>
      </c>
    </row>
    <row r="1259" spans="1:15" x14ac:dyDescent="0.25">
      <c r="A1259" s="1" t="s">
        <v>1797</v>
      </c>
      <c r="B1259" s="2">
        <v>43406</v>
      </c>
      <c r="C1259" s="1" t="s">
        <v>1798</v>
      </c>
      <c r="D1259" s="3">
        <v>20</v>
      </c>
      <c r="E1259" s="3">
        <v>213.09</v>
      </c>
      <c r="F1259" s="4">
        <v>177.57</v>
      </c>
      <c r="G1259" s="1">
        <v>2018</v>
      </c>
      <c r="H1259" s="1">
        <v>11</v>
      </c>
      <c r="I1259" s="1" t="s">
        <v>34</v>
      </c>
      <c r="J1259" s="1" t="s">
        <v>237</v>
      </c>
      <c r="K1259" s="1" t="s">
        <v>20</v>
      </c>
      <c r="L1259" s="1" t="s">
        <v>36</v>
      </c>
      <c r="M1259" s="1" t="s">
        <v>238</v>
      </c>
    </row>
    <row r="1260" spans="1:15" x14ac:dyDescent="0.25">
      <c r="A1260" s="1" t="s">
        <v>1799</v>
      </c>
      <c r="B1260" s="2">
        <v>43406</v>
      </c>
      <c r="C1260" s="1" t="s">
        <v>85</v>
      </c>
      <c r="E1260" s="3">
        <v>785.54</v>
      </c>
      <c r="F1260" s="4">
        <v>785.54</v>
      </c>
      <c r="G1260" s="1">
        <v>2018</v>
      </c>
      <c r="H1260" s="1">
        <v>11</v>
      </c>
      <c r="I1260" s="1" t="s">
        <v>86</v>
      </c>
      <c r="J1260" s="1" t="s">
        <v>41</v>
      </c>
      <c r="K1260" s="1" t="s">
        <v>20</v>
      </c>
      <c r="L1260" s="1" t="s">
        <v>87</v>
      </c>
      <c r="M1260" s="1" t="s">
        <v>43</v>
      </c>
      <c r="O1260">
        <f t="shared" ref="O1260:O1271" si="17">F1260/1.26</f>
        <v>623.44444444444446</v>
      </c>
    </row>
    <row r="1261" spans="1:15" x14ac:dyDescent="0.25">
      <c r="A1261" s="1" t="s">
        <v>1799</v>
      </c>
      <c r="B1261" s="2">
        <v>43406</v>
      </c>
      <c r="C1261" s="1" t="s">
        <v>85</v>
      </c>
      <c r="E1261" s="3">
        <v>495.51</v>
      </c>
      <c r="F1261" s="4">
        <v>495.51</v>
      </c>
      <c r="G1261" s="1">
        <v>2018</v>
      </c>
      <c r="H1261" s="1">
        <v>11</v>
      </c>
      <c r="I1261" s="1" t="s">
        <v>86</v>
      </c>
      <c r="J1261" s="1" t="s">
        <v>41</v>
      </c>
      <c r="K1261" s="1" t="s">
        <v>20</v>
      </c>
      <c r="L1261" s="1" t="s">
        <v>87</v>
      </c>
      <c r="M1261" s="1" t="s">
        <v>43</v>
      </c>
      <c r="O1261">
        <f t="shared" si="17"/>
        <v>393.26190476190476</v>
      </c>
    </row>
    <row r="1262" spans="1:15" x14ac:dyDescent="0.25">
      <c r="A1262" s="1" t="s">
        <v>1799</v>
      </c>
      <c r="B1262" s="2">
        <v>43406</v>
      </c>
      <c r="C1262" s="1" t="s">
        <v>85</v>
      </c>
      <c r="E1262" s="3">
        <v>450.59</v>
      </c>
      <c r="F1262" s="4">
        <v>450.59</v>
      </c>
      <c r="G1262" s="1">
        <v>2018</v>
      </c>
      <c r="H1262" s="1">
        <v>11</v>
      </c>
      <c r="I1262" s="1" t="s">
        <v>86</v>
      </c>
      <c r="J1262" s="1" t="s">
        <v>41</v>
      </c>
      <c r="K1262" s="1" t="s">
        <v>20</v>
      </c>
      <c r="L1262" s="1" t="s">
        <v>87</v>
      </c>
      <c r="M1262" s="1" t="s">
        <v>43</v>
      </c>
      <c r="O1262">
        <f t="shared" si="17"/>
        <v>357.61111111111109</v>
      </c>
    </row>
    <row r="1263" spans="1:15" x14ac:dyDescent="0.25">
      <c r="A1263" s="1" t="s">
        <v>1799</v>
      </c>
      <c r="B1263" s="2">
        <v>43406</v>
      </c>
      <c r="C1263" s="1" t="s">
        <v>85</v>
      </c>
      <c r="E1263" s="3">
        <v>117</v>
      </c>
      <c r="F1263" s="4">
        <v>117</v>
      </c>
      <c r="G1263" s="1">
        <v>2018</v>
      </c>
      <c r="H1263" s="1">
        <v>11</v>
      </c>
      <c r="I1263" s="1" t="s">
        <v>86</v>
      </c>
      <c r="J1263" s="1" t="s">
        <v>41</v>
      </c>
      <c r="K1263" s="1" t="s">
        <v>20</v>
      </c>
      <c r="L1263" s="1" t="s">
        <v>87</v>
      </c>
      <c r="M1263" s="1" t="s">
        <v>43</v>
      </c>
      <c r="O1263">
        <f t="shared" si="17"/>
        <v>92.857142857142861</v>
      </c>
    </row>
    <row r="1264" spans="1:15" x14ac:dyDescent="0.25">
      <c r="A1264" s="1" t="s">
        <v>1799</v>
      </c>
      <c r="B1264" s="2">
        <v>43406</v>
      </c>
      <c r="C1264" s="1" t="s">
        <v>85</v>
      </c>
      <c r="E1264" s="3">
        <v>107.2</v>
      </c>
      <c r="F1264" s="4">
        <v>107.2</v>
      </c>
      <c r="G1264" s="1">
        <v>2018</v>
      </c>
      <c r="H1264" s="1">
        <v>11</v>
      </c>
      <c r="I1264" s="1" t="s">
        <v>86</v>
      </c>
      <c r="J1264" s="1" t="s">
        <v>41</v>
      </c>
      <c r="K1264" s="1" t="s">
        <v>20</v>
      </c>
      <c r="L1264" s="1" t="s">
        <v>87</v>
      </c>
      <c r="M1264" s="1" t="s">
        <v>43</v>
      </c>
      <c r="O1264">
        <f t="shared" si="17"/>
        <v>85.079365079365076</v>
      </c>
    </row>
    <row r="1265" spans="1:15" x14ac:dyDescent="0.25">
      <c r="A1265" s="1" t="s">
        <v>1799</v>
      </c>
      <c r="B1265" s="2">
        <v>43406</v>
      </c>
      <c r="C1265" s="1" t="s">
        <v>85</v>
      </c>
      <c r="E1265" s="3">
        <v>90</v>
      </c>
      <c r="F1265" s="4">
        <v>90</v>
      </c>
      <c r="G1265" s="1">
        <v>2018</v>
      </c>
      <c r="H1265" s="1">
        <v>11</v>
      </c>
      <c r="I1265" s="1" t="s">
        <v>86</v>
      </c>
      <c r="J1265" s="1" t="s">
        <v>41</v>
      </c>
      <c r="K1265" s="1" t="s">
        <v>20</v>
      </c>
      <c r="L1265" s="1" t="s">
        <v>87</v>
      </c>
      <c r="M1265" s="1" t="s">
        <v>43</v>
      </c>
      <c r="O1265">
        <f t="shared" si="17"/>
        <v>71.428571428571431</v>
      </c>
    </row>
    <row r="1266" spans="1:15" x14ac:dyDescent="0.25">
      <c r="A1266" s="1" t="s">
        <v>1799</v>
      </c>
      <c r="B1266" s="2">
        <v>43406</v>
      </c>
      <c r="C1266" s="1" t="s">
        <v>85</v>
      </c>
      <c r="D1266" s="3">
        <v>20</v>
      </c>
      <c r="E1266" s="3">
        <v>90</v>
      </c>
      <c r="F1266" s="4">
        <v>75</v>
      </c>
      <c r="G1266" s="1">
        <v>2018</v>
      </c>
      <c r="H1266" s="1">
        <v>11</v>
      </c>
      <c r="I1266" s="1" t="s">
        <v>56</v>
      </c>
      <c r="J1266" s="1" t="s">
        <v>41</v>
      </c>
      <c r="K1266" s="1" t="s">
        <v>20</v>
      </c>
      <c r="L1266" s="1" t="s">
        <v>57</v>
      </c>
      <c r="M1266" s="1" t="s">
        <v>43</v>
      </c>
      <c r="O1266">
        <f t="shared" si="17"/>
        <v>59.523809523809526</v>
      </c>
    </row>
    <row r="1267" spans="1:15" x14ac:dyDescent="0.25">
      <c r="A1267" s="1" t="s">
        <v>1799</v>
      </c>
      <c r="B1267" s="2">
        <v>43406</v>
      </c>
      <c r="C1267" s="1" t="s">
        <v>85</v>
      </c>
      <c r="D1267" s="3">
        <v>20</v>
      </c>
      <c r="E1267" s="3">
        <v>80.81</v>
      </c>
      <c r="F1267" s="4">
        <v>67.34</v>
      </c>
      <c r="G1267" s="1">
        <v>2018</v>
      </c>
      <c r="H1267" s="1">
        <v>11</v>
      </c>
      <c r="I1267" s="1" t="s">
        <v>34</v>
      </c>
      <c r="J1267" s="1" t="s">
        <v>41</v>
      </c>
      <c r="K1267" s="1" t="s">
        <v>20</v>
      </c>
      <c r="L1267" s="1" t="s">
        <v>36</v>
      </c>
      <c r="M1267" s="1" t="s">
        <v>43</v>
      </c>
      <c r="O1267">
        <f t="shared" si="17"/>
        <v>53.44444444444445</v>
      </c>
    </row>
    <row r="1268" spans="1:15" x14ac:dyDescent="0.25">
      <c r="A1268" s="1" t="s">
        <v>1799</v>
      </c>
      <c r="B1268" s="2">
        <v>43406</v>
      </c>
      <c r="C1268" s="1" t="s">
        <v>85</v>
      </c>
      <c r="E1268" s="3">
        <v>64.739999999999995</v>
      </c>
      <c r="F1268" s="4">
        <v>64.739999999999995</v>
      </c>
      <c r="G1268" s="1">
        <v>2018</v>
      </c>
      <c r="H1268" s="1">
        <v>11</v>
      </c>
      <c r="I1268" s="1" t="s">
        <v>86</v>
      </c>
      <c r="J1268" s="1" t="s">
        <v>41</v>
      </c>
      <c r="K1268" s="1" t="s">
        <v>20</v>
      </c>
      <c r="L1268" s="1" t="s">
        <v>87</v>
      </c>
      <c r="M1268" s="1" t="s">
        <v>43</v>
      </c>
      <c r="O1268">
        <f t="shared" si="17"/>
        <v>51.38095238095238</v>
      </c>
    </row>
    <row r="1269" spans="1:15" x14ac:dyDescent="0.25">
      <c r="A1269" s="1" t="s">
        <v>1799</v>
      </c>
      <c r="B1269" s="2">
        <v>43406</v>
      </c>
      <c r="C1269" s="1" t="s">
        <v>85</v>
      </c>
      <c r="E1269" s="3">
        <v>60</v>
      </c>
      <c r="F1269" s="4">
        <v>60</v>
      </c>
      <c r="G1269" s="1">
        <v>2018</v>
      </c>
      <c r="H1269" s="1">
        <v>11</v>
      </c>
      <c r="I1269" s="1" t="s">
        <v>86</v>
      </c>
      <c r="J1269" s="1" t="s">
        <v>41</v>
      </c>
      <c r="K1269" s="1" t="s">
        <v>20</v>
      </c>
      <c r="L1269" s="1" t="s">
        <v>87</v>
      </c>
      <c r="M1269" s="1" t="s">
        <v>43</v>
      </c>
      <c r="O1269">
        <f t="shared" si="17"/>
        <v>47.61904761904762</v>
      </c>
    </row>
    <row r="1270" spans="1:15" x14ac:dyDescent="0.25">
      <c r="A1270" s="1" t="s">
        <v>1799</v>
      </c>
      <c r="B1270" s="2">
        <v>43406</v>
      </c>
      <c r="C1270" s="1" t="s">
        <v>85</v>
      </c>
      <c r="D1270" s="3">
        <v>20</v>
      </c>
      <c r="E1270" s="3">
        <v>62.51</v>
      </c>
      <c r="F1270" s="4">
        <v>52.09</v>
      </c>
      <c r="G1270" s="1">
        <v>2018</v>
      </c>
      <c r="H1270" s="1">
        <v>11</v>
      </c>
      <c r="I1270" s="1" t="s">
        <v>34</v>
      </c>
      <c r="J1270" s="1" t="s">
        <v>41</v>
      </c>
      <c r="K1270" s="1" t="s">
        <v>20</v>
      </c>
      <c r="L1270" s="1" t="s">
        <v>36</v>
      </c>
      <c r="M1270" s="1" t="s">
        <v>43</v>
      </c>
      <c r="O1270">
        <f t="shared" si="17"/>
        <v>41.341269841269842</v>
      </c>
    </row>
    <row r="1271" spans="1:15" x14ac:dyDescent="0.25">
      <c r="A1271" s="1" t="s">
        <v>1799</v>
      </c>
      <c r="B1271" s="2">
        <v>43406</v>
      </c>
      <c r="C1271" s="1" t="s">
        <v>85</v>
      </c>
      <c r="E1271" s="3">
        <v>5.1100000000000003</v>
      </c>
      <c r="F1271" s="4">
        <v>5.1100000000000003</v>
      </c>
      <c r="G1271" s="1">
        <v>2018</v>
      </c>
      <c r="H1271" s="1">
        <v>11</v>
      </c>
      <c r="I1271" s="1" t="s">
        <v>18</v>
      </c>
      <c r="J1271" s="1" t="s">
        <v>41</v>
      </c>
      <c r="K1271" s="1" t="s">
        <v>20</v>
      </c>
      <c r="L1271" s="1" t="s">
        <v>21</v>
      </c>
      <c r="M1271" s="1" t="s">
        <v>43</v>
      </c>
      <c r="O1271">
        <f t="shared" si="17"/>
        <v>4.0555555555555554</v>
      </c>
    </row>
    <row r="1272" spans="1:15" x14ac:dyDescent="0.25">
      <c r="A1272" s="1" t="s">
        <v>1800</v>
      </c>
      <c r="B1272" s="2">
        <v>43406</v>
      </c>
      <c r="C1272" s="1" t="s">
        <v>199</v>
      </c>
      <c r="E1272" s="3">
        <v>20.28</v>
      </c>
      <c r="F1272" s="4">
        <v>20.28</v>
      </c>
      <c r="G1272" s="1">
        <v>2018</v>
      </c>
      <c r="H1272" s="1">
        <v>11</v>
      </c>
      <c r="I1272" s="1" t="s">
        <v>86</v>
      </c>
      <c r="J1272" s="1" t="s">
        <v>98</v>
      </c>
      <c r="K1272" s="1" t="s">
        <v>20</v>
      </c>
      <c r="L1272" s="1" t="s">
        <v>87</v>
      </c>
      <c r="M1272" s="1" t="s">
        <v>100</v>
      </c>
      <c r="O1272">
        <f>F1272*243</f>
        <v>4928.04</v>
      </c>
    </row>
    <row r="1273" spans="1:15" x14ac:dyDescent="0.25">
      <c r="A1273" s="1" t="s">
        <v>1801</v>
      </c>
      <c r="B1273" s="2">
        <v>43406</v>
      </c>
      <c r="C1273" s="1" t="s">
        <v>1802</v>
      </c>
      <c r="E1273" s="3">
        <v>42.6</v>
      </c>
      <c r="F1273" s="4">
        <v>42.6</v>
      </c>
      <c r="G1273" s="1">
        <v>2018</v>
      </c>
      <c r="H1273" s="1">
        <v>11</v>
      </c>
      <c r="I1273" s="1" t="s">
        <v>704</v>
      </c>
      <c r="J1273" s="1" t="s">
        <v>35</v>
      </c>
      <c r="K1273" s="1" t="s">
        <v>20</v>
      </c>
      <c r="L1273" s="1" t="s">
        <v>705</v>
      </c>
      <c r="M1273" s="1" t="s">
        <v>37</v>
      </c>
    </row>
    <row r="1274" spans="1:15" x14ac:dyDescent="0.25">
      <c r="A1274" s="1" t="s">
        <v>1803</v>
      </c>
      <c r="B1274" s="2">
        <v>43406</v>
      </c>
      <c r="C1274" s="1" t="s">
        <v>1804</v>
      </c>
      <c r="D1274" s="3">
        <v>20</v>
      </c>
      <c r="E1274" s="3">
        <v>78</v>
      </c>
      <c r="F1274" s="4">
        <v>65</v>
      </c>
      <c r="G1274" s="1">
        <v>2018</v>
      </c>
      <c r="H1274" s="1">
        <v>11</v>
      </c>
      <c r="I1274" s="1" t="s">
        <v>111</v>
      </c>
      <c r="J1274" s="1" t="s">
        <v>35</v>
      </c>
      <c r="K1274" s="1" t="s">
        <v>20</v>
      </c>
      <c r="L1274" s="1" t="s">
        <v>112</v>
      </c>
      <c r="M1274" s="1" t="s">
        <v>37</v>
      </c>
    </row>
    <row r="1275" spans="1:15" x14ac:dyDescent="0.25">
      <c r="A1275" s="1" t="s">
        <v>1805</v>
      </c>
      <c r="B1275" s="2">
        <v>43406</v>
      </c>
      <c r="C1275" s="1" t="s">
        <v>1806</v>
      </c>
      <c r="E1275" s="3">
        <v>93.6</v>
      </c>
      <c r="F1275" s="4">
        <v>93.6</v>
      </c>
      <c r="G1275" s="1">
        <v>2018</v>
      </c>
      <c r="H1275" s="1">
        <v>11</v>
      </c>
      <c r="I1275" s="1" t="s">
        <v>345</v>
      </c>
      <c r="J1275" s="1" t="s">
        <v>35</v>
      </c>
      <c r="K1275" s="1" t="s">
        <v>20</v>
      </c>
      <c r="L1275" s="1" t="s">
        <v>346</v>
      </c>
      <c r="M1275" s="1" t="s">
        <v>37</v>
      </c>
      <c r="O1275">
        <f>F1275*5.3</f>
        <v>496.07999999999993</v>
      </c>
    </row>
    <row r="1276" spans="1:15" x14ac:dyDescent="0.25">
      <c r="A1276" s="1" t="s">
        <v>1807</v>
      </c>
      <c r="B1276" s="2">
        <v>43406</v>
      </c>
      <c r="C1276" s="1" t="s">
        <v>1808</v>
      </c>
      <c r="E1276" s="3">
        <v>7.22</v>
      </c>
      <c r="F1276" s="4">
        <v>7.22</v>
      </c>
      <c r="G1276" s="1">
        <v>2018</v>
      </c>
      <c r="H1276" s="1">
        <v>11</v>
      </c>
      <c r="I1276" s="1" t="s">
        <v>86</v>
      </c>
      <c r="J1276" s="1" t="s">
        <v>378</v>
      </c>
      <c r="K1276" s="1" t="s">
        <v>20</v>
      </c>
      <c r="L1276" s="1" t="s">
        <v>87</v>
      </c>
      <c r="M1276" s="1" t="s">
        <v>379</v>
      </c>
    </row>
    <row r="1277" spans="1:15" x14ac:dyDescent="0.25">
      <c r="A1277" s="1" t="s">
        <v>1809</v>
      </c>
      <c r="B1277" s="2">
        <v>43406</v>
      </c>
      <c r="C1277" s="1" t="s">
        <v>1810</v>
      </c>
      <c r="E1277" s="3">
        <v>256.8</v>
      </c>
      <c r="F1277" s="4">
        <v>256.8</v>
      </c>
      <c r="G1277" s="1">
        <v>2018</v>
      </c>
      <c r="H1277" s="1">
        <v>11</v>
      </c>
      <c r="I1277" s="1" t="s">
        <v>86</v>
      </c>
      <c r="J1277" s="1" t="s">
        <v>35</v>
      </c>
      <c r="K1277" s="1" t="s">
        <v>20</v>
      </c>
      <c r="L1277" s="1" t="s">
        <v>87</v>
      </c>
      <c r="M1277" s="1" t="s">
        <v>37</v>
      </c>
      <c r="O1277">
        <f>F1277*4.812172165</f>
        <v>1235.7658119719999</v>
      </c>
    </row>
    <row r="1278" spans="1:15" x14ac:dyDescent="0.25">
      <c r="A1278" s="1" t="s">
        <v>1811</v>
      </c>
      <c r="B1278" s="2">
        <v>43406</v>
      </c>
      <c r="C1278" s="1" t="s">
        <v>1812</v>
      </c>
      <c r="E1278" s="3">
        <v>333.6</v>
      </c>
      <c r="F1278" s="4">
        <v>333.6</v>
      </c>
      <c r="G1278" s="1">
        <v>2018</v>
      </c>
      <c r="H1278" s="1">
        <v>11</v>
      </c>
      <c r="I1278" s="1" t="s">
        <v>345</v>
      </c>
      <c r="J1278" s="1" t="s">
        <v>35</v>
      </c>
      <c r="K1278" s="1" t="s">
        <v>20</v>
      </c>
      <c r="L1278" s="1" t="s">
        <v>346</v>
      </c>
      <c r="M1278" s="1" t="s">
        <v>37</v>
      </c>
    </row>
    <row r="1279" spans="1:15" x14ac:dyDescent="0.25">
      <c r="A1279" s="1" t="s">
        <v>1813</v>
      </c>
      <c r="B1279" s="2">
        <v>43406</v>
      </c>
      <c r="C1279" s="1" t="s">
        <v>1814</v>
      </c>
      <c r="E1279" s="3">
        <v>22.83</v>
      </c>
      <c r="F1279" s="4">
        <v>22.83</v>
      </c>
      <c r="G1279" s="1">
        <v>2018</v>
      </c>
      <c r="H1279" s="1">
        <v>11</v>
      </c>
      <c r="I1279" s="1" t="s">
        <v>86</v>
      </c>
      <c r="J1279" s="1" t="s">
        <v>378</v>
      </c>
      <c r="K1279" s="1" t="s">
        <v>20</v>
      </c>
      <c r="L1279" s="1" t="s">
        <v>87</v>
      </c>
      <c r="M1279" s="1" t="s">
        <v>379</v>
      </c>
    </row>
    <row r="1280" spans="1:15" x14ac:dyDescent="0.25">
      <c r="A1280" s="1" t="s">
        <v>1815</v>
      </c>
      <c r="B1280" s="2">
        <v>43406</v>
      </c>
      <c r="C1280" s="1" t="s">
        <v>1816</v>
      </c>
      <c r="E1280" s="3">
        <v>225.76</v>
      </c>
      <c r="F1280" s="4">
        <v>225.76</v>
      </c>
      <c r="G1280" s="1">
        <v>2018</v>
      </c>
      <c r="H1280" s="1">
        <v>11</v>
      </c>
      <c r="I1280" s="1" t="s">
        <v>86</v>
      </c>
      <c r="J1280" s="1" t="s">
        <v>35</v>
      </c>
      <c r="K1280" s="1" t="s">
        <v>20</v>
      </c>
      <c r="L1280" s="1" t="s">
        <v>87</v>
      </c>
      <c r="M1280" s="1" t="s">
        <v>37</v>
      </c>
      <c r="O1280">
        <f>F2579*5.2</f>
        <v>326.35199999999998</v>
      </c>
    </row>
    <row r="1281" spans="1:15" x14ac:dyDescent="0.25">
      <c r="A1281" s="1" t="s">
        <v>1817</v>
      </c>
      <c r="B1281" s="2">
        <v>43406</v>
      </c>
      <c r="C1281" s="1" t="s">
        <v>1818</v>
      </c>
      <c r="E1281" s="3">
        <v>75.02</v>
      </c>
      <c r="F1281" s="4">
        <v>75.02</v>
      </c>
      <c r="G1281" s="1">
        <v>2018</v>
      </c>
      <c r="H1281" s="1">
        <v>11</v>
      </c>
      <c r="I1281" s="1" t="s">
        <v>30</v>
      </c>
      <c r="J1281" s="1" t="s">
        <v>35</v>
      </c>
      <c r="K1281" s="1" t="s">
        <v>20</v>
      </c>
      <c r="L1281" s="1" t="s">
        <v>1819</v>
      </c>
      <c r="M1281" s="1" t="s">
        <v>37</v>
      </c>
    </row>
    <row r="1282" spans="1:15" x14ac:dyDescent="0.25">
      <c r="A1282" s="1" t="s">
        <v>1820</v>
      </c>
      <c r="B1282" s="2">
        <v>43406</v>
      </c>
      <c r="C1282" s="1" t="s">
        <v>1998</v>
      </c>
      <c r="D1282" s="3">
        <v>20</v>
      </c>
      <c r="E1282" s="3">
        <v>126</v>
      </c>
      <c r="F1282" s="4">
        <v>105</v>
      </c>
      <c r="G1282" s="1">
        <v>2018</v>
      </c>
      <c r="H1282" s="1">
        <v>11</v>
      </c>
      <c r="I1282" s="1" t="s">
        <v>34</v>
      </c>
      <c r="J1282" s="1" t="s">
        <v>319</v>
      </c>
      <c r="K1282" s="1" t="s">
        <v>20</v>
      </c>
      <c r="L1282" s="1" t="s">
        <v>36</v>
      </c>
      <c r="M1282" s="1" t="s">
        <v>320</v>
      </c>
    </row>
    <row r="1283" spans="1:15" x14ac:dyDescent="0.25">
      <c r="A1283" s="1" t="s">
        <v>1821</v>
      </c>
      <c r="B1283" s="2">
        <v>43406</v>
      </c>
      <c r="C1283" s="1" t="s">
        <v>3043</v>
      </c>
      <c r="E1283" s="3">
        <v>168</v>
      </c>
      <c r="F1283" s="4">
        <v>168</v>
      </c>
      <c r="G1283" s="1">
        <v>2018</v>
      </c>
      <c r="H1283" s="1">
        <v>11</v>
      </c>
      <c r="I1283" s="1" t="s">
        <v>704</v>
      </c>
      <c r="J1283" s="1" t="s">
        <v>35</v>
      </c>
      <c r="K1283" s="1" t="s">
        <v>20</v>
      </c>
      <c r="L1283" s="1" t="s">
        <v>705</v>
      </c>
      <c r="M1283" s="1" t="s">
        <v>37</v>
      </c>
      <c r="O1283">
        <f>F1283*400</f>
        <v>67200</v>
      </c>
    </row>
    <row r="1284" spans="1:15" x14ac:dyDescent="0.25">
      <c r="A1284" s="1" t="s">
        <v>1822</v>
      </c>
      <c r="B1284" s="2">
        <v>43406</v>
      </c>
      <c r="C1284" s="1" t="s">
        <v>1297</v>
      </c>
      <c r="D1284" s="3">
        <v>20</v>
      </c>
      <c r="E1284" s="3">
        <v>552.13</v>
      </c>
      <c r="F1284" s="4">
        <v>460.11</v>
      </c>
      <c r="G1284" s="1">
        <v>2018</v>
      </c>
      <c r="H1284" s="1">
        <v>11</v>
      </c>
      <c r="I1284" s="1" t="s">
        <v>56</v>
      </c>
      <c r="J1284" s="1" t="s">
        <v>35</v>
      </c>
      <c r="K1284" s="1" t="s">
        <v>20</v>
      </c>
      <c r="L1284" s="1" t="s">
        <v>57</v>
      </c>
      <c r="M1284" s="1" t="s">
        <v>37</v>
      </c>
      <c r="O1284">
        <f>F1284*108</f>
        <v>49691.880000000005</v>
      </c>
    </row>
    <row r="1285" spans="1:15" x14ac:dyDescent="0.25">
      <c r="A1285" s="1" t="s">
        <v>1823</v>
      </c>
      <c r="B1285" s="2">
        <v>43406</v>
      </c>
      <c r="C1285" s="1" t="s">
        <v>1824</v>
      </c>
      <c r="D1285" s="3">
        <v>20</v>
      </c>
      <c r="E1285" s="3">
        <v>126</v>
      </c>
      <c r="F1285" s="4">
        <v>105</v>
      </c>
      <c r="G1285" s="1">
        <v>2018</v>
      </c>
      <c r="H1285" s="1">
        <v>11</v>
      </c>
      <c r="I1285" s="1" t="s">
        <v>34</v>
      </c>
      <c r="J1285" s="1" t="s">
        <v>35</v>
      </c>
      <c r="K1285" s="1" t="s">
        <v>20</v>
      </c>
      <c r="L1285" s="1" t="s">
        <v>36</v>
      </c>
      <c r="M1285" s="1" t="s">
        <v>37</v>
      </c>
    </row>
    <row r="1286" spans="1:15" x14ac:dyDescent="0.25">
      <c r="A1286" s="1" t="s">
        <v>1825</v>
      </c>
      <c r="B1286" s="2">
        <v>43406</v>
      </c>
      <c r="C1286" s="1" t="s">
        <v>1826</v>
      </c>
      <c r="D1286" s="3">
        <v>20</v>
      </c>
      <c r="E1286" s="3">
        <v>200.98</v>
      </c>
      <c r="F1286" s="4">
        <v>167.48</v>
      </c>
      <c r="G1286" s="1">
        <v>2018</v>
      </c>
      <c r="H1286" s="1">
        <v>11</v>
      </c>
      <c r="I1286" s="1" t="s">
        <v>56</v>
      </c>
      <c r="J1286" s="1" t="s">
        <v>35</v>
      </c>
      <c r="K1286" s="1" t="s">
        <v>20</v>
      </c>
      <c r="L1286" s="1" t="s">
        <v>57</v>
      </c>
      <c r="M1286" s="1" t="s">
        <v>37</v>
      </c>
    </row>
    <row r="1287" spans="1:15" x14ac:dyDescent="0.25">
      <c r="A1287" s="1" t="s">
        <v>1827</v>
      </c>
      <c r="B1287" s="2">
        <v>43406</v>
      </c>
      <c r="C1287" s="1" t="s">
        <v>1828</v>
      </c>
      <c r="D1287" s="3">
        <v>20</v>
      </c>
      <c r="E1287" s="3">
        <v>13.14</v>
      </c>
      <c r="F1287" s="4">
        <v>10.95</v>
      </c>
      <c r="G1287" s="1">
        <v>2018</v>
      </c>
      <c r="H1287" s="1">
        <v>11</v>
      </c>
      <c r="I1287" s="1" t="s">
        <v>34</v>
      </c>
      <c r="J1287" s="1" t="s">
        <v>35</v>
      </c>
      <c r="K1287" s="1" t="s">
        <v>20</v>
      </c>
      <c r="L1287" s="1" t="s">
        <v>36</v>
      </c>
      <c r="M1287" s="1" t="s">
        <v>37</v>
      </c>
    </row>
    <row r="1288" spans="1:15" x14ac:dyDescent="0.25">
      <c r="A1288" s="1" t="s">
        <v>1799</v>
      </c>
      <c r="B1288" s="2">
        <v>43406</v>
      </c>
      <c r="C1288" s="1" t="s">
        <v>59</v>
      </c>
      <c r="E1288" s="3">
        <v>12.01</v>
      </c>
      <c r="F1288" s="4">
        <v>12.01</v>
      </c>
      <c r="G1288" s="1">
        <v>2018</v>
      </c>
      <c r="H1288" s="1">
        <v>11</v>
      </c>
      <c r="I1288" s="1" t="s">
        <v>312</v>
      </c>
      <c r="J1288" s="1" t="s">
        <v>41</v>
      </c>
      <c r="K1288" s="1" t="s">
        <v>20</v>
      </c>
      <c r="L1288" s="1" t="s">
        <v>313</v>
      </c>
      <c r="M1288" s="1" t="s">
        <v>43</v>
      </c>
    </row>
    <row r="1289" spans="1:15" x14ac:dyDescent="0.25">
      <c r="A1289" s="1" t="s">
        <v>1799</v>
      </c>
      <c r="B1289" s="2">
        <v>43406</v>
      </c>
      <c r="C1289" s="1" t="s">
        <v>59</v>
      </c>
      <c r="E1289" s="3">
        <v>68.91</v>
      </c>
      <c r="F1289" s="4">
        <v>68.91</v>
      </c>
      <c r="G1289" s="1">
        <v>2018</v>
      </c>
      <c r="H1289" s="1">
        <v>11</v>
      </c>
      <c r="I1289" s="1" t="s">
        <v>86</v>
      </c>
      <c r="J1289" s="1" t="s">
        <v>41</v>
      </c>
      <c r="K1289" s="1" t="s">
        <v>20</v>
      </c>
      <c r="L1289" s="1" t="s">
        <v>87</v>
      </c>
      <c r="M1289" s="1" t="s">
        <v>43</v>
      </c>
    </row>
    <row r="1290" spans="1:15" x14ac:dyDescent="0.25">
      <c r="A1290" s="1" t="s">
        <v>1829</v>
      </c>
      <c r="B1290" s="2">
        <v>43406</v>
      </c>
      <c r="C1290" s="1" t="s">
        <v>1830</v>
      </c>
      <c r="E1290" s="3">
        <v>16.36</v>
      </c>
      <c r="F1290" s="4">
        <v>16.36</v>
      </c>
      <c r="G1290" s="1">
        <v>2018</v>
      </c>
      <c r="H1290" s="1">
        <v>11</v>
      </c>
      <c r="I1290" s="1" t="s">
        <v>345</v>
      </c>
      <c r="J1290" s="1" t="s">
        <v>35</v>
      </c>
      <c r="K1290" s="1" t="s">
        <v>20</v>
      </c>
      <c r="L1290" s="1" t="s">
        <v>346</v>
      </c>
      <c r="M1290" s="1" t="s">
        <v>37</v>
      </c>
      <c r="O1290">
        <f>F1290*52.63</f>
        <v>861.02679999999998</v>
      </c>
    </row>
    <row r="1291" spans="1:15" x14ac:dyDescent="0.25">
      <c r="A1291" s="1" t="s">
        <v>1831</v>
      </c>
      <c r="B1291" s="2">
        <v>43406</v>
      </c>
      <c r="C1291" s="1" t="s">
        <v>1832</v>
      </c>
      <c r="E1291" s="3">
        <v>126.54</v>
      </c>
      <c r="F1291" s="4">
        <v>126.54</v>
      </c>
      <c r="G1291" s="1">
        <v>2018</v>
      </c>
      <c r="H1291" s="1">
        <v>11</v>
      </c>
      <c r="I1291" s="1" t="s">
        <v>86</v>
      </c>
      <c r="J1291" s="1" t="s">
        <v>35</v>
      </c>
      <c r="K1291" s="1" t="s">
        <v>20</v>
      </c>
      <c r="L1291" s="1" t="s">
        <v>87</v>
      </c>
      <c r="M1291" s="1" t="s">
        <v>37</v>
      </c>
    </row>
    <row r="1292" spans="1:15" x14ac:dyDescent="0.25">
      <c r="A1292" s="1" t="s">
        <v>1833</v>
      </c>
      <c r="B1292" s="2">
        <v>43406</v>
      </c>
      <c r="C1292" s="1" t="s">
        <v>1834</v>
      </c>
      <c r="D1292" s="3">
        <v>20</v>
      </c>
      <c r="E1292" s="3">
        <v>78.12</v>
      </c>
      <c r="F1292" s="4">
        <v>65.099999999999994</v>
      </c>
      <c r="G1292" s="1">
        <v>2018</v>
      </c>
      <c r="H1292" s="1">
        <v>11</v>
      </c>
      <c r="I1292" s="1" t="s">
        <v>34</v>
      </c>
      <c r="J1292" s="1" t="s">
        <v>35</v>
      </c>
      <c r="K1292" s="1" t="s">
        <v>20</v>
      </c>
      <c r="L1292" s="1" t="s">
        <v>36</v>
      </c>
      <c r="M1292" s="1" t="s">
        <v>37</v>
      </c>
      <c r="O1292">
        <f>F1292*72.79120024</f>
        <v>4738.7071356239994</v>
      </c>
    </row>
    <row r="1293" spans="1:15" x14ac:dyDescent="0.25">
      <c r="A1293" s="1" t="s">
        <v>1835</v>
      </c>
      <c r="B1293" s="2">
        <v>43410</v>
      </c>
      <c r="C1293" s="1" t="s">
        <v>1836</v>
      </c>
      <c r="E1293" s="3">
        <v>7.8</v>
      </c>
      <c r="F1293" s="4">
        <v>7.8</v>
      </c>
      <c r="G1293" s="1">
        <v>2018</v>
      </c>
      <c r="H1293" s="1">
        <v>11</v>
      </c>
      <c r="I1293" s="1" t="s">
        <v>91</v>
      </c>
      <c r="J1293" s="1" t="s">
        <v>35</v>
      </c>
      <c r="K1293" s="1" t="s">
        <v>20</v>
      </c>
      <c r="L1293" s="1" t="s">
        <v>93</v>
      </c>
      <c r="M1293" s="1" t="s">
        <v>37</v>
      </c>
    </row>
    <row r="1294" spans="1:15" x14ac:dyDescent="0.25">
      <c r="A1294" s="1" t="s">
        <v>1837</v>
      </c>
      <c r="B1294" s="2">
        <v>43410</v>
      </c>
      <c r="C1294" s="1" t="s">
        <v>1838</v>
      </c>
      <c r="E1294" s="3">
        <v>9.9</v>
      </c>
      <c r="F1294" s="4">
        <v>9.9</v>
      </c>
      <c r="G1294" s="1">
        <v>2018</v>
      </c>
      <c r="H1294" s="1">
        <v>11</v>
      </c>
      <c r="I1294" s="1" t="s">
        <v>18</v>
      </c>
      <c r="J1294" s="1" t="s">
        <v>51</v>
      </c>
      <c r="K1294" s="1" t="s">
        <v>20</v>
      </c>
      <c r="L1294" s="1" t="s">
        <v>21</v>
      </c>
      <c r="M1294" s="1" t="s">
        <v>53</v>
      </c>
      <c r="O1294">
        <f>F1294*7</f>
        <v>69.3</v>
      </c>
    </row>
    <row r="1295" spans="1:15" x14ac:dyDescent="0.25">
      <c r="A1295" s="1" t="s">
        <v>1839</v>
      </c>
      <c r="B1295" s="2">
        <v>43410</v>
      </c>
      <c r="C1295" s="1" t="s">
        <v>462</v>
      </c>
      <c r="E1295" s="3">
        <v>16.5</v>
      </c>
      <c r="F1295" s="4">
        <v>16.5</v>
      </c>
      <c r="G1295" s="1">
        <v>2018</v>
      </c>
      <c r="H1295" s="1">
        <v>11</v>
      </c>
      <c r="I1295" s="1" t="s">
        <v>86</v>
      </c>
      <c r="J1295" s="1" t="s">
        <v>35</v>
      </c>
      <c r="K1295" s="1" t="s">
        <v>20</v>
      </c>
      <c r="L1295" s="1" t="s">
        <v>87</v>
      </c>
      <c r="M1295" s="1" t="s">
        <v>37</v>
      </c>
      <c r="O1295">
        <f t="shared" ref="O1295:O1300" si="18">F1295*50</f>
        <v>825</v>
      </c>
    </row>
    <row r="1296" spans="1:15" x14ac:dyDescent="0.25">
      <c r="A1296" s="1" t="s">
        <v>1840</v>
      </c>
      <c r="B1296" s="2">
        <v>43410</v>
      </c>
      <c r="C1296" s="1" t="s">
        <v>462</v>
      </c>
      <c r="E1296" s="3">
        <v>12.3</v>
      </c>
      <c r="F1296" s="4">
        <v>12.3</v>
      </c>
      <c r="G1296" s="1">
        <v>2018</v>
      </c>
      <c r="H1296" s="1">
        <v>11</v>
      </c>
      <c r="I1296" s="1" t="s">
        <v>86</v>
      </c>
      <c r="J1296" s="1" t="s">
        <v>35</v>
      </c>
      <c r="K1296" s="1" t="s">
        <v>20</v>
      </c>
      <c r="L1296" s="1" t="s">
        <v>87</v>
      </c>
      <c r="M1296" s="1" t="s">
        <v>37</v>
      </c>
      <c r="O1296">
        <f t="shared" si="18"/>
        <v>615</v>
      </c>
    </row>
    <row r="1297" spans="1:15" x14ac:dyDescent="0.25">
      <c r="A1297" s="1" t="s">
        <v>1841</v>
      </c>
      <c r="B1297" s="2">
        <v>43410</v>
      </c>
      <c r="C1297" s="1" t="s">
        <v>462</v>
      </c>
      <c r="E1297" s="3">
        <v>9.8000000000000007</v>
      </c>
      <c r="F1297" s="4">
        <v>9.8000000000000007</v>
      </c>
      <c r="G1297" s="1">
        <v>2018</v>
      </c>
      <c r="H1297" s="1">
        <v>11</v>
      </c>
      <c r="I1297" s="1" t="s">
        <v>91</v>
      </c>
      <c r="J1297" s="1" t="s">
        <v>35</v>
      </c>
      <c r="K1297" s="1" t="s">
        <v>20</v>
      </c>
      <c r="L1297" s="1" t="s">
        <v>93</v>
      </c>
      <c r="M1297" s="1" t="s">
        <v>37</v>
      </c>
      <c r="O1297">
        <f t="shared" si="18"/>
        <v>490.00000000000006</v>
      </c>
    </row>
    <row r="1298" spans="1:15" x14ac:dyDescent="0.25">
      <c r="A1298" s="1" t="s">
        <v>1842</v>
      </c>
      <c r="B1298" s="2">
        <v>43410</v>
      </c>
      <c r="C1298" s="1" t="s">
        <v>1843</v>
      </c>
      <c r="E1298" s="3">
        <v>11</v>
      </c>
      <c r="F1298" s="4">
        <v>11</v>
      </c>
      <c r="G1298" s="1">
        <v>2018</v>
      </c>
      <c r="H1298" s="1">
        <v>11</v>
      </c>
      <c r="I1298" s="1" t="s">
        <v>40</v>
      </c>
      <c r="J1298" s="1" t="s">
        <v>35</v>
      </c>
      <c r="K1298" s="1" t="s">
        <v>20</v>
      </c>
      <c r="L1298" s="1" t="s">
        <v>42</v>
      </c>
      <c r="M1298" s="1" t="s">
        <v>37</v>
      </c>
      <c r="O1298">
        <f t="shared" si="18"/>
        <v>550</v>
      </c>
    </row>
    <row r="1299" spans="1:15" x14ac:dyDescent="0.25">
      <c r="A1299" s="1" t="s">
        <v>1844</v>
      </c>
      <c r="B1299" s="2">
        <v>43410</v>
      </c>
      <c r="C1299" s="1" t="s">
        <v>1845</v>
      </c>
      <c r="D1299" s="3">
        <v>20</v>
      </c>
      <c r="E1299" s="3">
        <v>24.8</v>
      </c>
      <c r="F1299" s="4">
        <v>20.67</v>
      </c>
      <c r="G1299" s="1">
        <v>2018</v>
      </c>
      <c r="H1299" s="1">
        <v>11</v>
      </c>
      <c r="I1299" s="1" t="s">
        <v>34</v>
      </c>
      <c r="J1299" s="1" t="s">
        <v>35</v>
      </c>
      <c r="K1299" s="1" t="s">
        <v>20</v>
      </c>
      <c r="L1299" s="1" t="s">
        <v>36</v>
      </c>
      <c r="M1299" s="1" t="s">
        <v>37</v>
      </c>
      <c r="O1299">
        <f t="shared" si="18"/>
        <v>1033.5</v>
      </c>
    </row>
    <row r="1300" spans="1:15" x14ac:dyDescent="0.25">
      <c r="A1300" s="1" t="s">
        <v>1846</v>
      </c>
      <c r="B1300" s="2">
        <v>43410</v>
      </c>
      <c r="C1300" s="1" t="s">
        <v>1847</v>
      </c>
      <c r="E1300" s="3">
        <v>68.900000000000006</v>
      </c>
      <c r="F1300" s="4">
        <v>68.900000000000006</v>
      </c>
      <c r="G1300" s="1">
        <v>2018</v>
      </c>
      <c r="H1300" s="1">
        <v>11</v>
      </c>
      <c r="I1300" s="1" t="s">
        <v>86</v>
      </c>
      <c r="J1300" s="1" t="s">
        <v>35</v>
      </c>
      <c r="K1300" s="1" t="s">
        <v>20</v>
      </c>
      <c r="L1300" s="1" t="s">
        <v>87</v>
      </c>
      <c r="M1300" s="1" t="s">
        <v>37</v>
      </c>
      <c r="O1300">
        <f t="shared" si="18"/>
        <v>3445.0000000000005</v>
      </c>
    </row>
    <row r="1301" spans="1:15" x14ac:dyDescent="0.25">
      <c r="A1301" s="1" t="s">
        <v>1848</v>
      </c>
      <c r="B1301" s="2">
        <v>43410</v>
      </c>
      <c r="C1301" s="1" t="s">
        <v>1849</v>
      </c>
      <c r="E1301" s="3">
        <v>21.96</v>
      </c>
      <c r="F1301" s="4">
        <v>21.96</v>
      </c>
      <c r="G1301" s="1">
        <v>2018</v>
      </c>
      <c r="H1301" s="1">
        <v>11</v>
      </c>
      <c r="I1301" s="1" t="s">
        <v>56</v>
      </c>
      <c r="J1301" s="1" t="s">
        <v>35</v>
      </c>
      <c r="K1301" s="1" t="s">
        <v>20</v>
      </c>
      <c r="L1301" s="1" t="s">
        <v>57</v>
      </c>
      <c r="M1301" s="1" t="s">
        <v>37</v>
      </c>
    </row>
    <row r="1302" spans="1:15" x14ac:dyDescent="0.25">
      <c r="A1302" s="1" t="s">
        <v>1850</v>
      </c>
      <c r="B1302" s="2">
        <v>43410</v>
      </c>
      <c r="C1302" s="1" t="s">
        <v>1851</v>
      </c>
      <c r="E1302" s="3">
        <v>379</v>
      </c>
      <c r="F1302" s="4">
        <v>379</v>
      </c>
      <c r="G1302" s="1">
        <v>2018</v>
      </c>
      <c r="H1302" s="1">
        <v>11</v>
      </c>
      <c r="I1302" s="1" t="s">
        <v>30</v>
      </c>
      <c r="J1302" s="1" t="s">
        <v>25</v>
      </c>
      <c r="K1302" s="1" t="s">
        <v>20</v>
      </c>
      <c r="L1302" s="1" t="s">
        <v>31</v>
      </c>
      <c r="M1302" s="1" t="s">
        <v>27</v>
      </c>
      <c r="O1302">
        <f>F1302* 333</f>
        <v>126207</v>
      </c>
    </row>
    <row r="1303" spans="1:15" x14ac:dyDescent="0.25">
      <c r="A1303" s="1" t="s">
        <v>1852</v>
      </c>
      <c r="B1303" s="2">
        <v>43410</v>
      </c>
      <c r="C1303" s="1" t="s">
        <v>1853</v>
      </c>
      <c r="E1303" s="3">
        <v>16.899999999999999</v>
      </c>
      <c r="F1303" s="4">
        <v>16.899999999999999</v>
      </c>
      <c r="G1303" s="1">
        <v>2018</v>
      </c>
      <c r="H1303" s="1">
        <v>11</v>
      </c>
      <c r="I1303" s="1" t="s">
        <v>97</v>
      </c>
      <c r="J1303" s="1" t="s">
        <v>35</v>
      </c>
      <c r="K1303" s="1" t="s">
        <v>20</v>
      </c>
      <c r="L1303" s="1" t="s">
        <v>99</v>
      </c>
      <c r="M1303" s="1" t="s">
        <v>37</v>
      </c>
      <c r="O1303">
        <f>F1303*7.89</f>
        <v>133.34099999999998</v>
      </c>
    </row>
    <row r="1304" spans="1:15" x14ac:dyDescent="0.25">
      <c r="A1304" s="1" t="s">
        <v>1854</v>
      </c>
      <c r="B1304" s="2">
        <v>43410</v>
      </c>
      <c r="C1304" s="1" t="s">
        <v>1855</v>
      </c>
      <c r="E1304" s="3">
        <v>13.23</v>
      </c>
      <c r="F1304" s="4">
        <v>13.23</v>
      </c>
      <c r="G1304" s="1">
        <v>2018</v>
      </c>
      <c r="H1304" s="1">
        <v>11</v>
      </c>
      <c r="I1304" s="1" t="s">
        <v>50</v>
      </c>
      <c r="J1304" s="1" t="s">
        <v>51</v>
      </c>
      <c r="K1304" s="1" t="s">
        <v>20</v>
      </c>
      <c r="L1304" s="1" t="s">
        <v>52</v>
      </c>
      <c r="M1304" s="1" t="s">
        <v>53</v>
      </c>
    </row>
    <row r="1305" spans="1:15" x14ac:dyDescent="0.25">
      <c r="A1305" s="1" t="s">
        <v>1856</v>
      </c>
      <c r="B1305" s="2">
        <v>43410</v>
      </c>
      <c r="C1305" s="1" t="s">
        <v>1857</v>
      </c>
      <c r="D1305" s="3">
        <v>20</v>
      </c>
      <c r="E1305" s="3">
        <v>31.98</v>
      </c>
      <c r="F1305" s="4">
        <v>26.65</v>
      </c>
      <c r="G1305" s="1">
        <v>2018</v>
      </c>
      <c r="H1305" s="1">
        <v>11</v>
      </c>
      <c r="I1305" s="1" t="s">
        <v>34</v>
      </c>
      <c r="J1305" s="1" t="s">
        <v>35</v>
      </c>
      <c r="K1305" s="1" t="s">
        <v>20</v>
      </c>
      <c r="L1305" s="1" t="s">
        <v>36</v>
      </c>
      <c r="M1305" s="1" t="s">
        <v>37</v>
      </c>
    </row>
    <row r="1306" spans="1:15" x14ac:dyDescent="0.25">
      <c r="A1306" s="1" t="s">
        <v>1858</v>
      </c>
      <c r="B1306" s="2">
        <v>43412</v>
      </c>
      <c r="C1306" s="1" t="s">
        <v>85</v>
      </c>
      <c r="D1306" s="3">
        <v>20</v>
      </c>
      <c r="E1306" s="3">
        <v>98.41</v>
      </c>
      <c r="F1306" s="4">
        <v>82.01</v>
      </c>
      <c r="G1306" s="1">
        <v>2018</v>
      </c>
      <c r="H1306" s="1">
        <v>11</v>
      </c>
      <c r="I1306" s="1" t="s">
        <v>70</v>
      </c>
      <c r="J1306" s="1" t="s">
        <v>41</v>
      </c>
      <c r="K1306" s="1" t="s">
        <v>20</v>
      </c>
      <c r="L1306" s="1" t="s">
        <v>71</v>
      </c>
      <c r="M1306" s="1" t="s">
        <v>43</v>
      </c>
      <c r="O1306">
        <f>F1306/1.26</f>
        <v>65.087301587301596</v>
      </c>
    </row>
    <row r="1307" spans="1:15" x14ac:dyDescent="0.25">
      <c r="A1307" s="1" t="s">
        <v>1859</v>
      </c>
      <c r="B1307" s="2">
        <v>43412</v>
      </c>
      <c r="C1307" s="1" t="s">
        <v>1860</v>
      </c>
      <c r="E1307" s="3">
        <v>15</v>
      </c>
      <c r="F1307" s="4">
        <v>15</v>
      </c>
      <c r="G1307" s="1">
        <v>2018</v>
      </c>
      <c r="H1307" s="1">
        <v>11</v>
      </c>
      <c r="I1307" s="1" t="s">
        <v>40</v>
      </c>
      <c r="J1307" s="1" t="s">
        <v>35</v>
      </c>
      <c r="K1307" s="1" t="s">
        <v>20</v>
      </c>
      <c r="L1307" s="1" t="s">
        <v>42</v>
      </c>
      <c r="M1307" s="1" t="s">
        <v>37</v>
      </c>
      <c r="O1307">
        <v>1000</v>
      </c>
    </row>
    <row r="1308" spans="1:15" x14ac:dyDescent="0.25">
      <c r="A1308" s="1" t="s">
        <v>1861</v>
      </c>
      <c r="B1308" s="2">
        <v>43412</v>
      </c>
      <c r="C1308" s="1" t="s">
        <v>1862</v>
      </c>
      <c r="D1308" s="3">
        <v>20</v>
      </c>
      <c r="E1308" s="3">
        <v>666.11</v>
      </c>
      <c r="F1308" s="4">
        <v>555.09</v>
      </c>
      <c r="G1308" s="1">
        <v>2018</v>
      </c>
      <c r="H1308" s="1">
        <v>11</v>
      </c>
      <c r="I1308" s="1" t="s">
        <v>34</v>
      </c>
      <c r="J1308" s="1" t="s">
        <v>237</v>
      </c>
      <c r="K1308" s="1" t="s">
        <v>20</v>
      </c>
      <c r="L1308" s="1" t="s">
        <v>36</v>
      </c>
      <c r="M1308" s="1" t="s">
        <v>238</v>
      </c>
    </row>
    <row r="1309" spans="1:15" x14ac:dyDescent="0.25">
      <c r="A1309" s="1" t="s">
        <v>1863</v>
      </c>
      <c r="B1309" s="2">
        <v>43412</v>
      </c>
      <c r="C1309" s="1" t="s">
        <v>1864</v>
      </c>
      <c r="D1309" s="3">
        <v>20</v>
      </c>
      <c r="E1309" s="3">
        <v>636.89</v>
      </c>
      <c r="F1309" s="4">
        <v>530.74</v>
      </c>
      <c r="G1309" s="1">
        <v>2018</v>
      </c>
      <c r="H1309" s="1">
        <v>11</v>
      </c>
      <c r="I1309" s="1" t="s">
        <v>34</v>
      </c>
      <c r="J1309" s="1" t="s">
        <v>237</v>
      </c>
      <c r="K1309" s="1" t="s">
        <v>20</v>
      </c>
      <c r="L1309" s="1" t="s">
        <v>36</v>
      </c>
      <c r="M1309" s="1" t="s">
        <v>238</v>
      </c>
    </row>
    <row r="1310" spans="1:15" x14ac:dyDescent="0.25">
      <c r="A1310" s="1" t="s">
        <v>1865</v>
      </c>
      <c r="B1310" s="2">
        <v>43412</v>
      </c>
      <c r="C1310" s="1" t="s">
        <v>1866</v>
      </c>
      <c r="E1310" s="3">
        <v>3166.79</v>
      </c>
      <c r="F1310" s="4">
        <v>3166.79</v>
      </c>
      <c r="G1310" s="1">
        <v>2018</v>
      </c>
      <c r="H1310" s="1">
        <v>11</v>
      </c>
      <c r="I1310" s="1" t="s">
        <v>40</v>
      </c>
      <c r="J1310" s="1" t="s">
        <v>478</v>
      </c>
      <c r="K1310" s="1" t="s">
        <v>20</v>
      </c>
      <c r="L1310" s="1" t="s">
        <v>42</v>
      </c>
      <c r="M1310" s="1" t="s">
        <v>479</v>
      </c>
      <c r="O1310">
        <f>F1310*778</f>
        <v>2463762.62</v>
      </c>
    </row>
    <row r="1311" spans="1:15" x14ac:dyDescent="0.25">
      <c r="A1311" s="1" t="s">
        <v>1867</v>
      </c>
      <c r="B1311" s="2">
        <v>43412</v>
      </c>
      <c r="C1311" s="1" t="s">
        <v>1868</v>
      </c>
      <c r="D1311" s="3">
        <v>20</v>
      </c>
      <c r="E1311" s="3">
        <v>120.1</v>
      </c>
      <c r="F1311" s="4">
        <v>100.08</v>
      </c>
      <c r="G1311" s="1">
        <v>2018</v>
      </c>
      <c r="H1311" s="1">
        <v>11</v>
      </c>
      <c r="I1311" s="1" t="s">
        <v>134</v>
      </c>
      <c r="J1311" s="1" t="s">
        <v>207</v>
      </c>
      <c r="K1311" s="1" t="s">
        <v>20</v>
      </c>
      <c r="L1311" s="1" t="s">
        <v>135</v>
      </c>
      <c r="M1311" s="1" t="s">
        <v>208</v>
      </c>
    </row>
    <row r="1312" spans="1:15" x14ac:dyDescent="0.25">
      <c r="A1312" s="1" t="s">
        <v>1869</v>
      </c>
      <c r="B1312" s="2">
        <v>43412</v>
      </c>
      <c r="C1312" s="1" t="s">
        <v>1870</v>
      </c>
      <c r="E1312" s="3">
        <v>91.36</v>
      </c>
      <c r="F1312" s="4">
        <v>91.36</v>
      </c>
      <c r="G1312" s="1">
        <v>2018</v>
      </c>
      <c r="H1312" s="1">
        <v>11</v>
      </c>
      <c r="I1312" s="1" t="s">
        <v>97</v>
      </c>
      <c r="J1312" s="1" t="s">
        <v>144</v>
      </c>
      <c r="K1312" s="1" t="s">
        <v>20</v>
      </c>
      <c r="L1312" s="1" t="s">
        <v>99</v>
      </c>
      <c r="M1312" s="1" t="s">
        <v>145</v>
      </c>
    </row>
    <row r="1313" spans="1:15" x14ac:dyDescent="0.25">
      <c r="A1313" s="1" t="s">
        <v>1871</v>
      </c>
      <c r="B1313" s="2">
        <v>43412</v>
      </c>
      <c r="C1313" s="1" t="s">
        <v>1872</v>
      </c>
      <c r="E1313" s="3">
        <v>5.98</v>
      </c>
      <c r="F1313" s="4">
        <v>5.98</v>
      </c>
      <c r="G1313" s="1">
        <v>2018</v>
      </c>
      <c r="H1313" s="1">
        <v>11</v>
      </c>
      <c r="I1313" s="1" t="s">
        <v>91</v>
      </c>
      <c r="J1313" s="1" t="s">
        <v>51</v>
      </c>
      <c r="K1313" s="1" t="s">
        <v>20</v>
      </c>
      <c r="L1313" s="1" t="s">
        <v>93</v>
      </c>
      <c r="M1313" s="1" t="s">
        <v>53</v>
      </c>
    </row>
    <row r="1314" spans="1:15" x14ac:dyDescent="0.25">
      <c r="A1314" s="1" t="s">
        <v>1873</v>
      </c>
      <c r="B1314" s="2">
        <v>43412</v>
      </c>
      <c r="C1314" s="1" t="s">
        <v>342</v>
      </c>
      <c r="D1314" s="3">
        <v>20</v>
      </c>
      <c r="E1314" s="3">
        <v>84.42</v>
      </c>
      <c r="F1314" s="4">
        <v>70.349999999999994</v>
      </c>
      <c r="G1314" s="1">
        <v>2018</v>
      </c>
      <c r="H1314" s="1">
        <v>11</v>
      </c>
      <c r="I1314" s="1" t="s">
        <v>56</v>
      </c>
      <c r="J1314" s="1" t="s">
        <v>35</v>
      </c>
      <c r="K1314" s="1" t="s">
        <v>20</v>
      </c>
      <c r="L1314" s="1" t="s">
        <v>57</v>
      </c>
      <c r="M1314" s="1" t="s">
        <v>37</v>
      </c>
      <c r="O1314">
        <f>F1314*52.63</f>
        <v>3702.5205000000001</v>
      </c>
    </row>
    <row r="1315" spans="1:15" x14ac:dyDescent="0.25">
      <c r="A1315" s="1" t="s">
        <v>1874</v>
      </c>
      <c r="B1315" s="2">
        <v>43412</v>
      </c>
      <c r="C1315" s="1" t="s">
        <v>1875</v>
      </c>
      <c r="D1315" s="3">
        <v>20</v>
      </c>
      <c r="E1315" s="3">
        <v>234.96</v>
      </c>
      <c r="F1315" s="4">
        <v>195.8</v>
      </c>
      <c r="G1315" s="1">
        <v>2018</v>
      </c>
      <c r="H1315" s="1">
        <v>11</v>
      </c>
      <c r="I1315" s="1" t="s">
        <v>70</v>
      </c>
      <c r="J1315" s="1" t="s">
        <v>35</v>
      </c>
      <c r="K1315" s="1" t="s">
        <v>20</v>
      </c>
      <c r="L1315" s="1" t="s">
        <v>71</v>
      </c>
      <c r="M1315" s="1" t="s">
        <v>37</v>
      </c>
      <c r="O1315">
        <f>F1315*4.812172165</f>
        <v>942.22330990700004</v>
      </c>
    </row>
    <row r="1316" spans="1:15" x14ac:dyDescent="0.25">
      <c r="A1316" s="1" t="s">
        <v>1876</v>
      </c>
      <c r="B1316" s="2">
        <v>43412</v>
      </c>
      <c r="C1316" s="1" t="s">
        <v>523</v>
      </c>
      <c r="D1316" s="3">
        <v>20</v>
      </c>
      <c r="E1316" s="3">
        <v>148.75</v>
      </c>
      <c r="F1316" s="4">
        <v>123.96</v>
      </c>
      <c r="G1316" s="1">
        <v>2018</v>
      </c>
      <c r="H1316" s="1">
        <v>11</v>
      </c>
      <c r="I1316" s="1" t="s">
        <v>34</v>
      </c>
      <c r="J1316" s="1" t="s">
        <v>35</v>
      </c>
      <c r="K1316" s="1" t="s">
        <v>20</v>
      </c>
      <c r="L1316" s="1" t="s">
        <v>36</v>
      </c>
      <c r="M1316" s="1" t="s">
        <v>37</v>
      </c>
      <c r="O1316">
        <f>F1316*72.79120024</f>
        <v>9023.1971817503982</v>
      </c>
    </row>
    <row r="1317" spans="1:15" x14ac:dyDescent="0.25">
      <c r="A1317" s="1" t="s">
        <v>1877</v>
      </c>
      <c r="B1317" s="2">
        <v>43412</v>
      </c>
      <c r="C1317" s="1" t="s">
        <v>1878</v>
      </c>
      <c r="E1317" s="3">
        <v>38.159999999999997</v>
      </c>
      <c r="F1317" s="4">
        <v>38.159999999999997</v>
      </c>
      <c r="G1317" s="1">
        <v>2018</v>
      </c>
      <c r="H1317" s="1">
        <v>11</v>
      </c>
      <c r="I1317" s="1" t="s">
        <v>111</v>
      </c>
      <c r="J1317" s="1" t="s">
        <v>98</v>
      </c>
      <c r="K1317" s="1" t="s">
        <v>20</v>
      </c>
      <c r="L1317" s="1" t="s">
        <v>112</v>
      </c>
      <c r="M1317" s="1" t="s">
        <v>100</v>
      </c>
    </row>
    <row r="1318" spans="1:15" x14ac:dyDescent="0.25">
      <c r="A1318" s="1" t="s">
        <v>1879</v>
      </c>
      <c r="B1318" s="2">
        <v>43416</v>
      </c>
      <c r="C1318" s="1" t="s">
        <v>1880</v>
      </c>
      <c r="E1318" s="3">
        <v>290</v>
      </c>
      <c r="F1318" s="4">
        <v>290</v>
      </c>
      <c r="G1318" s="1">
        <v>2018</v>
      </c>
      <c r="H1318" s="1">
        <v>11</v>
      </c>
      <c r="I1318" s="1" t="s">
        <v>40</v>
      </c>
      <c r="J1318" s="1" t="s">
        <v>478</v>
      </c>
      <c r="K1318" s="1" t="s">
        <v>20</v>
      </c>
      <c r="L1318" s="1" t="s">
        <v>42</v>
      </c>
      <c r="M1318" s="1" t="s">
        <v>479</v>
      </c>
      <c r="O1318">
        <v>1100000</v>
      </c>
    </row>
    <row r="1319" spans="1:15" x14ac:dyDescent="0.25">
      <c r="A1319" s="1" t="s">
        <v>1881</v>
      </c>
      <c r="B1319" s="2">
        <v>43416</v>
      </c>
      <c r="C1319" s="1" t="s">
        <v>1882</v>
      </c>
      <c r="D1319" s="3">
        <v>20</v>
      </c>
      <c r="E1319" s="3">
        <v>43</v>
      </c>
      <c r="F1319" s="4">
        <v>35.83</v>
      </c>
      <c r="G1319" s="1">
        <v>2018</v>
      </c>
      <c r="H1319" s="1">
        <v>11</v>
      </c>
      <c r="I1319" s="1" t="s">
        <v>70</v>
      </c>
      <c r="J1319" s="1" t="s">
        <v>51</v>
      </c>
      <c r="K1319" s="1" t="s">
        <v>20</v>
      </c>
      <c r="L1319" s="1" t="s">
        <v>71</v>
      </c>
      <c r="M1319" s="1" t="s">
        <v>53</v>
      </c>
      <c r="O1319">
        <f>F1319*93</f>
        <v>3332.19</v>
      </c>
    </row>
    <row r="1320" spans="1:15" x14ac:dyDescent="0.25">
      <c r="A1320" s="1" t="s">
        <v>1881</v>
      </c>
      <c r="B1320" s="2">
        <v>43416</v>
      </c>
      <c r="C1320" s="1" t="s">
        <v>1883</v>
      </c>
      <c r="E1320" s="3">
        <v>33</v>
      </c>
      <c r="F1320" s="4">
        <v>33</v>
      </c>
      <c r="G1320" s="1">
        <v>2018</v>
      </c>
      <c r="H1320" s="1">
        <v>11</v>
      </c>
      <c r="I1320" s="1" t="s">
        <v>225</v>
      </c>
      <c r="J1320" s="1" t="s">
        <v>226</v>
      </c>
      <c r="K1320" s="1" t="s">
        <v>20</v>
      </c>
      <c r="L1320" s="1" t="s">
        <v>227</v>
      </c>
      <c r="M1320" s="1" t="s">
        <v>53</v>
      </c>
    </row>
    <row r="1321" spans="1:15" x14ac:dyDescent="0.25">
      <c r="A1321" s="1" t="s">
        <v>1884</v>
      </c>
      <c r="B1321" s="2">
        <v>43419</v>
      </c>
      <c r="C1321" s="1" t="s">
        <v>85</v>
      </c>
      <c r="E1321" s="3">
        <v>50.79</v>
      </c>
      <c r="F1321" s="4">
        <v>50.79</v>
      </c>
      <c r="G1321" s="1">
        <v>2018</v>
      </c>
      <c r="H1321" s="1">
        <v>11</v>
      </c>
      <c r="I1321" s="1" t="s">
        <v>40</v>
      </c>
      <c r="J1321" s="1" t="s">
        <v>41</v>
      </c>
      <c r="K1321" s="1" t="s">
        <v>20</v>
      </c>
      <c r="L1321" s="1" t="s">
        <v>42</v>
      </c>
      <c r="M1321" s="1" t="s">
        <v>43</v>
      </c>
      <c r="O1321">
        <f>F1321/1.26</f>
        <v>40.30952380952381</v>
      </c>
    </row>
    <row r="1322" spans="1:15" x14ac:dyDescent="0.25">
      <c r="A1322" s="1" t="s">
        <v>1885</v>
      </c>
      <c r="B1322" s="2">
        <v>43419</v>
      </c>
      <c r="C1322" s="1" t="s">
        <v>1886</v>
      </c>
      <c r="E1322" s="3">
        <v>1210.23</v>
      </c>
      <c r="F1322" s="4">
        <v>1210.23</v>
      </c>
      <c r="G1322" s="1">
        <v>2018</v>
      </c>
      <c r="H1322" s="1">
        <v>11</v>
      </c>
      <c r="I1322" s="1" t="s">
        <v>704</v>
      </c>
      <c r="J1322" s="1" t="s">
        <v>35</v>
      </c>
      <c r="K1322" s="1" t="s">
        <v>20</v>
      </c>
      <c r="L1322" s="1" t="s">
        <v>705</v>
      </c>
      <c r="M1322" s="1" t="s">
        <v>37</v>
      </c>
    </row>
    <row r="1323" spans="1:15" x14ac:dyDescent="0.25">
      <c r="A1323" s="1" t="s">
        <v>1887</v>
      </c>
      <c r="B1323" s="2">
        <v>43419</v>
      </c>
      <c r="C1323" s="1" t="s">
        <v>1888</v>
      </c>
      <c r="E1323" s="3">
        <v>155.36000000000001</v>
      </c>
      <c r="F1323" s="4">
        <v>155.36000000000001</v>
      </c>
      <c r="G1323" s="1">
        <v>2018</v>
      </c>
      <c r="H1323" s="1">
        <v>11</v>
      </c>
      <c r="I1323" s="1" t="s">
        <v>30</v>
      </c>
      <c r="J1323" s="1" t="s">
        <v>25</v>
      </c>
      <c r="K1323" s="1" t="s">
        <v>20</v>
      </c>
      <c r="L1323" s="1" t="s">
        <v>31</v>
      </c>
      <c r="M1323" s="1" t="s">
        <v>27</v>
      </c>
    </row>
    <row r="1324" spans="1:15" x14ac:dyDescent="0.25">
      <c r="A1324" s="1" t="s">
        <v>1889</v>
      </c>
      <c r="B1324" s="2">
        <v>43419</v>
      </c>
      <c r="C1324" s="1" t="s">
        <v>1890</v>
      </c>
      <c r="E1324" s="3">
        <v>383.72</v>
      </c>
      <c r="F1324" s="4">
        <v>383.72</v>
      </c>
      <c r="G1324" s="1">
        <v>2018</v>
      </c>
      <c r="H1324" s="1">
        <v>11</v>
      </c>
      <c r="I1324" s="1" t="s">
        <v>704</v>
      </c>
      <c r="J1324" s="1" t="s">
        <v>35</v>
      </c>
      <c r="K1324" s="1" t="s">
        <v>20</v>
      </c>
      <c r="L1324" s="1" t="s">
        <v>705</v>
      </c>
      <c r="M1324" s="1" t="s">
        <v>37</v>
      </c>
      <c r="O1324">
        <f>F1324*400</f>
        <v>153488</v>
      </c>
    </row>
    <row r="1325" spans="1:15" x14ac:dyDescent="0.25">
      <c r="A1325" s="1" t="s">
        <v>1891</v>
      </c>
      <c r="B1325" s="2">
        <v>43419</v>
      </c>
      <c r="C1325" s="1" t="s">
        <v>1892</v>
      </c>
      <c r="E1325" s="3">
        <v>399</v>
      </c>
      <c r="F1325" s="4">
        <v>399</v>
      </c>
      <c r="G1325" s="1">
        <v>2018</v>
      </c>
      <c r="H1325" s="1">
        <v>11</v>
      </c>
      <c r="I1325" s="1" t="s">
        <v>40</v>
      </c>
      <c r="J1325" s="1" t="s">
        <v>35</v>
      </c>
      <c r="K1325" s="1" t="s">
        <v>20</v>
      </c>
      <c r="L1325" s="1" t="s">
        <v>42</v>
      </c>
      <c r="M1325" s="1" t="s">
        <v>37</v>
      </c>
      <c r="O1325">
        <f>F1325*7</f>
        <v>2793</v>
      </c>
    </row>
    <row r="1326" spans="1:15" x14ac:dyDescent="0.25">
      <c r="A1326" s="1" t="s">
        <v>1891</v>
      </c>
      <c r="B1326" s="2">
        <v>43419</v>
      </c>
      <c r="C1326" s="1" t="s">
        <v>1893</v>
      </c>
      <c r="E1326" s="3">
        <v>10.47</v>
      </c>
      <c r="F1326" s="4">
        <v>10.47</v>
      </c>
      <c r="G1326" s="1">
        <v>2018</v>
      </c>
      <c r="H1326" s="1">
        <v>11</v>
      </c>
      <c r="I1326" s="1" t="s">
        <v>40</v>
      </c>
      <c r="J1326" s="1" t="s">
        <v>35</v>
      </c>
      <c r="K1326" s="1" t="s">
        <v>20</v>
      </c>
      <c r="L1326" s="1" t="s">
        <v>42</v>
      </c>
      <c r="M1326" s="1" t="s">
        <v>37</v>
      </c>
    </row>
    <row r="1327" spans="1:15" x14ac:dyDescent="0.25">
      <c r="A1327" s="1" t="s">
        <v>1894</v>
      </c>
      <c r="B1327" s="2">
        <v>43419</v>
      </c>
      <c r="C1327" s="1" t="s">
        <v>1895</v>
      </c>
      <c r="E1327" s="3">
        <v>1008</v>
      </c>
      <c r="F1327" s="4">
        <v>1008</v>
      </c>
      <c r="G1327" s="1">
        <v>2018</v>
      </c>
      <c r="H1327" s="1">
        <v>11</v>
      </c>
      <c r="I1327" s="1" t="s">
        <v>474</v>
      </c>
      <c r="J1327" s="1" t="s">
        <v>19</v>
      </c>
      <c r="K1327" s="1" t="s">
        <v>20</v>
      </c>
      <c r="L1327" s="1" t="s">
        <v>475</v>
      </c>
      <c r="M1327" s="1" t="s">
        <v>22</v>
      </c>
      <c r="O1327">
        <f>F1327*293</f>
        <v>295344</v>
      </c>
    </row>
    <row r="1328" spans="1:15" x14ac:dyDescent="0.25">
      <c r="A1328" s="1" t="s">
        <v>1896</v>
      </c>
      <c r="B1328" s="2">
        <v>43419</v>
      </c>
      <c r="C1328" s="1" t="s">
        <v>1897</v>
      </c>
      <c r="D1328" s="3">
        <v>10</v>
      </c>
      <c r="E1328" s="3">
        <v>53.72</v>
      </c>
      <c r="F1328" s="4">
        <v>48.84</v>
      </c>
      <c r="G1328" s="1">
        <v>2018</v>
      </c>
      <c r="H1328" s="1">
        <v>11</v>
      </c>
      <c r="I1328" s="1" t="s">
        <v>134</v>
      </c>
      <c r="J1328" s="1" t="s">
        <v>319</v>
      </c>
      <c r="K1328" s="1" t="s">
        <v>20</v>
      </c>
      <c r="L1328" s="1" t="s">
        <v>135</v>
      </c>
      <c r="M1328" s="1" t="s">
        <v>320</v>
      </c>
    </row>
    <row r="1329" spans="1:15" x14ac:dyDescent="0.25">
      <c r="A1329" s="1" t="s">
        <v>1898</v>
      </c>
      <c r="B1329" s="2">
        <v>43420</v>
      </c>
      <c r="C1329" s="1" t="s">
        <v>1899</v>
      </c>
      <c r="D1329" s="3">
        <v>20</v>
      </c>
      <c r="E1329" s="3">
        <v>57</v>
      </c>
      <c r="F1329" s="4">
        <v>47.5</v>
      </c>
      <c r="G1329" s="1">
        <v>2018</v>
      </c>
      <c r="H1329" s="1">
        <v>11</v>
      </c>
      <c r="I1329" s="1" t="s">
        <v>56</v>
      </c>
      <c r="J1329" s="1" t="s">
        <v>35</v>
      </c>
      <c r="K1329" s="1" t="s">
        <v>20</v>
      </c>
      <c r="L1329" s="1" t="s">
        <v>57</v>
      </c>
      <c r="M1329" s="1" t="s">
        <v>37</v>
      </c>
      <c r="O1329">
        <f>F1329*7</f>
        <v>332.5</v>
      </c>
    </row>
    <row r="1330" spans="1:15" x14ac:dyDescent="0.25">
      <c r="A1330" s="1" t="s">
        <v>1900</v>
      </c>
      <c r="B1330" s="2">
        <v>43420</v>
      </c>
      <c r="C1330" s="1" t="s">
        <v>1901</v>
      </c>
      <c r="E1330" s="3">
        <v>12.83</v>
      </c>
      <c r="F1330" s="4">
        <v>12.83</v>
      </c>
      <c r="G1330" s="1">
        <v>2018</v>
      </c>
      <c r="H1330" s="1">
        <v>11</v>
      </c>
      <c r="I1330" s="1" t="s">
        <v>18</v>
      </c>
      <c r="J1330" s="1" t="s">
        <v>51</v>
      </c>
      <c r="K1330" s="1" t="s">
        <v>20</v>
      </c>
      <c r="L1330" s="1" t="s">
        <v>21</v>
      </c>
      <c r="M1330" s="1" t="s">
        <v>53</v>
      </c>
    </row>
    <row r="1331" spans="1:15" x14ac:dyDescent="0.25">
      <c r="A1331" s="1" t="s">
        <v>1902</v>
      </c>
      <c r="B1331" s="2">
        <v>43420</v>
      </c>
      <c r="C1331" s="1" t="s">
        <v>1903</v>
      </c>
      <c r="E1331" s="3">
        <v>293.88</v>
      </c>
      <c r="F1331" s="4">
        <v>293.88</v>
      </c>
      <c r="G1331" s="1">
        <v>2018</v>
      </c>
      <c r="H1331" s="1">
        <v>11</v>
      </c>
      <c r="I1331" s="1" t="s">
        <v>18</v>
      </c>
      <c r="J1331" s="1" t="s">
        <v>35</v>
      </c>
      <c r="K1331" s="1" t="s">
        <v>20</v>
      </c>
      <c r="L1331" s="1" t="s">
        <v>21</v>
      </c>
      <c r="M1331" s="1" t="s">
        <v>37</v>
      </c>
    </row>
    <row r="1332" spans="1:15" x14ac:dyDescent="0.25">
      <c r="A1332" s="1" t="s">
        <v>1904</v>
      </c>
      <c r="B1332" s="2">
        <v>43420</v>
      </c>
      <c r="C1332" s="1" t="s">
        <v>1905</v>
      </c>
      <c r="D1332" s="3">
        <v>20</v>
      </c>
      <c r="E1332" s="3">
        <v>289.63</v>
      </c>
      <c r="F1332" s="4">
        <v>241.36</v>
      </c>
      <c r="G1332" s="1">
        <v>2018</v>
      </c>
      <c r="H1332" s="1">
        <v>11</v>
      </c>
      <c r="I1332" s="1" t="s">
        <v>134</v>
      </c>
      <c r="J1332" s="1" t="s">
        <v>207</v>
      </c>
      <c r="K1332" s="1" t="s">
        <v>20</v>
      </c>
      <c r="L1332" s="1" t="s">
        <v>135</v>
      </c>
      <c r="M1332" s="1" t="s">
        <v>208</v>
      </c>
    </row>
    <row r="1333" spans="1:15" x14ac:dyDescent="0.25">
      <c r="A1333" s="1" t="s">
        <v>1906</v>
      </c>
      <c r="B1333" s="2">
        <v>43420</v>
      </c>
      <c r="C1333" s="1" t="s">
        <v>1907</v>
      </c>
      <c r="D1333" s="3">
        <v>20</v>
      </c>
      <c r="E1333" s="3">
        <v>219.74</v>
      </c>
      <c r="F1333" s="4">
        <v>183.12</v>
      </c>
      <c r="G1333" s="1">
        <v>2018</v>
      </c>
      <c r="H1333" s="1">
        <v>11</v>
      </c>
      <c r="I1333" s="1" t="s">
        <v>134</v>
      </c>
      <c r="J1333" s="1" t="s">
        <v>81</v>
      </c>
      <c r="K1333" s="1" t="s">
        <v>20</v>
      </c>
      <c r="L1333" s="1" t="s">
        <v>135</v>
      </c>
      <c r="M1333" s="1" t="s">
        <v>83</v>
      </c>
    </row>
    <row r="1334" spans="1:15" x14ac:dyDescent="0.25">
      <c r="A1334" s="1" t="s">
        <v>1908</v>
      </c>
      <c r="B1334" s="2">
        <v>43420</v>
      </c>
      <c r="C1334" s="1" t="s">
        <v>1909</v>
      </c>
      <c r="D1334" s="3">
        <v>20</v>
      </c>
      <c r="E1334" s="3">
        <v>150.66</v>
      </c>
      <c r="F1334" s="4">
        <v>125.55</v>
      </c>
      <c r="G1334" s="1">
        <v>2018</v>
      </c>
      <c r="H1334" s="1">
        <v>11</v>
      </c>
      <c r="I1334" s="1" t="s">
        <v>34</v>
      </c>
      <c r="J1334" s="1" t="s">
        <v>35</v>
      </c>
      <c r="K1334" s="1" t="s">
        <v>20</v>
      </c>
      <c r="L1334" s="1" t="s">
        <v>36</v>
      </c>
      <c r="M1334" s="1" t="s">
        <v>37</v>
      </c>
    </row>
    <row r="1335" spans="1:15" x14ac:dyDescent="0.25">
      <c r="A1335" s="1" t="s">
        <v>1910</v>
      </c>
      <c r="B1335" s="2">
        <v>43420</v>
      </c>
      <c r="C1335" s="1" t="s">
        <v>1911</v>
      </c>
      <c r="D1335" s="3">
        <v>20</v>
      </c>
      <c r="E1335" s="3">
        <v>11.96</v>
      </c>
      <c r="F1335" s="4">
        <v>9.9700000000000006</v>
      </c>
      <c r="G1335" s="1">
        <v>2018</v>
      </c>
      <c r="H1335" s="1">
        <v>11</v>
      </c>
      <c r="I1335" s="1" t="s">
        <v>34</v>
      </c>
      <c r="J1335" s="1" t="s">
        <v>378</v>
      </c>
      <c r="K1335" s="1" t="s">
        <v>20</v>
      </c>
      <c r="L1335" s="1" t="s">
        <v>36</v>
      </c>
      <c r="M1335" s="1" t="s">
        <v>379</v>
      </c>
      <c r="O1335">
        <f>F1335*1850</f>
        <v>18444.5</v>
      </c>
    </row>
    <row r="1336" spans="1:15" x14ac:dyDescent="0.25">
      <c r="A1336" s="1" t="s">
        <v>1912</v>
      </c>
      <c r="B1336" s="2">
        <v>43420</v>
      </c>
      <c r="C1336" s="1" t="s">
        <v>1913</v>
      </c>
      <c r="E1336" s="3">
        <v>203</v>
      </c>
      <c r="F1336" s="4">
        <v>203</v>
      </c>
      <c r="G1336" s="1">
        <v>2018</v>
      </c>
      <c r="H1336" s="1">
        <v>11</v>
      </c>
      <c r="I1336" s="1" t="s">
        <v>97</v>
      </c>
      <c r="J1336" s="1" t="s">
        <v>35</v>
      </c>
      <c r="K1336" s="1" t="s">
        <v>20</v>
      </c>
      <c r="L1336" s="1" t="s">
        <v>99</v>
      </c>
      <c r="M1336" s="1" t="s">
        <v>37</v>
      </c>
    </row>
    <row r="1337" spans="1:15" x14ac:dyDescent="0.25">
      <c r="A1337" s="1" t="s">
        <v>1912</v>
      </c>
      <c r="B1337" s="2">
        <v>43420</v>
      </c>
      <c r="C1337" s="1" t="s">
        <v>1913</v>
      </c>
      <c r="D1337" s="3">
        <v>10</v>
      </c>
      <c r="E1337" s="3">
        <v>322</v>
      </c>
      <c r="F1337" s="4">
        <v>292.73</v>
      </c>
      <c r="G1337" s="1">
        <v>2018</v>
      </c>
      <c r="H1337" s="1">
        <v>11</v>
      </c>
      <c r="I1337" s="1" t="s">
        <v>134</v>
      </c>
      <c r="J1337" s="1" t="s">
        <v>319</v>
      </c>
      <c r="K1337" s="1" t="s">
        <v>20</v>
      </c>
      <c r="L1337" s="1" t="s">
        <v>135</v>
      </c>
      <c r="M1337" s="1" t="s">
        <v>320</v>
      </c>
    </row>
    <row r="1338" spans="1:15" x14ac:dyDescent="0.25">
      <c r="A1338" s="1" t="s">
        <v>1912</v>
      </c>
      <c r="B1338" s="2">
        <v>43420</v>
      </c>
      <c r="C1338" s="1" t="s">
        <v>1913</v>
      </c>
      <c r="E1338" s="3">
        <v>315</v>
      </c>
      <c r="F1338" s="4">
        <v>315</v>
      </c>
      <c r="G1338" s="1">
        <v>2018</v>
      </c>
      <c r="H1338" s="1">
        <v>11</v>
      </c>
      <c r="I1338" s="1" t="s">
        <v>91</v>
      </c>
      <c r="J1338" s="1" t="s">
        <v>35</v>
      </c>
      <c r="K1338" s="1" t="s">
        <v>20</v>
      </c>
      <c r="L1338" s="1" t="s">
        <v>93</v>
      </c>
      <c r="M1338" s="1" t="s">
        <v>37</v>
      </c>
    </row>
    <row r="1339" spans="1:15" x14ac:dyDescent="0.25">
      <c r="A1339" s="1" t="s">
        <v>1912</v>
      </c>
      <c r="B1339" s="2">
        <v>43420</v>
      </c>
      <c r="C1339" s="1" t="s">
        <v>1913</v>
      </c>
      <c r="E1339" s="3">
        <v>315</v>
      </c>
      <c r="F1339" s="4">
        <v>315</v>
      </c>
      <c r="G1339" s="1">
        <v>2018</v>
      </c>
      <c r="H1339" s="1">
        <v>11</v>
      </c>
      <c r="I1339" s="1" t="s">
        <v>91</v>
      </c>
      <c r="J1339" s="1" t="s">
        <v>35</v>
      </c>
      <c r="K1339" s="1" t="s">
        <v>20</v>
      </c>
      <c r="L1339" s="1" t="s">
        <v>93</v>
      </c>
      <c r="M1339" s="1" t="s">
        <v>37</v>
      </c>
    </row>
    <row r="1340" spans="1:15" x14ac:dyDescent="0.25">
      <c r="A1340" s="1" t="s">
        <v>1914</v>
      </c>
      <c r="B1340" s="2">
        <v>43420</v>
      </c>
      <c r="C1340" s="1" t="s">
        <v>1915</v>
      </c>
      <c r="D1340" s="3">
        <v>20</v>
      </c>
      <c r="E1340" s="3">
        <v>586.02</v>
      </c>
      <c r="F1340" s="4">
        <v>488.35</v>
      </c>
      <c r="G1340" s="1">
        <v>2018</v>
      </c>
      <c r="H1340" s="1">
        <v>11</v>
      </c>
      <c r="I1340" s="1" t="s">
        <v>34</v>
      </c>
      <c r="J1340" s="1" t="s">
        <v>237</v>
      </c>
      <c r="K1340" s="1" t="s">
        <v>20</v>
      </c>
      <c r="L1340" s="1" t="s">
        <v>36</v>
      </c>
      <c r="M1340" s="1" t="s">
        <v>238</v>
      </c>
      <c r="O1340" s="1">
        <f>F1340*23</f>
        <v>11232.050000000001</v>
      </c>
    </row>
    <row r="1341" spans="1:15" x14ac:dyDescent="0.25">
      <c r="A1341" s="1" t="s">
        <v>1916</v>
      </c>
      <c r="B1341" s="2">
        <v>43424</v>
      </c>
      <c r="C1341" s="1" t="s">
        <v>1917</v>
      </c>
      <c r="D1341" s="3">
        <v>20</v>
      </c>
      <c r="E1341" s="3">
        <v>808.18</v>
      </c>
      <c r="F1341" s="4">
        <v>673.48</v>
      </c>
      <c r="G1341" s="1">
        <v>2018</v>
      </c>
      <c r="H1341" s="1">
        <v>11</v>
      </c>
      <c r="I1341" s="1" t="s">
        <v>34</v>
      </c>
      <c r="J1341" s="1" t="s">
        <v>1106</v>
      </c>
      <c r="K1341" s="1" t="s">
        <v>20</v>
      </c>
      <c r="L1341" s="1" t="s">
        <v>36</v>
      </c>
      <c r="M1341" s="1" t="s">
        <v>1107</v>
      </c>
    </row>
    <row r="1342" spans="1:15" x14ac:dyDescent="0.25">
      <c r="A1342" s="1" t="s">
        <v>1918</v>
      </c>
      <c r="B1342" s="2">
        <v>43424</v>
      </c>
      <c r="C1342" s="1" t="s">
        <v>85</v>
      </c>
      <c r="E1342" s="3">
        <v>116.72</v>
      </c>
      <c r="F1342" s="4">
        <v>116.72</v>
      </c>
      <c r="G1342" s="1">
        <v>2018</v>
      </c>
      <c r="H1342" s="1">
        <v>11</v>
      </c>
      <c r="I1342" s="1" t="s">
        <v>40</v>
      </c>
      <c r="J1342" s="1" t="s">
        <v>41</v>
      </c>
      <c r="K1342" s="1" t="s">
        <v>20</v>
      </c>
      <c r="L1342" s="1" t="s">
        <v>42</v>
      </c>
      <c r="M1342" s="1" t="s">
        <v>43</v>
      </c>
      <c r="O1342">
        <f>F1342/1.26</f>
        <v>92.634920634920633</v>
      </c>
    </row>
    <row r="1343" spans="1:15" x14ac:dyDescent="0.25">
      <c r="A1343" s="1" t="s">
        <v>1919</v>
      </c>
      <c r="B1343" s="2">
        <v>43424</v>
      </c>
      <c r="C1343" s="1" t="s">
        <v>85</v>
      </c>
      <c r="E1343" s="3">
        <v>62.83</v>
      </c>
      <c r="F1343" s="4">
        <v>62.83</v>
      </c>
      <c r="G1343" s="1">
        <v>2018</v>
      </c>
      <c r="H1343" s="1">
        <v>11</v>
      </c>
      <c r="I1343" s="1" t="s">
        <v>40</v>
      </c>
      <c r="J1343" s="1" t="s">
        <v>41</v>
      </c>
      <c r="K1343" s="1" t="s">
        <v>20</v>
      </c>
      <c r="L1343" s="1" t="s">
        <v>42</v>
      </c>
      <c r="M1343" s="1" t="s">
        <v>43</v>
      </c>
      <c r="O1343">
        <f>F1343/1.26</f>
        <v>49.86507936507936</v>
      </c>
    </row>
    <row r="1344" spans="1:15" x14ac:dyDescent="0.25">
      <c r="A1344" s="1" t="s">
        <v>1920</v>
      </c>
      <c r="B1344" s="2">
        <v>43424</v>
      </c>
      <c r="C1344" s="1" t="s">
        <v>85</v>
      </c>
      <c r="E1344" s="3">
        <v>39.28</v>
      </c>
      <c r="F1344" s="4">
        <v>39.28</v>
      </c>
      <c r="G1344" s="1">
        <v>2018</v>
      </c>
      <c r="H1344" s="1">
        <v>11</v>
      </c>
      <c r="I1344" s="1" t="s">
        <v>40</v>
      </c>
      <c r="J1344" s="1" t="s">
        <v>41</v>
      </c>
      <c r="K1344" s="1" t="s">
        <v>20</v>
      </c>
      <c r="L1344" s="1" t="s">
        <v>42</v>
      </c>
      <c r="M1344" s="1" t="s">
        <v>43</v>
      </c>
      <c r="O1344">
        <f>F1344/1.26</f>
        <v>31.174603174603174</v>
      </c>
    </row>
    <row r="1345" spans="1:15" x14ac:dyDescent="0.25">
      <c r="A1345" s="1" t="s">
        <v>1921</v>
      </c>
      <c r="B1345" s="2">
        <v>43424</v>
      </c>
      <c r="C1345" s="1" t="s">
        <v>1311</v>
      </c>
      <c r="E1345" s="3">
        <v>355.5</v>
      </c>
      <c r="F1345" s="4">
        <v>355.5</v>
      </c>
      <c r="G1345" s="1">
        <v>2018</v>
      </c>
      <c r="H1345" s="1">
        <v>11</v>
      </c>
      <c r="I1345" s="1" t="s">
        <v>24</v>
      </c>
      <c r="J1345" s="1" t="s">
        <v>25</v>
      </c>
      <c r="K1345" s="1" t="s">
        <v>20</v>
      </c>
      <c r="L1345" s="1" t="s">
        <v>26</v>
      </c>
      <c r="M1345" s="1" t="s">
        <v>27</v>
      </c>
      <c r="O1345">
        <f>F1345*3.6</f>
        <v>1279.8</v>
      </c>
    </row>
    <row r="1346" spans="1:15" x14ac:dyDescent="0.25">
      <c r="A1346" s="1" t="s">
        <v>1922</v>
      </c>
      <c r="B1346" s="2">
        <v>43424</v>
      </c>
      <c r="C1346" s="1" t="s">
        <v>1923</v>
      </c>
      <c r="E1346" s="3">
        <v>369.26</v>
      </c>
      <c r="F1346" s="4">
        <v>369.26</v>
      </c>
      <c r="G1346" s="1">
        <v>2018</v>
      </c>
      <c r="H1346" s="1">
        <v>11</v>
      </c>
      <c r="I1346" s="1" t="s">
        <v>40</v>
      </c>
      <c r="J1346" s="1" t="s">
        <v>35</v>
      </c>
      <c r="K1346" s="1" t="s">
        <v>20</v>
      </c>
      <c r="L1346" s="1" t="s">
        <v>42</v>
      </c>
      <c r="M1346" s="1" t="s">
        <v>37</v>
      </c>
    </row>
    <row r="1347" spans="1:15" x14ac:dyDescent="0.25">
      <c r="A1347" s="1" t="s">
        <v>1924</v>
      </c>
      <c r="B1347" s="2">
        <v>43424</v>
      </c>
      <c r="C1347" s="1" t="s">
        <v>7884</v>
      </c>
      <c r="D1347" s="3">
        <v>20</v>
      </c>
      <c r="E1347" s="3">
        <v>61.24</v>
      </c>
      <c r="F1347" s="4">
        <v>51.03</v>
      </c>
      <c r="G1347" s="1">
        <v>2018</v>
      </c>
      <c r="H1347" s="1">
        <v>11</v>
      </c>
      <c r="I1347" s="1" t="s">
        <v>111</v>
      </c>
      <c r="J1347" s="1" t="s">
        <v>98</v>
      </c>
      <c r="K1347" s="1" t="s">
        <v>20</v>
      </c>
      <c r="L1347" s="1" t="s">
        <v>112</v>
      </c>
      <c r="M1347" s="1" t="s">
        <v>100</v>
      </c>
    </row>
    <row r="1348" spans="1:15" x14ac:dyDescent="0.25">
      <c r="A1348" s="1" t="s">
        <v>1924</v>
      </c>
      <c r="B1348" s="2">
        <v>43424</v>
      </c>
      <c r="C1348" s="1" t="s">
        <v>7884</v>
      </c>
      <c r="E1348" s="3">
        <v>61.23</v>
      </c>
      <c r="F1348" s="4">
        <v>61.23</v>
      </c>
      <c r="G1348" s="1">
        <v>2018</v>
      </c>
      <c r="H1348" s="1">
        <v>11</v>
      </c>
      <c r="I1348" s="1" t="s">
        <v>111</v>
      </c>
      <c r="J1348" s="1" t="s">
        <v>98</v>
      </c>
      <c r="K1348" s="1" t="s">
        <v>20</v>
      </c>
      <c r="L1348" s="1" t="s">
        <v>112</v>
      </c>
      <c r="M1348" s="1" t="s">
        <v>100</v>
      </c>
    </row>
    <row r="1349" spans="1:15" x14ac:dyDescent="0.25">
      <c r="A1349" s="1" t="s">
        <v>1925</v>
      </c>
      <c r="B1349" s="2">
        <v>43424</v>
      </c>
      <c r="C1349" s="1" t="s">
        <v>1926</v>
      </c>
      <c r="E1349" s="3">
        <v>70.7</v>
      </c>
      <c r="F1349" s="4">
        <v>70.7</v>
      </c>
      <c r="G1349" s="1">
        <v>2018</v>
      </c>
      <c r="H1349" s="1">
        <v>11</v>
      </c>
      <c r="I1349" s="1" t="s">
        <v>18</v>
      </c>
      <c r="J1349" s="1" t="s">
        <v>51</v>
      </c>
      <c r="K1349" s="1" t="s">
        <v>20</v>
      </c>
      <c r="L1349" s="1" t="s">
        <v>21</v>
      </c>
      <c r="M1349" s="1" t="s">
        <v>53</v>
      </c>
      <c r="O1349">
        <f>F1349*400</f>
        <v>28280</v>
      </c>
    </row>
    <row r="1350" spans="1:15" x14ac:dyDescent="0.25">
      <c r="A1350" s="1" t="s">
        <v>1927</v>
      </c>
      <c r="B1350" s="2">
        <v>43424</v>
      </c>
      <c r="C1350" s="1" t="s">
        <v>1928</v>
      </c>
      <c r="E1350" s="3">
        <v>49.2</v>
      </c>
      <c r="F1350" s="4">
        <v>49.2</v>
      </c>
      <c r="G1350" s="1">
        <v>2018</v>
      </c>
      <c r="H1350" s="1">
        <v>11</v>
      </c>
      <c r="I1350" s="1" t="s">
        <v>18</v>
      </c>
      <c r="J1350" s="1" t="s">
        <v>51</v>
      </c>
      <c r="K1350" s="1" t="s">
        <v>20</v>
      </c>
      <c r="L1350" s="1" t="s">
        <v>21</v>
      </c>
      <c r="M1350" s="1" t="s">
        <v>53</v>
      </c>
    </row>
    <row r="1351" spans="1:15" x14ac:dyDescent="0.25">
      <c r="A1351" s="1" t="s">
        <v>1929</v>
      </c>
      <c r="B1351" s="2">
        <v>43425</v>
      </c>
      <c r="C1351" s="1" t="s">
        <v>1930</v>
      </c>
      <c r="E1351" s="3">
        <v>15.29</v>
      </c>
      <c r="F1351" s="4">
        <v>15.29</v>
      </c>
      <c r="G1351" s="1">
        <v>2018</v>
      </c>
      <c r="H1351" s="1">
        <v>11</v>
      </c>
      <c r="I1351" s="1" t="s">
        <v>40</v>
      </c>
      <c r="J1351" s="1" t="s">
        <v>35</v>
      </c>
      <c r="K1351" s="1" t="s">
        <v>20</v>
      </c>
      <c r="L1351" s="1" t="s">
        <v>42</v>
      </c>
      <c r="M1351" s="1" t="s">
        <v>37</v>
      </c>
    </row>
    <row r="1352" spans="1:15" x14ac:dyDescent="0.25">
      <c r="A1352" s="1" t="s">
        <v>1931</v>
      </c>
      <c r="B1352" s="2">
        <v>43425</v>
      </c>
      <c r="C1352" s="1" t="s">
        <v>1932</v>
      </c>
      <c r="D1352" s="3">
        <v>20</v>
      </c>
      <c r="E1352" s="3">
        <v>11.97</v>
      </c>
      <c r="F1352" s="4">
        <v>9.9700000000000006</v>
      </c>
      <c r="G1352" s="1">
        <v>2018</v>
      </c>
      <c r="H1352" s="1">
        <v>11</v>
      </c>
      <c r="I1352" s="1" t="s">
        <v>70</v>
      </c>
      <c r="J1352" s="1" t="s">
        <v>35</v>
      </c>
      <c r="K1352" s="1" t="s">
        <v>20</v>
      </c>
      <c r="L1352" s="1" t="s">
        <v>71</v>
      </c>
      <c r="M1352" s="1" t="s">
        <v>37</v>
      </c>
    </row>
    <row r="1353" spans="1:15" x14ac:dyDescent="0.25">
      <c r="A1353" s="1" t="s">
        <v>1933</v>
      </c>
      <c r="B1353" s="2">
        <v>43425</v>
      </c>
      <c r="C1353" s="1" t="s">
        <v>1934</v>
      </c>
      <c r="D1353" s="3">
        <v>20</v>
      </c>
      <c r="E1353" s="3">
        <v>304.38</v>
      </c>
      <c r="F1353" s="4">
        <v>253.65</v>
      </c>
      <c r="G1353" s="1">
        <v>2018</v>
      </c>
      <c r="H1353" s="1">
        <v>11</v>
      </c>
      <c r="I1353" s="1" t="s">
        <v>134</v>
      </c>
      <c r="J1353" s="1" t="s">
        <v>35</v>
      </c>
      <c r="K1353" s="1" t="s">
        <v>20</v>
      </c>
      <c r="L1353" s="1" t="s">
        <v>135</v>
      </c>
      <c r="M1353" s="1" t="s">
        <v>37</v>
      </c>
    </row>
    <row r="1354" spans="1:15" x14ac:dyDescent="0.25">
      <c r="A1354" s="1" t="s">
        <v>1935</v>
      </c>
      <c r="B1354" s="2">
        <v>43425</v>
      </c>
      <c r="C1354" s="1" t="s">
        <v>85</v>
      </c>
      <c r="E1354" s="3">
        <v>144.94999999999999</v>
      </c>
      <c r="F1354" s="4">
        <v>144.94999999999999</v>
      </c>
      <c r="G1354" s="1">
        <v>2018</v>
      </c>
      <c r="H1354" s="1">
        <v>11</v>
      </c>
      <c r="I1354" s="1" t="s">
        <v>40</v>
      </c>
      <c r="J1354" s="1" t="s">
        <v>41</v>
      </c>
      <c r="K1354" s="1" t="s">
        <v>20</v>
      </c>
      <c r="L1354" s="1" t="s">
        <v>42</v>
      </c>
      <c r="M1354" s="1" t="s">
        <v>43</v>
      </c>
      <c r="O1354">
        <f>F1354/1.26</f>
        <v>115.03968253968253</v>
      </c>
    </row>
    <row r="1355" spans="1:15" x14ac:dyDescent="0.25">
      <c r="A1355" s="1" t="s">
        <v>1936</v>
      </c>
      <c r="B1355" s="2">
        <v>43425</v>
      </c>
      <c r="C1355" s="1" t="s">
        <v>39</v>
      </c>
      <c r="E1355" s="3">
        <v>465.93</v>
      </c>
      <c r="F1355" s="4">
        <v>465.93</v>
      </c>
      <c r="G1355" s="1">
        <v>2018</v>
      </c>
      <c r="H1355" s="1">
        <v>11</v>
      </c>
      <c r="I1355" s="1" t="s">
        <v>40</v>
      </c>
      <c r="J1355" s="1" t="s">
        <v>41</v>
      </c>
      <c r="K1355" s="1" t="s">
        <v>20</v>
      </c>
      <c r="L1355" s="1" t="s">
        <v>42</v>
      </c>
      <c r="M1355" s="1" t="s">
        <v>43</v>
      </c>
      <c r="O1355">
        <f>F1355/1.26</f>
        <v>369.78571428571428</v>
      </c>
    </row>
    <row r="1356" spans="1:15" x14ac:dyDescent="0.25">
      <c r="A1356" s="1" t="s">
        <v>1937</v>
      </c>
      <c r="B1356" s="2">
        <v>43425</v>
      </c>
      <c r="C1356" s="1" t="s">
        <v>39</v>
      </c>
      <c r="E1356" s="3">
        <v>271.94</v>
      </c>
      <c r="F1356" s="4">
        <v>271.94</v>
      </c>
      <c r="G1356" s="1">
        <v>2018</v>
      </c>
      <c r="H1356" s="1">
        <v>11</v>
      </c>
      <c r="I1356" s="1" t="s">
        <v>40</v>
      </c>
      <c r="J1356" s="1" t="s">
        <v>41</v>
      </c>
      <c r="K1356" s="1" t="s">
        <v>20</v>
      </c>
      <c r="L1356" s="1" t="s">
        <v>42</v>
      </c>
      <c r="M1356" s="1" t="s">
        <v>43</v>
      </c>
      <c r="O1356">
        <f>F1356/1.26</f>
        <v>215.82539682539681</v>
      </c>
    </row>
    <row r="1357" spans="1:15" x14ac:dyDescent="0.25">
      <c r="A1357" s="1" t="s">
        <v>1938</v>
      </c>
      <c r="B1357" s="2">
        <v>43425</v>
      </c>
      <c r="C1357" s="1" t="s">
        <v>39</v>
      </c>
      <c r="E1357" s="3">
        <v>247.47</v>
      </c>
      <c r="F1357" s="4">
        <v>247.47</v>
      </c>
      <c r="G1357" s="1">
        <v>2018</v>
      </c>
      <c r="H1357" s="1">
        <v>11</v>
      </c>
      <c r="I1357" s="1" t="s">
        <v>40</v>
      </c>
      <c r="J1357" s="1" t="s">
        <v>41</v>
      </c>
      <c r="K1357" s="1" t="s">
        <v>20</v>
      </c>
      <c r="L1357" s="1" t="s">
        <v>42</v>
      </c>
      <c r="M1357" s="1" t="s">
        <v>43</v>
      </c>
      <c r="O1357">
        <f>F1357/1.26</f>
        <v>196.4047619047619</v>
      </c>
    </row>
    <row r="1358" spans="1:15" x14ac:dyDescent="0.25">
      <c r="A1358" s="1" t="s">
        <v>1939</v>
      </c>
      <c r="B1358" s="2">
        <v>43425</v>
      </c>
      <c r="C1358" s="1" t="s">
        <v>1940</v>
      </c>
      <c r="E1358" s="3">
        <v>262.02999999999997</v>
      </c>
      <c r="F1358" s="4">
        <v>262.02999999999997</v>
      </c>
      <c r="G1358" s="1">
        <v>2018</v>
      </c>
      <c r="H1358" s="1">
        <v>11</v>
      </c>
      <c r="I1358" s="1" t="s">
        <v>40</v>
      </c>
      <c r="J1358" s="1" t="s">
        <v>41</v>
      </c>
      <c r="K1358" s="1" t="s">
        <v>20</v>
      </c>
      <c r="L1358" s="1" t="s">
        <v>42</v>
      </c>
      <c r="M1358" s="1" t="s">
        <v>43</v>
      </c>
      <c r="O1358">
        <f>F1358/1.26</f>
        <v>207.96031746031744</v>
      </c>
    </row>
    <row r="1359" spans="1:15" x14ac:dyDescent="0.25">
      <c r="A1359" s="1" t="s">
        <v>1941</v>
      </c>
      <c r="B1359" s="2">
        <v>43425</v>
      </c>
      <c r="C1359" s="1" t="s">
        <v>1942</v>
      </c>
      <c r="E1359" s="3">
        <v>27.05</v>
      </c>
      <c r="F1359" s="4">
        <v>27.05</v>
      </c>
      <c r="G1359" s="1">
        <v>2018</v>
      </c>
      <c r="H1359" s="1">
        <v>11</v>
      </c>
      <c r="I1359" s="1" t="s">
        <v>91</v>
      </c>
      <c r="J1359" s="1" t="s">
        <v>35</v>
      </c>
      <c r="K1359" s="1" t="s">
        <v>20</v>
      </c>
      <c r="L1359" s="1" t="s">
        <v>93</v>
      </c>
      <c r="M1359" s="1" t="s">
        <v>37</v>
      </c>
      <c r="O1359">
        <f>F1359*1850</f>
        <v>50042.5</v>
      </c>
    </row>
    <row r="1360" spans="1:15" x14ac:dyDescent="0.25">
      <c r="A1360" s="1" t="s">
        <v>1933</v>
      </c>
      <c r="B1360" s="2">
        <v>43425</v>
      </c>
      <c r="C1360" s="1" t="s">
        <v>1943</v>
      </c>
      <c r="D1360" s="3">
        <v>10</v>
      </c>
      <c r="E1360" s="3">
        <v>26.38</v>
      </c>
      <c r="F1360" s="4">
        <v>23.98</v>
      </c>
      <c r="G1360" s="1">
        <v>2018</v>
      </c>
      <c r="H1360" s="1">
        <v>11</v>
      </c>
      <c r="I1360" s="1" t="s">
        <v>134</v>
      </c>
      <c r="J1360" s="1" t="s">
        <v>319</v>
      </c>
      <c r="K1360" s="1" t="s">
        <v>20</v>
      </c>
      <c r="L1360" s="1" t="s">
        <v>135</v>
      </c>
      <c r="M1360" s="1" t="s">
        <v>320</v>
      </c>
    </row>
    <row r="1361" spans="1:15" x14ac:dyDescent="0.25">
      <c r="A1361" s="1" t="s">
        <v>1935</v>
      </c>
      <c r="B1361" s="2">
        <v>43425</v>
      </c>
      <c r="C1361" s="1" t="s">
        <v>368</v>
      </c>
      <c r="E1361" s="3">
        <v>72.16</v>
      </c>
      <c r="F1361" s="4">
        <v>72.16</v>
      </c>
      <c r="G1361" s="1">
        <v>2018</v>
      </c>
      <c r="H1361" s="1">
        <v>11</v>
      </c>
      <c r="I1361" s="1" t="s">
        <v>40</v>
      </c>
      <c r="J1361" s="1" t="s">
        <v>369</v>
      </c>
      <c r="K1361" s="1" t="s">
        <v>20</v>
      </c>
      <c r="L1361" s="1" t="s">
        <v>42</v>
      </c>
      <c r="M1361" s="1" t="s">
        <v>370</v>
      </c>
      <c r="O1361">
        <f>F1361*120</f>
        <v>8659.1999999999989</v>
      </c>
    </row>
    <row r="1362" spans="1:15" x14ac:dyDescent="0.25">
      <c r="A1362" s="1" t="s">
        <v>1944</v>
      </c>
      <c r="B1362" s="2">
        <v>43425</v>
      </c>
      <c r="C1362" s="1" t="s">
        <v>1945</v>
      </c>
      <c r="D1362" s="3">
        <v>20</v>
      </c>
      <c r="E1362" s="3">
        <v>157.66999999999999</v>
      </c>
      <c r="F1362" s="4">
        <v>131.38999999999999</v>
      </c>
      <c r="G1362" s="1">
        <v>2018</v>
      </c>
      <c r="H1362" s="1">
        <v>11</v>
      </c>
      <c r="I1362" s="1" t="s">
        <v>134</v>
      </c>
      <c r="J1362" s="1" t="s">
        <v>51</v>
      </c>
      <c r="K1362" s="1" t="s">
        <v>20</v>
      </c>
      <c r="L1362" s="1" t="s">
        <v>135</v>
      </c>
      <c r="M1362" s="1" t="s">
        <v>53</v>
      </c>
      <c r="O1362">
        <v>897</v>
      </c>
    </row>
    <row r="1363" spans="1:15" x14ac:dyDescent="0.25">
      <c r="A1363" s="1" t="s">
        <v>1946</v>
      </c>
      <c r="B1363" s="2">
        <v>43425</v>
      </c>
      <c r="C1363" s="1" t="s">
        <v>1947</v>
      </c>
      <c r="E1363" s="3">
        <v>65.34</v>
      </c>
      <c r="F1363" s="4">
        <v>65.34</v>
      </c>
      <c r="G1363" s="1">
        <v>2018</v>
      </c>
      <c r="H1363" s="1">
        <v>11</v>
      </c>
      <c r="I1363" s="1" t="s">
        <v>704</v>
      </c>
      <c r="J1363" s="1" t="s">
        <v>35</v>
      </c>
      <c r="K1363" s="1" t="s">
        <v>20</v>
      </c>
      <c r="L1363" s="1" t="s">
        <v>705</v>
      </c>
      <c r="M1363" s="1" t="s">
        <v>37</v>
      </c>
    </row>
    <row r="1364" spans="1:15" x14ac:dyDescent="0.25">
      <c r="A1364" s="1" t="s">
        <v>1935</v>
      </c>
      <c r="B1364" s="2">
        <v>43425</v>
      </c>
      <c r="C1364" s="1" t="s">
        <v>1948</v>
      </c>
      <c r="E1364" s="3">
        <v>49.98</v>
      </c>
      <c r="F1364" s="4">
        <v>49.98</v>
      </c>
      <c r="G1364" s="1">
        <v>2018</v>
      </c>
      <c r="H1364" s="1">
        <v>11</v>
      </c>
      <c r="I1364" s="1" t="s">
        <v>40</v>
      </c>
      <c r="J1364" s="1" t="s">
        <v>35</v>
      </c>
      <c r="K1364" s="1" t="s">
        <v>20</v>
      </c>
      <c r="L1364" s="1" t="s">
        <v>42</v>
      </c>
      <c r="M1364" s="1" t="s">
        <v>37</v>
      </c>
    </row>
    <row r="1365" spans="1:15" x14ac:dyDescent="0.25">
      <c r="A1365" s="1" t="s">
        <v>1949</v>
      </c>
      <c r="B1365" s="2">
        <v>43425</v>
      </c>
      <c r="C1365" s="1" t="s">
        <v>1950</v>
      </c>
      <c r="E1365" s="3">
        <v>9.7799999999999994</v>
      </c>
      <c r="F1365" s="4">
        <v>9.7799999999999994</v>
      </c>
      <c r="G1365" s="1">
        <v>2018</v>
      </c>
      <c r="H1365" s="1">
        <v>11</v>
      </c>
      <c r="I1365" s="1" t="s">
        <v>312</v>
      </c>
      <c r="J1365" s="1" t="s">
        <v>35</v>
      </c>
      <c r="K1365" s="1" t="s">
        <v>20</v>
      </c>
      <c r="L1365" s="1" t="s">
        <v>313</v>
      </c>
      <c r="M1365" s="1" t="s">
        <v>37</v>
      </c>
    </row>
    <row r="1366" spans="1:15" x14ac:dyDescent="0.25">
      <c r="A1366" s="1" t="s">
        <v>1935</v>
      </c>
      <c r="B1366" s="2">
        <v>43425</v>
      </c>
      <c r="C1366" s="1" t="s">
        <v>1951</v>
      </c>
      <c r="E1366" s="3">
        <v>15</v>
      </c>
      <c r="F1366" s="4">
        <v>15</v>
      </c>
      <c r="G1366" s="1">
        <v>2018</v>
      </c>
      <c r="H1366" s="1">
        <v>11</v>
      </c>
      <c r="I1366" s="1" t="s">
        <v>40</v>
      </c>
      <c r="J1366" s="1" t="s">
        <v>35</v>
      </c>
      <c r="K1366" s="1" t="s">
        <v>20</v>
      </c>
      <c r="L1366" s="1" t="s">
        <v>42</v>
      </c>
      <c r="M1366" s="1" t="s">
        <v>37</v>
      </c>
    </row>
    <row r="1367" spans="1:15" x14ac:dyDescent="0.25">
      <c r="A1367" s="1" t="s">
        <v>1952</v>
      </c>
      <c r="B1367" s="2">
        <v>43425</v>
      </c>
      <c r="C1367" s="1" t="s">
        <v>62</v>
      </c>
      <c r="E1367" s="3">
        <v>347.56</v>
      </c>
      <c r="F1367" s="4">
        <v>347.56</v>
      </c>
      <c r="G1367" s="1">
        <v>2018</v>
      </c>
      <c r="H1367" s="1">
        <v>11</v>
      </c>
      <c r="I1367" s="1" t="s">
        <v>40</v>
      </c>
      <c r="J1367" s="1" t="s">
        <v>41</v>
      </c>
      <c r="K1367" s="1" t="s">
        <v>20</v>
      </c>
      <c r="L1367" s="1" t="s">
        <v>42</v>
      </c>
      <c r="M1367" s="1" t="s">
        <v>43</v>
      </c>
      <c r="O1367">
        <f>F1367/1.26</f>
        <v>275.84126984126982</v>
      </c>
    </row>
    <row r="1368" spans="1:15" x14ac:dyDescent="0.25">
      <c r="A1368" s="1" t="s">
        <v>1953</v>
      </c>
      <c r="B1368" s="2">
        <v>43425</v>
      </c>
      <c r="C1368" s="1" t="s">
        <v>62</v>
      </c>
      <c r="E1368" s="3">
        <v>225.12</v>
      </c>
      <c r="F1368" s="4">
        <v>225.12</v>
      </c>
      <c r="G1368" s="1">
        <v>2018</v>
      </c>
      <c r="H1368" s="1">
        <v>11</v>
      </c>
      <c r="I1368" s="1" t="s">
        <v>40</v>
      </c>
      <c r="J1368" s="1" t="s">
        <v>41</v>
      </c>
      <c r="K1368" s="1" t="s">
        <v>20</v>
      </c>
      <c r="L1368" s="1" t="s">
        <v>42</v>
      </c>
      <c r="M1368" s="1" t="s">
        <v>43</v>
      </c>
      <c r="O1368">
        <f>F1368/1.26</f>
        <v>178.66666666666666</v>
      </c>
    </row>
    <row r="1369" spans="1:15" x14ac:dyDescent="0.25">
      <c r="A1369" s="1" t="s">
        <v>1935</v>
      </c>
      <c r="B1369" s="2">
        <v>43425</v>
      </c>
      <c r="C1369" s="1" t="s">
        <v>1954</v>
      </c>
      <c r="E1369" s="3">
        <v>73.06</v>
      </c>
      <c r="F1369" s="4">
        <v>73.06</v>
      </c>
      <c r="G1369" s="1">
        <v>2018</v>
      </c>
      <c r="H1369" s="1">
        <v>11</v>
      </c>
      <c r="I1369" s="1" t="s">
        <v>40</v>
      </c>
      <c r="J1369" s="1" t="s">
        <v>35</v>
      </c>
      <c r="K1369" s="1" t="s">
        <v>20</v>
      </c>
      <c r="L1369" s="1" t="s">
        <v>42</v>
      </c>
      <c r="M1369" s="1" t="s">
        <v>37</v>
      </c>
    </row>
    <row r="1370" spans="1:15" x14ac:dyDescent="0.25">
      <c r="A1370" s="1" t="s">
        <v>1955</v>
      </c>
      <c r="B1370" s="2">
        <v>43425</v>
      </c>
      <c r="C1370" s="1" t="s">
        <v>1956</v>
      </c>
      <c r="E1370" s="3">
        <v>95.12</v>
      </c>
      <c r="F1370" s="4">
        <v>95.12</v>
      </c>
      <c r="G1370" s="1">
        <v>2018</v>
      </c>
      <c r="H1370" s="1">
        <v>11</v>
      </c>
      <c r="I1370" s="1" t="s">
        <v>704</v>
      </c>
      <c r="J1370" s="1" t="s">
        <v>212</v>
      </c>
      <c r="K1370" s="1" t="s">
        <v>20</v>
      </c>
      <c r="L1370" s="1" t="s">
        <v>705</v>
      </c>
      <c r="M1370" s="1" t="s">
        <v>214</v>
      </c>
    </row>
    <row r="1371" spans="1:15" x14ac:dyDescent="0.25">
      <c r="A1371" s="1" t="s">
        <v>1957</v>
      </c>
      <c r="B1371" s="2">
        <v>43427</v>
      </c>
      <c r="C1371" s="1" t="s">
        <v>1958</v>
      </c>
      <c r="E1371" s="3">
        <v>137.53</v>
      </c>
      <c r="F1371" s="4">
        <v>137.53</v>
      </c>
      <c r="G1371" s="1">
        <v>2018</v>
      </c>
      <c r="H1371" s="1">
        <v>11</v>
      </c>
      <c r="I1371" s="1" t="s">
        <v>91</v>
      </c>
      <c r="J1371" s="1" t="s">
        <v>35</v>
      </c>
      <c r="K1371" s="1" t="s">
        <v>20</v>
      </c>
      <c r="L1371" s="1" t="s">
        <v>93</v>
      </c>
      <c r="M1371" s="1" t="s">
        <v>37</v>
      </c>
      <c r="O1371">
        <f>F1371*5.2</f>
        <v>715.15600000000006</v>
      </c>
    </row>
    <row r="1372" spans="1:15" x14ac:dyDescent="0.25">
      <c r="A1372" s="1" t="s">
        <v>1959</v>
      </c>
      <c r="B1372" s="2">
        <v>43427</v>
      </c>
      <c r="C1372" s="1" t="s">
        <v>1695</v>
      </c>
      <c r="E1372" s="3">
        <v>4.12</v>
      </c>
      <c r="F1372" s="4">
        <v>4.12</v>
      </c>
      <c r="G1372" s="1">
        <v>2018</v>
      </c>
      <c r="H1372" s="1">
        <v>11</v>
      </c>
      <c r="I1372" s="1" t="s">
        <v>30</v>
      </c>
      <c r="J1372" s="1" t="s">
        <v>35</v>
      </c>
      <c r="K1372" s="1" t="s">
        <v>20</v>
      </c>
      <c r="L1372" s="1" t="s">
        <v>195</v>
      </c>
      <c r="M1372" s="1" t="s">
        <v>37</v>
      </c>
      <c r="O1372">
        <f>F1372*1850</f>
        <v>7622</v>
      </c>
    </row>
    <row r="1373" spans="1:15" x14ac:dyDescent="0.25">
      <c r="A1373" s="1" t="s">
        <v>1960</v>
      </c>
      <c r="B1373" s="2">
        <v>43427</v>
      </c>
      <c r="C1373" s="1" t="s">
        <v>1961</v>
      </c>
      <c r="E1373" s="3">
        <v>12.77</v>
      </c>
      <c r="F1373" s="4">
        <v>12.77</v>
      </c>
      <c r="G1373" s="1">
        <v>2018</v>
      </c>
      <c r="H1373" s="1">
        <v>11</v>
      </c>
      <c r="I1373" s="1" t="s">
        <v>30</v>
      </c>
      <c r="J1373" s="1" t="s">
        <v>35</v>
      </c>
      <c r="K1373" s="1" t="s">
        <v>20</v>
      </c>
      <c r="L1373" s="1" t="s">
        <v>195</v>
      </c>
      <c r="M1373" s="1" t="s">
        <v>37</v>
      </c>
      <c r="O1373">
        <f>F1373*500</f>
        <v>6385</v>
      </c>
    </row>
    <row r="1374" spans="1:15" x14ac:dyDescent="0.25">
      <c r="A1374" s="1" t="s">
        <v>1962</v>
      </c>
      <c r="B1374" s="2">
        <v>43427</v>
      </c>
      <c r="C1374" s="1" t="s">
        <v>1963</v>
      </c>
      <c r="E1374" s="3">
        <v>5.73</v>
      </c>
      <c r="F1374" s="4">
        <v>5.73</v>
      </c>
      <c r="G1374" s="1">
        <v>2018</v>
      </c>
      <c r="H1374" s="1">
        <v>11</v>
      </c>
      <c r="I1374" s="1" t="s">
        <v>30</v>
      </c>
      <c r="J1374" s="1" t="s">
        <v>35</v>
      </c>
      <c r="K1374" s="1" t="s">
        <v>20</v>
      </c>
      <c r="L1374" s="1" t="s">
        <v>195</v>
      </c>
      <c r="M1374" s="1" t="s">
        <v>37</v>
      </c>
      <c r="O1374">
        <f>F1374*1850</f>
        <v>10600.5</v>
      </c>
    </row>
    <row r="1375" spans="1:15" x14ac:dyDescent="0.25">
      <c r="A1375" s="1" t="s">
        <v>1964</v>
      </c>
      <c r="B1375" s="2">
        <v>43427</v>
      </c>
      <c r="C1375" s="1" t="s">
        <v>1965</v>
      </c>
      <c r="D1375" s="3">
        <v>20</v>
      </c>
      <c r="E1375" s="3">
        <v>79.62</v>
      </c>
      <c r="F1375" s="4">
        <v>66.349999999999994</v>
      </c>
      <c r="G1375" s="1">
        <v>2018</v>
      </c>
      <c r="H1375" s="1">
        <v>11</v>
      </c>
      <c r="I1375" s="1" t="s">
        <v>70</v>
      </c>
      <c r="J1375" s="1" t="s">
        <v>35</v>
      </c>
      <c r="K1375" s="1" t="s">
        <v>20</v>
      </c>
      <c r="L1375" s="1" t="s">
        <v>71</v>
      </c>
      <c r="M1375" s="1" t="s">
        <v>37</v>
      </c>
      <c r="O1375">
        <f>F1375*7.89</f>
        <v>523.50149999999996</v>
      </c>
    </row>
    <row r="1376" spans="1:15" x14ac:dyDescent="0.25">
      <c r="A1376" s="1" t="s">
        <v>1966</v>
      </c>
      <c r="B1376" s="2">
        <v>43427</v>
      </c>
      <c r="C1376" s="1" t="s">
        <v>1967</v>
      </c>
      <c r="E1376" s="3">
        <v>221.44</v>
      </c>
      <c r="F1376" s="4">
        <v>221.44</v>
      </c>
      <c r="G1376" s="1">
        <v>2018</v>
      </c>
      <c r="H1376" s="1">
        <v>11</v>
      </c>
      <c r="I1376" s="1" t="s">
        <v>40</v>
      </c>
      <c r="J1376" s="1" t="s">
        <v>35</v>
      </c>
      <c r="K1376" s="1" t="s">
        <v>20</v>
      </c>
      <c r="L1376" s="1" t="s">
        <v>42</v>
      </c>
      <c r="M1376" s="1" t="s">
        <v>37</v>
      </c>
      <c r="O1376">
        <f>F1376*50</f>
        <v>11072</v>
      </c>
    </row>
    <row r="1377" spans="1:15" x14ac:dyDescent="0.25">
      <c r="A1377" s="1" t="s">
        <v>1968</v>
      </c>
      <c r="B1377" s="2">
        <v>43427</v>
      </c>
      <c r="C1377" s="1" t="s">
        <v>1969</v>
      </c>
      <c r="D1377" s="3">
        <v>20</v>
      </c>
      <c r="E1377" s="3">
        <v>72</v>
      </c>
      <c r="F1377" s="4">
        <v>60</v>
      </c>
      <c r="G1377" s="1">
        <v>2018</v>
      </c>
      <c r="H1377" s="1">
        <v>11</v>
      </c>
      <c r="I1377" s="1" t="s">
        <v>70</v>
      </c>
      <c r="J1377" s="1" t="s">
        <v>35</v>
      </c>
      <c r="K1377" s="1" t="s">
        <v>20</v>
      </c>
      <c r="L1377" s="1" t="s">
        <v>71</v>
      </c>
      <c r="M1377" s="1" t="s">
        <v>37</v>
      </c>
    </row>
    <row r="1378" spans="1:15" x14ac:dyDescent="0.25">
      <c r="A1378" s="1" t="s">
        <v>1970</v>
      </c>
      <c r="B1378" s="2">
        <v>43427</v>
      </c>
      <c r="C1378" s="1" t="s">
        <v>1971</v>
      </c>
      <c r="E1378" s="3">
        <v>25.05</v>
      </c>
      <c r="F1378" s="4">
        <v>25.05</v>
      </c>
      <c r="G1378" s="1">
        <v>2018</v>
      </c>
      <c r="H1378" s="1">
        <v>11</v>
      </c>
      <c r="I1378" s="1" t="s">
        <v>97</v>
      </c>
      <c r="J1378" s="1" t="s">
        <v>35</v>
      </c>
      <c r="K1378" s="1" t="s">
        <v>20</v>
      </c>
      <c r="L1378" s="1" t="s">
        <v>99</v>
      </c>
      <c r="M1378" s="1" t="s">
        <v>37</v>
      </c>
    </row>
    <row r="1379" spans="1:15" x14ac:dyDescent="0.25">
      <c r="A1379" s="1" t="s">
        <v>1972</v>
      </c>
      <c r="B1379" s="2">
        <v>43427</v>
      </c>
      <c r="C1379" s="1" t="s">
        <v>1973</v>
      </c>
      <c r="E1379" s="3">
        <v>79.239999999999995</v>
      </c>
      <c r="F1379" s="4">
        <v>79.239999999999995</v>
      </c>
      <c r="G1379" s="1">
        <v>2018</v>
      </c>
      <c r="H1379" s="1">
        <v>11</v>
      </c>
      <c r="I1379" s="1" t="s">
        <v>138</v>
      </c>
      <c r="J1379" s="1" t="s">
        <v>35</v>
      </c>
      <c r="K1379" s="1" t="s">
        <v>20</v>
      </c>
      <c r="L1379" s="1" t="s">
        <v>139</v>
      </c>
      <c r="M1379" s="1" t="s">
        <v>37</v>
      </c>
    </row>
    <row r="1380" spans="1:15" x14ac:dyDescent="0.25">
      <c r="A1380" s="1" t="s">
        <v>1974</v>
      </c>
      <c r="B1380" s="2">
        <v>43427</v>
      </c>
      <c r="C1380" s="1" t="s">
        <v>1975</v>
      </c>
      <c r="E1380" s="3">
        <v>87.6</v>
      </c>
      <c r="F1380" s="4">
        <v>87.6</v>
      </c>
      <c r="G1380" s="1">
        <v>2018</v>
      </c>
      <c r="H1380" s="1">
        <v>11</v>
      </c>
      <c r="I1380" s="1" t="s">
        <v>97</v>
      </c>
      <c r="J1380" s="1" t="s">
        <v>51</v>
      </c>
      <c r="K1380" s="1" t="s">
        <v>20</v>
      </c>
      <c r="L1380" s="1" t="s">
        <v>99</v>
      </c>
      <c r="M1380" s="1" t="s">
        <v>53</v>
      </c>
      <c r="O1380">
        <f>F1380*7.34</f>
        <v>642.98399999999992</v>
      </c>
    </row>
    <row r="1381" spans="1:15" x14ac:dyDescent="0.25">
      <c r="A1381" s="1" t="s">
        <v>1976</v>
      </c>
      <c r="B1381" s="2">
        <v>43427</v>
      </c>
      <c r="C1381" s="1" t="s">
        <v>1977</v>
      </c>
      <c r="E1381" s="3">
        <v>116.77</v>
      </c>
      <c r="F1381" s="4">
        <v>116.77</v>
      </c>
      <c r="G1381" s="1">
        <v>2018</v>
      </c>
      <c r="H1381" s="1">
        <v>11</v>
      </c>
      <c r="I1381" s="1" t="s">
        <v>138</v>
      </c>
      <c r="J1381" s="1" t="s">
        <v>35</v>
      </c>
      <c r="K1381" s="1" t="s">
        <v>20</v>
      </c>
      <c r="L1381" s="1" t="s">
        <v>139</v>
      </c>
      <c r="M1381" s="1" t="s">
        <v>37</v>
      </c>
    </row>
    <row r="1382" spans="1:15" x14ac:dyDescent="0.25">
      <c r="A1382" s="1" t="s">
        <v>1978</v>
      </c>
      <c r="B1382" s="2">
        <v>43430</v>
      </c>
      <c r="C1382" s="1" t="s">
        <v>85</v>
      </c>
      <c r="E1382" s="3">
        <v>342.94</v>
      </c>
      <c r="F1382" s="4">
        <v>342.94</v>
      </c>
      <c r="G1382" s="1">
        <v>2018</v>
      </c>
      <c r="H1382" s="1">
        <v>11</v>
      </c>
      <c r="I1382" s="1" t="s">
        <v>86</v>
      </c>
      <c r="J1382" s="1" t="s">
        <v>41</v>
      </c>
      <c r="K1382" s="1" t="s">
        <v>20</v>
      </c>
      <c r="L1382" s="1" t="s">
        <v>87</v>
      </c>
      <c r="M1382" s="1" t="s">
        <v>43</v>
      </c>
      <c r="O1382">
        <f t="shared" ref="O1382:O1407" si="19">F1382/1.26</f>
        <v>272.17460317460319</v>
      </c>
    </row>
    <row r="1383" spans="1:15" x14ac:dyDescent="0.25">
      <c r="A1383" s="1" t="s">
        <v>1979</v>
      </c>
      <c r="B1383" s="2">
        <v>43430</v>
      </c>
      <c r="C1383" s="1" t="s">
        <v>85</v>
      </c>
      <c r="E1383" s="3">
        <v>250.02</v>
      </c>
      <c r="F1383" s="4">
        <v>250.02</v>
      </c>
      <c r="G1383" s="1">
        <v>2018</v>
      </c>
      <c r="H1383" s="1">
        <v>11</v>
      </c>
      <c r="I1383" s="1" t="s">
        <v>86</v>
      </c>
      <c r="J1383" s="1" t="s">
        <v>41</v>
      </c>
      <c r="K1383" s="1" t="s">
        <v>20</v>
      </c>
      <c r="L1383" s="1" t="s">
        <v>87</v>
      </c>
      <c r="M1383" s="1" t="s">
        <v>43</v>
      </c>
      <c r="O1383">
        <f t="shared" si="19"/>
        <v>198.42857142857144</v>
      </c>
    </row>
    <row r="1384" spans="1:15" x14ac:dyDescent="0.25">
      <c r="A1384" s="1" t="s">
        <v>1978</v>
      </c>
      <c r="B1384" s="2">
        <v>43430</v>
      </c>
      <c r="C1384" s="1" t="s">
        <v>85</v>
      </c>
      <c r="E1384" s="3">
        <v>236.45</v>
      </c>
      <c r="F1384" s="4">
        <v>236.45</v>
      </c>
      <c r="G1384" s="1">
        <v>2018</v>
      </c>
      <c r="H1384" s="1">
        <v>11</v>
      </c>
      <c r="I1384" s="1" t="s">
        <v>86</v>
      </c>
      <c r="J1384" s="1" t="s">
        <v>41</v>
      </c>
      <c r="K1384" s="1" t="s">
        <v>20</v>
      </c>
      <c r="L1384" s="1" t="s">
        <v>87</v>
      </c>
      <c r="M1384" s="1" t="s">
        <v>43</v>
      </c>
      <c r="O1384">
        <f t="shared" si="19"/>
        <v>187.65873015873015</v>
      </c>
    </row>
    <row r="1385" spans="1:15" x14ac:dyDescent="0.25">
      <c r="A1385" s="1" t="s">
        <v>1979</v>
      </c>
      <c r="B1385" s="2">
        <v>43430</v>
      </c>
      <c r="C1385" s="1" t="s">
        <v>85</v>
      </c>
      <c r="E1385" s="3">
        <v>170.46</v>
      </c>
      <c r="F1385" s="4">
        <v>170.46</v>
      </c>
      <c r="G1385" s="1">
        <v>2018</v>
      </c>
      <c r="H1385" s="1">
        <v>11</v>
      </c>
      <c r="I1385" s="1" t="s">
        <v>86</v>
      </c>
      <c r="J1385" s="1" t="s">
        <v>41</v>
      </c>
      <c r="K1385" s="1" t="s">
        <v>20</v>
      </c>
      <c r="L1385" s="1" t="s">
        <v>87</v>
      </c>
      <c r="M1385" s="1" t="s">
        <v>43</v>
      </c>
      <c r="O1385">
        <f t="shared" si="19"/>
        <v>135.28571428571428</v>
      </c>
    </row>
    <row r="1386" spans="1:15" x14ac:dyDescent="0.25">
      <c r="A1386" s="1" t="s">
        <v>1979</v>
      </c>
      <c r="B1386" s="2">
        <v>43430</v>
      </c>
      <c r="C1386" s="1" t="s">
        <v>85</v>
      </c>
      <c r="E1386" s="3">
        <v>145.85</v>
      </c>
      <c r="F1386" s="4">
        <v>145.85</v>
      </c>
      <c r="G1386" s="1">
        <v>2018</v>
      </c>
      <c r="H1386" s="1">
        <v>11</v>
      </c>
      <c r="I1386" s="1" t="s">
        <v>86</v>
      </c>
      <c r="J1386" s="1" t="s">
        <v>41</v>
      </c>
      <c r="K1386" s="1" t="s">
        <v>20</v>
      </c>
      <c r="L1386" s="1" t="s">
        <v>87</v>
      </c>
      <c r="M1386" s="1" t="s">
        <v>43</v>
      </c>
      <c r="O1386">
        <f t="shared" si="19"/>
        <v>115.75396825396825</v>
      </c>
    </row>
    <row r="1387" spans="1:15" x14ac:dyDescent="0.25">
      <c r="A1387" s="1" t="s">
        <v>1979</v>
      </c>
      <c r="B1387" s="2">
        <v>43430</v>
      </c>
      <c r="C1387" s="1" t="s">
        <v>85</v>
      </c>
      <c r="D1387" s="3">
        <v>20</v>
      </c>
      <c r="E1387" s="3">
        <v>158</v>
      </c>
      <c r="F1387" s="4">
        <v>131.66999999999999</v>
      </c>
      <c r="G1387" s="1">
        <v>2018</v>
      </c>
      <c r="H1387" s="1">
        <v>11</v>
      </c>
      <c r="I1387" s="1" t="s">
        <v>56</v>
      </c>
      <c r="J1387" s="1" t="s">
        <v>41</v>
      </c>
      <c r="K1387" s="1" t="s">
        <v>20</v>
      </c>
      <c r="L1387" s="1" t="s">
        <v>57</v>
      </c>
      <c r="M1387" s="1" t="s">
        <v>43</v>
      </c>
      <c r="O1387">
        <f t="shared" si="19"/>
        <v>104.49999999999999</v>
      </c>
    </row>
    <row r="1388" spans="1:15" x14ac:dyDescent="0.25">
      <c r="A1388" s="1" t="s">
        <v>1979</v>
      </c>
      <c r="B1388" s="2">
        <v>43430</v>
      </c>
      <c r="C1388" s="1" t="s">
        <v>85</v>
      </c>
      <c r="D1388" s="3">
        <v>20</v>
      </c>
      <c r="E1388" s="3">
        <v>148.76</v>
      </c>
      <c r="F1388" s="4">
        <v>123.97</v>
      </c>
      <c r="G1388" s="1">
        <v>2018</v>
      </c>
      <c r="H1388" s="1">
        <v>11</v>
      </c>
      <c r="I1388" s="1" t="s">
        <v>34</v>
      </c>
      <c r="J1388" s="1" t="s">
        <v>41</v>
      </c>
      <c r="K1388" s="1" t="s">
        <v>20</v>
      </c>
      <c r="L1388" s="1" t="s">
        <v>36</v>
      </c>
      <c r="M1388" s="1" t="s">
        <v>43</v>
      </c>
      <c r="O1388">
        <f t="shared" si="19"/>
        <v>98.388888888888886</v>
      </c>
    </row>
    <row r="1389" spans="1:15" x14ac:dyDescent="0.25">
      <c r="A1389" s="1" t="s">
        <v>1979</v>
      </c>
      <c r="B1389" s="2">
        <v>43430</v>
      </c>
      <c r="C1389" s="1" t="s">
        <v>85</v>
      </c>
      <c r="D1389" s="3">
        <v>20</v>
      </c>
      <c r="E1389" s="3">
        <v>143.27000000000001</v>
      </c>
      <c r="F1389" s="4">
        <v>119.39</v>
      </c>
      <c r="G1389" s="1">
        <v>2018</v>
      </c>
      <c r="H1389" s="1">
        <v>11</v>
      </c>
      <c r="I1389" s="1" t="s">
        <v>34</v>
      </c>
      <c r="J1389" s="1" t="s">
        <v>41</v>
      </c>
      <c r="K1389" s="1" t="s">
        <v>20</v>
      </c>
      <c r="L1389" s="1" t="s">
        <v>36</v>
      </c>
      <c r="M1389" s="1" t="s">
        <v>43</v>
      </c>
      <c r="O1389">
        <f t="shared" si="19"/>
        <v>94.753968253968253</v>
      </c>
    </row>
    <row r="1390" spans="1:15" x14ac:dyDescent="0.25">
      <c r="A1390" s="1" t="s">
        <v>1978</v>
      </c>
      <c r="B1390" s="2">
        <v>43430</v>
      </c>
      <c r="C1390" s="1" t="s">
        <v>85</v>
      </c>
      <c r="D1390" s="3">
        <v>20</v>
      </c>
      <c r="E1390" s="3">
        <v>142.34</v>
      </c>
      <c r="F1390" s="4">
        <v>118.62</v>
      </c>
      <c r="G1390" s="1">
        <v>2018</v>
      </c>
      <c r="H1390" s="1">
        <v>11</v>
      </c>
      <c r="I1390" s="1" t="s">
        <v>34</v>
      </c>
      <c r="J1390" s="1" t="s">
        <v>41</v>
      </c>
      <c r="K1390" s="1" t="s">
        <v>20</v>
      </c>
      <c r="L1390" s="1" t="s">
        <v>36</v>
      </c>
      <c r="M1390" s="1" t="s">
        <v>43</v>
      </c>
      <c r="O1390">
        <f t="shared" si="19"/>
        <v>94.142857142857139</v>
      </c>
    </row>
    <row r="1391" spans="1:15" x14ac:dyDescent="0.25">
      <c r="A1391" s="1" t="s">
        <v>1978</v>
      </c>
      <c r="B1391" s="2">
        <v>43430</v>
      </c>
      <c r="C1391" s="1" t="s">
        <v>85</v>
      </c>
      <c r="E1391" s="3">
        <v>115.88</v>
      </c>
      <c r="F1391" s="4">
        <v>115.88</v>
      </c>
      <c r="G1391" s="1">
        <v>2018</v>
      </c>
      <c r="H1391" s="1">
        <v>11</v>
      </c>
      <c r="I1391" s="1" t="s">
        <v>86</v>
      </c>
      <c r="J1391" s="1" t="s">
        <v>41</v>
      </c>
      <c r="K1391" s="1" t="s">
        <v>20</v>
      </c>
      <c r="L1391" s="1" t="s">
        <v>87</v>
      </c>
      <c r="M1391" s="1" t="s">
        <v>43</v>
      </c>
      <c r="O1391">
        <f t="shared" si="19"/>
        <v>91.968253968253961</v>
      </c>
    </row>
    <row r="1392" spans="1:15" x14ac:dyDescent="0.25">
      <c r="A1392" s="1" t="s">
        <v>1978</v>
      </c>
      <c r="B1392" s="2">
        <v>43430</v>
      </c>
      <c r="C1392" s="1" t="s">
        <v>85</v>
      </c>
      <c r="E1392" s="3">
        <v>105.01</v>
      </c>
      <c r="F1392" s="4">
        <v>105.01</v>
      </c>
      <c r="G1392" s="1">
        <v>2018</v>
      </c>
      <c r="H1392" s="1">
        <v>11</v>
      </c>
      <c r="I1392" s="1" t="s">
        <v>86</v>
      </c>
      <c r="J1392" s="1" t="s">
        <v>41</v>
      </c>
      <c r="K1392" s="1" t="s">
        <v>20</v>
      </c>
      <c r="L1392" s="1" t="s">
        <v>87</v>
      </c>
      <c r="M1392" s="1" t="s">
        <v>43</v>
      </c>
      <c r="O1392">
        <f t="shared" si="19"/>
        <v>83.341269841269849</v>
      </c>
    </row>
    <row r="1393" spans="1:15" x14ac:dyDescent="0.25">
      <c r="A1393" s="1" t="s">
        <v>1979</v>
      </c>
      <c r="B1393" s="2">
        <v>43430</v>
      </c>
      <c r="C1393" s="1" t="s">
        <v>85</v>
      </c>
      <c r="E1393" s="3">
        <v>104.77</v>
      </c>
      <c r="F1393" s="4">
        <v>104.77</v>
      </c>
      <c r="G1393" s="1">
        <v>2018</v>
      </c>
      <c r="H1393" s="1">
        <v>11</v>
      </c>
      <c r="I1393" s="1" t="s">
        <v>86</v>
      </c>
      <c r="J1393" s="1" t="s">
        <v>41</v>
      </c>
      <c r="K1393" s="1" t="s">
        <v>20</v>
      </c>
      <c r="L1393" s="1" t="s">
        <v>87</v>
      </c>
      <c r="M1393" s="1" t="s">
        <v>43</v>
      </c>
      <c r="O1393">
        <f t="shared" si="19"/>
        <v>83.150793650793645</v>
      </c>
    </row>
    <row r="1394" spans="1:15" x14ac:dyDescent="0.25">
      <c r="A1394" s="1" t="s">
        <v>1978</v>
      </c>
      <c r="B1394" s="2">
        <v>43430</v>
      </c>
      <c r="C1394" s="1" t="s">
        <v>85</v>
      </c>
      <c r="E1394" s="3">
        <v>101.93</v>
      </c>
      <c r="F1394" s="4">
        <v>101.93</v>
      </c>
      <c r="G1394" s="1">
        <v>2018</v>
      </c>
      <c r="H1394" s="1">
        <v>11</v>
      </c>
      <c r="I1394" s="1" t="s">
        <v>86</v>
      </c>
      <c r="J1394" s="1" t="s">
        <v>41</v>
      </c>
      <c r="K1394" s="1" t="s">
        <v>20</v>
      </c>
      <c r="L1394" s="1" t="s">
        <v>87</v>
      </c>
      <c r="M1394" s="1" t="s">
        <v>43</v>
      </c>
      <c r="O1394">
        <f t="shared" si="19"/>
        <v>80.896825396825406</v>
      </c>
    </row>
    <row r="1395" spans="1:15" x14ac:dyDescent="0.25">
      <c r="A1395" s="1" t="s">
        <v>1978</v>
      </c>
      <c r="B1395" s="2">
        <v>43430</v>
      </c>
      <c r="C1395" s="1" t="s">
        <v>85</v>
      </c>
      <c r="E1395" s="3">
        <v>95.55</v>
      </c>
      <c r="F1395" s="4">
        <v>95.55</v>
      </c>
      <c r="G1395" s="1">
        <v>2018</v>
      </c>
      <c r="H1395" s="1">
        <v>11</v>
      </c>
      <c r="I1395" s="1" t="s">
        <v>86</v>
      </c>
      <c r="J1395" s="1" t="s">
        <v>41</v>
      </c>
      <c r="K1395" s="1" t="s">
        <v>20</v>
      </c>
      <c r="L1395" s="1" t="s">
        <v>87</v>
      </c>
      <c r="M1395" s="1" t="s">
        <v>43</v>
      </c>
      <c r="O1395">
        <f t="shared" si="19"/>
        <v>75.833333333333329</v>
      </c>
    </row>
    <row r="1396" spans="1:15" x14ac:dyDescent="0.25">
      <c r="A1396" s="1" t="s">
        <v>1978</v>
      </c>
      <c r="B1396" s="2">
        <v>43430</v>
      </c>
      <c r="C1396" s="1" t="s">
        <v>85</v>
      </c>
      <c r="E1396" s="3">
        <v>90.01</v>
      </c>
      <c r="F1396" s="4">
        <v>90.01</v>
      </c>
      <c r="G1396" s="1">
        <v>2018</v>
      </c>
      <c r="H1396" s="1">
        <v>11</v>
      </c>
      <c r="I1396" s="1" t="s">
        <v>86</v>
      </c>
      <c r="J1396" s="1" t="s">
        <v>41</v>
      </c>
      <c r="K1396" s="1" t="s">
        <v>20</v>
      </c>
      <c r="L1396" s="1" t="s">
        <v>87</v>
      </c>
      <c r="M1396" s="1" t="s">
        <v>43</v>
      </c>
      <c r="O1396">
        <f t="shared" si="19"/>
        <v>71.436507936507937</v>
      </c>
    </row>
    <row r="1397" spans="1:15" x14ac:dyDescent="0.25">
      <c r="A1397" s="1" t="s">
        <v>1978</v>
      </c>
      <c r="B1397" s="2">
        <v>43430</v>
      </c>
      <c r="C1397" s="1" t="s">
        <v>85</v>
      </c>
      <c r="E1397" s="3">
        <v>84</v>
      </c>
      <c r="F1397" s="4">
        <v>84</v>
      </c>
      <c r="G1397" s="1">
        <v>2018</v>
      </c>
      <c r="H1397" s="1">
        <v>11</v>
      </c>
      <c r="I1397" s="1" t="s">
        <v>86</v>
      </c>
      <c r="J1397" s="1" t="s">
        <v>41</v>
      </c>
      <c r="K1397" s="1" t="s">
        <v>20</v>
      </c>
      <c r="L1397" s="1" t="s">
        <v>87</v>
      </c>
      <c r="M1397" s="1" t="s">
        <v>43</v>
      </c>
      <c r="O1397">
        <f t="shared" si="19"/>
        <v>66.666666666666671</v>
      </c>
    </row>
    <row r="1398" spans="1:15" x14ac:dyDescent="0.25">
      <c r="A1398" s="1" t="s">
        <v>1978</v>
      </c>
      <c r="B1398" s="2">
        <v>43430</v>
      </c>
      <c r="C1398" s="1" t="s">
        <v>85</v>
      </c>
      <c r="D1398" s="3">
        <v>20</v>
      </c>
      <c r="E1398" s="3">
        <v>94</v>
      </c>
      <c r="F1398" s="4">
        <v>78.33</v>
      </c>
      <c r="G1398" s="1">
        <v>2018</v>
      </c>
      <c r="H1398" s="1">
        <v>11</v>
      </c>
      <c r="I1398" s="1" t="s">
        <v>34</v>
      </c>
      <c r="J1398" s="1" t="s">
        <v>41</v>
      </c>
      <c r="K1398" s="1" t="s">
        <v>20</v>
      </c>
      <c r="L1398" s="1" t="s">
        <v>36</v>
      </c>
      <c r="M1398" s="1" t="s">
        <v>43</v>
      </c>
      <c r="O1398">
        <f t="shared" si="19"/>
        <v>62.166666666666664</v>
      </c>
    </row>
    <row r="1399" spans="1:15" x14ac:dyDescent="0.25">
      <c r="A1399" s="1" t="s">
        <v>1979</v>
      </c>
      <c r="B1399" s="2">
        <v>43430</v>
      </c>
      <c r="C1399" s="1" t="s">
        <v>85</v>
      </c>
      <c r="E1399" s="3">
        <v>68.55</v>
      </c>
      <c r="F1399" s="4">
        <v>68.55</v>
      </c>
      <c r="G1399" s="1">
        <v>2018</v>
      </c>
      <c r="H1399" s="1">
        <v>11</v>
      </c>
      <c r="I1399" s="1" t="s">
        <v>86</v>
      </c>
      <c r="J1399" s="1" t="s">
        <v>41</v>
      </c>
      <c r="K1399" s="1" t="s">
        <v>20</v>
      </c>
      <c r="L1399" s="1" t="s">
        <v>87</v>
      </c>
      <c r="M1399" s="1" t="s">
        <v>43</v>
      </c>
      <c r="O1399">
        <f t="shared" si="19"/>
        <v>54.404761904761905</v>
      </c>
    </row>
    <row r="1400" spans="1:15" x14ac:dyDescent="0.25">
      <c r="A1400" s="1" t="s">
        <v>1978</v>
      </c>
      <c r="B1400" s="2">
        <v>43430</v>
      </c>
      <c r="C1400" s="1" t="s">
        <v>85</v>
      </c>
      <c r="D1400" s="3">
        <v>20</v>
      </c>
      <c r="E1400" s="3">
        <v>73.010000000000005</v>
      </c>
      <c r="F1400" s="4">
        <v>60.84</v>
      </c>
      <c r="G1400" s="1">
        <v>2018</v>
      </c>
      <c r="H1400" s="1">
        <v>11</v>
      </c>
      <c r="I1400" s="1" t="s">
        <v>56</v>
      </c>
      <c r="J1400" s="1" t="s">
        <v>41</v>
      </c>
      <c r="K1400" s="1" t="s">
        <v>20</v>
      </c>
      <c r="L1400" s="1" t="s">
        <v>57</v>
      </c>
      <c r="M1400" s="1" t="s">
        <v>43</v>
      </c>
      <c r="O1400">
        <f t="shared" si="19"/>
        <v>48.285714285714285</v>
      </c>
    </row>
    <row r="1401" spans="1:15" x14ac:dyDescent="0.25">
      <c r="A1401" s="1" t="s">
        <v>1979</v>
      </c>
      <c r="B1401" s="2">
        <v>43430</v>
      </c>
      <c r="C1401" s="1" t="s">
        <v>85</v>
      </c>
      <c r="E1401" s="3">
        <v>57.89</v>
      </c>
      <c r="F1401" s="4">
        <v>57.89</v>
      </c>
      <c r="G1401" s="1">
        <v>2018</v>
      </c>
      <c r="H1401" s="1">
        <v>11</v>
      </c>
      <c r="I1401" s="1" t="s">
        <v>86</v>
      </c>
      <c r="J1401" s="1" t="s">
        <v>41</v>
      </c>
      <c r="K1401" s="1" t="s">
        <v>20</v>
      </c>
      <c r="L1401" s="1" t="s">
        <v>87</v>
      </c>
      <c r="M1401" s="1" t="s">
        <v>43</v>
      </c>
      <c r="O1401">
        <f t="shared" si="19"/>
        <v>45.944444444444443</v>
      </c>
    </row>
    <row r="1402" spans="1:15" x14ac:dyDescent="0.25">
      <c r="A1402" s="1" t="s">
        <v>1978</v>
      </c>
      <c r="B1402" s="2">
        <v>43430</v>
      </c>
      <c r="C1402" s="1" t="s">
        <v>85</v>
      </c>
      <c r="E1402" s="3">
        <v>53.78</v>
      </c>
      <c r="F1402" s="4">
        <v>53.78</v>
      </c>
      <c r="G1402" s="1">
        <v>2018</v>
      </c>
      <c r="H1402" s="1">
        <v>11</v>
      </c>
      <c r="I1402" s="1" t="s">
        <v>86</v>
      </c>
      <c r="J1402" s="1" t="s">
        <v>41</v>
      </c>
      <c r="K1402" s="1" t="s">
        <v>20</v>
      </c>
      <c r="L1402" s="1" t="s">
        <v>87</v>
      </c>
      <c r="M1402" s="1" t="s">
        <v>43</v>
      </c>
      <c r="O1402">
        <f t="shared" si="19"/>
        <v>42.682539682539684</v>
      </c>
    </row>
    <row r="1403" spans="1:15" x14ac:dyDescent="0.25">
      <c r="A1403" s="1" t="s">
        <v>1979</v>
      </c>
      <c r="B1403" s="2">
        <v>43430</v>
      </c>
      <c r="C1403" s="1" t="s">
        <v>85</v>
      </c>
      <c r="E1403" s="3">
        <v>49.5</v>
      </c>
      <c r="F1403" s="4">
        <v>49.5</v>
      </c>
      <c r="G1403" s="1">
        <v>2018</v>
      </c>
      <c r="H1403" s="1">
        <v>11</v>
      </c>
      <c r="I1403" s="1" t="s">
        <v>86</v>
      </c>
      <c r="J1403" s="1" t="s">
        <v>369</v>
      </c>
      <c r="K1403" s="1" t="s">
        <v>20</v>
      </c>
      <c r="L1403" s="1" t="s">
        <v>87</v>
      </c>
      <c r="M1403" s="1" t="s">
        <v>370</v>
      </c>
      <c r="O1403">
        <f t="shared" si="19"/>
        <v>39.285714285714285</v>
      </c>
    </row>
    <row r="1404" spans="1:15" x14ac:dyDescent="0.25">
      <c r="A1404" s="1" t="s">
        <v>1978</v>
      </c>
      <c r="B1404" s="2">
        <v>43430</v>
      </c>
      <c r="C1404" s="1" t="s">
        <v>85</v>
      </c>
      <c r="E1404" s="3">
        <v>47.05</v>
      </c>
      <c r="F1404" s="4">
        <v>47.05</v>
      </c>
      <c r="G1404" s="1">
        <v>2018</v>
      </c>
      <c r="H1404" s="1">
        <v>11</v>
      </c>
      <c r="I1404" s="1" t="s">
        <v>86</v>
      </c>
      <c r="J1404" s="1" t="s">
        <v>41</v>
      </c>
      <c r="K1404" s="1" t="s">
        <v>20</v>
      </c>
      <c r="L1404" s="1" t="s">
        <v>87</v>
      </c>
      <c r="M1404" s="1" t="s">
        <v>43</v>
      </c>
      <c r="O1404">
        <f t="shared" si="19"/>
        <v>37.341269841269842</v>
      </c>
    </row>
    <row r="1405" spans="1:15" x14ac:dyDescent="0.25">
      <c r="A1405" s="1" t="s">
        <v>1978</v>
      </c>
      <c r="B1405" s="2">
        <v>43430</v>
      </c>
      <c r="C1405" s="1" t="s">
        <v>85</v>
      </c>
      <c r="E1405" s="3">
        <v>12.07</v>
      </c>
      <c r="F1405" s="4">
        <v>12.07</v>
      </c>
      <c r="G1405" s="1">
        <v>2018</v>
      </c>
      <c r="H1405" s="1">
        <v>11</v>
      </c>
      <c r="I1405" s="1" t="s">
        <v>18</v>
      </c>
      <c r="J1405" s="1" t="s">
        <v>41</v>
      </c>
      <c r="K1405" s="1" t="s">
        <v>20</v>
      </c>
      <c r="L1405" s="1" t="s">
        <v>21</v>
      </c>
      <c r="M1405" s="1" t="s">
        <v>43</v>
      </c>
      <c r="O1405">
        <f t="shared" si="19"/>
        <v>9.5793650793650791</v>
      </c>
    </row>
    <row r="1406" spans="1:15" x14ac:dyDescent="0.25">
      <c r="A1406" s="1" t="s">
        <v>1980</v>
      </c>
      <c r="B1406" s="2">
        <v>43430</v>
      </c>
      <c r="C1406" s="1" t="s">
        <v>1981</v>
      </c>
      <c r="E1406" s="3">
        <v>54.65</v>
      </c>
      <c r="F1406" s="4">
        <v>54.65</v>
      </c>
      <c r="G1406" s="1">
        <v>2018</v>
      </c>
      <c r="H1406" s="1">
        <v>11</v>
      </c>
      <c r="I1406" s="1" t="s">
        <v>40</v>
      </c>
      <c r="J1406" s="1" t="s">
        <v>41</v>
      </c>
      <c r="K1406" s="1" t="s">
        <v>20</v>
      </c>
      <c r="L1406" s="1" t="s">
        <v>42</v>
      </c>
      <c r="M1406" s="1" t="s">
        <v>43</v>
      </c>
      <c r="O1406">
        <f t="shared" si="19"/>
        <v>43.373015873015873</v>
      </c>
    </row>
    <row r="1407" spans="1:15" x14ac:dyDescent="0.25">
      <c r="A1407" s="1" t="s">
        <v>1979</v>
      </c>
      <c r="B1407" s="2">
        <v>43430</v>
      </c>
      <c r="C1407" s="1" t="s">
        <v>39</v>
      </c>
      <c r="D1407" s="3">
        <v>20</v>
      </c>
      <c r="E1407" s="3">
        <v>124.9</v>
      </c>
      <c r="F1407" s="4">
        <v>104.08</v>
      </c>
      <c r="G1407" s="1">
        <v>2018</v>
      </c>
      <c r="H1407" s="1">
        <v>11</v>
      </c>
      <c r="I1407" s="1" t="s">
        <v>56</v>
      </c>
      <c r="J1407" s="1" t="s">
        <v>41</v>
      </c>
      <c r="K1407" s="1" t="s">
        <v>20</v>
      </c>
      <c r="L1407" s="1" t="s">
        <v>57</v>
      </c>
      <c r="M1407" s="1" t="s">
        <v>43</v>
      </c>
      <c r="O1407">
        <f t="shared" si="19"/>
        <v>82.603174603174608</v>
      </c>
    </row>
    <row r="1408" spans="1:15" x14ac:dyDescent="0.25">
      <c r="A1408" s="1" t="s">
        <v>1978</v>
      </c>
      <c r="B1408" s="2">
        <v>43430</v>
      </c>
      <c r="C1408" s="1" t="s">
        <v>476</v>
      </c>
      <c r="D1408" s="3">
        <v>20</v>
      </c>
      <c r="E1408" s="3">
        <v>50.64</v>
      </c>
      <c r="F1408" s="4">
        <v>42.2</v>
      </c>
      <c r="G1408" s="1">
        <v>2018</v>
      </c>
      <c r="H1408" s="1">
        <v>11</v>
      </c>
      <c r="I1408" s="1" t="s">
        <v>34</v>
      </c>
      <c r="J1408" s="1" t="s">
        <v>41</v>
      </c>
      <c r="K1408" s="1" t="s">
        <v>20</v>
      </c>
      <c r="L1408" s="1" t="s">
        <v>36</v>
      </c>
      <c r="M1408" s="1" t="s">
        <v>43</v>
      </c>
    </row>
    <row r="1409" spans="1:15" x14ac:dyDescent="0.25">
      <c r="A1409" s="1" t="s">
        <v>1982</v>
      </c>
      <c r="B1409" s="2">
        <v>43430</v>
      </c>
      <c r="C1409" s="1" t="s">
        <v>477</v>
      </c>
      <c r="E1409" s="3">
        <v>2234.34</v>
      </c>
      <c r="F1409" s="4">
        <v>2234.34</v>
      </c>
      <c r="G1409" s="1">
        <v>2018</v>
      </c>
      <c r="H1409" s="1">
        <v>11</v>
      </c>
      <c r="I1409" s="1" t="s">
        <v>40</v>
      </c>
      <c r="J1409" s="1" t="s">
        <v>478</v>
      </c>
      <c r="K1409" s="1" t="s">
        <v>20</v>
      </c>
      <c r="L1409" s="1" t="s">
        <v>42</v>
      </c>
      <c r="M1409" s="1" t="s">
        <v>479</v>
      </c>
      <c r="O1409">
        <f>F1409*778</f>
        <v>1738316.52</v>
      </c>
    </row>
    <row r="1410" spans="1:15" x14ac:dyDescent="0.25">
      <c r="A1410" s="1" t="s">
        <v>1979</v>
      </c>
      <c r="B1410" s="2">
        <v>43430</v>
      </c>
      <c r="C1410" s="1" t="s">
        <v>1866</v>
      </c>
      <c r="E1410" s="3">
        <v>119.87</v>
      </c>
      <c r="F1410" s="4">
        <v>119.87</v>
      </c>
      <c r="G1410" s="1">
        <v>2018</v>
      </c>
      <c r="H1410" s="1">
        <v>11</v>
      </c>
      <c r="I1410" s="1" t="s">
        <v>40</v>
      </c>
      <c r="J1410" s="1" t="s">
        <v>478</v>
      </c>
      <c r="K1410" s="1" t="s">
        <v>20</v>
      </c>
      <c r="L1410" s="1" t="s">
        <v>42</v>
      </c>
      <c r="M1410" s="1" t="s">
        <v>479</v>
      </c>
      <c r="O1410">
        <f>F1410*778</f>
        <v>93258.86</v>
      </c>
    </row>
    <row r="1411" spans="1:15" x14ac:dyDescent="0.25">
      <c r="A1411" s="1" t="s">
        <v>1983</v>
      </c>
      <c r="B1411" s="2">
        <v>43430</v>
      </c>
      <c r="C1411" s="1" t="s">
        <v>1984</v>
      </c>
      <c r="E1411" s="3">
        <v>116.4</v>
      </c>
      <c r="F1411" s="4">
        <v>116.4</v>
      </c>
      <c r="G1411" s="1">
        <v>2018</v>
      </c>
      <c r="H1411" s="1">
        <v>11</v>
      </c>
      <c r="I1411" s="1" t="s">
        <v>86</v>
      </c>
      <c r="J1411" s="1" t="s">
        <v>378</v>
      </c>
      <c r="K1411" s="1" t="s">
        <v>20</v>
      </c>
      <c r="L1411" s="1" t="s">
        <v>87</v>
      </c>
      <c r="M1411" s="1" t="s">
        <v>379</v>
      </c>
    </row>
    <row r="1412" spans="1:15" x14ac:dyDescent="0.25">
      <c r="A1412" s="1" t="s">
        <v>1985</v>
      </c>
      <c r="B1412" s="2">
        <v>43430</v>
      </c>
      <c r="C1412" s="1" t="s">
        <v>1986</v>
      </c>
      <c r="E1412" s="3">
        <v>180.52</v>
      </c>
      <c r="F1412" s="4">
        <v>180.52</v>
      </c>
      <c r="G1412" s="1">
        <v>2018</v>
      </c>
      <c r="H1412" s="1">
        <v>11</v>
      </c>
      <c r="I1412" s="1" t="s">
        <v>91</v>
      </c>
      <c r="J1412" s="1" t="s">
        <v>98</v>
      </c>
      <c r="K1412" s="1" t="s">
        <v>20</v>
      </c>
      <c r="L1412" s="1" t="s">
        <v>93</v>
      </c>
      <c r="M1412" s="1" t="s">
        <v>100</v>
      </c>
      <c r="O1412">
        <f>F1412*4.8</f>
        <v>866.49599999999998</v>
      </c>
    </row>
    <row r="1413" spans="1:15" x14ac:dyDescent="0.25">
      <c r="A1413" s="1" t="s">
        <v>1978</v>
      </c>
      <c r="B1413" s="2">
        <v>43430</v>
      </c>
      <c r="C1413" s="1" t="s">
        <v>59</v>
      </c>
      <c r="E1413" s="3">
        <v>67.81</v>
      </c>
      <c r="F1413" s="4">
        <v>67.81</v>
      </c>
      <c r="G1413" s="1">
        <v>2018</v>
      </c>
      <c r="H1413" s="1">
        <v>11</v>
      </c>
      <c r="I1413" s="1" t="s">
        <v>86</v>
      </c>
      <c r="J1413" s="1" t="s">
        <v>41</v>
      </c>
      <c r="K1413" s="1" t="s">
        <v>20</v>
      </c>
      <c r="L1413" s="1" t="s">
        <v>87</v>
      </c>
      <c r="M1413" s="1" t="s">
        <v>43</v>
      </c>
    </row>
    <row r="1414" spans="1:15" x14ac:dyDescent="0.25">
      <c r="A1414" s="1" t="s">
        <v>1979</v>
      </c>
      <c r="B1414" s="2">
        <v>43430</v>
      </c>
      <c r="C1414" s="1" t="s">
        <v>59</v>
      </c>
      <c r="E1414" s="3">
        <v>79.459999999999994</v>
      </c>
      <c r="F1414" s="4">
        <v>79.459999999999994</v>
      </c>
      <c r="G1414" s="1">
        <v>2018</v>
      </c>
      <c r="H1414" s="1">
        <v>11</v>
      </c>
      <c r="I1414" s="1" t="s">
        <v>86</v>
      </c>
      <c r="J1414" s="1" t="s">
        <v>41</v>
      </c>
      <c r="K1414" s="1" t="s">
        <v>20</v>
      </c>
      <c r="L1414" s="1" t="s">
        <v>87</v>
      </c>
      <c r="M1414" s="1" t="s">
        <v>43</v>
      </c>
    </row>
    <row r="1415" spans="1:15" x14ac:dyDescent="0.25">
      <c r="A1415" s="1" t="s">
        <v>1987</v>
      </c>
      <c r="B1415" s="2">
        <v>43430</v>
      </c>
      <c r="C1415" s="1" t="s">
        <v>1988</v>
      </c>
      <c r="E1415" s="3">
        <v>22.01</v>
      </c>
      <c r="F1415" s="4">
        <v>22.01</v>
      </c>
      <c r="G1415" s="1">
        <v>2018</v>
      </c>
      <c r="H1415" s="1">
        <v>11</v>
      </c>
      <c r="I1415" s="1" t="s">
        <v>86</v>
      </c>
      <c r="J1415" s="1" t="s">
        <v>35</v>
      </c>
      <c r="K1415" s="1" t="s">
        <v>20</v>
      </c>
      <c r="L1415" s="1" t="s">
        <v>87</v>
      </c>
      <c r="M1415" s="1" t="s">
        <v>37</v>
      </c>
      <c r="O1415">
        <f>F1415*5.3</f>
        <v>116.65300000000001</v>
      </c>
    </row>
    <row r="1416" spans="1:15" x14ac:dyDescent="0.25">
      <c r="A1416" s="1" t="s">
        <v>1989</v>
      </c>
      <c r="B1416" s="2">
        <v>43432</v>
      </c>
      <c r="C1416" s="1" t="s">
        <v>1990</v>
      </c>
      <c r="E1416" s="3">
        <v>280.60000000000002</v>
      </c>
      <c r="F1416" s="4">
        <v>280.60000000000002</v>
      </c>
      <c r="G1416" s="1">
        <v>2018</v>
      </c>
      <c r="H1416" s="1">
        <v>11</v>
      </c>
      <c r="I1416" s="1" t="s">
        <v>24</v>
      </c>
      <c r="J1416" s="1" t="s">
        <v>25</v>
      </c>
      <c r="K1416" s="1" t="s">
        <v>20</v>
      </c>
      <c r="L1416" s="1" t="s">
        <v>26</v>
      </c>
      <c r="M1416" s="1" t="s">
        <v>27</v>
      </c>
    </row>
    <row r="1417" spans="1:15" x14ac:dyDescent="0.25">
      <c r="A1417" s="1" t="s">
        <v>1991</v>
      </c>
      <c r="B1417" s="2">
        <v>43432</v>
      </c>
      <c r="C1417" s="1" t="s">
        <v>1992</v>
      </c>
      <c r="E1417" s="3">
        <v>82.3</v>
      </c>
      <c r="F1417" s="4">
        <v>82.3</v>
      </c>
      <c r="G1417" s="1">
        <v>2018</v>
      </c>
      <c r="H1417" s="1">
        <v>11</v>
      </c>
      <c r="I1417" s="1" t="s">
        <v>91</v>
      </c>
      <c r="J1417" s="1" t="s">
        <v>207</v>
      </c>
      <c r="K1417" s="1" t="s">
        <v>20</v>
      </c>
      <c r="L1417" s="1" t="s">
        <v>93</v>
      </c>
      <c r="M1417" s="1" t="s">
        <v>208</v>
      </c>
    </row>
    <row r="1418" spans="1:15" x14ac:dyDescent="0.25">
      <c r="A1418" s="1" t="s">
        <v>1993</v>
      </c>
      <c r="B1418" s="2">
        <v>43432</v>
      </c>
      <c r="C1418" s="1" t="s">
        <v>1994</v>
      </c>
      <c r="D1418" s="3">
        <v>20</v>
      </c>
      <c r="E1418" s="3">
        <v>10.88</v>
      </c>
      <c r="F1418" s="4">
        <v>9.07</v>
      </c>
      <c r="G1418" s="1">
        <v>2018</v>
      </c>
      <c r="H1418" s="1">
        <v>11</v>
      </c>
      <c r="I1418" s="1" t="s">
        <v>56</v>
      </c>
      <c r="J1418" s="1" t="s">
        <v>35</v>
      </c>
      <c r="K1418" s="1" t="s">
        <v>20</v>
      </c>
      <c r="L1418" s="1" t="s">
        <v>57</v>
      </c>
      <c r="M1418" s="1" t="s">
        <v>37</v>
      </c>
    </row>
    <row r="1419" spans="1:15" x14ac:dyDescent="0.25">
      <c r="A1419" s="1" t="s">
        <v>1995</v>
      </c>
      <c r="B1419" s="2">
        <v>43432</v>
      </c>
      <c r="C1419" s="1" t="s">
        <v>1387</v>
      </c>
      <c r="E1419" s="3">
        <v>213.5</v>
      </c>
      <c r="F1419" s="4">
        <v>213.5</v>
      </c>
      <c r="G1419" s="1">
        <v>2018</v>
      </c>
      <c r="H1419" s="1">
        <v>11</v>
      </c>
      <c r="I1419" s="1" t="s">
        <v>91</v>
      </c>
      <c r="J1419" s="1" t="s">
        <v>19</v>
      </c>
      <c r="K1419" s="1" t="s">
        <v>20</v>
      </c>
      <c r="L1419" s="1" t="s">
        <v>93</v>
      </c>
      <c r="M1419" s="1" t="s">
        <v>22</v>
      </c>
      <c r="O1419">
        <f>F1419*400</f>
        <v>85400</v>
      </c>
    </row>
    <row r="1420" spans="1:15" x14ac:dyDescent="0.25">
      <c r="A1420" s="1" t="s">
        <v>1996</v>
      </c>
      <c r="B1420" s="2">
        <v>43432</v>
      </c>
      <c r="C1420" s="1" t="s">
        <v>1997</v>
      </c>
      <c r="E1420" s="3">
        <v>14.93</v>
      </c>
      <c r="F1420" s="4">
        <v>14.93</v>
      </c>
      <c r="G1420" s="1">
        <v>2018</v>
      </c>
      <c r="H1420" s="1">
        <v>11</v>
      </c>
      <c r="I1420" s="1" t="s">
        <v>50</v>
      </c>
      <c r="J1420" s="1" t="s">
        <v>51</v>
      </c>
      <c r="K1420" s="1" t="s">
        <v>20</v>
      </c>
      <c r="L1420" s="1" t="s">
        <v>52</v>
      </c>
      <c r="M1420" s="1" t="s">
        <v>53</v>
      </c>
    </row>
    <row r="1421" spans="1:15" x14ac:dyDescent="0.25">
      <c r="A1421" s="1" t="s">
        <v>1989</v>
      </c>
      <c r="B1421" s="2">
        <v>43432</v>
      </c>
      <c r="C1421" s="1" t="s">
        <v>1998</v>
      </c>
      <c r="D1421" s="3">
        <v>20</v>
      </c>
      <c r="E1421" s="3">
        <v>154.5</v>
      </c>
      <c r="F1421" s="4">
        <v>128.75</v>
      </c>
      <c r="G1421" s="1">
        <v>2018</v>
      </c>
      <c r="H1421" s="1">
        <v>11</v>
      </c>
      <c r="I1421" s="1" t="s">
        <v>34</v>
      </c>
      <c r="J1421" s="1" t="s">
        <v>25</v>
      </c>
      <c r="K1421" s="1" t="s">
        <v>20</v>
      </c>
      <c r="L1421" s="1" t="s">
        <v>36</v>
      </c>
      <c r="M1421" s="1" t="s">
        <v>27</v>
      </c>
    </row>
    <row r="1422" spans="1:15" x14ac:dyDescent="0.25">
      <c r="A1422" s="1" t="s">
        <v>1999</v>
      </c>
      <c r="B1422" s="2">
        <v>43432</v>
      </c>
      <c r="C1422" s="1" t="s">
        <v>2000</v>
      </c>
      <c r="D1422" s="3">
        <v>20</v>
      </c>
      <c r="E1422" s="3">
        <v>234.12</v>
      </c>
      <c r="F1422" s="4">
        <v>195.1</v>
      </c>
      <c r="G1422" s="1">
        <v>2018</v>
      </c>
      <c r="H1422" s="1">
        <v>11</v>
      </c>
      <c r="I1422" s="1" t="s">
        <v>134</v>
      </c>
      <c r="J1422" s="1" t="s">
        <v>51</v>
      </c>
      <c r="K1422" s="1" t="s">
        <v>20</v>
      </c>
      <c r="L1422" s="1" t="s">
        <v>135</v>
      </c>
      <c r="M1422" s="1" t="s">
        <v>53</v>
      </c>
    </row>
    <row r="1423" spans="1:15" x14ac:dyDescent="0.25">
      <c r="A1423" s="1" t="s">
        <v>2001</v>
      </c>
      <c r="B1423" s="2">
        <v>43432</v>
      </c>
      <c r="C1423" s="1" t="s">
        <v>2002</v>
      </c>
      <c r="E1423" s="3">
        <v>127.9</v>
      </c>
      <c r="F1423" s="4">
        <v>127.9</v>
      </c>
      <c r="G1423" s="1">
        <v>2018</v>
      </c>
      <c r="H1423" s="1">
        <v>11</v>
      </c>
      <c r="I1423" s="1" t="s">
        <v>18</v>
      </c>
      <c r="J1423" s="1" t="s">
        <v>51</v>
      </c>
      <c r="K1423" s="1" t="s">
        <v>20</v>
      </c>
      <c r="L1423" s="1" t="s">
        <v>21</v>
      </c>
      <c r="M1423" s="1" t="s">
        <v>53</v>
      </c>
    </row>
    <row r="1424" spans="1:15" x14ac:dyDescent="0.25">
      <c r="A1424" s="1" t="s">
        <v>2003</v>
      </c>
      <c r="B1424" s="2">
        <v>43432</v>
      </c>
      <c r="C1424" s="1" t="s">
        <v>2004</v>
      </c>
      <c r="E1424" s="3">
        <v>29.4</v>
      </c>
      <c r="F1424" s="4">
        <v>29.4</v>
      </c>
      <c r="G1424" s="1">
        <v>2018</v>
      </c>
      <c r="H1424" s="1">
        <v>11</v>
      </c>
      <c r="I1424" s="1" t="s">
        <v>211</v>
      </c>
      <c r="J1424" s="1" t="s">
        <v>212</v>
      </c>
      <c r="K1424" s="1" t="s">
        <v>20</v>
      </c>
      <c r="L1424" s="1" t="s">
        <v>213</v>
      </c>
      <c r="M1424" s="1" t="s">
        <v>214</v>
      </c>
    </row>
    <row r="1425" spans="1:15" x14ac:dyDescent="0.25">
      <c r="A1425" s="1" t="s">
        <v>2005</v>
      </c>
      <c r="B1425" s="2">
        <v>43432</v>
      </c>
      <c r="C1425" s="1" t="s">
        <v>2006</v>
      </c>
      <c r="E1425" s="3">
        <v>68.08</v>
      </c>
      <c r="F1425" s="4">
        <v>68.08</v>
      </c>
      <c r="G1425" s="1">
        <v>2018</v>
      </c>
      <c r="H1425" s="1">
        <v>11</v>
      </c>
      <c r="I1425" s="1" t="s">
        <v>86</v>
      </c>
      <c r="J1425" s="1" t="s">
        <v>35</v>
      </c>
      <c r="K1425" s="1" t="s">
        <v>20</v>
      </c>
      <c r="L1425" s="1" t="s">
        <v>87</v>
      </c>
      <c r="M1425" s="1" t="s">
        <v>37</v>
      </c>
    </row>
    <row r="1426" spans="1:15" x14ac:dyDescent="0.25">
      <c r="A1426" s="1" t="s">
        <v>2007</v>
      </c>
      <c r="B1426" s="2">
        <v>43437</v>
      </c>
      <c r="C1426" s="1" t="s">
        <v>2008</v>
      </c>
      <c r="D1426" s="3">
        <v>20</v>
      </c>
      <c r="E1426" s="3">
        <v>15.17</v>
      </c>
      <c r="F1426" s="4">
        <v>12.64</v>
      </c>
      <c r="G1426" s="1">
        <v>2018</v>
      </c>
      <c r="H1426" s="1">
        <v>12</v>
      </c>
      <c r="I1426" s="1" t="s">
        <v>111</v>
      </c>
      <c r="J1426" s="1" t="s">
        <v>35</v>
      </c>
      <c r="K1426" s="1" t="s">
        <v>20</v>
      </c>
      <c r="L1426" s="1" t="s">
        <v>112</v>
      </c>
      <c r="M1426" s="1" t="s">
        <v>37</v>
      </c>
    </row>
    <row r="1427" spans="1:15" x14ac:dyDescent="0.25">
      <c r="A1427" s="1" t="s">
        <v>2009</v>
      </c>
      <c r="B1427" s="2">
        <v>43437</v>
      </c>
      <c r="C1427" s="1" t="s">
        <v>2010</v>
      </c>
      <c r="E1427" s="3">
        <v>79</v>
      </c>
      <c r="F1427" s="4">
        <v>79</v>
      </c>
      <c r="G1427" s="1">
        <v>2018</v>
      </c>
      <c r="H1427" s="1">
        <v>12</v>
      </c>
      <c r="I1427" s="1" t="s">
        <v>211</v>
      </c>
      <c r="J1427" s="1" t="s">
        <v>212</v>
      </c>
      <c r="K1427" s="1" t="s">
        <v>20</v>
      </c>
      <c r="L1427" s="1" t="s">
        <v>213</v>
      </c>
      <c r="M1427" s="1" t="s">
        <v>214</v>
      </c>
    </row>
    <row r="1428" spans="1:15" x14ac:dyDescent="0.25">
      <c r="A1428" s="1" t="s">
        <v>2011</v>
      </c>
      <c r="B1428" s="2">
        <v>43437</v>
      </c>
      <c r="C1428" s="1" t="s">
        <v>1335</v>
      </c>
      <c r="E1428" s="3">
        <v>57.84</v>
      </c>
      <c r="F1428" s="4">
        <v>57.84</v>
      </c>
      <c r="G1428" s="1">
        <v>2018</v>
      </c>
      <c r="H1428" s="1">
        <v>12</v>
      </c>
      <c r="I1428" s="1" t="s">
        <v>97</v>
      </c>
      <c r="J1428" s="1" t="s">
        <v>19</v>
      </c>
      <c r="K1428" s="1" t="s">
        <v>20</v>
      </c>
      <c r="L1428" s="1" t="s">
        <v>99</v>
      </c>
      <c r="M1428" s="1" t="s">
        <v>22</v>
      </c>
    </row>
    <row r="1429" spans="1:15" x14ac:dyDescent="0.25">
      <c r="A1429" s="1" t="s">
        <v>2012</v>
      </c>
      <c r="B1429" s="2">
        <v>43437</v>
      </c>
      <c r="C1429" s="1" t="s">
        <v>2013</v>
      </c>
      <c r="D1429" s="3">
        <v>20</v>
      </c>
      <c r="E1429" s="3">
        <v>39.869999999999997</v>
      </c>
      <c r="F1429" s="4">
        <v>33.22</v>
      </c>
      <c r="G1429" s="1">
        <v>2018</v>
      </c>
      <c r="H1429" s="1">
        <v>12</v>
      </c>
      <c r="I1429" s="1" t="s">
        <v>70</v>
      </c>
      <c r="J1429" s="1" t="s">
        <v>35</v>
      </c>
      <c r="K1429" s="1" t="s">
        <v>20</v>
      </c>
      <c r="L1429" s="1" t="s">
        <v>71</v>
      </c>
      <c r="M1429" s="1" t="s">
        <v>37</v>
      </c>
      <c r="O1429">
        <f>F1429*5.2</f>
        <v>172.744</v>
      </c>
    </row>
    <row r="1430" spans="1:15" x14ac:dyDescent="0.25">
      <c r="A1430" s="1" t="s">
        <v>2014</v>
      </c>
      <c r="B1430" s="2">
        <v>43437</v>
      </c>
      <c r="C1430" s="1" t="s">
        <v>2015</v>
      </c>
      <c r="E1430" s="3">
        <v>35.69</v>
      </c>
      <c r="F1430" s="4">
        <v>35.69</v>
      </c>
      <c r="G1430" s="1">
        <v>2018</v>
      </c>
      <c r="H1430" s="1">
        <v>12</v>
      </c>
      <c r="I1430" s="1" t="s">
        <v>40</v>
      </c>
      <c r="J1430" s="1" t="s">
        <v>35</v>
      </c>
      <c r="K1430" s="1" t="s">
        <v>20</v>
      </c>
      <c r="L1430" s="1" t="s">
        <v>42</v>
      </c>
      <c r="M1430" s="1" t="s">
        <v>37</v>
      </c>
    </row>
    <row r="1431" spans="1:15" x14ac:dyDescent="0.25">
      <c r="A1431" s="1" t="s">
        <v>2016</v>
      </c>
      <c r="B1431" s="2">
        <v>43437</v>
      </c>
      <c r="C1431" s="1" t="s">
        <v>85</v>
      </c>
      <c r="E1431" s="3">
        <v>521.91999999999996</v>
      </c>
      <c r="F1431" s="4">
        <v>521.91999999999996</v>
      </c>
      <c r="G1431" s="1">
        <v>2018</v>
      </c>
      <c r="H1431" s="1">
        <v>12</v>
      </c>
      <c r="I1431" s="1" t="s">
        <v>86</v>
      </c>
      <c r="J1431" s="1" t="s">
        <v>41</v>
      </c>
      <c r="K1431" s="1" t="s">
        <v>20</v>
      </c>
      <c r="L1431" s="1" t="s">
        <v>87</v>
      </c>
      <c r="M1431" s="1" t="s">
        <v>43</v>
      </c>
      <c r="O1431">
        <f t="shared" ref="O1431:O1441" si="20">F1431/1.26</f>
        <v>414.22222222222217</v>
      </c>
    </row>
    <row r="1432" spans="1:15" x14ac:dyDescent="0.25">
      <c r="A1432" s="1" t="s">
        <v>2016</v>
      </c>
      <c r="B1432" s="2">
        <v>43437</v>
      </c>
      <c r="C1432" s="1" t="s">
        <v>85</v>
      </c>
      <c r="E1432" s="3">
        <v>174.88</v>
      </c>
      <c r="F1432" s="4">
        <v>174.88</v>
      </c>
      <c r="G1432" s="1">
        <v>2018</v>
      </c>
      <c r="H1432" s="1">
        <v>12</v>
      </c>
      <c r="I1432" s="1" t="s">
        <v>86</v>
      </c>
      <c r="J1432" s="1" t="s">
        <v>41</v>
      </c>
      <c r="K1432" s="1" t="s">
        <v>20</v>
      </c>
      <c r="L1432" s="1" t="s">
        <v>87</v>
      </c>
      <c r="M1432" s="1" t="s">
        <v>43</v>
      </c>
      <c r="O1432">
        <f t="shared" si="20"/>
        <v>138.79365079365078</v>
      </c>
    </row>
    <row r="1433" spans="1:15" x14ac:dyDescent="0.25">
      <c r="A1433" s="1" t="s">
        <v>2016</v>
      </c>
      <c r="B1433" s="2">
        <v>43437</v>
      </c>
      <c r="C1433" s="1" t="s">
        <v>85</v>
      </c>
      <c r="D1433" s="3">
        <v>20</v>
      </c>
      <c r="E1433" s="3">
        <v>162.88999999999999</v>
      </c>
      <c r="F1433" s="4">
        <v>135.74</v>
      </c>
      <c r="G1433" s="1">
        <v>2018</v>
      </c>
      <c r="H1433" s="1">
        <v>12</v>
      </c>
      <c r="I1433" s="1" t="s">
        <v>56</v>
      </c>
      <c r="J1433" s="1" t="s">
        <v>41</v>
      </c>
      <c r="K1433" s="1" t="s">
        <v>20</v>
      </c>
      <c r="L1433" s="1" t="s">
        <v>57</v>
      </c>
      <c r="M1433" s="1" t="s">
        <v>43</v>
      </c>
      <c r="O1433">
        <f t="shared" si="20"/>
        <v>107.73015873015873</v>
      </c>
    </row>
    <row r="1434" spans="1:15" x14ac:dyDescent="0.25">
      <c r="A1434" s="1" t="s">
        <v>2016</v>
      </c>
      <c r="B1434" s="2">
        <v>43437</v>
      </c>
      <c r="C1434" s="1" t="s">
        <v>85</v>
      </c>
      <c r="E1434" s="3">
        <v>111.97</v>
      </c>
      <c r="F1434" s="4">
        <v>111.97</v>
      </c>
      <c r="G1434" s="1">
        <v>2018</v>
      </c>
      <c r="H1434" s="1">
        <v>12</v>
      </c>
      <c r="I1434" s="1" t="s">
        <v>86</v>
      </c>
      <c r="J1434" s="1" t="s">
        <v>41</v>
      </c>
      <c r="K1434" s="1" t="s">
        <v>20</v>
      </c>
      <c r="L1434" s="1" t="s">
        <v>87</v>
      </c>
      <c r="M1434" s="1" t="s">
        <v>43</v>
      </c>
      <c r="O1434">
        <f t="shared" si="20"/>
        <v>88.865079365079367</v>
      </c>
    </row>
    <row r="1435" spans="1:15" x14ac:dyDescent="0.25">
      <c r="A1435" s="1" t="s">
        <v>2016</v>
      </c>
      <c r="B1435" s="2">
        <v>43437</v>
      </c>
      <c r="C1435" s="1" t="s">
        <v>85</v>
      </c>
      <c r="E1435" s="3">
        <v>107.74</v>
      </c>
      <c r="F1435" s="4">
        <v>107.74</v>
      </c>
      <c r="G1435" s="1">
        <v>2018</v>
      </c>
      <c r="H1435" s="1">
        <v>12</v>
      </c>
      <c r="I1435" s="1" t="s">
        <v>86</v>
      </c>
      <c r="J1435" s="1" t="s">
        <v>41</v>
      </c>
      <c r="K1435" s="1" t="s">
        <v>20</v>
      </c>
      <c r="L1435" s="1" t="s">
        <v>87</v>
      </c>
      <c r="M1435" s="1" t="s">
        <v>43</v>
      </c>
      <c r="O1435">
        <f t="shared" si="20"/>
        <v>85.507936507936506</v>
      </c>
    </row>
    <row r="1436" spans="1:15" x14ac:dyDescent="0.25">
      <c r="A1436" s="1" t="s">
        <v>2016</v>
      </c>
      <c r="B1436" s="2">
        <v>43437</v>
      </c>
      <c r="C1436" s="1" t="s">
        <v>85</v>
      </c>
      <c r="E1436" s="3">
        <v>100.38</v>
      </c>
      <c r="F1436" s="4">
        <v>100.38</v>
      </c>
      <c r="G1436" s="1">
        <v>2018</v>
      </c>
      <c r="H1436" s="1">
        <v>12</v>
      </c>
      <c r="I1436" s="1" t="s">
        <v>86</v>
      </c>
      <c r="J1436" s="1" t="s">
        <v>41</v>
      </c>
      <c r="K1436" s="1" t="s">
        <v>20</v>
      </c>
      <c r="L1436" s="1" t="s">
        <v>87</v>
      </c>
      <c r="M1436" s="1" t="s">
        <v>43</v>
      </c>
      <c r="O1436">
        <f t="shared" si="20"/>
        <v>79.666666666666657</v>
      </c>
    </row>
    <row r="1437" spans="1:15" x14ac:dyDescent="0.25">
      <c r="A1437" s="1" t="s">
        <v>2016</v>
      </c>
      <c r="B1437" s="2">
        <v>43437</v>
      </c>
      <c r="C1437" s="1" t="s">
        <v>85</v>
      </c>
      <c r="E1437" s="3">
        <v>100.01</v>
      </c>
      <c r="F1437" s="4">
        <v>100.01</v>
      </c>
      <c r="G1437" s="1">
        <v>2018</v>
      </c>
      <c r="H1437" s="1">
        <v>12</v>
      </c>
      <c r="I1437" s="1" t="s">
        <v>86</v>
      </c>
      <c r="J1437" s="1" t="s">
        <v>41</v>
      </c>
      <c r="K1437" s="1" t="s">
        <v>20</v>
      </c>
      <c r="L1437" s="1" t="s">
        <v>87</v>
      </c>
      <c r="M1437" s="1" t="s">
        <v>43</v>
      </c>
      <c r="O1437">
        <f t="shared" si="20"/>
        <v>79.373015873015873</v>
      </c>
    </row>
    <row r="1438" spans="1:15" x14ac:dyDescent="0.25">
      <c r="A1438" s="1" t="s">
        <v>2016</v>
      </c>
      <c r="B1438" s="2">
        <v>43437</v>
      </c>
      <c r="C1438" s="1" t="s">
        <v>85</v>
      </c>
      <c r="D1438" s="3">
        <v>20</v>
      </c>
      <c r="E1438" s="3">
        <v>118.61</v>
      </c>
      <c r="F1438" s="4">
        <v>98.84</v>
      </c>
      <c r="G1438" s="1">
        <v>2018</v>
      </c>
      <c r="H1438" s="1">
        <v>12</v>
      </c>
      <c r="I1438" s="1" t="s">
        <v>34</v>
      </c>
      <c r="J1438" s="1" t="s">
        <v>41</v>
      </c>
      <c r="K1438" s="1" t="s">
        <v>20</v>
      </c>
      <c r="L1438" s="1" t="s">
        <v>36</v>
      </c>
      <c r="M1438" s="1" t="s">
        <v>43</v>
      </c>
      <c r="O1438">
        <f t="shared" si="20"/>
        <v>78.444444444444443</v>
      </c>
    </row>
    <row r="1439" spans="1:15" x14ac:dyDescent="0.25">
      <c r="A1439" s="1" t="s">
        <v>2016</v>
      </c>
      <c r="B1439" s="2">
        <v>43437</v>
      </c>
      <c r="C1439" s="1" t="s">
        <v>85</v>
      </c>
      <c r="D1439" s="3">
        <v>20</v>
      </c>
      <c r="E1439" s="3">
        <v>93</v>
      </c>
      <c r="F1439" s="4">
        <v>77.5</v>
      </c>
      <c r="G1439" s="1">
        <v>2018</v>
      </c>
      <c r="H1439" s="1">
        <v>12</v>
      </c>
      <c r="I1439" s="1" t="s">
        <v>34</v>
      </c>
      <c r="J1439" s="1" t="s">
        <v>41</v>
      </c>
      <c r="K1439" s="1" t="s">
        <v>20</v>
      </c>
      <c r="L1439" s="1" t="s">
        <v>36</v>
      </c>
      <c r="M1439" s="1" t="s">
        <v>43</v>
      </c>
      <c r="O1439">
        <f t="shared" si="20"/>
        <v>61.507936507936506</v>
      </c>
    </row>
    <row r="1440" spans="1:15" x14ac:dyDescent="0.25">
      <c r="A1440" s="1" t="s">
        <v>2016</v>
      </c>
      <c r="B1440" s="2">
        <v>43437</v>
      </c>
      <c r="C1440" s="1" t="s">
        <v>85</v>
      </c>
      <c r="E1440" s="3">
        <v>64.66</v>
      </c>
      <c r="F1440" s="4">
        <v>64.66</v>
      </c>
      <c r="G1440" s="1">
        <v>2018</v>
      </c>
      <c r="H1440" s="1">
        <v>12</v>
      </c>
      <c r="I1440" s="1" t="s">
        <v>86</v>
      </c>
      <c r="J1440" s="1" t="s">
        <v>41</v>
      </c>
      <c r="K1440" s="1" t="s">
        <v>20</v>
      </c>
      <c r="L1440" s="1" t="s">
        <v>87</v>
      </c>
      <c r="M1440" s="1" t="s">
        <v>43</v>
      </c>
      <c r="O1440">
        <f t="shared" si="20"/>
        <v>51.317460317460316</v>
      </c>
    </row>
    <row r="1441" spans="1:15" x14ac:dyDescent="0.25">
      <c r="A1441" s="1" t="s">
        <v>2016</v>
      </c>
      <c r="B1441" s="2">
        <v>43437</v>
      </c>
      <c r="C1441" s="1" t="s">
        <v>85</v>
      </c>
      <c r="E1441" s="3">
        <v>58</v>
      </c>
      <c r="F1441" s="4">
        <v>58</v>
      </c>
      <c r="G1441" s="1">
        <v>2018</v>
      </c>
      <c r="H1441" s="1">
        <v>12</v>
      </c>
      <c r="I1441" s="1" t="s">
        <v>86</v>
      </c>
      <c r="J1441" s="1" t="s">
        <v>41</v>
      </c>
      <c r="K1441" s="1" t="s">
        <v>20</v>
      </c>
      <c r="L1441" s="1" t="s">
        <v>87</v>
      </c>
      <c r="M1441" s="1" t="s">
        <v>43</v>
      </c>
      <c r="O1441">
        <f t="shared" si="20"/>
        <v>46.031746031746032</v>
      </c>
    </row>
    <row r="1442" spans="1:15" x14ac:dyDescent="0.25">
      <c r="A1442" s="1" t="s">
        <v>2017</v>
      </c>
      <c r="B1442" s="2">
        <v>43437</v>
      </c>
      <c r="C1442" s="1" t="s">
        <v>2018</v>
      </c>
      <c r="E1442" s="3">
        <v>459.6</v>
      </c>
      <c r="F1442" s="4">
        <v>459.6</v>
      </c>
      <c r="G1442" s="1">
        <v>2018</v>
      </c>
      <c r="H1442" s="1">
        <v>12</v>
      </c>
      <c r="I1442" s="1" t="s">
        <v>211</v>
      </c>
      <c r="J1442" s="1" t="s">
        <v>212</v>
      </c>
      <c r="K1442" s="1" t="s">
        <v>20</v>
      </c>
      <c r="L1442" s="1" t="s">
        <v>213</v>
      </c>
      <c r="M1442" s="1" t="s">
        <v>214</v>
      </c>
    </row>
    <row r="1443" spans="1:15" x14ac:dyDescent="0.25">
      <c r="A1443" s="1" t="s">
        <v>2019</v>
      </c>
      <c r="B1443" s="2">
        <v>43437</v>
      </c>
      <c r="C1443" s="1" t="s">
        <v>2020</v>
      </c>
      <c r="E1443" s="3">
        <v>30.9</v>
      </c>
      <c r="F1443" s="4">
        <v>30.9</v>
      </c>
      <c r="G1443" s="1">
        <v>2018</v>
      </c>
      <c r="H1443" s="1">
        <v>12</v>
      </c>
      <c r="I1443" s="1" t="s">
        <v>91</v>
      </c>
      <c r="J1443" s="1" t="s">
        <v>19</v>
      </c>
      <c r="K1443" s="1" t="s">
        <v>20</v>
      </c>
      <c r="L1443" s="1" t="s">
        <v>93</v>
      </c>
      <c r="M1443" s="1" t="s">
        <v>22</v>
      </c>
    </row>
    <row r="1444" spans="1:15" x14ac:dyDescent="0.25">
      <c r="A1444" s="1" t="s">
        <v>2021</v>
      </c>
      <c r="B1444" s="2">
        <v>43437</v>
      </c>
      <c r="C1444" s="1" t="s">
        <v>2022</v>
      </c>
      <c r="E1444" s="3">
        <v>9.6</v>
      </c>
      <c r="F1444" s="4">
        <v>9.6</v>
      </c>
      <c r="G1444" s="1">
        <v>2018</v>
      </c>
      <c r="H1444" s="1">
        <v>12</v>
      </c>
      <c r="I1444" s="1" t="s">
        <v>46</v>
      </c>
      <c r="J1444" s="1" t="s">
        <v>25</v>
      </c>
      <c r="K1444" s="1" t="s">
        <v>20</v>
      </c>
      <c r="L1444" s="1" t="s">
        <v>47</v>
      </c>
      <c r="M1444" s="1" t="s">
        <v>27</v>
      </c>
      <c r="O1444">
        <f>F1444*5.3</f>
        <v>50.879999999999995</v>
      </c>
    </row>
    <row r="1445" spans="1:15" x14ac:dyDescent="0.25">
      <c r="A1445" s="1" t="s">
        <v>2023</v>
      </c>
      <c r="B1445" s="2">
        <v>43437</v>
      </c>
      <c r="C1445" s="1" t="s">
        <v>2024</v>
      </c>
      <c r="D1445" s="3">
        <v>20</v>
      </c>
      <c r="E1445" s="3">
        <v>235.97</v>
      </c>
      <c r="F1445" s="4">
        <v>196.64</v>
      </c>
      <c r="G1445" s="1">
        <v>2018</v>
      </c>
      <c r="H1445" s="1">
        <v>12</v>
      </c>
      <c r="I1445" s="1" t="s">
        <v>111</v>
      </c>
      <c r="J1445" s="1" t="s">
        <v>81</v>
      </c>
      <c r="K1445" s="1" t="s">
        <v>20</v>
      </c>
      <c r="L1445" s="1" t="s">
        <v>112</v>
      </c>
      <c r="M1445" s="1" t="s">
        <v>83</v>
      </c>
    </row>
    <row r="1446" spans="1:15" x14ac:dyDescent="0.25">
      <c r="A1446" s="1" t="s">
        <v>2025</v>
      </c>
      <c r="B1446" s="2">
        <v>43437</v>
      </c>
      <c r="C1446" s="1" t="s">
        <v>2026</v>
      </c>
      <c r="D1446" s="3">
        <v>20</v>
      </c>
      <c r="E1446" s="3">
        <v>145</v>
      </c>
      <c r="F1446" s="4">
        <v>120.83</v>
      </c>
      <c r="G1446" s="1">
        <v>2018</v>
      </c>
      <c r="H1446" s="1">
        <v>12</v>
      </c>
      <c r="I1446" s="1" t="s">
        <v>111</v>
      </c>
      <c r="J1446" s="1" t="s">
        <v>35</v>
      </c>
      <c r="K1446" s="1" t="s">
        <v>20</v>
      </c>
      <c r="L1446" s="1" t="s">
        <v>112</v>
      </c>
      <c r="M1446" s="1" t="s">
        <v>37</v>
      </c>
    </row>
    <row r="1447" spans="1:15" x14ac:dyDescent="0.25">
      <c r="A1447" s="1" t="s">
        <v>2027</v>
      </c>
      <c r="B1447" s="2">
        <v>43437</v>
      </c>
      <c r="C1447" s="1" t="s">
        <v>29</v>
      </c>
      <c r="E1447" s="3">
        <v>169.96</v>
      </c>
      <c r="F1447" s="4">
        <v>169.96</v>
      </c>
      <c r="G1447" s="1">
        <v>2018</v>
      </c>
      <c r="H1447" s="1">
        <v>12</v>
      </c>
      <c r="I1447" s="1" t="s">
        <v>30</v>
      </c>
      <c r="J1447" s="1" t="s">
        <v>25</v>
      </c>
      <c r="K1447" s="1" t="s">
        <v>20</v>
      </c>
      <c r="L1447" s="1" t="s">
        <v>31</v>
      </c>
      <c r="M1447" s="1" t="s">
        <v>27</v>
      </c>
    </row>
    <row r="1448" spans="1:15" x14ac:dyDescent="0.25">
      <c r="A1448" s="1" t="s">
        <v>2028</v>
      </c>
      <c r="B1448" s="2">
        <v>43437</v>
      </c>
      <c r="C1448" s="1" t="s">
        <v>406</v>
      </c>
      <c r="E1448" s="3">
        <v>317.7</v>
      </c>
      <c r="F1448" s="4">
        <v>317.7</v>
      </c>
      <c r="G1448" s="1">
        <v>2018</v>
      </c>
      <c r="H1448" s="1">
        <v>12</v>
      </c>
      <c r="I1448" s="1" t="s">
        <v>91</v>
      </c>
      <c r="J1448" s="1" t="s">
        <v>51</v>
      </c>
      <c r="K1448" s="1" t="s">
        <v>20</v>
      </c>
      <c r="L1448" s="1" t="s">
        <v>93</v>
      </c>
      <c r="M1448" s="1" t="s">
        <v>53</v>
      </c>
      <c r="O1448">
        <f>F1448*5.7</f>
        <v>1810.89</v>
      </c>
    </row>
    <row r="1449" spans="1:15" x14ac:dyDescent="0.25">
      <c r="A1449" s="1" t="s">
        <v>2028</v>
      </c>
      <c r="B1449" s="2">
        <v>43437</v>
      </c>
      <c r="C1449" s="1" t="s">
        <v>406</v>
      </c>
      <c r="E1449" s="3">
        <v>229.5</v>
      </c>
      <c r="F1449" s="4">
        <v>229.5</v>
      </c>
      <c r="G1449" s="1">
        <v>2018</v>
      </c>
      <c r="H1449" s="1">
        <v>12</v>
      </c>
      <c r="I1449" s="1" t="s">
        <v>97</v>
      </c>
      <c r="J1449" s="1" t="s">
        <v>51</v>
      </c>
      <c r="K1449" s="1" t="s">
        <v>20</v>
      </c>
      <c r="L1449" s="1" t="s">
        <v>99</v>
      </c>
      <c r="M1449" s="1" t="s">
        <v>53</v>
      </c>
      <c r="O1449">
        <f>F1449*5.7</f>
        <v>1308.1500000000001</v>
      </c>
    </row>
    <row r="1450" spans="1:15" x14ac:dyDescent="0.25">
      <c r="A1450" s="1" t="s">
        <v>2028</v>
      </c>
      <c r="B1450" s="2">
        <v>43437</v>
      </c>
      <c r="C1450" s="1" t="s">
        <v>406</v>
      </c>
      <c r="E1450" s="3">
        <v>170.7</v>
      </c>
      <c r="F1450" s="4">
        <v>170.7</v>
      </c>
      <c r="G1450" s="1">
        <v>2018</v>
      </c>
      <c r="H1450" s="1">
        <v>12</v>
      </c>
      <c r="I1450" s="1" t="s">
        <v>91</v>
      </c>
      <c r="J1450" s="1" t="s">
        <v>51</v>
      </c>
      <c r="K1450" s="1" t="s">
        <v>20</v>
      </c>
      <c r="L1450" s="1" t="s">
        <v>93</v>
      </c>
      <c r="M1450" s="1" t="s">
        <v>53</v>
      </c>
      <c r="O1450">
        <f>F1450*5.7</f>
        <v>972.99</v>
      </c>
    </row>
    <row r="1451" spans="1:15" x14ac:dyDescent="0.25">
      <c r="A1451" s="1" t="s">
        <v>2028</v>
      </c>
      <c r="B1451" s="2">
        <v>43437</v>
      </c>
      <c r="C1451" s="1" t="s">
        <v>406</v>
      </c>
      <c r="E1451" s="3">
        <v>82.5</v>
      </c>
      <c r="F1451" s="4">
        <v>82.5</v>
      </c>
      <c r="G1451" s="1">
        <v>2018</v>
      </c>
      <c r="H1451" s="1">
        <v>12</v>
      </c>
      <c r="I1451" s="1" t="s">
        <v>211</v>
      </c>
      <c r="J1451" s="1" t="s">
        <v>212</v>
      </c>
      <c r="K1451" s="1" t="s">
        <v>20</v>
      </c>
      <c r="L1451" s="1" t="s">
        <v>213</v>
      </c>
      <c r="M1451" s="1" t="s">
        <v>214</v>
      </c>
      <c r="O1451">
        <f>F1451*5.7</f>
        <v>470.25</v>
      </c>
    </row>
    <row r="1452" spans="1:15" x14ac:dyDescent="0.25">
      <c r="A1452" s="1" t="s">
        <v>2029</v>
      </c>
      <c r="B1452" s="2">
        <v>43437</v>
      </c>
      <c r="C1452" s="1" t="s">
        <v>2030</v>
      </c>
      <c r="E1452" s="3">
        <v>148.5</v>
      </c>
      <c r="F1452" s="4">
        <v>148.5</v>
      </c>
      <c r="G1452" s="1">
        <v>2018</v>
      </c>
      <c r="H1452" s="1">
        <v>12</v>
      </c>
      <c r="I1452" s="1" t="s">
        <v>219</v>
      </c>
      <c r="J1452" s="1" t="s">
        <v>35</v>
      </c>
      <c r="K1452" s="1" t="s">
        <v>20</v>
      </c>
      <c r="L1452" s="1" t="s">
        <v>220</v>
      </c>
      <c r="M1452" s="1" t="s">
        <v>37</v>
      </c>
    </row>
    <row r="1453" spans="1:15" x14ac:dyDescent="0.25">
      <c r="A1453" s="1" t="s">
        <v>2031</v>
      </c>
      <c r="B1453" s="2">
        <v>43437</v>
      </c>
      <c r="C1453" s="1" t="s">
        <v>2032</v>
      </c>
      <c r="E1453" s="3">
        <v>734.52</v>
      </c>
      <c r="F1453" s="4">
        <v>734.52</v>
      </c>
      <c r="G1453" s="1">
        <v>2018</v>
      </c>
      <c r="H1453" s="1">
        <v>12</v>
      </c>
      <c r="I1453" s="1" t="s">
        <v>219</v>
      </c>
      <c r="J1453" s="1" t="s">
        <v>35</v>
      </c>
      <c r="K1453" s="1" t="s">
        <v>20</v>
      </c>
      <c r="L1453" s="1" t="s">
        <v>220</v>
      </c>
      <c r="M1453" s="1" t="s">
        <v>37</v>
      </c>
      <c r="O1453">
        <f>F1453*7.89</f>
        <v>5795.3627999999999</v>
      </c>
    </row>
    <row r="1454" spans="1:15" x14ac:dyDescent="0.25">
      <c r="A1454" s="1" t="s">
        <v>2033</v>
      </c>
      <c r="B1454" s="2">
        <v>43437</v>
      </c>
      <c r="C1454" s="1" t="s">
        <v>2034</v>
      </c>
      <c r="E1454" s="3">
        <v>370.5</v>
      </c>
      <c r="F1454" s="4">
        <v>370.5</v>
      </c>
      <c r="G1454" s="1">
        <v>2018</v>
      </c>
      <c r="H1454" s="1">
        <v>12</v>
      </c>
      <c r="I1454" s="1" t="s">
        <v>219</v>
      </c>
      <c r="J1454" s="1" t="s">
        <v>35</v>
      </c>
      <c r="K1454" s="1" t="s">
        <v>20</v>
      </c>
      <c r="L1454" s="1" t="s">
        <v>220</v>
      </c>
      <c r="M1454" s="1" t="s">
        <v>37</v>
      </c>
      <c r="O1454">
        <f>F1454*7.89</f>
        <v>2923.2449999999999</v>
      </c>
    </row>
    <row r="1455" spans="1:15" x14ac:dyDescent="0.25">
      <c r="A1455" s="1" t="s">
        <v>2035</v>
      </c>
      <c r="B1455" s="2">
        <v>43437</v>
      </c>
      <c r="C1455" s="1" t="s">
        <v>2036</v>
      </c>
      <c r="E1455" s="3">
        <v>360.56</v>
      </c>
      <c r="F1455" s="4">
        <v>360.56</v>
      </c>
      <c r="G1455" s="1">
        <v>2018</v>
      </c>
      <c r="H1455" s="1">
        <v>12</v>
      </c>
      <c r="I1455" s="1" t="s">
        <v>91</v>
      </c>
      <c r="J1455" s="1" t="s">
        <v>35</v>
      </c>
      <c r="K1455" s="1" t="s">
        <v>20</v>
      </c>
      <c r="L1455" s="1" t="s">
        <v>93</v>
      </c>
      <c r="M1455" s="1" t="s">
        <v>37</v>
      </c>
      <c r="O1455">
        <f>F1455*7.89</f>
        <v>2844.8184000000001</v>
      </c>
    </row>
    <row r="1456" spans="1:15" x14ac:dyDescent="0.25">
      <c r="A1456" s="1" t="s">
        <v>2037</v>
      </c>
      <c r="B1456" s="2">
        <v>43437</v>
      </c>
      <c r="C1456" s="1" t="s">
        <v>7906</v>
      </c>
      <c r="E1456" s="3">
        <v>15.99</v>
      </c>
      <c r="F1456" s="4">
        <v>15.99</v>
      </c>
      <c r="G1456" s="1">
        <v>2018</v>
      </c>
      <c r="H1456" s="1">
        <v>12</v>
      </c>
      <c r="I1456" s="1" t="s">
        <v>219</v>
      </c>
      <c r="J1456" s="1" t="s">
        <v>35</v>
      </c>
      <c r="K1456" s="1" t="s">
        <v>20</v>
      </c>
      <c r="L1456" s="1" t="s">
        <v>220</v>
      </c>
      <c r="M1456" s="1" t="s">
        <v>37</v>
      </c>
      <c r="O1456">
        <f>F1456*93</f>
        <v>1487.07</v>
      </c>
    </row>
    <row r="1457" spans="1:15" x14ac:dyDescent="0.25">
      <c r="A1457" s="1" t="s">
        <v>2038</v>
      </c>
      <c r="B1457" s="2">
        <v>43437</v>
      </c>
      <c r="C1457" s="1" t="s">
        <v>3043</v>
      </c>
      <c r="E1457" s="3">
        <v>336</v>
      </c>
      <c r="F1457" s="4">
        <v>336</v>
      </c>
      <c r="G1457" s="1">
        <v>2018</v>
      </c>
      <c r="H1457" s="1">
        <v>12</v>
      </c>
      <c r="I1457" s="1" t="s">
        <v>704</v>
      </c>
      <c r="J1457" s="1" t="s">
        <v>212</v>
      </c>
      <c r="K1457" s="1" t="s">
        <v>20</v>
      </c>
      <c r="L1457" s="1" t="s">
        <v>705</v>
      </c>
      <c r="M1457" s="1" t="s">
        <v>214</v>
      </c>
      <c r="O1457">
        <f>F1457*400</f>
        <v>134400</v>
      </c>
    </row>
    <row r="1458" spans="1:15" x14ac:dyDescent="0.25">
      <c r="A1458" s="1" t="s">
        <v>2039</v>
      </c>
      <c r="B1458" s="2">
        <v>43437</v>
      </c>
      <c r="C1458" s="1" t="s">
        <v>2040</v>
      </c>
      <c r="E1458" s="3">
        <v>379.2</v>
      </c>
      <c r="F1458" s="4">
        <v>379.2</v>
      </c>
      <c r="G1458" s="1">
        <v>2018</v>
      </c>
      <c r="H1458" s="1">
        <v>12</v>
      </c>
      <c r="I1458" s="1" t="s">
        <v>1606</v>
      </c>
      <c r="J1458" s="1" t="s">
        <v>35</v>
      </c>
      <c r="K1458" s="1" t="s">
        <v>20</v>
      </c>
      <c r="L1458" s="1" t="s">
        <v>1607</v>
      </c>
      <c r="M1458" s="1" t="s">
        <v>37</v>
      </c>
    </row>
    <row r="1459" spans="1:15" x14ac:dyDescent="0.25">
      <c r="A1459" s="1" t="s">
        <v>2041</v>
      </c>
      <c r="B1459" s="2">
        <v>43437</v>
      </c>
      <c r="C1459" s="1" t="s">
        <v>2042</v>
      </c>
      <c r="E1459" s="3">
        <v>76.66</v>
      </c>
      <c r="F1459" s="4">
        <v>76.66</v>
      </c>
      <c r="G1459" s="1">
        <v>2018</v>
      </c>
      <c r="H1459" s="1">
        <v>12</v>
      </c>
      <c r="I1459" s="1" t="s">
        <v>219</v>
      </c>
      <c r="J1459" s="1" t="s">
        <v>212</v>
      </c>
      <c r="K1459" s="1" t="s">
        <v>20</v>
      </c>
      <c r="L1459" s="1" t="s">
        <v>220</v>
      </c>
      <c r="M1459" s="1" t="s">
        <v>214</v>
      </c>
    </row>
    <row r="1460" spans="1:15" x14ac:dyDescent="0.25">
      <c r="A1460" s="1" t="s">
        <v>2043</v>
      </c>
      <c r="B1460" s="2">
        <v>43437</v>
      </c>
      <c r="C1460" s="1" t="s">
        <v>2044</v>
      </c>
      <c r="E1460" s="3">
        <v>84.67</v>
      </c>
      <c r="F1460" s="4">
        <v>84.67</v>
      </c>
      <c r="G1460" s="1">
        <v>2018</v>
      </c>
      <c r="H1460" s="1">
        <v>12</v>
      </c>
      <c r="I1460" s="1" t="s">
        <v>40</v>
      </c>
      <c r="J1460" s="1" t="s">
        <v>35</v>
      </c>
      <c r="K1460" s="1" t="s">
        <v>20</v>
      </c>
      <c r="L1460" s="1" t="s">
        <v>42</v>
      </c>
      <c r="M1460" s="1" t="s">
        <v>37</v>
      </c>
    </row>
    <row r="1461" spans="1:15" x14ac:dyDescent="0.25">
      <c r="A1461" s="1" t="s">
        <v>2016</v>
      </c>
      <c r="B1461" s="2">
        <v>43437</v>
      </c>
      <c r="C1461" s="1" t="s">
        <v>59</v>
      </c>
      <c r="E1461" s="3">
        <v>63.64</v>
      </c>
      <c r="F1461" s="4">
        <v>63.64</v>
      </c>
      <c r="G1461" s="1">
        <v>2018</v>
      </c>
      <c r="H1461" s="1">
        <v>12</v>
      </c>
      <c r="I1461" s="1" t="s">
        <v>86</v>
      </c>
      <c r="J1461" s="1" t="s">
        <v>41</v>
      </c>
      <c r="K1461" s="1" t="s">
        <v>20</v>
      </c>
      <c r="L1461" s="1" t="s">
        <v>87</v>
      </c>
      <c r="M1461" s="1" t="s">
        <v>43</v>
      </c>
    </row>
    <row r="1462" spans="1:15" x14ac:dyDescent="0.25">
      <c r="A1462" s="1" t="s">
        <v>2045</v>
      </c>
      <c r="B1462" s="2">
        <v>43437</v>
      </c>
      <c r="C1462" s="1" t="s">
        <v>224</v>
      </c>
      <c r="E1462" s="3">
        <v>161.51</v>
      </c>
      <c r="F1462" s="4">
        <v>161.51</v>
      </c>
      <c r="G1462" s="1">
        <v>2018</v>
      </c>
      <c r="H1462" s="1">
        <v>12</v>
      </c>
      <c r="I1462" s="1" t="s">
        <v>18</v>
      </c>
      <c r="J1462" s="1" t="s">
        <v>51</v>
      </c>
      <c r="K1462" s="1" t="s">
        <v>20</v>
      </c>
      <c r="L1462" s="1" t="s">
        <v>21</v>
      </c>
      <c r="M1462" s="1" t="s">
        <v>53</v>
      </c>
      <c r="O1462">
        <f>F1462* 6.04</f>
        <v>975.5204</v>
      </c>
    </row>
    <row r="1463" spans="1:15" x14ac:dyDescent="0.25">
      <c r="A1463" s="1" t="s">
        <v>2046</v>
      </c>
      <c r="B1463" s="2">
        <v>43437</v>
      </c>
      <c r="C1463" s="1" t="s">
        <v>224</v>
      </c>
      <c r="E1463" s="3">
        <v>87.6</v>
      </c>
      <c r="F1463" s="4">
        <v>87.6</v>
      </c>
      <c r="G1463" s="1">
        <v>2018</v>
      </c>
      <c r="H1463" s="1">
        <v>12</v>
      </c>
      <c r="I1463" s="1" t="s">
        <v>97</v>
      </c>
      <c r="J1463" s="1" t="s">
        <v>51</v>
      </c>
      <c r="K1463" s="1" t="s">
        <v>20</v>
      </c>
      <c r="L1463" s="1" t="s">
        <v>99</v>
      </c>
      <c r="M1463" s="1" t="s">
        <v>53</v>
      </c>
      <c r="O1463">
        <f>F1463*7.34</f>
        <v>642.98399999999992</v>
      </c>
    </row>
    <row r="1464" spans="1:15" x14ac:dyDescent="0.25">
      <c r="A1464" s="1" t="s">
        <v>2045</v>
      </c>
      <c r="B1464" s="2">
        <v>43437</v>
      </c>
      <c r="C1464" s="1" t="s">
        <v>224</v>
      </c>
      <c r="E1464" s="3">
        <v>82.5</v>
      </c>
      <c r="F1464" s="4">
        <v>82.5</v>
      </c>
      <c r="G1464" s="1">
        <v>2018</v>
      </c>
      <c r="H1464" s="1">
        <v>12</v>
      </c>
      <c r="I1464" s="1" t="s">
        <v>50</v>
      </c>
      <c r="J1464" s="1" t="s">
        <v>51</v>
      </c>
      <c r="K1464" s="1" t="s">
        <v>20</v>
      </c>
      <c r="L1464" s="1" t="s">
        <v>52</v>
      </c>
      <c r="M1464" s="1" t="s">
        <v>53</v>
      </c>
      <c r="O1464">
        <f>F1464*7.34</f>
        <v>605.54999999999995</v>
      </c>
    </row>
    <row r="1465" spans="1:15" x14ac:dyDescent="0.25">
      <c r="A1465" s="1" t="s">
        <v>2047</v>
      </c>
      <c r="B1465" s="2">
        <v>43437</v>
      </c>
      <c r="C1465" s="1" t="s">
        <v>2048</v>
      </c>
      <c r="E1465" s="3">
        <v>193.48</v>
      </c>
      <c r="F1465" s="4">
        <v>193.48</v>
      </c>
      <c r="G1465" s="1">
        <v>2018</v>
      </c>
      <c r="H1465" s="1">
        <v>12</v>
      </c>
      <c r="I1465" s="1" t="s">
        <v>97</v>
      </c>
      <c r="J1465" s="1" t="s">
        <v>35</v>
      </c>
      <c r="K1465" s="1" t="s">
        <v>20</v>
      </c>
      <c r="L1465" s="1" t="s">
        <v>99</v>
      </c>
      <c r="M1465" s="1" t="s">
        <v>37</v>
      </c>
    </row>
    <row r="1466" spans="1:15" x14ac:dyDescent="0.25">
      <c r="A1466" s="1" t="s">
        <v>2049</v>
      </c>
      <c r="B1466" s="2">
        <v>43440</v>
      </c>
      <c r="C1466" s="1" t="s">
        <v>2050</v>
      </c>
      <c r="E1466" s="3">
        <v>154</v>
      </c>
      <c r="F1466" s="4">
        <v>154</v>
      </c>
      <c r="G1466" s="1">
        <v>2018</v>
      </c>
      <c r="H1466" s="1">
        <v>12</v>
      </c>
      <c r="I1466" s="1" t="s">
        <v>18</v>
      </c>
      <c r="J1466" s="1" t="s">
        <v>19</v>
      </c>
      <c r="K1466" s="1" t="s">
        <v>20</v>
      </c>
      <c r="L1466" s="1" t="s">
        <v>21</v>
      </c>
      <c r="M1466" s="1" t="s">
        <v>22</v>
      </c>
    </row>
    <row r="1467" spans="1:15" x14ac:dyDescent="0.25">
      <c r="A1467" s="1" t="s">
        <v>2051</v>
      </c>
      <c r="B1467" s="2">
        <v>43440</v>
      </c>
      <c r="C1467" s="1" t="s">
        <v>2052</v>
      </c>
      <c r="D1467" s="3">
        <v>20</v>
      </c>
      <c r="E1467" s="3">
        <v>2923.2</v>
      </c>
      <c r="F1467" s="4">
        <v>2436</v>
      </c>
      <c r="G1467" s="1">
        <v>2018</v>
      </c>
      <c r="H1467" s="1">
        <v>12</v>
      </c>
      <c r="I1467" s="1" t="s">
        <v>56</v>
      </c>
      <c r="J1467" s="1" t="s">
        <v>177</v>
      </c>
      <c r="K1467" s="1" t="s">
        <v>20</v>
      </c>
      <c r="L1467" s="1" t="s">
        <v>57</v>
      </c>
      <c r="M1467" s="1" t="s">
        <v>178</v>
      </c>
      <c r="O1467">
        <v>1050000</v>
      </c>
    </row>
    <row r="1468" spans="1:15" x14ac:dyDescent="0.25">
      <c r="A1468" s="1" t="s">
        <v>2053</v>
      </c>
      <c r="B1468" s="2">
        <v>43440</v>
      </c>
      <c r="C1468" s="1" t="s">
        <v>2054</v>
      </c>
      <c r="D1468" s="3">
        <v>20</v>
      </c>
      <c r="E1468" s="3">
        <v>659.68</v>
      </c>
      <c r="F1468" s="4">
        <v>549.73</v>
      </c>
      <c r="G1468" s="1">
        <v>2018</v>
      </c>
      <c r="H1468" s="1">
        <v>12</v>
      </c>
      <c r="I1468" s="1" t="s">
        <v>34</v>
      </c>
      <c r="J1468" s="1" t="s">
        <v>237</v>
      </c>
      <c r="K1468" s="1" t="s">
        <v>20</v>
      </c>
      <c r="L1468" s="1" t="s">
        <v>36</v>
      </c>
      <c r="M1468" s="1" t="s">
        <v>238</v>
      </c>
    </row>
    <row r="1469" spans="1:15" x14ac:dyDescent="0.25">
      <c r="A1469" s="1" t="s">
        <v>2055</v>
      </c>
      <c r="B1469" s="2">
        <v>43440</v>
      </c>
      <c r="C1469" s="1" t="s">
        <v>2056</v>
      </c>
      <c r="D1469" s="3">
        <v>20</v>
      </c>
      <c r="E1469" s="3">
        <v>69.150000000000006</v>
      </c>
      <c r="F1469" s="4">
        <v>57.62</v>
      </c>
      <c r="G1469" s="1">
        <v>2018</v>
      </c>
      <c r="H1469" s="1">
        <v>12</v>
      </c>
      <c r="I1469" s="1" t="s">
        <v>56</v>
      </c>
      <c r="J1469" s="1" t="s">
        <v>51</v>
      </c>
      <c r="K1469" s="1" t="s">
        <v>20</v>
      </c>
      <c r="L1469" s="1" t="s">
        <v>57</v>
      </c>
      <c r="M1469" s="1" t="s">
        <v>53</v>
      </c>
      <c r="O1469">
        <f>F1469*5.7</f>
        <v>328.43399999999997</v>
      </c>
    </row>
    <row r="1470" spans="1:15" x14ac:dyDescent="0.25">
      <c r="A1470" s="1" t="s">
        <v>2055</v>
      </c>
      <c r="B1470" s="2">
        <v>43440</v>
      </c>
      <c r="C1470" s="1" t="s">
        <v>2056</v>
      </c>
      <c r="D1470" s="3">
        <v>20</v>
      </c>
      <c r="E1470" s="3">
        <v>69.150000000000006</v>
      </c>
      <c r="F1470" s="4">
        <v>57.62</v>
      </c>
      <c r="G1470" s="1">
        <v>2018</v>
      </c>
      <c r="H1470" s="1">
        <v>12</v>
      </c>
      <c r="I1470" s="1" t="s">
        <v>34</v>
      </c>
      <c r="J1470" s="1" t="s">
        <v>51</v>
      </c>
      <c r="K1470" s="1" t="s">
        <v>20</v>
      </c>
      <c r="L1470" s="1" t="s">
        <v>36</v>
      </c>
      <c r="M1470" s="1" t="s">
        <v>53</v>
      </c>
      <c r="O1470">
        <f>F1470*5.7</f>
        <v>328.43399999999997</v>
      </c>
    </row>
    <row r="1471" spans="1:15" x14ac:dyDescent="0.25">
      <c r="A1471" s="1" t="s">
        <v>2057</v>
      </c>
      <c r="B1471" s="2">
        <v>43440</v>
      </c>
      <c r="C1471" s="1" t="s">
        <v>2058</v>
      </c>
      <c r="E1471" s="3">
        <v>387.51</v>
      </c>
      <c r="F1471" s="4">
        <v>387.51</v>
      </c>
      <c r="G1471" s="1">
        <v>2018</v>
      </c>
      <c r="H1471" s="1">
        <v>12</v>
      </c>
      <c r="I1471" s="1" t="s">
        <v>18</v>
      </c>
      <c r="J1471" s="1" t="s">
        <v>119</v>
      </c>
      <c r="K1471" s="1" t="s">
        <v>20</v>
      </c>
      <c r="L1471" s="1" t="s">
        <v>21</v>
      </c>
      <c r="M1471" s="1" t="s">
        <v>120</v>
      </c>
    </row>
    <row r="1472" spans="1:15" x14ac:dyDescent="0.25">
      <c r="A1472" s="1" t="s">
        <v>2059</v>
      </c>
      <c r="B1472" s="2">
        <v>43440</v>
      </c>
      <c r="C1472" s="1" t="s">
        <v>2058</v>
      </c>
      <c r="E1472" s="3">
        <v>486.67</v>
      </c>
      <c r="F1472" s="4">
        <v>486.67</v>
      </c>
      <c r="G1472" s="1">
        <v>2018</v>
      </c>
      <c r="H1472" s="1">
        <v>12</v>
      </c>
      <c r="I1472" s="1" t="s">
        <v>18</v>
      </c>
      <c r="J1472" s="1" t="s">
        <v>119</v>
      </c>
      <c r="K1472" s="1" t="s">
        <v>20</v>
      </c>
      <c r="L1472" s="1" t="s">
        <v>21</v>
      </c>
      <c r="M1472" s="1" t="s">
        <v>120</v>
      </c>
    </row>
    <row r="1473" spans="1:15" x14ac:dyDescent="0.25">
      <c r="A1473" s="1" t="s">
        <v>2059</v>
      </c>
      <c r="B1473" s="2">
        <v>43440</v>
      </c>
      <c r="C1473" s="1" t="s">
        <v>2058</v>
      </c>
      <c r="D1473" s="3">
        <v>20</v>
      </c>
      <c r="E1473" s="3">
        <v>912.38</v>
      </c>
      <c r="F1473" s="4">
        <v>760.32</v>
      </c>
      <c r="G1473" s="1">
        <v>2018</v>
      </c>
      <c r="H1473" s="1">
        <v>12</v>
      </c>
      <c r="I1473" s="1" t="s">
        <v>18</v>
      </c>
      <c r="J1473" s="1" t="s">
        <v>119</v>
      </c>
      <c r="K1473" s="1" t="s">
        <v>20</v>
      </c>
      <c r="L1473" s="1" t="s">
        <v>21</v>
      </c>
      <c r="M1473" s="1" t="s">
        <v>120</v>
      </c>
    </row>
    <row r="1474" spans="1:15" x14ac:dyDescent="0.25">
      <c r="A1474" s="1" t="s">
        <v>2060</v>
      </c>
      <c r="B1474" s="2">
        <v>43440</v>
      </c>
      <c r="C1474" s="1" t="s">
        <v>1295</v>
      </c>
      <c r="D1474" s="3">
        <v>20</v>
      </c>
      <c r="E1474" s="3">
        <v>124.88</v>
      </c>
      <c r="F1474" s="4">
        <v>104.07</v>
      </c>
      <c r="G1474" s="1">
        <v>2018</v>
      </c>
      <c r="H1474" s="1">
        <v>12</v>
      </c>
      <c r="I1474" s="1" t="s">
        <v>34</v>
      </c>
      <c r="J1474" s="1" t="s">
        <v>237</v>
      </c>
      <c r="K1474" s="1" t="s">
        <v>20</v>
      </c>
      <c r="L1474" s="1" t="s">
        <v>36</v>
      </c>
      <c r="M1474" s="1" t="s">
        <v>238</v>
      </c>
    </row>
    <row r="1475" spans="1:15" x14ac:dyDescent="0.25">
      <c r="A1475" s="1" t="s">
        <v>2061</v>
      </c>
      <c r="B1475" s="2">
        <v>43440</v>
      </c>
      <c r="C1475" s="1" t="s">
        <v>2062</v>
      </c>
      <c r="D1475" s="3">
        <v>20</v>
      </c>
      <c r="E1475" s="3">
        <v>49.9</v>
      </c>
      <c r="F1475" s="4">
        <v>41.58</v>
      </c>
      <c r="G1475" s="1">
        <v>2018</v>
      </c>
      <c r="H1475" s="1">
        <v>12</v>
      </c>
      <c r="I1475" s="1" t="s">
        <v>111</v>
      </c>
      <c r="J1475" s="1" t="s">
        <v>35</v>
      </c>
      <c r="K1475" s="1" t="s">
        <v>20</v>
      </c>
      <c r="L1475" s="1" t="s">
        <v>112</v>
      </c>
      <c r="M1475" s="1" t="s">
        <v>37</v>
      </c>
      <c r="O1475" s="8">
        <f>F1475</f>
        <v>41.58</v>
      </c>
    </row>
    <row r="1476" spans="1:15" x14ac:dyDescent="0.25">
      <c r="A1476" s="1" t="s">
        <v>2063</v>
      </c>
      <c r="B1476" s="2">
        <v>43440</v>
      </c>
      <c r="C1476" s="1" t="s">
        <v>1479</v>
      </c>
      <c r="E1476" s="3">
        <v>831.7</v>
      </c>
      <c r="F1476" s="4">
        <v>831.7</v>
      </c>
      <c r="G1476" s="1">
        <v>2018</v>
      </c>
      <c r="H1476" s="1">
        <v>12</v>
      </c>
      <c r="I1476" s="1" t="s">
        <v>345</v>
      </c>
      <c r="J1476" s="1" t="s">
        <v>35</v>
      </c>
      <c r="K1476" s="1" t="s">
        <v>20</v>
      </c>
      <c r="L1476" s="1" t="s">
        <v>346</v>
      </c>
      <c r="M1476" s="1" t="s">
        <v>37</v>
      </c>
      <c r="O1476">
        <f>F1476*5.3</f>
        <v>4408.01</v>
      </c>
    </row>
    <row r="1477" spans="1:15" x14ac:dyDescent="0.25">
      <c r="A1477" s="1" t="s">
        <v>2064</v>
      </c>
      <c r="B1477" s="2">
        <v>43440</v>
      </c>
      <c r="C1477" s="1" t="s">
        <v>2065</v>
      </c>
      <c r="E1477" s="3">
        <v>189.6</v>
      </c>
      <c r="F1477" s="4">
        <v>189.6</v>
      </c>
      <c r="G1477" s="1">
        <v>2018</v>
      </c>
      <c r="H1477" s="1">
        <v>12</v>
      </c>
      <c r="I1477" s="1" t="s">
        <v>18</v>
      </c>
      <c r="J1477" s="1" t="s">
        <v>51</v>
      </c>
      <c r="K1477" s="1" t="s">
        <v>20</v>
      </c>
      <c r="L1477" s="1" t="s">
        <v>21</v>
      </c>
      <c r="M1477" s="1" t="s">
        <v>53</v>
      </c>
      <c r="O1477">
        <f>F1477*8.3</f>
        <v>1573.68</v>
      </c>
    </row>
    <row r="1478" spans="1:15" x14ac:dyDescent="0.25">
      <c r="A1478" s="1" t="s">
        <v>2066</v>
      </c>
      <c r="B1478" s="2">
        <v>43445</v>
      </c>
      <c r="C1478" s="1" t="s">
        <v>2067</v>
      </c>
      <c r="E1478" s="3">
        <v>35</v>
      </c>
      <c r="F1478" s="4">
        <v>35</v>
      </c>
      <c r="G1478" s="1">
        <v>2018</v>
      </c>
      <c r="H1478" s="1">
        <v>12</v>
      </c>
      <c r="I1478" s="1" t="s">
        <v>211</v>
      </c>
      <c r="J1478" s="1" t="s">
        <v>212</v>
      </c>
      <c r="K1478" s="1" t="s">
        <v>20</v>
      </c>
      <c r="L1478" s="1" t="s">
        <v>213</v>
      </c>
      <c r="M1478" s="1" t="s">
        <v>214</v>
      </c>
      <c r="O1478">
        <v>250</v>
      </c>
    </row>
    <row r="1479" spans="1:15" x14ac:dyDescent="0.25">
      <c r="A1479" s="1" t="s">
        <v>2068</v>
      </c>
      <c r="B1479" s="2">
        <v>43445</v>
      </c>
      <c r="C1479" s="1" t="s">
        <v>2069</v>
      </c>
      <c r="D1479" s="3">
        <v>20</v>
      </c>
      <c r="E1479" s="3">
        <v>61.2</v>
      </c>
      <c r="F1479" s="4">
        <v>51</v>
      </c>
      <c r="G1479" s="1">
        <v>2018</v>
      </c>
      <c r="H1479" s="1">
        <v>12</v>
      </c>
      <c r="I1479" s="1" t="s">
        <v>134</v>
      </c>
      <c r="J1479" s="1" t="s">
        <v>35</v>
      </c>
      <c r="K1479" s="1" t="s">
        <v>20</v>
      </c>
      <c r="L1479" s="1" t="s">
        <v>135</v>
      </c>
      <c r="M1479" s="1" t="s">
        <v>37</v>
      </c>
    </row>
    <row r="1480" spans="1:15" x14ac:dyDescent="0.25">
      <c r="A1480" s="1" t="s">
        <v>2070</v>
      </c>
      <c r="B1480" s="2">
        <v>43445</v>
      </c>
      <c r="C1480" s="1" t="s">
        <v>2002</v>
      </c>
      <c r="E1480" s="3">
        <v>127.9</v>
      </c>
      <c r="F1480" s="4">
        <v>127.9</v>
      </c>
      <c r="G1480" s="1">
        <v>2018</v>
      </c>
      <c r="H1480" s="1">
        <v>12</v>
      </c>
      <c r="I1480" s="1" t="s">
        <v>18</v>
      </c>
      <c r="J1480" s="1" t="s">
        <v>51</v>
      </c>
      <c r="K1480" s="1" t="s">
        <v>20</v>
      </c>
      <c r="L1480" s="1" t="s">
        <v>21</v>
      </c>
      <c r="M1480" s="1" t="s">
        <v>53</v>
      </c>
    </row>
    <row r="1481" spans="1:15" x14ac:dyDescent="0.25">
      <c r="A1481" s="1" t="s">
        <v>2071</v>
      </c>
      <c r="B1481" s="2">
        <v>43445</v>
      </c>
      <c r="C1481" s="1" t="s">
        <v>2072</v>
      </c>
      <c r="E1481" s="3">
        <v>-76.66</v>
      </c>
      <c r="F1481" s="4">
        <v>-76.66</v>
      </c>
      <c r="G1481" s="1">
        <v>2018</v>
      </c>
      <c r="H1481" s="1">
        <v>12</v>
      </c>
      <c r="I1481" s="1" t="s">
        <v>219</v>
      </c>
      <c r="J1481" s="1" t="s">
        <v>212</v>
      </c>
      <c r="K1481" s="1" t="s">
        <v>20</v>
      </c>
      <c r="L1481" s="1" t="s">
        <v>220</v>
      </c>
      <c r="M1481" s="1" t="s">
        <v>214</v>
      </c>
    </row>
    <row r="1482" spans="1:15" x14ac:dyDescent="0.25">
      <c r="A1482" s="1" t="s">
        <v>2073</v>
      </c>
      <c r="B1482" s="2">
        <v>43445</v>
      </c>
      <c r="C1482" s="1" t="s">
        <v>2074</v>
      </c>
      <c r="E1482" s="3">
        <v>-127.9</v>
      </c>
      <c r="F1482" s="4">
        <v>-127.9</v>
      </c>
      <c r="G1482" s="1">
        <v>2018</v>
      </c>
      <c r="H1482" s="1">
        <v>12</v>
      </c>
      <c r="I1482" s="1" t="s">
        <v>18</v>
      </c>
      <c r="J1482" s="1" t="s">
        <v>51</v>
      </c>
      <c r="K1482" s="1" t="s">
        <v>20</v>
      </c>
      <c r="L1482" s="1" t="s">
        <v>21</v>
      </c>
      <c r="M1482" s="1" t="s">
        <v>53</v>
      </c>
    </row>
    <row r="1483" spans="1:15" x14ac:dyDescent="0.25">
      <c r="A1483" s="1" t="s">
        <v>2075</v>
      </c>
      <c r="B1483" s="2">
        <v>43445</v>
      </c>
      <c r="C1483" s="1" t="s">
        <v>2042</v>
      </c>
      <c r="E1483" s="3">
        <v>76.66</v>
      </c>
      <c r="F1483" s="4">
        <v>76.66</v>
      </c>
      <c r="G1483" s="1">
        <v>2018</v>
      </c>
      <c r="H1483" s="1">
        <v>12</v>
      </c>
      <c r="I1483" s="1" t="s">
        <v>219</v>
      </c>
      <c r="J1483" s="1" t="s">
        <v>212</v>
      </c>
      <c r="K1483" s="1" t="s">
        <v>20</v>
      </c>
      <c r="L1483" s="1" t="s">
        <v>220</v>
      </c>
      <c r="M1483" s="1" t="s">
        <v>214</v>
      </c>
    </row>
    <row r="1484" spans="1:15" x14ac:dyDescent="0.25">
      <c r="A1484" s="1" t="s">
        <v>2076</v>
      </c>
      <c r="B1484" s="2">
        <v>43445</v>
      </c>
      <c r="C1484" s="1" t="s">
        <v>8040</v>
      </c>
      <c r="D1484" s="3">
        <v>20</v>
      </c>
      <c r="E1484" s="3">
        <v>-387.6</v>
      </c>
      <c r="F1484" s="4">
        <v>-323</v>
      </c>
      <c r="G1484" s="1">
        <v>2018</v>
      </c>
      <c r="H1484" s="1">
        <v>12</v>
      </c>
      <c r="I1484" s="1" t="s">
        <v>34</v>
      </c>
      <c r="J1484" s="1" t="s">
        <v>35</v>
      </c>
      <c r="K1484" s="1" t="s">
        <v>20</v>
      </c>
      <c r="L1484" s="1" t="s">
        <v>36</v>
      </c>
      <c r="M1484" s="1" t="s">
        <v>37</v>
      </c>
    </row>
    <row r="1485" spans="1:15" x14ac:dyDescent="0.25">
      <c r="A1485" s="1" t="s">
        <v>2076</v>
      </c>
      <c r="B1485" s="2">
        <v>43445</v>
      </c>
      <c r="C1485" s="1" t="s">
        <v>8041</v>
      </c>
      <c r="D1485" s="3">
        <v>20</v>
      </c>
      <c r="E1485" s="3">
        <v>-428.4</v>
      </c>
      <c r="F1485" s="4">
        <v>-357</v>
      </c>
      <c r="G1485" s="1">
        <v>2018</v>
      </c>
      <c r="H1485" s="1">
        <v>12</v>
      </c>
      <c r="I1485" s="1" t="s">
        <v>34</v>
      </c>
      <c r="J1485" s="1" t="s">
        <v>319</v>
      </c>
      <c r="K1485" s="1" t="s">
        <v>20</v>
      </c>
      <c r="L1485" s="1" t="s">
        <v>36</v>
      </c>
      <c r="M1485" s="1" t="s">
        <v>320</v>
      </c>
    </row>
    <row r="1486" spans="1:15" x14ac:dyDescent="0.25">
      <c r="A1486" s="1" t="s">
        <v>2077</v>
      </c>
      <c r="B1486" s="2">
        <v>43446</v>
      </c>
      <c r="C1486" s="1" t="s">
        <v>2078</v>
      </c>
      <c r="E1486" s="3">
        <v>92.82</v>
      </c>
      <c r="F1486" s="4">
        <v>92.82</v>
      </c>
      <c r="G1486" s="1">
        <v>2018</v>
      </c>
      <c r="H1486" s="1">
        <v>12</v>
      </c>
      <c r="I1486" s="1" t="s">
        <v>91</v>
      </c>
      <c r="J1486" s="1" t="s">
        <v>98</v>
      </c>
      <c r="K1486" s="1" t="s">
        <v>20</v>
      </c>
      <c r="L1486" s="1" t="s">
        <v>93</v>
      </c>
      <c r="M1486" s="1" t="s">
        <v>100</v>
      </c>
    </row>
    <row r="1487" spans="1:15" x14ac:dyDescent="0.25">
      <c r="A1487" s="1" t="s">
        <v>2077</v>
      </c>
      <c r="B1487" s="2">
        <v>43446</v>
      </c>
      <c r="C1487" s="1" t="s">
        <v>2078</v>
      </c>
      <c r="E1487" s="3">
        <v>92.82</v>
      </c>
      <c r="F1487" s="4">
        <v>92.82</v>
      </c>
      <c r="G1487" s="1">
        <v>2018</v>
      </c>
      <c r="H1487" s="1">
        <v>12</v>
      </c>
      <c r="I1487" s="1" t="s">
        <v>97</v>
      </c>
      <c r="J1487" s="1" t="s">
        <v>98</v>
      </c>
      <c r="K1487" s="1" t="s">
        <v>20</v>
      </c>
      <c r="L1487" s="1" t="s">
        <v>99</v>
      </c>
      <c r="M1487" s="1" t="s">
        <v>100</v>
      </c>
    </row>
    <row r="1488" spans="1:15" x14ac:dyDescent="0.25">
      <c r="A1488" s="1" t="s">
        <v>2079</v>
      </c>
      <c r="B1488" s="2">
        <v>43446</v>
      </c>
      <c r="C1488" s="1" t="s">
        <v>2080</v>
      </c>
      <c r="E1488" s="3">
        <v>127.01</v>
      </c>
      <c r="F1488" s="4">
        <v>127.01</v>
      </c>
      <c r="G1488" s="1">
        <v>2018</v>
      </c>
      <c r="H1488" s="1">
        <v>12</v>
      </c>
      <c r="I1488" s="1" t="s">
        <v>225</v>
      </c>
      <c r="J1488" s="1" t="s">
        <v>226</v>
      </c>
      <c r="K1488" s="1" t="s">
        <v>20</v>
      </c>
      <c r="L1488" s="1" t="s">
        <v>227</v>
      </c>
      <c r="M1488" s="1" t="s">
        <v>53</v>
      </c>
      <c r="O1488">
        <f>F1488*176</f>
        <v>22353.760000000002</v>
      </c>
    </row>
    <row r="1489" spans="1:15" x14ac:dyDescent="0.25">
      <c r="A1489" s="1" t="s">
        <v>2081</v>
      </c>
      <c r="B1489" s="2">
        <v>43446</v>
      </c>
      <c r="C1489" s="1" t="s">
        <v>2082</v>
      </c>
      <c r="E1489" s="3">
        <v>132</v>
      </c>
      <c r="F1489" s="4">
        <v>132</v>
      </c>
      <c r="G1489" s="1">
        <v>2018</v>
      </c>
      <c r="H1489" s="1">
        <v>12</v>
      </c>
      <c r="I1489" s="1" t="s">
        <v>18</v>
      </c>
      <c r="J1489" s="1" t="s">
        <v>19</v>
      </c>
      <c r="K1489" s="1" t="s">
        <v>20</v>
      </c>
      <c r="L1489" s="1" t="s">
        <v>21</v>
      </c>
      <c r="M1489" s="1" t="s">
        <v>22</v>
      </c>
      <c r="O1489">
        <f>F1489*293</f>
        <v>38676</v>
      </c>
    </row>
    <row r="1490" spans="1:15" x14ac:dyDescent="0.25">
      <c r="A1490" s="1" t="s">
        <v>2083</v>
      </c>
      <c r="B1490" s="2">
        <v>43446</v>
      </c>
      <c r="C1490" s="1" t="s">
        <v>85</v>
      </c>
      <c r="E1490" s="3">
        <v>255.43</v>
      </c>
      <c r="F1490" s="4">
        <v>255.43</v>
      </c>
      <c r="G1490" s="1">
        <v>2018</v>
      </c>
      <c r="H1490" s="1">
        <v>12</v>
      </c>
      <c r="I1490" s="1" t="s">
        <v>40</v>
      </c>
      <c r="J1490" s="1" t="s">
        <v>41</v>
      </c>
      <c r="K1490" s="1" t="s">
        <v>20</v>
      </c>
      <c r="L1490" s="1" t="s">
        <v>42</v>
      </c>
      <c r="M1490" s="1" t="s">
        <v>43</v>
      </c>
      <c r="O1490">
        <f t="shared" ref="O1490:O1495" si="21">F1490/1.26</f>
        <v>202.72222222222223</v>
      </c>
    </row>
    <row r="1491" spans="1:15" x14ac:dyDescent="0.25">
      <c r="A1491" s="1" t="s">
        <v>2084</v>
      </c>
      <c r="B1491" s="2">
        <v>43446</v>
      </c>
      <c r="C1491" s="1" t="s">
        <v>85</v>
      </c>
      <c r="E1491" s="3">
        <v>114.66</v>
      </c>
      <c r="F1491" s="4">
        <v>114.66</v>
      </c>
      <c r="G1491" s="1">
        <v>2018</v>
      </c>
      <c r="H1491" s="1">
        <v>12</v>
      </c>
      <c r="I1491" s="1" t="s">
        <v>40</v>
      </c>
      <c r="J1491" s="1" t="s">
        <v>41</v>
      </c>
      <c r="K1491" s="1" t="s">
        <v>20</v>
      </c>
      <c r="L1491" s="1" t="s">
        <v>42</v>
      </c>
      <c r="M1491" s="1" t="s">
        <v>43</v>
      </c>
      <c r="O1491">
        <f t="shared" si="21"/>
        <v>91</v>
      </c>
    </row>
    <row r="1492" spans="1:15" x14ac:dyDescent="0.25">
      <c r="A1492" s="1" t="s">
        <v>2085</v>
      </c>
      <c r="B1492" s="2">
        <v>43446</v>
      </c>
      <c r="C1492" s="1" t="s">
        <v>85</v>
      </c>
      <c r="E1492" s="3">
        <v>112.35</v>
      </c>
      <c r="F1492" s="4">
        <v>112.35</v>
      </c>
      <c r="G1492" s="1">
        <v>2018</v>
      </c>
      <c r="H1492" s="1">
        <v>12</v>
      </c>
      <c r="I1492" s="1" t="s">
        <v>40</v>
      </c>
      <c r="J1492" s="1" t="s">
        <v>41</v>
      </c>
      <c r="K1492" s="1" t="s">
        <v>20</v>
      </c>
      <c r="L1492" s="1" t="s">
        <v>42</v>
      </c>
      <c r="M1492" s="1" t="s">
        <v>43</v>
      </c>
      <c r="O1492">
        <f t="shared" si="21"/>
        <v>89.166666666666657</v>
      </c>
    </row>
    <row r="1493" spans="1:15" x14ac:dyDescent="0.25">
      <c r="A1493" s="1" t="s">
        <v>2086</v>
      </c>
      <c r="B1493" s="2">
        <v>43446</v>
      </c>
      <c r="C1493" s="1" t="s">
        <v>85</v>
      </c>
      <c r="D1493" s="3">
        <v>20</v>
      </c>
      <c r="E1493" s="3">
        <v>83.73</v>
      </c>
      <c r="F1493" s="4">
        <v>69.77</v>
      </c>
      <c r="G1493" s="1">
        <v>2018</v>
      </c>
      <c r="H1493" s="1">
        <v>12</v>
      </c>
      <c r="I1493" s="1" t="s">
        <v>70</v>
      </c>
      <c r="J1493" s="1" t="s">
        <v>41</v>
      </c>
      <c r="K1493" s="1" t="s">
        <v>20</v>
      </c>
      <c r="L1493" s="1" t="s">
        <v>71</v>
      </c>
      <c r="M1493" s="1" t="s">
        <v>43</v>
      </c>
      <c r="O1493">
        <f t="shared" si="21"/>
        <v>55.373015873015866</v>
      </c>
    </row>
    <row r="1494" spans="1:15" x14ac:dyDescent="0.25">
      <c r="A1494" s="1" t="s">
        <v>2087</v>
      </c>
      <c r="B1494" s="2">
        <v>43446</v>
      </c>
      <c r="C1494" s="1" t="s">
        <v>85</v>
      </c>
      <c r="E1494" s="3">
        <v>33.01</v>
      </c>
      <c r="F1494" s="4">
        <v>33.01</v>
      </c>
      <c r="G1494" s="1">
        <v>2018</v>
      </c>
      <c r="H1494" s="1">
        <v>12</v>
      </c>
      <c r="I1494" s="1" t="s">
        <v>40</v>
      </c>
      <c r="J1494" s="1" t="s">
        <v>41</v>
      </c>
      <c r="K1494" s="1" t="s">
        <v>20</v>
      </c>
      <c r="L1494" s="1" t="s">
        <v>42</v>
      </c>
      <c r="M1494" s="1" t="s">
        <v>43</v>
      </c>
      <c r="O1494">
        <f t="shared" si="21"/>
        <v>26.198412698412696</v>
      </c>
    </row>
    <row r="1495" spans="1:15" x14ac:dyDescent="0.25">
      <c r="A1495" s="1" t="s">
        <v>2088</v>
      </c>
      <c r="B1495" s="2">
        <v>43446</v>
      </c>
      <c r="C1495" s="1" t="s">
        <v>39</v>
      </c>
      <c r="E1495" s="3">
        <v>61.11</v>
      </c>
      <c r="F1495" s="4">
        <v>61.11</v>
      </c>
      <c r="G1495" s="1">
        <v>2018</v>
      </c>
      <c r="H1495" s="1">
        <v>12</v>
      </c>
      <c r="I1495" s="1" t="s">
        <v>40</v>
      </c>
      <c r="J1495" s="1" t="s">
        <v>41</v>
      </c>
      <c r="K1495" s="1" t="s">
        <v>20</v>
      </c>
      <c r="L1495" s="1" t="s">
        <v>42</v>
      </c>
      <c r="M1495" s="1" t="s">
        <v>43</v>
      </c>
      <c r="O1495">
        <f t="shared" si="21"/>
        <v>48.5</v>
      </c>
    </row>
    <row r="1496" spans="1:15" x14ac:dyDescent="0.25">
      <c r="A1496" s="1" t="s">
        <v>2089</v>
      </c>
      <c r="B1496" s="2">
        <v>43446</v>
      </c>
      <c r="C1496" s="1" t="s">
        <v>2090</v>
      </c>
      <c r="E1496" s="3">
        <v>142.51</v>
      </c>
      <c r="F1496" s="4">
        <v>142.51</v>
      </c>
      <c r="G1496" s="1">
        <v>2018</v>
      </c>
      <c r="H1496" s="1">
        <v>12</v>
      </c>
      <c r="I1496" s="1" t="s">
        <v>30</v>
      </c>
      <c r="J1496" s="1" t="s">
        <v>25</v>
      </c>
      <c r="K1496" s="1" t="s">
        <v>20</v>
      </c>
      <c r="L1496" s="1" t="s">
        <v>31</v>
      </c>
      <c r="M1496" s="1" t="s">
        <v>27</v>
      </c>
    </row>
    <row r="1497" spans="1:15" x14ac:dyDescent="0.25">
      <c r="A1497" s="1" t="s">
        <v>2091</v>
      </c>
      <c r="B1497" s="2">
        <v>43446</v>
      </c>
      <c r="C1497" s="1" t="s">
        <v>2092</v>
      </c>
      <c r="E1497" s="3">
        <v>496.38</v>
      </c>
      <c r="F1497" s="4">
        <v>496.38</v>
      </c>
      <c r="G1497" s="1">
        <v>2018</v>
      </c>
      <c r="H1497" s="1">
        <v>12</v>
      </c>
      <c r="I1497" s="1" t="s">
        <v>97</v>
      </c>
      <c r="J1497" s="1" t="s">
        <v>92</v>
      </c>
      <c r="K1497" s="1" t="s">
        <v>20</v>
      </c>
      <c r="L1497" s="1" t="s">
        <v>99</v>
      </c>
      <c r="M1497" s="1" t="s">
        <v>94</v>
      </c>
    </row>
    <row r="1498" spans="1:15" x14ac:dyDescent="0.25">
      <c r="A1498" s="1" t="s">
        <v>2093</v>
      </c>
      <c r="B1498" s="2">
        <v>43446</v>
      </c>
      <c r="C1498" s="1" t="s">
        <v>2092</v>
      </c>
      <c r="E1498" s="3">
        <v>586.74</v>
      </c>
      <c r="F1498" s="4">
        <v>586.74</v>
      </c>
      <c r="G1498" s="1">
        <v>2018</v>
      </c>
      <c r="H1498" s="1">
        <v>12</v>
      </c>
      <c r="I1498" s="1" t="s">
        <v>91</v>
      </c>
      <c r="J1498" s="1" t="s">
        <v>92</v>
      </c>
      <c r="K1498" s="1" t="s">
        <v>20</v>
      </c>
      <c r="L1498" s="1" t="s">
        <v>93</v>
      </c>
      <c r="M1498" s="1" t="s">
        <v>94</v>
      </c>
    </row>
    <row r="1499" spans="1:15" x14ac:dyDescent="0.25">
      <c r="A1499" s="1" t="s">
        <v>2094</v>
      </c>
      <c r="B1499" s="2">
        <v>43446</v>
      </c>
      <c r="C1499" s="1" t="s">
        <v>2095</v>
      </c>
      <c r="D1499" s="3">
        <v>20</v>
      </c>
      <c r="E1499" s="3">
        <v>2998.8</v>
      </c>
      <c r="F1499" s="4">
        <v>2499</v>
      </c>
      <c r="G1499" s="1">
        <v>2018</v>
      </c>
      <c r="H1499" s="1">
        <v>12</v>
      </c>
      <c r="I1499" s="1" t="s">
        <v>56</v>
      </c>
      <c r="J1499" s="1" t="s">
        <v>177</v>
      </c>
      <c r="K1499" s="1" t="s">
        <v>20</v>
      </c>
      <c r="L1499" s="1" t="s">
        <v>57</v>
      </c>
      <c r="M1499" s="1" t="s">
        <v>178</v>
      </c>
      <c r="O1499">
        <v>1050000</v>
      </c>
    </row>
    <row r="1500" spans="1:15" x14ac:dyDescent="0.25">
      <c r="A1500" s="1" t="s">
        <v>2096</v>
      </c>
      <c r="B1500" s="2">
        <v>43446</v>
      </c>
      <c r="C1500" s="1" t="s">
        <v>2097</v>
      </c>
      <c r="D1500" s="3">
        <v>20</v>
      </c>
      <c r="E1500" s="3">
        <v>2242.81</v>
      </c>
      <c r="F1500" s="4">
        <v>1869.01</v>
      </c>
      <c r="G1500" s="1">
        <v>2018</v>
      </c>
      <c r="H1500" s="1">
        <v>12</v>
      </c>
      <c r="I1500" s="1" t="s">
        <v>70</v>
      </c>
      <c r="J1500" s="1" t="s">
        <v>35</v>
      </c>
      <c r="K1500" s="1" t="s">
        <v>20</v>
      </c>
      <c r="L1500" s="1" t="s">
        <v>71</v>
      </c>
      <c r="M1500" s="1" t="s">
        <v>37</v>
      </c>
      <c r="O1500">
        <f>F1500*4.18</f>
        <v>7812.4617999999991</v>
      </c>
    </row>
    <row r="1501" spans="1:15" x14ac:dyDescent="0.25">
      <c r="A1501" s="1" t="s">
        <v>2098</v>
      </c>
      <c r="B1501" s="2">
        <v>43446</v>
      </c>
      <c r="C1501" s="1" t="s">
        <v>29</v>
      </c>
      <c r="E1501" s="3">
        <v>52.55</v>
      </c>
      <c r="F1501" s="4">
        <v>52.55</v>
      </c>
      <c r="G1501" s="1">
        <v>2018</v>
      </c>
      <c r="H1501" s="1">
        <v>12</v>
      </c>
      <c r="I1501" s="1" t="s">
        <v>30</v>
      </c>
      <c r="J1501" s="1" t="s">
        <v>25</v>
      </c>
      <c r="K1501" s="1" t="s">
        <v>20</v>
      </c>
      <c r="L1501" s="1" t="s">
        <v>31</v>
      </c>
      <c r="M1501" s="1" t="s">
        <v>27</v>
      </c>
    </row>
    <row r="1502" spans="1:15" x14ac:dyDescent="0.25">
      <c r="A1502" s="1" t="s">
        <v>2099</v>
      </c>
      <c r="B1502" s="2">
        <v>43446</v>
      </c>
      <c r="C1502" s="1" t="s">
        <v>2100</v>
      </c>
      <c r="E1502" s="3">
        <v>62.51</v>
      </c>
      <c r="F1502" s="4">
        <v>62.51</v>
      </c>
      <c r="G1502" s="1">
        <v>2018</v>
      </c>
      <c r="H1502" s="1">
        <v>12</v>
      </c>
      <c r="I1502" s="1" t="s">
        <v>30</v>
      </c>
      <c r="J1502" s="1" t="s">
        <v>25</v>
      </c>
      <c r="K1502" s="1" t="s">
        <v>20</v>
      </c>
      <c r="L1502" s="1" t="s">
        <v>31</v>
      </c>
      <c r="M1502" s="1" t="s">
        <v>27</v>
      </c>
      <c r="O1502">
        <f>F1502*350</f>
        <v>21878.5</v>
      </c>
    </row>
    <row r="1503" spans="1:15" x14ac:dyDescent="0.25">
      <c r="A1503" s="1" t="s">
        <v>2101</v>
      </c>
      <c r="B1503" s="2">
        <v>43446</v>
      </c>
      <c r="C1503" s="1" t="s">
        <v>737</v>
      </c>
      <c r="D1503" s="3">
        <v>20</v>
      </c>
      <c r="E1503" s="3">
        <v>6969.87</v>
      </c>
      <c r="F1503" s="4">
        <v>5808.22</v>
      </c>
      <c r="G1503" s="1">
        <v>2018</v>
      </c>
      <c r="H1503" s="1">
        <v>12</v>
      </c>
      <c r="I1503" s="1" t="s">
        <v>56</v>
      </c>
      <c r="J1503" s="1" t="s">
        <v>177</v>
      </c>
      <c r="K1503" s="1" t="s">
        <v>20</v>
      </c>
      <c r="L1503" s="1" t="s">
        <v>57</v>
      </c>
      <c r="M1503" s="1" t="s">
        <v>178</v>
      </c>
      <c r="O1503">
        <f>F1503*2.94</f>
        <v>17076.166799999999</v>
      </c>
    </row>
    <row r="1504" spans="1:15" x14ac:dyDescent="0.25">
      <c r="A1504" s="1" t="s">
        <v>2102</v>
      </c>
      <c r="B1504" s="2">
        <v>43446</v>
      </c>
      <c r="C1504" s="1" t="s">
        <v>2103</v>
      </c>
      <c r="E1504" s="3">
        <v>2.99</v>
      </c>
      <c r="F1504" s="4">
        <v>2.99</v>
      </c>
      <c r="G1504" s="1">
        <v>2018</v>
      </c>
      <c r="H1504" s="1">
        <v>12</v>
      </c>
      <c r="I1504" s="1" t="s">
        <v>50</v>
      </c>
      <c r="J1504" s="1" t="s">
        <v>51</v>
      </c>
      <c r="K1504" s="1" t="s">
        <v>20</v>
      </c>
      <c r="L1504" s="1" t="s">
        <v>52</v>
      </c>
      <c r="M1504" s="1" t="s">
        <v>53</v>
      </c>
    </row>
    <row r="1505" spans="1:15" x14ac:dyDescent="0.25">
      <c r="A1505" s="1" t="s">
        <v>2104</v>
      </c>
      <c r="B1505" s="2">
        <v>43446</v>
      </c>
      <c r="C1505" s="1" t="s">
        <v>2105</v>
      </c>
      <c r="D1505" s="3">
        <v>20</v>
      </c>
      <c r="E1505" s="3">
        <v>34.47</v>
      </c>
      <c r="F1505" s="4">
        <v>28.72</v>
      </c>
      <c r="G1505" s="1">
        <v>2018</v>
      </c>
      <c r="H1505" s="1">
        <v>12</v>
      </c>
      <c r="I1505" s="1" t="s">
        <v>134</v>
      </c>
      <c r="J1505" s="1" t="s">
        <v>98</v>
      </c>
      <c r="K1505" s="1" t="s">
        <v>20</v>
      </c>
      <c r="L1505" s="1" t="s">
        <v>135</v>
      </c>
      <c r="M1505" s="1" t="s">
        <v>100</v>
      </c>
    </row>
    <row r="1506" spans="1:15" x14ac:dyDescent="0.25">
      <c r="A1506" s="1" t="s">
        <v>2081</v>
      </c>
      <c r="B1506" s="2">
        <v>43446</v>
      </c>
      <c r="C1506" s="1" t="s">
        <v>2106</v>
      </c>
      <c r="E1506" s="3">
        <v>120</v>
      </c>
      <c r="F1506" s="4">
        <v>120</v>
      </c>
      <c r="G1506" s="1">
        <v>2018</v>
      </c>
      <c r="H1506" s="1">
        <v>12</v>
      </c>
      <c r="I1506" s="1" t="s">
        <v>18</v>
      </c>
      <c r="J1506" s="1" t="s">
        <v>19</v>
      </c>
      <c r="K1506" s="1" t="s">
        <v>20</v>
      </c>
      <c r="L1506" s="1" t="s">
        <v>21</v>
      </c>
      <c r="M1506" s="1" t="s">
        <v>22</v>
      </c>
      <c r="O1506">
        <v>1000</v>
      </c>
    </row>
    <row r="1507" spans="1:15" x14ac:dyDescent="0.25">
      <c r="A1507" s="1" t="s">
        <v>2107</v>
      </c>
      <c r="B1507" s="2">
        <v>43451</v>
      </c>
      <c r="C1507" s="1" t="s">
        <v>2108</v>
      </c>
      <c r="E1507" s="3">
        <v>198.41</v>
      </c>
      <c r="F1507" s="4">
        <v>198.41</v>
      </c>
      <c r="G1507" s="1">
        <v>2018</v>
      </c>
      <c r="H1507" s="1">
        <v>12</v>
      </c>
      <c r="I1507" s="1" t="s">
        <v>219</v>
      </c>
      <c r="J1507" s="1" t="s">
        <v>35</v>
      </c>
      <c r="K1507" s="1" t="s">
        <v>20</v>
      </c>
      <c r="L1507" s="1" t="s">
        <v>220</v>
      </c>
      <c r="M1507" s="1" t="s">
        <v>37</v>
      </c>
    </row>
    <row r="1508" spans="1:15" x14ac:dyDescent="0.25">
      <c r="A1508" s="1" t="s">
        <v>2109</v>
      </c>
      <c r="B1508" s="2">
        <v>43451</v>
      </c>
      <c r="C1508" s="1" t="s">
        <v>85</v>
      </c>
      <c r="E1508" s="3">
        <v>512.91999999999996</v>
      </c>
      <c r="F1508" s="4">
        <v>512.91999999999996</v>
      </c>
      <c r="G1508" s="1">
        <v>2018</v>
      </c>
      <c r="H1508" s="1">
        <v>12</v>
      </c>
      <c r="I1508" s="1" t="s">
        <v>86</v>
      </c>
      <c r="J1508" s="1" t="s">
        <v>41</v>
      </c>
      <c r="K1508" s="1" t="s">
        <v>20</v>
      </c>
      <c r="L1508" s="1" t="s">
        <v>87</v>
      </c>
      <c r="M1508" s="1" t="s">
        <v>43</v>
      </c>
      <c r="O1508">
        <f t="shared" ref="O1508:O1520" si="22">F1508/1.26</f>
        <v>407.07936507936506</v>
      </c>
    </row>
    <row r="1509" spans="1:15" x14ac:dyDescent="0.25">
      <c r="A1509" s="1" t="s">
        <v>2109</v>
      </c>
      <c r="B1509" s="2">
        <v>43451</v>
      </c>
      <c r="C1509" s="1" t="s">
        <v>85</v>
      </c>
      <c r="E1509" s="3">
        <v>333.62</v>
      </c>
      <c r="F1509" s="4">
        <v>333.62</v>
      </c>
      <c r="G1509" s="1">
        <v>2018</v>
      </c>
      <c r="H1509" s="1">
        <v>12</v>
      </c>
      <c r="I1509" s="1" t="s">
        <v>86</v>
      </c>
      <c r="J1509" s="1" t="s">
        <v>41</v>
      </c>
      <c r="K1509" s="1" t="s">
        <v>20</v>
      </c>
      <c r="L1509" s="1" t="s">
        <v>87</v>
      </c>
      <c r="M1509" s="1" t="s">
        <v>43</v>
      </c>
      <c r="O1509">
        <f t="shared" si="22"/>
        <v>264.77777777777777</v>
      </c>
    </row>
    <row r="1510" spans="1:15" x14ac:dyDescent="0.25">
      <c r="A1510" s="1" t="s">
        <v>2109</v>
      </c>
      <c r="B1510" s="2">
        <v>43451</v>
      </c>
      <c r="C1510" s="1" t="s">
        <v>85</v>
      </c>
      <c r="E1510" s="3">
        <v>206.15</v>
      </c>
      <c r="F1510" s="4">
        <v>206.15</v>
      </c>
      <c r="G1510" s="1">
        <v>2018</v>
      </c>
      <c r="H1510" s="1">
        <v>12</v>
      </c>
      <c r="I1510" s="1" t="s">
        <v>86</v>
      </c>
      <c r="J1510" s="1" t="s">
        <v>41</v>
      </c>
      <c r="K1510" s="1" t="s">
        <v>20</v>
      </c>
      <c r="L1510" s="1" t="s">
        <v>87</v>
      </c>
      <c r="M1510" s="1" t="s">
        <v>43</v>
      </c>
      <c r="O1510">
        <f t="shared" si="22"/>
        <v>163.61111111111111</v>
      </c>
    </row>
    <row r="1511" spans="1:15" x14ac:dyDescent="0.25">
      <c r="A1511" s="1" t="s">
        <v>2109</v>
      </c>
      <c r="B1511" s="2">
        <v>43451</v>
      </c>
      <c r="C1511" s="1" t="s">
        <v>85</v>
      </c>
      <c r="E1511" s="3">
        <v>176</v>
      </c>
      <c r="F1511" s="4">
        <v>176</v>
      </c>
      <c r="G1511" s="1">
        <v>2018</v>
      </c>
      <c r="H1511" s="1">
        <v>12</v>
      </c>
      <c r="I1511" s="1" t="s">
        <v>86</v>
      </c>
      <c r="J1511" s="1" t="s">
        <v>41</v>
      </c>
      <c r="K1511" s="1" t="s">
        <v>20</v>
      </c>
      <c r="L1511" s="1" t="s">
        <v>87</v>
      </c>
      <c r="M1511" s="1" t="s">
        <v>43</v>
      </c>
      <c r="O1511">
        <f t="shared" si="22"/>
        <v>139.68253968253967</v>
      </c>
    </row>
    <row r="1512" spans="1:15" x14ac:dyDescent="0.25">
      <c r="A1512" s="1" t="s">
        <v>2109</v>
      </c>
      <c r="B1512" s="2">
        <v>43451</v>
      </c>
      <c r="C1512" s="1" t="s">
        <v>85</v>
      </c>
      <c r="D1512" s="3">
        <v>20</v>
      </c>
      <c r="E1512" s="3">
        <v>147.1</v>
      </c>
      <c r="F1512" s="4">
        <v>122.58</v>
      </c>
      <c r="G1512" s="1">
        <v>2018</v>
      </c>
      <c r="H1512" s="1">
        <v>12</v>
      </c>
      <c r="I1512" s="1" t="s">
        <v>34</v>
      </c>
      <c r="J1512" s="1" t="s">
        <v>41</v>
      </c>
      <c r="K1512" s="1" t="s">
        <v>20</v>
      </c>
      <c r="L1512" s="1" t="s">
        <v>36</v>
      </c>
      <c r="M1512" s="1" t="s">
        <v>43</v>
      </c>
      <c r="O1512">
        <f t="shared" si="22"/>
        <v>97.285714285714278</v>
      </c>
    </row>
    <row r="1513" spans="1:15" x14ac:dyDescent="0.25">
      <c r="A1513" s="1" t="s">
        <v>2109</v>
      </c>
      <c r="B1513" s="2">
        <v>43451</v>
      </c>
      <c r="C1513" s="1" t="s">
        <v>85</v>
      </c>
      <c r="E1513" s="3">
        <v>110.44</v>
      </c>
      <c r="F1513" s="4">
        <v>110.44</v>
      </c>
      <c r="G1513" s="1">
        <v>2018</v>
      </c>
      <c r="H1513" s="1">
        <v>12</v>
      </c>
      <c r="I1513" s="1" t="s">
        <v>86</v>
      </c>
      <c r="J1513" s="1" t="s">
        <v>41</v>
      </c>
      <c r="K1513" s="1" t="s">
        <v>20</v>
      </c>
      <c r="L1513" s="1" t="s">
        <v>87</v>
      </c>
      <c r="M1513" s="1" t="s">
        <v>43</v>
      </c>
      <c r="O1513">
        <f t="shared" si="22"/>
        <v>87.650793650793645</v>
      </c>
    </row>
    <row r="1514" spans="1:15" x14ac:dyDescent="0.25">
      <c r="A1514" s="1" t="s">
        <v>2109</v>
      </c>
      <c r="B1514" s="2">
        <v>43451</v>
      </c>
      <c r="C1514" s="1" t="s">
        <v>85</v>
      </c>
      <c r="E1514" s="3">
        <v>90.3</v>
      </c>
      <c r="F1514" s="4">
        <v>90.3</v>
      </c>
      <c r="G1514" s="1">
        <v>2018</v>
      </c>
      <c r="H1514" s="1">
        <v>12</v>
      </c>
      <c r="I1514" s="1" t="s">
        <v>86</v>
      </c>
      <c r="J1514" s="1" t="s">
        <v>41</v>
      </c>
      <c r="K1514" s="1" t="s">
        <v>20</v>
      </c>
      <c r="L1514" s="1" t="s">
        <v>87</v>
      </c>
      <c r="M1514" s="1" t="s">
        <v>43</v>
      </c>
      <c r="O1514">
        <f t="shared" si="22"/>
        <v>71.666666666666657</v>
      </c>
    </row>
    <row r="1515" spans="1:15" x14ac:dyDescent="0.25">
      <c r="A1515" s="1" t="s">
        <v>2109</v>
      </c>
      <c r="B1515" s="2">
        <v>43451</v>
      </c>
      <c r="C1515" s="1" t="s">
        <v>85</v>
      </c>
      <c r="E1515" s="3">
        <v>80.099999999999994</v>
      </c>
      <c r="F1515" s="4">
        <v>80.099999999999994</v>
      </c>
      <c r="G1515" s="1">
        <v>2018</v>
      </c>
      <c r="H1515" s="1">
        <v>12</v>
      </c>
      <c r="I1515" s="1" t="s">
        <v>86</v>
      </c>
      <c r="J1515" s="1" t="s">
        <v>41</v>
      </c>
      <c r="K1515" s="1" t="s">
        <v>20</v>
      </c>
      <c r="L1515" s="1" t="s">
        <v>87</v>
      </c>
      <c r="M1515" s="1" t="s">
        <v>43</v>
      </c>
      <c r="O1515">
        <f t="shared" si="22"/>
        <v>63.571428571428569</v>
      </c>
    </row>
    <row r="1516" spans="1:15" x14ac:dyDescent="0.25">
      <c r="A1516" s="1" t="s">
        <v>2109</v>
      </c>
      <c r="B1516" s="2">
        <v>43451</v>
      </c>
      <c r="C1516" s="1" t="s">
        <v>85</v>
      </c>
      <c r="D1516" s="3">
        <v>20</v>
      </c>
      <c r="E1516" s="3">
        <v>91.6</v>
      </c>
      <c r="F1516" s="4">
        <v>76.33</v>
      </c>
      <c r="G1516" s="1">
        <v>2018</v>
      </c>
      <c r="H1516" s="1">
        <v>12</v>
      </c>
      <c r="I1516" s="1" t="s">
        <v>34</v>
      </c>
      <c r="J1516" s="1" t="s">
        <v>41</v>
      </c>
      <c r="K1516" s="1" t="s">
        <v>20</v>
      </c>
      <c r="L1516" s="1" t="s">
        <v>36</v>
      </c>
      <c r="M1516" s="1" t="s">
        <v>43</v>
      </c>
      <c r="O1516">
        <f t="shared" si="22"/>
        <v>60.579365079365076</v>
      </c>
    </row>
    <row r="1517" spans="1:15" x14ac:dyDescent="0.25">
      <c r="A1517" s="1" t="s">
        <v>2109</v>
      </c>
      <c r="B1517" s="2">
        <v>43451</v>
      </c>
      <c r="C1517" s="1" t="s">
        <v>85</v>
      </c>
      <c r="D1517" s="3">
        <v>20</v>
      </c>
      <c r="E1517" s="3">
        <v>84</v>
      </c>
      <c r="F1517" s="4">
        <v>70</v>
      </c>
      <c r="G1517" s="1">
        <v>2018</v>
      </c>
      <c r="H1517" s="1">
        <v>12</v>
      </c>
      <c r="I1517" s="1" t="s">
        <v>56</v>
      </c>
      <c r="J1517" s="1" t="s">
        <v>41</v>
      </c>
      <c r="K1517" s="1" t="s">
        <v>20</v>
      </c>
      <c r="L1517" s="1" t="s">
        <v>57</v>
      </c>
      <c r="M1517" s="1" t="s">
        <v>43</v>
      </c>
      <c r="O1517">
        <f t="shared" si="22"/>
        <v>55.555555555555557</v>
      </c>
    </row>
    <row r="1518" spans="1:15" x14ac:dyDescent="0.25">
      <c r="A1518" s="1" t="s">
        <v>2109</v>
      </c>
      <c r="B1518" s="2">
        <v>43451</v>
      </c>
      <c r="C1518" s="1" t="s">
        <v>85</v>
      </c>
      <c r="E1518" s="3">
        <v>48.67</v>
      </c>
      <c r="F1518" s="4">
        <v>48.67</v>
      </c>
      <c r="G1518" s="1">
        <v>2018</v>
      </c>
      <c r="H1518" s="1">
        <v>12</v>
      </c>
      <c r="I1518" s="1" t="s">
        <v>86</v>
      </c>
      <c r="J1518" s="1" t="s">
        <v>478</v>
      </c>
      <c r="K1518" s="1" t="s">
        <v>20</v>
      </c>
      <c r="L1518" s="1" t="s">
        <v>87</v>
      </c>
      <c r="M1518" s="1" t="s">
        <v>479</v>
      </c>
      <c r="O1518">
        <f t="shared" si="22"/>
        <v>38.626984126984127</v>
      </c>
    </row>
    <row r="1519" spans="1:15" x14ac:dyDescent="0.25">
      <c r="A1519" s="1" t="s">
        <v>2109</v>
      </c>
      <c r="B1519" s="2">
        <v>43451</v>
      </c>
      <c r="C1519" s="1" t="s">
        <v>85</v>
      </c>
      <c r="E1519" s="3">
        <v>31.2</v>
      </c>
      <c r="F1519" s="4">
        <v>31.2</v>
      </c>
      <c r="G1519" s="1">
        <v>2018</v>
      </c>
      <c r="H1519" s="1">
        <v>12</v>
      </c>
      <c r="I1519" s="1" t="s">
        <v>86</v>
      </c>
      <c r="J1519" s="1" t="s">
        <v>41</v>
      </c>
      <c r="K1519" s="1" t="s">
        <v>20</v>
      </c>
      <c r="L1519" s="1" t="s">
        <v>87</v>
      </c>
      <c r="M1519" s="1" t="s">
        <v>43</v>
      </c>
      <c r="O1519">
        <f t="shared" si="22"/>
        <v>24.761904761904763</v>
      </c>
    </row>
    <row r="1520" spans="1:15" x14ac:dyDescent="0.25">
      <c r="A1520" s="1" t="s">
        <v>2109</v>
      </c>
      <c r="B1520" s="2">
        <v>43451</v>
      </c>
      <c r="C1520" s="1" t="s">
        <v>85</v>
      </c>
      <c r="E1520" s="3">
        <v>20.03</v>
      </c>
      <c r="F1520" s="4">
        <v>20.03</v>
      </c>
      <c r="G1520" s="1">
        <v>2018</v>
      </c>
      <c r="H1520" s="1">
        <v>12</v>
      </c>
      <c r="I1520" s="1" t="s">
        <v>86</v>
      </c>
      <c r="J1520" s="1" t="s">
        <v>41</v>
      </c>
      <c r="K1520" s="1" t="s">
        <v>20</v>
      </c>
      <c r="L1520" s="1" t="s">
        <v>87</v>
      </c>
      <c r="M1520" s="1" t="s">
        <v>43</v>
      </c>
      <c r="O1520">
        <f t="shared" si="22"/>
        <v>15.896825396825397</v>
      </c>
    </row>
    <row r="1521" spans="1:15" x14ac:dyDescent="0.25">
      <c r="A1521" s="1" t="s">
        <v>2110</v>
      </c>
      <c r="B1521" s="2">
        <v>43451</v>
      </c>
      <c r="C1521" s="1" t="s">
        <v>2111</v>
      </c>
      <c r="D1521" s="3">
        <v>20</v>
      </c>
      <c r="E1521" s="3">
        <v>50.58</v>
      </c>
      <c r="F1521" s="4">
        <v>42.15</v>
      </c>
      <c r="G1521" s="1">
        <v>2018</v>
      </c>
      <c r="H1521" s="1">
        <v>12</v>
      </c>
      <c r="I1521" s="1" t="s">
        <v>70</v>
      </c>
      <c r="J1521" s="1" t="s">
        <v>51</v>
      </c>
      <c r="K1521" s="1" t="s">
        <v>20</v>
      </c>
      <c r="L1521" s="1" t="s">
        <v>71</v>
      </c>
      <c r="M1521" s="1" t="s">
        <v>53</v>
      </c>
      <c r="O1521">
        <f>F1521*1.333</f>
        <v>56.185949999999998</v>
      </c>
    </row>
    <row r="1522" spans="1:15" x14ac:dyDescent="0.25">
      <c r="A1522" s="1" t="s">
        <v>2112</v>
      </c>
      <c r="B1522" s="2">
        <v>43451</v>
      </c>
      <c r="C1522" s="1" t="s">
        <v>2113</v>
      </c>
      <c r="E1522" s="3">
        <v>32.1</v>
      </c>
      <c r="F1522" s="4">
        <v>32.1</v>
      </c>
      <c r="G1522" s="1">
        <v>2018</v>
      </c>
      <c r="H1522" s="1">
        <v>12</v>
      </c>
      <c r="I1522" s="1" t="s">
        <v>40</v>
      </c>
      <c r="J1522" s="1" t="s">
        <v>369</v>
      </c>
      <c r="K1522" s="1" t="s">
        <v>20</v>
      </c>
      <c r="L1522" s="1" t="s">
        <v>42</v>
      </c>
      <c r="M1522" s="1" t="s">
        <v>370</v>
      </c>
      <c r="O1522">
        <f>F1522*120</f>
        <v>3852</v>
      </c>
    </row>
    <row r="1523" spans="1:15" x14ac:dyDescent="0.25">
      <c r="A1523" s="1" t="s">
        <v>2112</v>
      </c>
      <c r="B1523" s="2">
        <v>43451</v>
      </c>
      <c r="C1523" s="1" t="s">
        <v>2114</v>
      </c>
      <c r="E1523" s="3">
        <v>45.34</v>
      </c>
      <c r="F1523" s="4">
        <v>45.34</v>
      </c>
      <c r="G1523" s="1">
        <v>2018</v>
      </c>
      <c r="H1523" s="1">
        <v>12</v>
      </c>
      <c r="I1523" s="1" t="s">
        <v>40</v>
      </c>
      <c r="J1523" s="1" t="s">
        <v>35</v>
      </c>
      <c r="K1523" s="1" t="s">
        <v>20</v>
      </c>
      <c r="L1523" s="1" t="s">
        <v>42</v>
      </c>
      <c r="M1523" s="1" t="s">
        <v>37</v>
      </c>
      <c r="O1523">
        <f>F1523*47.42</f>
        <v>2150.0228000000002</v>
      </c>
    </row>
    <row r="1524" spans="1:15" x14ac:dyDescent="0.25">
      <c r="A1524" s="1" t="s">
        <v>2115</v>
      </c>
      <c r="B1524" s="2">
        <v>43451</v>
      </c>
      <c r="C1524" s="1" t="s">
        <v>29</v>
      </c>
      <c r="E1524" s="3">
        <v>4.4800000000000004</v>
      </c>
      <c r="F1524" s="4">
        <v>4.4800000000000004</v>
      </c>
      <c r="G1524" s="1">
        <v>2018</v>
      </c>
      <c r="H1524" s="1">
        <v>12</v>
      </c>
      <c r="I1524" s="1" t="s">
        <v>30</v>
      </c>
      <c r="J1524" s="1" t="s">
        <v>25</v>
      </c>
      <c r="K1524" s="1" t="s">
        <v>20</v>
      </c>
      <c r="L1524" s="1" t="s">
        <v>31</v>
      </c>
      <c r="M1524" s="1" t="s">
        <v>27</v>
      </c>
    </row>
    <row r="1525" spans="1:15" x14ac:dyDescent="0.25">
      <c r="A1525" s="1" t="s">
        <v>2116</v>
      </c>
      <c r="B1525" s="2">
        <v>43451</v>
      </c>
      <c r="C1525" s="1" t="s">
        <v>29</v>
      </c>
      <c r="E1525" s="3">
        <v>175.35</v>
      </c>
      <c r="F1525" s="4">
        <v>175.35</v>
      </c>
      <c r="G1525" s="1">
        <v>2018</v>
      </c>
      <c r="H1525" s="1">
        <v>12</v>
      </c>
      <c r="I1525" s="1" t="s">
        <v>30</v>
      </c>
      <c r="J1525" s="1" t="s">
        <v>25</v>
      </c>
      <c r="K1525" s="1" t="s">
        <v>20</v>
      </c>
      <c r="L1525" s="1" t="s">
        <v>31</v>
      </c>
      <c r="M1525" s="1" t="s">
        <v>27</v>
      </c>
    </row>
    <row r="1526" spans="1:15" x14ac:dyDescent="0.25">
      <c r="A1526" s="1" t="s">
        <v>2117</v>
      </c>
      <c r="B1526" s="2">
        <v>43451</v>
      </c>
      <c r="C1526" s="1" t="s">
        <v>2118</v>
      </c>
      <c r="E1526" s="3">
        <v>9.99</v>
      </c>
      <c r="F1526" s="4">
        <v>9.99</v>
      </c>
      <c r="G1526" s="1">
        <v>2018</v>
      </c>
      <c r="H1526" s="1">
        <v>12</v>
      </c>
      <c r="I1526" s="1" t="s">
        <v>111</v>
      </c>
      <c r="J1526" s="1" t="s">
        <v>35</v>
      </c>
      <c r="K1526" s="1" t="s">
        <v>20</v>
      </c>
      <c r="L1526" s="1" t="s">
        <v>112</v>
      </c>
      <c r="M1526" s="1" t="s">
        <v>37</v>
      </c>
      <c r="O1526">
        <f>F1526*7.89</f>
        <v>78.821100000000001</v>
      </c>
    </row>
    <row r="1527" spans="1:15" x14ac:dyDescent="0.25">
      <c r="A1527" s="1" t="s">
        <v>2109</v>
      </c>
      <c r="B1527" s="2">
        <v>43451</v>
      </c>
      <c r="C1527" s="1" t="s">
        <v>59</v>
      </c>
      <c r="E1527" s="3">
        <v>61</v>
      </c>
      <c r="F1527" s="4">
        <v>61</v>
      </c>
      <c r="G1527" s="1">
        <v>2018</v>
      </c>
      <c r="H1527" s="1">
        <v>12</v>
      </c>
      <c r="I1527" s="1" t="s">
        <v>86</v>
      </c>
      <c r="J1527" s="1" t="s">
        <v>41</v>
      </c>
      <c r="K1527" s="1" t="s">
        <v>20</v>
      </c>
      <c r="L1527" s="1" t="s">
        <v>87</v>
      </c>
      <c r="M1527" s="1" t="s">
        <v>43</v>
      </c>
    </row>
    <row r="1528" spans="1:15" x14ac:dyDescent="0.25">
      <c r="A1528" s="1" t="s">
        <v>2119</v>
      </c>
      <c r="B1528" s="2">
        <v>43452</v>
      </c>
      <c r="C1528" s="1" t="s">
        <v>2120</v>
      </c>
      <c r="E1528" s="3">
        <v>343.86</v>
      </c>
      <c r="F1528" s="4">
        <v>343.86</v>
      </c>
      <c r="G1528" s="1">
        <v>2018</v>
      </c>
      <c r="H1528" s="1">
        <v>12</v>
      </c>
      <c r="I1528" s="1" t="s">
        <v>134</v>
      </c>
      <c r="J1528" s="1" t="s">
        <v>144</v>
      </c>
      <c r="K1528" s="1" t="s">
        <v>20</v>
      </c>
      <c r="L1528" s="1" t="s">
        <v>135</v>
      </c>
      <c r="M1528" s="1" t="s">
        <v>145</v>
      </c>
    </row>
    <row r="1529" spans="1:15" x14ac:dyDescent="0.25">
      <c r="A1529" s="1" t="s">
        <v>2121</v>
      </c>
      <c r="B1529" s="2">
        <v>43452</v>
      </c>
      <c r="C1529" s="1" t="s">
        <v>2122</v>
      </c>
      <c r="E1529" s="3">
        <v>221.28</v>
      </c>
      <c r="F1529" s="4">
        <v>221.28</v>
      </c>
      <c r="G1529" s="1">
        <v>2018</v>
      </c>
      <c r="H1529" s="1">
        <v>12</v>
      </c>
      <c r="I1529" s="1" t="s">
        <v>134</v>
      </c>
      <c r="J1529" s="1" t="s">
        <v>144</v>
      </c>
      <c r="K1529" s="1" t="s">
        <v>20</v>
      </c>
      <c r="L1529" s="1" t="s">
        <v>135</v>
      </c>
      <c r="M1529" s="1" t="s">
        <v>145</v>
      </c>
    </row>
    <row r="1530" spans="1:15" x14ac:dyDescent="0.25">
      <c r="A1530" s="1" t="s">
        <v>2123</v>
      </c>
      <c r="B1530" s="2">
        <v>43454</v>
      </c>
      <c r="C1530" s="1" t="s">
        <v>2124</v>
      </c>
      <c r="D1530" s="3">
        <v>20</v>
      </c>
      <c r="E1530" s="3">
        <v>54.26</v>
      </c>
      <c r="F1530" s="4">
        <v>45.22</v>
      </c>
      <c r="G1530" s="1">
        <v>2018</v>
      </c>
      <c r="H1530" s="1">
        <v>12</v>
      </c>
      <c r="I1530" s="1" t="s">
        <v>34</v>
      </c>
      <c r="J1530" s="1" t="s">
        <v>35</v>
      </c>
      <c r="K1530" s="1" t="s">
        <v>20</v>
      </c>
      <c r="L1530" s="1" t="s">
        <v>36</v>
      </c>
      <c r="M1530" s="1" t="s">
        <v>37</v>
      </c>
      <c r="O1530">
        <f>F1530*14.92</f>
        <v>674.68240000000003</v>
      </c>
    </row>
    <row r="1531" spans="1:15" x14ac:dyDescent="0.25">
      <c r="A1531" s="1" t="s">
        <v>2125</v>
      </c>
      <c r="B1531" s="2">
        <v>43454</v>
      </c>
      <c r="C1531" s="1" t="s">
        <v>2126</v>
      </c>
      <c r="D1531" s="3">
        <v>20</v>
      </c>
      <c r="E1531" s="3">
        <v>7.15</v>
      </c>
      <c r="F1531" s="4">
        <v>5.96</v>
      </c>
      <c r="G1531" s="1">
        <v>2018</v>
      </c>
      <c r="H1531" s="1">
        <v>12</v>
      </c>
      <c r="I1531" s="1" t="s">
        <v>56</v>
      </c>
      <c r="J1531" s="1" t="s">
        <v>35</v>
      </c>
      <c r="K1531" s="1" t="s">
        <v>20</v>
      </c>
      <c r="L1531" s="1" t="s">
        <v>57</v>
      </c>
      <c r="M1531" s="1" t="s">
        <v>37</v>
      </c>
      <c r="O1531">
        <f>F1531*50</f>
        <v>298</v>
      </c>
    </row>
    <row r="1532" spans="1:15" x14ac:dyDescent="0.25">
      <c r="A1532" s="1" t="s">
        <v>2127</v>
      </c>
      <c r="B1532" s="2">
        <v>43454</v>
      </c>
      <c r="C1532" s="1" t="s">
        <v>2128</v>
      </c>
      <c r="D1532" s="3">
        <v>20</v>
      </c>
      <c r="E1532" s="3">
        <v>319.52</v>
      </c>
      <c r="F1532" s="4">
        <v>266.27</v>
      </c>
      <c r="G1532" s="1">
        <v>2018</v>
      </c>
      <c r="H1532" s="1">
        <v>12</v>
      </c>
      <c r="I1532" s="1" t="s">
        <v>34</v>
      </c>
      <c r="J1532" s="1" t="s">
        <v>237</v>
      </c>
      <c r="K1532" s="1" t="s">
        <v>20</v>
      </c>
      <c r="L1532" s="1" t="s">
        <v>36</v>
      </c>
      <c r="M1532" s="1" t="s">
        <v>238</v>
      </c>
      <c r="O1532" s="1">
        <f>F1532*23</f>
        <v>6124.2099999999991</v>
      </c>
    </row>
    <row r="1533" spans="1:15" x14ac:dyDescent="0.25">
      <c r="A1533" s="1" t="s">
        <v>2129</v>
      </c>
      <c r="B1533" s="2">
        <v>43454</v>
      </c>
      <c r="C1533" s="1" t="s">
        <v>2130</v>
      </c>
      <c r="E1533" s="3">
        <v>42.4</v>
      </c>
      <c r="F1533" s="4">
        <v>42.4</v>
      </c>
      <c r="G1533" s="1">
        <v>2018</v>
      </c>
      <c r="H1533" s="1">
        <v>12</v>
      </c>
      <c r="I1533" s="1" t="s">
        <v>91</v>
      </c>
      <c r="J1533" s="1" t="s">
        <v>35</v>
      </c>
      <c r="K1533" s="1" t="s">
        <v>20</v>
      </c>
      <c r="L1533" s="1" t="s">
        <v>93</v>
      </c>
      <c r="M1533" s="1" t="s">
        <v>37</v>
      </c>
      <c r="O1533">
        <f>F1533*1850</f>
        <v>78440</v>
      </c>
    </row>
    <row r="1534" spans="1:15" x14ac:dyDescent="0.25">
      <c r="A1534" s="1" t="s">
        <v>2131</v>
      </c>
      <c r="B1534" s="2">
        <v>43454</v>
      </c>
      <c r="C1534" s="1" t="s">
        <v>2132</v>
      </c>
      <c r="D1534" s="3">
        <v>20</v>
      </c>
      <c r="E1534" s="3">
        <v>42.6</v>
      </c>
      <c r="F1534" s="4">
        <v>35.5</v>
      </c>
      <c r="G1534" s="1">
        <v>2018</v>
      </c>
      <c r="H1534" s="1">
        <v>12</v>
      </c>
      <c r="I1534" s="1" t="s">
        <v>34</v>
      </c>
      <c r="J1534" s="1" t="s">
        <v>378</v>
      </c>
      <c r="K1534" s="1" t="s">
        <v>20</v>
      </c>
      <c r="L1534" s="1" t="s">
        <v>36</v>
      </c>
      <c r="M1534" s="1" t="s">
        <v>379</v>
      </c>
    </row>
    <row r="1535" spans="1:15" x14ac:dyDescent="0.25">
      <c r="A1535" s="1" t="s">
        <v>2133</v>
      </c>
      <c r="B1535" s="2">
        <v>43454</v>
      </c>
      <c r="C1535" s="1" t="s">
        <v>2134</v>
      </c>
      <c r="E1535" s="3">
        <v>65.37</v>
      </c>
      <c r="F1535" s="4">
        <v>65.37</v>
      </c>
      <c r="G1535" s="1">
        <v>2018</v>
      </c>
      <c r="H1535" s="1">
        <v>12</v>
      </c>
      <c r="I1535" s="1" t="s">
        <v>97</v>
      </c>
      <c r="J1535" s="1" t="s">
        <v>35</v>
      </c>
      <c r="K1535" s="1" t="s">
        <v>20</v>
      </c>
      <c r="L1535" s="1" t="s">
        <v>99</v>
      </c>
      <c r="M1535" s="1" t="s">
        <v>37</v>
      </c>
      <c r="O1535">
        <f>F1535*1850</f>
        <v>120934.50000000001</v>
      </c>
    </row>
    <row r="1536" spans="1:15" x14ac:dyDescent="0.25">
      <c r="A1536" s="1" t="s">
        <v>2135</v>
      </c>
      <c r="B1536" s="2">
        <v>43454</v>
      </c>
      <c r="C1536" s="1" t="s">
        <v>2136</v>
      </c>
      <c r="E1536" s="3">
        <v>76.239999999999995</v>
      </c>
      <c r="F1536" s="4">
        <v>76.239999999999995</v>
      </c>
      <c r="G1536" s="1">
        <v>2018</v>
      </c>
      <c r="H1536" s="1">
        <v>12</v>
      </c>
      <c r="I1536" s="1" t="s">
        <v>91</v>
      </c>
      <c r="J1536" s="1" t="s">
        <v>35</v>
      </c>
      <c r="K1536" s="1" t="s">
        <v>20</v>
      </c>
      <c r="L1536" s="1" t="s">
        <v>93</v>
      </c>
      <c r="M1536" s="1" t="s">
        <v>37</v>
      </c>
    </row>
    <row r="1537" spans="1:15" x14ac:dyDescent="0.25">
      <c r="A1537" s="1" t="s">
        <v>2137</v>
      </c>
      <c r="B1537" s="2">
        <v>43455</v>
      </c>
      <c r="C1537" s="1" t="s">
        <v>2138</v>
      </c>
      <c r="E1537" s="3">
        <v>52.78</v>
      </c>
      <c r="F1537" s="4">
        <v>52.78</v>
      </c>
      <c r="G1537" s="1">
        <v>2018</v>
      </c>
      <c r="H1537" s="1">
        <v>12</v>
      </c>
      <c r="I1537" s="1" t="s">
        <v>18</v>
      </c>
      <c r="J1537" s="1" t="s">
        <v>119</v>
      </c>
      <c r="K1537" s="1" t="s">
        <v>20</v>
      </c>
      <c r="L1537" s="1" t="s">
        <v>21</v>
      </c>
      <c r="M1537" s="1" t="s">
        <v>120</v>
      </c>
      <c r="O1537">
        <f>F1537*12.5</f>
        <v>659.75</v>
      </c>
    </row>
    <row r="1538" spans="1:15" x14ac:dyDescent="0.25">
      <c r="A1538" s="1" t="s">
        <v>2139</v>
      </c>
      <c r="B1538" s="2">
        <v>43455</v>
      </c>
      <c r="C1538" s="1" t="s">
        <v>488</v>
      </c>
      <c r="D1538" s="3">
        <v>20</v>
      </c>
      <c r="E1538" s="3">
        <v>6270.72</v>
      </c>
      <c r="F1538" s="4">
        <v>5225.6000000000004</v>
      </c>
      <c r="G1538" s="1">
        <v>2018</v>
      </c>
      <c r="H1538" s="1">
        <v>12</v>
      </c>
      <c r="I1538" s="1" t="s">
        <v>56</v>
      </c>
      <c r="J1538" s="1" t="s">
        <v>177</v>
      </c>
      <c r="K1538" s="1" t="s">
        <v>20</v>
      </c>
      <c r="L1538" s="1" t="s">
        <v>57</v>
      </c>
      <c r="M1538" s="1" t="s">
        <v>178</v>
      </c>
      <c r="O1538">
        <v>2430512</v>
      </c>
    </row>
    <row r="1539" spans="1:15" x14ac:dyDescent="0.25">
      <c r="A1539" s="1" t="s">
        <v>2140</v>
      </c>
      <c r="B1539" s="2">
        <v>43455</v>
      </c>
      <c r="C1539" s="1" t="s">
        <v>2141</v>
      </c>
      <c r="D1539" s="3">
        <v>20</v>
      </c>
      <c r="E1539" s="3">
        <v>1056</v>
      </c>
      <c r="F1539" s="4">
        <v>880</v>
      </c>
      <c r="G1539" s="1">
        <v>2018</v>
      </c>
      <c r="H1539" s="1">
        <v>12</v>
      </c>
      <c r="I1539" s="1" t="s">
        <v>56</v>
      </c>
      <c r="J1539" s="1" t="s">
        <v>177</v>
      </c>
      <c r="K1539" s="1" t="s">
        <v>20</v>
      </c>
      <c r="L1539" s="1" t="s">
        <v>57</v>
      </c>
      <c r="M1539" s="1" t="s">
        <v>178</v>
      </c>
      <c r="O1539">
        <f>F1539*117</f>
        <v>102960</v>
      </c>
    </row>
    <row r="1540" spans="1:15" x14ac:dyDescent="0.25">
      <c r="A1540" s="1" t="s">
        <v>2142</v>
      </c>
      <c r="B1540" s="2">
        <v>43455</v>
      </c>
      <c r="C1540" s="1" t="s">
        <v>7907</v>
      </c>
      <c r="D1540" s="3">
        <v>20</v>
      </c>
      <c r="E1540" s="3">
        <v>61.24</v>
      </c>
      <c r="F1540" s="4">
        <v>51.03</v>
      </c>
      <c r="G1540" s="1">
        <v>2018</v>
      </c>
      <c r="H1540" s="1">
        <v>12</v>
      </c>
      <c r="I1540" s="1" t="s">
        <v>111</v>
      </c>
      <c r="J1540" s="1" t="s">
        <v>98</v>
      </c>
      <c r="K1540" s="1" t="s">
        <v>20</v>
      </c>
      <c r="L1540" s="1" t="s">
        <v>112</v>
      </c>
      <c r="M1540" s="1" t="s">
        <v>100</v>
      </c>
    </row>
    <row r="1541" spans="1:15" x14ac:dyDescent="0.25">
      <c r="A1541" s="1" t="s">
        <v>2142</v>
      </c>
      <c r="B1541" s="2">
        <v>43455</v>
      </c>
      <c r="C1541" s="1" t="s">
        <v>7907</v>
      </c>
      <c r="E1541" s="3">
        <v>61.23</v>
      </c>
      <c r="F1541" s="4">
        <v>61.23</v>
      </c>
      <c r="G1541" s="1">
        <v>2018</v>
      </c>
      <c r="H1541" s="1">
        <v>12</v>
      </c>
      <c r="I1541" s="1" t="s">
        <v>111</v>
      </c>
      <c r="J1541" s="1" t="s">
        <v>98</v>
      </c>
      <c r="K1541" s="1" t="s">
        <v>20</v>
      </c>
      <c r="L1541" s="1" t="s">
        <v>112</v>
      </c>
      <c r="M1541" s="1" t="s">
        <v>100</v>
      </c>
    </row>
    <row r="1542" spans="1:15" x14ac:dyDescent="0.25">
      <c r="A1542" s="1" t="s">
        <v>2143</v>
      </c>
      <c r="B1542" s="2">
        <v>43455</v>
      </c>
      <c r="C1542" s="1" t="s">
        <v>2144</v>
      </c>
      <c r="D1542" s="3">
        <v>20</v>
      </c>
      <c r="E1542" s="3">
        <v>624</v>
      </c>
      <c r="F1542" s="4">
        <v>520</v>
      </c>
      <c r="G1542" s="1">
        <v>2018</v>
      </c>
      <c r="H1542" s="1">
        <v>12</v>
      </c>
      <c r="I1542" s="1" t="s">
        <v>70</v>
      </c>
      <c r="J1542" s="1" t="s">
        <v>19</v>
      </c>
      <c r="K1542" s="1" t="s">
        <v>20</v>
      </c>
      <c r="L1542" s="1" t="s">
        <v>71</v>
      </c>
      <c r="M1542" s="1" t="s">
        <v>22</v>
      </c>
    </row>
    <row r="1543" spans="1:15" x14ac:dyDescent="0.25">
      <c r="A1543" s="1" t="s">
        <v>2145</v>
      </c>
      <c r="B1543" s="2">
        <v>43455</v>
      </c>
      <c r="C1543" s="1" t="s">
        <v>2146</v>
      </c>
      <c r="E1543" s="3">
        <v>19.96</v>
      </c>
      <c r="F1543" s="4">
        <v>19.96</v>
      </c>
      <c r="G1543" s="1">
        <v>2018</v>
      </c>
      <c r="H1543" s="1">
        <v>12</v>
      </c>
      <c r="I1543" s="1" t="s">
        <v>86</v>
      </c>
      <c r="J1543" s="1" t="s">
        <v>35</v>
      </c>
      <c r="K1543" s="1" t="s">
        <v>20</v>
      </c>
      <c r="L1543" s="1" t="s">
        <v>87</v>
      </c>
      <c r="M1543" s="1" t="s">
        <v>37</v>
      </c>
    </row>
    <row r="1544" spans="1:15" x14ac:dyDescent="0.25">
      <c r="A1544" s="1" t="s">
        <v>2145</v>
      </c>
      <c r="B1544" s="2">
        <v>43455</v>
      </c>
      <c r="C1544" s="1" t="s">
        <v>2147</v>
      </c>
      <c r="D1544" s="3">
        <v>20</v>
      </c>
      <c r="E1544" s="3">
        <v>135.80000000000001</v>
      </c>
      <c r="F1544" s="4">
        <v>113.17</v>
      </c>
      <c r="G1544" s="1">
        <v>2018</v>
      </c>
      <c r="H1544" s="1">
        <v>12</v>
      </c>
      <c r="I1544" s="1" t="s">
        <v>70</v>
      </c>
      <c r="J1544" s="1" t="s">
        <v>35</v>
      </c>
      <c r="K1544" s="1" t="s">
        <v>20</v>
      </c>
      <c r="L1544" s="1" t="s">
        <v>71</v>
      </c>
      <c r="M1544" s="1" t="s">
        <v>37</v>
      </c>
    </row>
    <row r="1545" spans="1:15" x14ac:dyDescent="0.25">
      <c r="A1545" s="1" t="s">
        <v>2148</v>
      </c>
      <c r="B1545" s="2">
        <v>43455</v>
      </c>
      <c r="C1545" s="1" t="s">
        <v>2149</v>
      </c>
      <c r="E1545" s="3">
        <v>23.94</v>
      </c>
      <c r="F1545" s="4">
        <v>23.94</v>
      </c>
      <c r="G1545" s="1">
        <v>2018</v>
      </c>
      <c r="H1545" s="1">
        <v>12</v>
      </c>
      <c r="I1545" s="1" t="s">
        <v>91</v>
      </c>
      <c r="J1545" s="1" t="s">
        <v>92</v>
      </c>
      <c r="K1545" s="1" t="s">
        <v>20</v>
      </c>
      <c r="L1545" s="1" t="s">
        <v>93</v>
      </c>
      <c r="M1545" s="1" t="s">
        <v>94</v>
      </c>
    </row>
    <row r="1546" spans="1:15" x14ac:dyDescent="0.25">
      <c r="A1546" s="1" t="s">
        <v>2150</v>
      </c>
      <c r="B1546" s="2">
        <v>43455</v>
      </c>
      <c r="C1546" s="1" t="s">
        <v>285</v>
      </c>
      <c r="D1546" s="3">
        <v>20</v>
      </c>
      <c r="E1546" s="3">
        <v>72</v>
      </c>
      <c r="F1546" s="4">
        <v>60</v>
      </c>
      <c r="G1546" s="1">
        <v>2018</v>
      </c>
      <c r="H1546" s="1">
        <v>12</v>
      </c>
      <c r="I1546" s="1" t="s">
        <v>70</v>
      </c>
      <c r="J1546" s="1" t="s">
        <v>35</v>
      </c>
      <c r="K1546" s="1" t="s">
        <v>20</v>
      </c>
      <c r="L1546" s="1" t="s">
        <v>71</v>
      </c>
      <c r="M1546" s="1" t="s">
        <v>37</v>
      </c>
      <c r="O1546">
        <f>F1546*66.37</f>
        <v>3982.2000000000003</v>
      </c>
    </row>
    <row r="1547" spans="1:15" x14ac:dyDescent="0.25">
      <c r="A1547" s="1" t="s">
        <v>2151</v>
      </c>
      <c r="B1547" s="2">
        <v>43455</v>
      </c>
      <c r="C1547" s="1" t="s">
        <v>2152</v>
      </c>
      <c r="E1547" s="3">
        <v>120.67</v>
      </c>
      <c r="F1547" s="4">
        <v>120.67</v>
      </c>
      <c r="G1547" s="1">
        <v>2018</v>
      </c>
      <c r="H1547" s="1">
        <v>12</v>
      </c>
      <c r="I1547" s="1" t="s">
        <v>86</v>
      </c>
      <c r="J1547" s="1" t="s">
        <v>35</v>
      </c>
      <c r="K1547" s="1" t="s">
        <v>20</v>
      </c>
      <c r="L1547" s="1" t="s">
        <v>87</v>
      </c>
      <c r="M1547" s="1" t="s">
        <v>37</v>
      </c>
      <c r="O1547">
        <f>F1547*4.8</f>
        <v>579.21600000000001</v>
      </c>
    </row>
    <row r="1548" spans="1:15" x14ac:dyDescent="0.25">
      <c r="A1548" s="1" t="s">
        <v>2153</v>
      </c>
      <c r="B1548" s="2">
        <v>43455</v>
      </c>
      <c r="C1548" s="1" t="s">
        <v>2154</v>
      </c>
      <c r="E1548" s="3">
        <v>34.299999999999997</v>
      </c>
      <c r="F1548" s="4">
        <v>34.299999999999997</v>
      </c>
      <c r="G1548" s="1">
        <v>2018</v>
      </c>
      <c r="H1548" s="1">
        <v>12</v>
      </c>
      <c r="I1548" s="1" t="s">
        <v>40</v>
      </c>
      <c r="J1548" s="1" t="s">
        <v>35</v>
      </c>
      <c r="K1548" s="1" t="s">
        <v>20</v>
      </c>
      <c r="L1548" s="1" t="s">
        <v>42</v>
      </c>
      <c r="M1548" s="1" t="s">
        <v>37</v>
      </c>
    </row>
    <row r="1549" spans="1:15" x14ac:dyDescent="0.25">
      <c r="A1549" s="1" t="s">
        <v>2155</v>
      </c>
      <c r="B1549" s="2">
        <v>43462</v>
      </c>
      <c r="C1549" s="1" t="s">
        <v>2156</v>
      </c>
      <c r="D1549" s="3">
        <v>20</v>
      </c>
      <c r="E1549" s="3">
        <v>18.43</v>
      </c>
      <c r="F1549" s="4">
        <v>15.36</v>
      </c>
      <c r="G1549" s="1">
        <v>2018</v>
      </c>
      <c r="H1549" s="1">
        <v>12</v>
      </c>
      <c r="I1549" s="1" t="s">
        <v>134</v>
      </c>
      <c r="J1549" s="1" t="s">
        <v>51</v>
      </c>
      <c r="K1549" s="1" t="s">
        <v>20</v>
      </c>
      <c r="L1549" s="1" t="s">
        <v>135</v>
      </c>
      <c r="M1549" s="1" t="s">
        <v>53</v>
      </c>
      <c r="O1549">
        <f>F1549*191</f>
        <v>2933.7599999999998</v>
      </c>
    </row>
    <row r="1550" spans="1:15" x14ac:dyDescent="0.25">
      <c r="A1550" s="1" t="s">
        <v>2157</v>
      </c>
      <c r="B1550" s="2">
        <v>43462</v>
      </c>
      <c r="C1550" s="1" t="s">
        <v>2158</v>
      </c>
      <c r="E1550" s="3">
        <v>175.06</v>
      </c>
      <c r="F1550" s="4">
        <v>175.06</v>
      </c>
      <c r="G1550" s="1">
        <v>2018</v>
      </c>
      <c r="H1550" s="1">
        <v>12</v>
      </c>
      <c r="I1550" s="1" t="s">
        <v>24</v>
      </c>
      <c r="J1550" s="1" t="s">
        <v>25</v>
      </c>
      <c r="K1550" s="1" t="s">
        <v>20</v>
      </c>
      <c r="L1550" s="1" t="s">
        <v>26</v>
      </c>
      <c r="M1550" s="1" t="s">
        <v>27</v>
      </c>
    </row>
    <row r="1551" spans="1:15" x14ac:dyDescent="0.25">
      <c r="A1551" s="1" t="s">
        <v>2159</v>
      </c>
      <c r="B1551" s="2">
        <v>43462</v>
      </c>
      <c r="C1551" s="1" t="s">
        <v>2160</v>
      </c>
      <c r="E1551" s="3">
        <v>94</v>
      </c>
      <c r="F1551" s="4">
        <v>94</v>
      </c>
      <c r="G1551" s="1">
        <v>2018</v>
      </c>
      <c r="H1551" s="1">
        <v>12</v>
      </c>
      <c r="I1551" s="1" t="s">
        <v>18</v>
      </c>
      <c r="J1551" s="1" t="s">
        <v>51</v>
      </c>
      <c r="K1551" s="1" t="s">
        <v>20</v>
      </c>
      <c r="L1551" s="1" t="s">
        <v>21</v>
      </c>
      <c r="M1551" s="1" t="s">
        <v>53</v>
      </c>
      <c r="O1551">
        <f>F1551*12.5</f>
        <v>1175</v>
      </c>
    </row>
    <row r="1552" spans="1:15" x14ac:dyDescent="0.25">
      <c r="A1552" s="1" t="s">
        <v>2161</v>
      </c>
      <c r="B1552" s="2">
        <v>43462</v>
      </c>
      <c r="C1552" s="1" t="s">
        <v>2162</v>
      </c>
      <c r="D1552" s="3">
        <v>10</v>
      </c>
      <c r="E1552" s="3">
        <v>58.1</v>
      </c>
      <c r="F1552" s="4">
        <v>52.82</v>
      </c>
      <c r="G1552" s="1">
        <v>2018</v>
      </c>
      <c r="H1552" s="1">
        <v>12</v>
      </c>
      <c r="I1552" s="1" t="s">
        <v>56</v>
      </c>
      <c r="J1552" s="1" t="s">
        <v>19</v>
      </c>
      <c r="K1552" s="1" t="s">
        <v>20</v>
      </c>
      <c r="L1552" s="1" t="s">
        <v>57</v>
      </c>
      <c r="M1552" s="1" t="s">
        <v>22</v>
      </c>
      <c r="O1552">
        <v>1500</v>
      </c>
    </row>
    <row r="1553" spans="1:15" x14ac:dyDescent="0.25">
      <c r="A1553" s="1" t="s">
        <v>2157</v>
      </c>
      <c r="B1553" s="2">
        <v>43462</v>
      </c>
      <c r="C1553" s="1" t="s">
        <v>2163</v>
      </c>
      <c r="E1553" s="3">
        <v>125.45</v>
      </c>
      <c r="F1553" s="4">
        <v>125.45</v>
      </c>
      <c r="G1553" s="1">
        <v>2018</v>
      </c>
      <c r="H1553" s="1">
        <v>12</v>
      </c>
      <c r="I1553" s="1" t="s">
        <v>219</v>
      </c>
      <c r="J1553" s="1" t="s">
        <v>35</v>
      </c>
      <c r="K1553" s="1" t="s">
        <v>20</v>
      </c>
      <c r="L1553" s="1" t="s">
        <v>220</v>
      </c>
      <c r="M1553" s="1" t="s">
        <v>37</v>
      </c>
    </row>
    <row r="1554" spans="1:15" x14ac:dyDescent="0.25">
      <c r="A1554" s="1" t="s">
        <v>2157</v>
      </c>
      <c r="B1554" s="2">
        <v>43462</v>
      </c>
      <c r="C1554" s="1" t="s">
        <v>2164</v>
      </c>
      <c r="E1554" s="3">
        <v>101.88</v>
      </c>
      <c r="F1554" s="4">
        <v>101.88</v>
      </c>
      <c r="G1554" s="1">
        <v>2018</v>
      </c>
      <c r="H1554" s="1">
        <v>12</v>
      </c>
      <c r="I1554" s="1" t="s">
        <v>24</v>
      </c>
      <c r="J1554" s="1" t="s">
        <v>25</v>
      </c>
      <c r="K1554" s="1" t="s">
        <v>20</v>
      </c>
      <c r="L1554" s="1" t="s">
        <v>26</v>
      </c>
      <c r="M1554" s="1" t="s">
        <v>27</v>
      </c>
    </row>
    <row r="1555" spans="1:15" x14ac:dyDescent="0.25">
      <c r="A1555" s="1" t="s">
        <v>2165</v>
      </c>
      <c r="B1555" s="2">
        <v>43462</v>
      </c>
      <c r="C1555" s="1" t="s">
        <v>7883</v>
      </c>
      <c r="E1555" s="3">
        <v>61.2</v>
      </c>
      <c r="F1555" s="4">
        <v>61.2</v>
      </c>
      <c r="G1555" s="1">
        <v>2018</v>
      </c>
      <c r="H1555" s="1">
        <v>12</v>
      </c>
      <c r="I1555" s="1" t="s">
        <v>46</v>
      </c>
      <c r="J1555" s="1" t="s">
        <v>25</v>
      </c>
      <c r="K1555" s="1" t="s">
        <v>20</v>
      </c>
      <c r="L1555" s="1" t="s">
        <v>47</v>
      </c>
      <c r="M1555" s="1" t="s">
        <v>27</v>
      </c>
      <c r="O1555">
        <f>F1555*5.3</f>
        <v>324.36</v>
      </c>
    </row>
    <row r="1556" spans="1:15" x14ac:dyDescent="0.25">
      <c r="A1556" s="1" t="s">
        <v>2166</v>
      </c>
      <c r="B1556" s="2">
        <v>43462</v>
      </c>
      <c r="C1556" s="1" t="s">
        <v>2167</v>
      </c>
      <c r="E1556" s="3">
        <v>52.3</v>
      </c>
      <c r="F1556" s="4">
        <v>52.3</v>
      </c>
      <c r="G1556" s="1">
        <v>2018</v>
      </c>
      <c r="H1556" s="1">
        <v>12</v>
      </c>
      <c r="I1556" s="1" t="s">
        <v>30</v>
      </c>
      <c r="J1556" s="1" t="s">
        <v>25</v>
      </c>
      <c r="K1556" s="1" t="s">
        <v>20</v>
      </c>
      <c r="L1556" s="1" t="s">
        <v>31</v>
      </c>
      <c r="M1556" s="1" t="s">
        <v>27</v>
      </c>
    </row>
    <row r="1557" spans="1:15" x14ac:dyDescent="0.25">
      <c r="A1557" s="1" t="s">
        <v>2168</v>
      </c>
      <c r="B1557" s="2">
        <v>43462</v>
      </c>
      <c r="C1557" s="1" t="s">
        <v>1882</v>
      </c>
      <c r="E1557" s="3">
        <v>43</v>
      </c>
      <c r="F1557" s="4">
        <v>43</v>
      </c>
      <c r="G1557" s="1">
        <v>2018</v>
      </c>
      <c r="H1557" s="1">
        <v>12</v>
      </c>
      <c r="I1557" s="1" t="s">
        <v>150</v>
      </c>
      <c r="J1557" s="1" t="s">
        <v>51</v>
      </c>
      <c r="K1557" s="1" t="s">
        <v>20</v>
      </c>
      <c r="L1557" s="1" t="s">
        <v>151</v>
      </c>
      <c r="M1557" s="1" t="s">
        <v>53</v>
      </c>
      <c r="O1557">
        <f>F1557*93</f>
        <v>3999</v>
      </c>
    </row>
    <row r="1558" spans="1:15" x14ac:dyDescent="0.25">
      <c r="A1558" s="1" t="s">
        <v>2159</v>
      </c>
      <c r="B1558" s="2">
        <v>43462</v>
      </c>
      <c r="C1558" s="1" t="s">
        <v>1882</v>
      </c>
      <c r="E1558" s="3">
        <v>21</v>
      </c>
      <c r="F1558" s="4">
        <v>21</v>
      </c>
      <c r="G1558" s="1">
        <v>2018</v>
      </c>
      <c r="H1558" s="1">
        <v>12</v>
      </c>
      <c r="I1558" s="1" t="s">
        <v>219</v>
      </c>
      <c r="J1558" s="1" t="s">
        <v>35</v>
      </c>
      <c r="K1558" s="1" t="s">
        <v>20</v>
      </c>
      <c r="L1558" s="1" t="s">
        <v>220</v>
      </c>
      <c r="M1558" s="1" t="s">
        <v>37</v>
      </c>
      <c r="O1558">
        <f>F1558*93</f>
        <v>1953</v>
      </c>
    </row>
    <row r="1559" spans="1:15" x14ac:dyDescent="0.25">
      <c r="A1559" s="1" t="s">
        <v>2169</v>
      </c>
      <c r="B1559" s="2">
        <v>43462</v>
      </c>
      <c r="C1559" s="1" t="s">
        <v>2170</v>
      </c>
      <c r="D1559" s="3">
        <v>20</v>
      </c>
      <c r="E1559" s="3">
        <v>48.15</v>
      </c>
      <c r="F1559" s="4">
        <v>40.119999999999997</v>
      </c>
      <c r="G1559" s="1">
        <v>2018</v>
      </c>
      <c r="H1559" s="1">
        <v>12</v>
      </c>
      <c r="I1559" s="1" t="s">
        <v>134</v>
      </c>
      <c r="J1559" s="1" t="s">
        <v>35</v>
      </c>
      <c r="K1559" s="1" t="s">
        <v>20</v>
      </c>
      <c r="L1559" s="1" t="s">
        <v>135</v>
      </c>
      <c r="M1559" s="1" t="s">
        <v>37</v>
      </c>
      <c r="O1559">
        <f>F1559*7.89</f>
        <v>316.54679999999996</v>
      </c>
    </row>
    <row r="1560" spans="1:15" x14ac:dyDescent="0.25">
      <c r="A1560" s="1" t="s">
        <v>2171</v>
      </c>
      <c r="B1560" s="2">
        <v>43462</v>
      </c>
      <c r="C1560" s="1" t="s">
        <v>2172</v>
      </c>
      <c r="D1560" s="3">
        <v>10</v>
      </c>
      <c r="E1560" s="3">
        <v>11.92</v>
      </c>
      <c r="F1560" s="4">
        <v>10.84</v>
      </c>
      <c r="G1560" s="1">
        <v>2018</v>
      </c>
      <c r="H1560" s="1">
        <v>12</v>
      </c>
      <c r="I1560" s="1" t="s">
        <v>134</v>
      </c>
      <c r="J1560" s="1" t="s">
        <v>319</v>
      </c>
      <c r="K1560" s="1" t="s">
        <v>20</v>
      </c>
      <c r="L1560" s="1" t="s">
        <v>135</v>
      </c>
      <c r="M1560" s="1" t="s">
        <v>320</v>
      </c>
    </row>
    <row r="1561" spans="1:15" x14ac:dyDescent="0.25">
      <c r="A1561" s="1" t="s">
        <v>2173</v>
      </c>
      <c r="B1561" s="2">
        <v>43462</v>
      </c>
      <c r="C1561" s="1" t="s">
        <v>2174</v>
      </c>
      <c r="E1561" s="3">
        <v>3070.86</v>
      </c>
      <c r="F1561" s="4">
        <v>3070.86</v>
      </c>
      <c r="G1561" s="1">
        <v>2018</v>
      </c>
      <c r="H1561" s="1">
        <v>12</v>
      </c>
      <c r="I1561" s="1" t="s">
        <v>219</v>
      </c>
      <c r="J1561" s="1" t="s">
        <v>35</v>
      </c>
      <c r="K1561" s="1" t="s">
        <v>20</v>
      </c>
      <c r="L1561" s="1" t="s">
        <v>220</v>
      </c>
      <c r="M1561" s="1" t="s">
        <v>37</v>
      </c>
    </row>
    <row r="1562" spans="1:15" x14ac:dyDescent="0.25">
      <c r="A1562" s="1" t="s">
        <v>2175</v>
      </c>
      <c r="B1562" s="2">
        <v>43462</v>
      </c>
      <c r="C1562" s="1" t="s">
        <v>2176</v>
      </c>
      <c r="D1562" s="3">
        <v>20</v>
      </c>
      <c r="E1562" s="3">
        <v>125.96</v>
      </c>
      <c r="F1562" s="4">
        <v>104.97</v>
      </c>
      <c r="G1562" s="1">
        <v>2018</v>
      </c>
      <c r="H1562" s="1">
        <v>12</v>
      </c>
      <c r="I1562" s="1" t="s">
        <v>134</v>
      </c>
      <c r="J1562" s="1" t="s">
        <v>35</v>
      </c>
      <c r="K1562" s="1" t="s">
        <v>20</v>
      </c>
      <c r="L1562" s="1" t="s">
        <v>135</v>
      </c>
      <c r="M1562" s="1" t="s">
        <v>37</v>
      </c>
      <c r="O1562">
        <f>F1562*47.42</f>
        <v>4977.6774000000005</v>
      </c>
    </row>
    <row r="1563" spans="1:15" x14ac:dyDescent="0.25">
      <c r="A1563" s="1" t="s">
        <v>2177</v>
      </c>
      <c r="B1563" s="2">
        <v>43462</v>
      </c>
      <c r="C1563" s="1" t="s">
        <v>224</v>
      </c>
      <c r="E1563" s="3">
        <v>158.02000000000001</v>
      </c>
      <c r="F1563" s="4">
        <v>158.02000000000001</v>
      </c>
      <c r="G1563" s="1">
        <v>2018</v>
      </c>
      <c r="H1563" s="1">
        <v>12</v>
      </c>
      <c r="I1563" s="1" t="s">
        <v>18</v>
      </c>
      <c r="J1563" s="1" t="s">
        <v>51</v>
      </c>
      <c r="K1563" s="1" t="s">
        <v>20</v>
      </c>
      <c r="L1563" s="1" t="s">
        <v>21</v>
      </c>
      <c r="M1563" s="1" t="s">
        <v>53</v>
      </c>
      <c r="O1563">
        <f>F1563* 6.04</f>
        <v>954.44080000000008</v>
      </c>
    </row>
    <row r="1564" spans="1:15" x14ac:dyDescent="0.25">
      <c r="A1564" s="1" t="s">
        <v>2177</v>
      </c>
      <c r="B1564" s="2">
        <v>43462</v>
      </c>
      <c r="C1564" s="1" t="s">
        <v>224</v>
      </c>
      <c r="E1564" s="3">
        <v>158.01</v>
      </c>
      <c r="F1564" s="4">
        <v>158.01</v>
      </c>
      <c r="G1564" s="1">
        <v>2018</v>
      </c>
      <c r="H1564" s="1">
        <v>12</v>
      </c>
      <c r="I1564" s="1" t="s">
        <v>50</v>
      </c>
      <c r="J1564" s="1" t="s">
        <v>51</v>
      </c>
      <c r="K1564" s="1" t="s">
        <v>20</v>
      </c>
      <c r="L1564" s="1" t="s">
        <v>52</v>
      </c>
      <c r="M1564" s="1" t="s">
        <v>53</v>
      </c>
      <c r="O1564">
        <f>F1564* 6.04</f>
        <v>954.3803999999999</v>
      </c>
    </row>
    <row r="1565" spans="1:15" x14ac:dyDescent="0.25">
      <c r="A1565" s="1" t="s">
        <v>2177</v>
      </c>
      <c r="B1565" s="2">
        <v>43462</v>
      </c>
      <c r="C1565" s="1" t="s">
        <v>224</v>
      </c>
      <c r="E1565" s="3">
        <v>75.900000000000006</v>
      </c>
      <c r="F1565" s="4">
        <v>75.900000000000006</v>
      </c>
      <c r="G1565" s="1">
        <v>2018</v>
      </c>
      <c r="H1565" s="1">
        <v>12</v>
      </c>
      <c r="I1565" s="1" t="s">
        <v>225</v>
      </c>
      <c r="J1565" s="1" t="s">
        <v>226</v>
      </c>
      <c r="K1565" s="1" t="s">
        <v>20</v>
      </c>
      <c r="L1565" s="1" t="s">
        <v>227</v>
      </c>
      <c r="M1565" s="1" t="s">
        <v>53</v>
      </c>
      <c r="O1565">
        <f>F1565*7.34</f>
        <v>557.10599999999999</v>
      </c>
    </row>
    <row r="1566" spans="1:15" x14ac:dyDescent="0.25">
      <c r="A1566" s="1" t="s">
        <v>2178</v>
      </c>
      <c r="B1566" s="2">
        <v>43462</v>
      </c>
      <c r="C1566" s="1" t="s">
        <v>2179</v>
      </c>
      <c r="E1566" s="3">
        <v>103.14</v>
      </c>
      <c r="F1566" s="4">
        <v>103.14</v>
      </c>
      <c r="G1566" s="1">
        <v>2018</v>
      </c>
      <c r="H1566" s="1">
        <v>12</v>
      </c>
      <c r="I1566" s="1" t="s">
        <v>138</v>
      </c>
      <c r="J1566" s="1" t="s">
        <v>35</v>
      </c>
      <c r="K1566" s="1" t="s">
        <v>20</v>
      </c>
      <c r="L1566" s="1" t="s">
        <v>139</v>
      </c>
      <c r="M1566" s="1" t="s">
        <v>37</v>
      </c>
      <c r="O1566">
        <f>F1566*52.63</f>
        <v>5428.2582000000002</v>
      </c>
    </row>
    <row r="1567" spans="1:15" x14ac:dyDescent="0.25">
      <c r="A1567" s="1" t="s">
        <v>2180</v>
      </c>
      <c r="B1567" s="2">
        <v>43462</v>
      </c>
      <c r="C1567" s="1" t="s">
        <v>2181</v>
      </c>
      <c r="D1567" s="3">
        <v>20</v>
      </c>
      <c r="E1567" s="3">
        <v>20.12</v>
      </c>
      <c r="F1567" s="4">
        <v>16.77</v>
      </c>
      <c r="G1567" s="1">
        <v>2018</v>
      </c>
      <c r="H1567" s="1">
        <v>12</v>
      </c>
      <c r="I1567" s="1" t="s">
        <v>34</v>
      </c>
      <c r="J1567" s="1" t="s">
        <v>1106</v>
      </c>
      <c r="K1567" s="1" t="s">
        <v>20</v>
      </c>
      <c r="L1567" s="1" t="s">
        <v>36</v>
      </c>
      <c r="M1567" s="1" t="s">
        <v>1107</v>
      </c>
      <c r="O1567">
        <f>F1567*52.63</f>
        <v>882.60509999999999</v>
      </c>
    </row>
    <row r="1568" spans="1:15" x14ac:dyDescent="0.25">
      <c r="A1568" s="1" t="s">
        <v>2182</v>
      </c>
      <c r="B1568" s="2">
        <v>43462</v>
      </c>
      <c r="C1568" s="1" t="s">
        <v>2183</v>
      </c>
      <c r="E1568" s="3">
        <v>15.6</v>
      </c>
      <c r="F1568" s="4">
        <v>15.6</v>
      </c>
      <c r="G1568" s="1">
        <v>2018</v>
      </c>
      <c r="H1568" s="1">
        <v>12</v>
      </c>
      <c r="I1568" s="1" t="s">
        <v>225</v>
      </c>
      <c r="J1568" s="1" t="s">
        <v>226</v>
      </c>
      <c r="K1568" s="1" t="s">
        <v>20</v>
      </c>
      <c r="L1568" s="1" t="s">
        <v>227</v>
      </c>
      <c r="M1568" s="1" t="s">
        <v>53</v>
      </c>
    </row>
    <row r="1569" spans="1:15" x14ac:dyDescent="0.25">
      <c r="A1569" s="1" t="s">
        <v>2155</v>
      </c>
      <c r="B1569" s="2">
        <v>43462</v>
      </c>
      <c r="C1569" s="1" t="s">
        <v>2184</v>
      </c>
      <c r="D1569" s="3">
        <v>10</v>
      </c>
      <c r="E1569" s="3">
        <v>44.44</v>
      </c>
      <c r="F1569" s="4">
        <v>40.4</v>
      </c>
      <c r="G1569" s="1">
        <v>2018</v>
      </c>
      <c r="H1569" s="1">
        <v>12</v>
      </c>
      <c r="I1569" s="1" t="s">
        <v>134</v>
      </c>
      <c r="J1569" s="1" t="s">
        <v>319</v>
      </c>
      <c r="K1569" s="1" t="s">
        <v>20</v>
      </c>
      <c r="L1569" s="1" t="s">
        <v>135</v>
      </c>
      <c r="M1569" s="1" t="s">
        <v>320</v>
      </c>
    </row>
    <row r="1570" spans="1:15" x14ac:dyDescent="0.25">
      <c r="A1570" s="1" t="s">
        <v>2185</v>
      </c>
      <c r="B1570" s="2">
        <v>43465</v>
      </c>
      <c r="C1570" s="1" t="s">
        <v>2186</v>
      </c>
      <c r="D1570" s="3">
        <v>20</v>
      </c>
      <c r="E1570" s="3">
        <v>179.98</v>
      </c>
      <c r="F1570" s="4">
        <v>149.97999999999999</v>
      </c>
      <c r="G1570" s="1">
        <v>2018</v>
      </c>
      <c r="H1570" s="1">
        <v>12</v>
      </c>
      <c r="I1570" s="1" t="s">
        <v>134</v>
      </c>
      <c r="J1570" s="1" t="s">
        <v>98</v>
      </c>
      <c r="K1570" s="1" t="s">
        <v>20</v>
      </c>
      <c r="L1570" s="1" t="s">
        <v>135</v>
      </c>
      <c r="M1570" s="1" t="s">
        <v>100</v>
      </c>
      <c r="O1570">
        <f>F1570*191</f>
        <v>28646.179999999997</v>
      </c>
    </row>
    <row r="1571" spans="1:15" x14ac:dyDescent="0.25">
      <c r="A1571" s="1" t="s">
        <v>2187</v>
      </c>
      <c r="B1571" s="2">
        <v>43465</v>
      </c>
      <c r="C1571" s="1" t="s">
        <v>2188</v>
      </c>
      <c r="D1571" s="3">
        <v>20</v>
      </c>
      <c r="E1571" s="3">
        <v>172.18</v>
      </c>
      <c r="F1571" s="4">
        <v>143.47999999999999</v>
      </c>
      <c r="G1571" s="1">
        <v>2018</v>
      </c>
      <c r="H1571" s="1">
        <v>12</v>
      </c>
      <c r="I1571" s="1" t="s">
        <v>56</v>
      </c>
      <c r="J1571" s="1" t="s">
        <v>35</v>
      </c>
      <c r="K1571" s="1" t="s">
        <v>20</v>
      </c>
      <c r="L1571" s="1" t="s">
        <v>57</v>
      </c>
      <c r="M1571" s="1" t="s">
        <v>37</v>
      </c>
      <c r="O1571">
        <f>F1571*191</f>
        <v>27404.679999999997</v>
      </c>
    </row>
    <row r="1572" spans="1:15" x14ac:dyDescent="0.25">
      <c r="A1572" s="1" t="s">
        <v>2189</v>
      </c>
      <c r="B1572" s="2">
        <v>43465</v>
      </c>
      <c r="C1572" s="1" t="s">
        <v>2190</v>
      </c>
      <c r="D1572" s="3">
        <v>20</v>
      </c>
      <c r="E1572" s="3">
        <v>5.22</v>
      </c>
      <c r="F1572" s="4">
        <v>4.3499999999999996</v>
      </c>
      <c r="G1572" s="1">
        <v>2018</v>
      </c>
      <c r="H1572" s="1">
        <v>12</v>
      </c>
      <c r="I1572" s="1" t="s">
        <v>34</v>
      </c>
      <c r="J1572" s="1" t="s">
        <v>378</v>
      </c>
      <c r="K1572" s="1" t="s">
        <v>20</v>
      </c>
      <c r="L1572" s="1" t="s">
        <v>36</v>
      </c>
      <c r="M1572" s="1" t="s">
        <v>379</v>
      </c>
    </row>
    <row r="1573" spans="1:15" x14ac:dyDescent="0.25">
      <c r="A1573" s="1" t="s">
        <v>2191</v>
      </c>
      <c r="B1573" s="2">
        <v>43465</v>
      </c>
      <c r="C1573" s="1" t="s">
        <v>3405</v>
      </c>
      <c r="E1573" s="3">
        <v>29.34</v>
      </c>
      <c r="F1573" s="4">
        <v>29.34</v>
      </c>
      <c r="G1573" s="1">
        <v>2018</v>
      </c>
      <c r="H1573" s="1">
        <v>12</v>
      </c>
      <c r="I1573" s="1" t="s">
        <v>30</v>
      </c>
      <c r="J1573" s="1" t="s">
        <v>35</v>
      </c>
      <c r="K1573" s="1" t="s">
        <v>20</v>
      </c>
      <c r="L1573" s="1" t="s">
        <v>1715</v>
      </c>
      <c r="M1573" s="1" t="s">
        <v>37</v>
      </c>
      <c r="O1573">
        <f>F1573*3.6</f>
        <v>105.624</v>
      </c>
    </row>
    <row r="1574" spans="1:15" x14ac:dyDescent="0.25">
      <c r="A1574" s="1" t="s">
        <v>2192</v>
      </c>
      <c r="B1574" s="2">
        <v>43465</v>
      </c>
      <c r="C1574" s="1" t="s">
        <v>2193</v>
      </c>
      <c r="E1574" s="3">
        <v>40.96</v>
      </c>
      <c r="F1574" s="4">
        <v>40.96</v>
      </c>
      <c r="G1574" s="1">
        <v>2018</v>
      </c>
      <c r="H1574" s="1">
        <v>12</v>
      </c>
      <c r="I1574" s="1" t="s">
        <v>40</v>
      </c>
      <c r="J1574" s="1" t="s">
        <v>98</v>
      </c>
      <c r="K1574" s="1" t="s">
        <v>20</v>
      </c>
      <c r="L1574" s="1" t="s">
        <v>42</v>
      </c>
      <c r="M1574" s="1" t="s">
        <v>100</v>
      </c>
      <c r="O1574">
        <f>F1574*102</f>
        <v>4177.92</v>
      </c>
    </row>
    <row r="1575" spans="1:15" x14ac:dyDescent="0.25">
      <c r="A1575" s="1" t="s">
        <v>2194</v>
      </c>
      <c r="B1575" s="2">
        <v>43465</v>
      </c>
      <c r="C1575" s="1" t="s">
        <v>85</v>
      </c>
      <c r="E1575" s="3">
        <v>324.54000000000002</v>
      </c>
      <c r="F1575" s="4">
        <v>324.54000000000002</v>
      </c>
      <c r="G1575" s="1">
        <v>2018</v>
      </c>
      <c r="H1575" s="1">
        <v>12</v>
      </c>
      <c r="I1575" s="1" t="s">
        <v>86</v>
      </c>
      <c r="J1575" s="1" t="s">
        <v>41</v>
      </c>
      <c r="K1575" s="1" t="s">
        <v>20</v>
      </c>
      <c r="L1575" s="1" t="s">
        <v>87</v>
      </c>
      <c r="M1575" s="1" t="s">
        <v>43</v>
      </c>
      <c r="O1575">
        <f t="shared" ref="O1575:O1594" si="23">F1575/1.26</f>
        <v>257.57142857142861</v>
      </c>
    </row>
    <row r="1576" spans="1:15" x14ac:dyDescent="0.25">
      <c r="A1576" s="1" t="s">
        <v>2194</v>
      </c>
      <c r="B1576" s="2">
        <v>43465</v>
      </c>
      <c r="C1576" s="1" t="s">
        <v>85</v>
      </c>
      <c r="E1576" s="3">
        <v>243.64</v>
      </c>
      <c r="F1576" s="4">
        <v>243.64</v>
      </c>
      <c r="G1576" s="1">
        <v>2018</v>
      </c>
      <c r="H1576" s="1">
        <v>12</v>
      </c>
      <c r="I1576" s="1" t="s">
        <v>86</v>
      </c>
      <c r="J1576" s="1" t="s">
        <v>41</v>
      </c>
      <c r="K1576" s="1" t="s">
        <v>20</v>
      </c>
      <c r="L1576" s="1" t="s">
        <v>87</v>
      </c>
      <c r="M1576" s="1" t="s">
        <v>43</v>
      </c>
      <c r="O1576">
        <f t="shared" si="23"/>
        <v>193.36507936507934</v>
      </c>
    </row>
    <row r="1577" spans="1:15" x14ac:dyDescent="0.25">
      <c r="A1577" s="1" t="s">
        <v>2194</v>
      </c>
      <c r="B1577" s="2">
        <v>43465</v>
      </c>
      <c r="C1577" s="1" t="s">
        <v>85</v>
      </c>
      <c r="E1577" s="3">
        <v>176.4</v>
      </c>
      <c r="F1577" s="4">
        <v>176.4</v>
      </c>
      <c r="G1577" s="1">
        <v>2018</v>
      </c>
      <c r="H1577" s="1">
        <v>12</v>
      </c>
      <c r="I1577" s="1" t="s">
        <v>86</v>
      </c>
      <c r="J1577" s="1" t="s">
        <v>41</v>
      </c>
      <c r="K1577" s="1" t="s">
        <v>20</v>
      </c>
      <c r="L1577" s="1" t="s">
        <v>87</v>
      </c>
      <c r="M1577" s="1" t="s">
        <v>43</v>
      </c>
      <c r="O1577">
        <f t="shared" si="23"/>
        <v>140</v>
      </c>
    </row>
    <row r="1578" spans="1:15" x14ac:dyDescent="0.25">
      <c r="A1578" s="1" t="s">
        <v>2194</v>
      </c>
      <c r="B1578" s="2">
        <v>43465</v>
      </c>
      <c r="C1578" s="1" t="s">
        <v>85</v>
      </c>
      <c r="D1578" s="3">
        <v>20</v>
      </c>
      <c r="E1578" s="3">
        <v>195.44</v>
      </c>
      <c r="F1578" s="4">
        <v>162.87</v>
      </c>
      <c r="G1578" s="1">
        <v>2018</v>
      </c>
      <c r="H1578" s="1">
        <v>12</v>
      </c>
      <c r="I1578" s="1" t="s">
        <v>56</v>
      </c>
      <c r="J1578" s="1" t="s">
        <v>41</v>
      </c>
      <c r="K1578" s="1" t="s">
        <v>20</v>
      </c>
      <c r="L1578" s="1" t="s">
        <v>57</v>
      </c>
      <c r="M1578" s="1" t="s">
        <v>43</v>
      </c>
      <c r="O1578">
        <f t="shared" si="23"/>
        <v>129.26190476190476</v>
      </c>
    </row>
    <row r="1579" spans="1:15" x14ac:dyDescent="0.25">
      <c r="A1579" s="1" t="s">
        <v>2195</v>
      </c>
      <c r="B1579" s="2">
        <v>43465</v>
      </c>
      <c r="C1579" s="1" t="s">
        <v>85</v>
      </c>
      <c r="E1579" s="3">
        <v>141</v>
      </c>
      <c r="F1579" s="4">
        <v>141</v>
      </c>
      <c r="G1579" s="1">
        <v>2018</v>
      </c>
      <c r="H1579" s="1">
        <v>12</v>
      </c>
      <c r="I1579" s="1" t="s">
        <v>86</v>
      </c>
      <c r="J1579" s="1" t="s">
        <v>35</v>
      </c>
      <c r="K1579" s="1" t="s">
        <v>20</v>
      </c>
      <c r="L1579" s="1" t="s">
        <v>87</v>
      </c>
      <c r="M1579" s="1" t="s">
        <v>37</v>
      </c>
      <c r="O1579">
        <f t="shared" si="23"/>
        <v>111.9047619047619</v>
      </c>
    </row>
    <row r="1580" spans="1:15" x14ac:dyDescent="0.25">
      <c r="A1580" s="1" t="s">
        <v>2195</v>
      </c>
      <c r="B1580" s="2">
        <v>43465</v>
      </c>
      <c r="C1580" s="1" t="s">
        <v>85</v>
      </c>
      <c r="E1580" s="3">
        <v>133.16</v>
      </c>
      <c r="F1580" s="4">
        <v>133.16</v>
      </c>
      <c r="G1580" s="1">
        <v>2018</v>
      </c>
      <c r="H1580" s="1">
        <v>12</v>
      </c>
      <c r="I1580" s="1" t="s">
        <v>86</v>
      </c>
      <c r="J1580" s="1" t="s">
        <v>41</v>
      </c>
      <c r="K1580" s="1" t="s">
        <v>20</v>
      </c>
      <c r="L1580" s="1" t="s">
        <v>87</v>
      </c>
      <c r="M1580" s="1" t="s">
        <v>43</v>
      </c>
      <c r="O1580">
        <f t="shared" si="23"/>
        <v>105.68253968253968</v>
      </c>
    </row>
    <row r="1581" spans="1:15" x14ac:dyDescent="0.25">
      <c r="A1581" s="1" t="s">
        <v>2194</v>
      </c>
      <c r="B1581" s="2">
        <v>43465</v>
      </c>
      <c r="C1581" s="1" t="s">
        <v>85</v>
      </c>
      <c r="E1581" s="3">
        <v>128.79</v>
      </c>
      <c r="F1581" s="4">
        <v>128.79</v>
      </c>
      <c r="G1581" s="1">
        <v>2018</v>
      </c>
      <c r="H1581" s="1">
        <v>12</v>
      </c>
      <c r="I1581" s="1" t="s">
        <v>86</v>
      </c>
      <c r="J1581" s="1" t="s">
        <v>41</v>
      </c>
      <c r="K1581" s="1" t="s">
        <v>20</v>
      </c>
      <c r="L1581" s="1" t="s">
        <v>87</v>
      </c>
      <c r="M1581" s="1" t="s">
        <v>43</v>
      </c>
      <c r="O1581">
        <f t="shared" si="23"/>
        <v>102.21428571428571</v>
      </c>
    </row>
    <row r="1582" spans="1:15" x14ac:dyDescent="0.25">
      <c r="A1582" s="1" t="s">
        <v>2194</v>
      </c>
      <c r="B1582" s="2">
        <v>43465</v>
      </c>
      <c r="C1582" s="1" t="s">
        <v>85</v>
      </c>
      <c r="D1582" s="3">
        <v>20</v>
      </c>
      <c r="E1582" s="3">
        <v>138.53</v>
      </c>
      <c r="F1582" s="4">
        <v>115.44</v>
      </c>
      <c r="G1582" s="1">
        <v>2018</v>
      </c>
      <c r="H1582" s="1">
        <v>12</v>
      </c>
      <c r="I1582" s="1" t="s">
        <v>34</v>
      </c>
      <c r="J1582" s="1" t="s">
        <v>41</v>
      </c>
      <c r="K1582" s="1" t="s">
        <v>20</v>
      </c>
      <c r="L1582" s="1" t="s">
        <v>36</v>
      </c>
      <c r="M1582" s="1" t="s">
        <v>43</v>
      </c>
      <c r="O1582">
        <f t="shared" si="23"/>
        <v>91.61904761904762</v>
      </c>
    </row>
    <row r="1583" spans="1:15" x14ac:dyDescent="0.25">
      <c r="A1583" s="1" t="s">
        <v>2195</v>
      </c>
      <c r="B1583" s="2">
        <v>43465</v>
      </c>
      <c r="C1583" s="1" t="s">
        <v>85</v>
      </c>
      <c r="D1583" s="3">
        <v>20</v>
      </c>
      <c r="E1583" s="3">
        <v>129.18</v>
      </c>
      <c r="F1583" s="4">
        <v>107.65</v>
      </c>
      <c r="G1583" s="1">
        <v>2018</v>
      </c>
      <c r="H1583" s="1">
        <v>12</v>
      </c>
      <c r="I1583" s="1" t="s">
        <v>34</v>
      </c>
      <c r="J1583" s="1" t="s">
        <v>41</v>
      </c>
      <c r="K1583" s="1" t="s">
        <v>20</v>
      </c>
      <c r="L1583" s="1" t="s">
        <v>36</v>
      </c>
      <c r="M1583" s="1" t="s">
        <v>43</v>
      </c>
      <c r="O1583">
        <f t="shared" si="23"/>
        <v>85.436507936507937</v>
      </c>
    </row>
    <row r="1584" spans="1:15" x14ac:dyDescent="0.25">
      <c r="A1584" s="1" t="s">
        <v>2194</v>
      </c>
      <c r="B1584" s="2">
        <v>43465</v>
      </c>
      <c r="C1584" s="1" t="s">
        <v>85</v>
      </c>
      <c r="E1584" s="3">
        <v>75</v>
      </c>
      <c r="F1584" s="4">
        <v>75</v>
      </c>
      <c r="G1584" s="1">
        <v>2018</v>
      </c>
      <c r="H1584" s="1">
        <v>12</v>
      </c>
      <c r="I1584" s="1" t="s">
        <v>86</v>
      </c>
      <c r="J1584" s="1" t="s">
        <v>41</v>
      </c>
      <c r="K1584" s="1" t="s">
        <v>20</v>
      </c>
      <c r="L1584" s="1" t="s">
        <v>87</v>
      </c>
      <c r="M1584" s="1" t="s">
        <v>43</v>
      </c>
      <c r="O1584">
        <f t="shared" si="23"/>
        <v>59.523809523809526</v>
      </c>
    </row>
    <row r="1585" spans="1:15" x14ac:dyDescent="0.25">
      <c r="A1585" s="1" t="s">
        <v>2195</v>
      </c>
      <c r="B1585" s="2">
        <v>43465</v>
      </c>
      <c r="C1585" s="1" t="s">
        <v>85</v>
      </c>
      <c r="E1585" s="3">
        <v>74.88</v>
      </c>
      <c r="F1585" s="4">
        <v>74.88</v>
      </c>
      <c r="G1585" s="1">
        <v>2018</v>
      </c>
      <c r="H1585" s="1">
        <v>12</v>
      </c>
      <c r="I1585" s="1" t="s">
        <v>86</v>
      </c>
      <c r="J1585" s="1" t="s">
        <v>41</v>
      </c>
      <c r="K1585" s="1" t="s">
        <v>20</v>
      </c>
      <c r="L1585" s="1" t="s">
        <v>87</v>
      </c>
      <c r="M1585" s="1" t="s">
        <v>43</v>
      </c>
      <c r="O1585">
        <f t="shared" si="23"/>
        <v>59.428571428571423</v>
      </c>
    </row>
    <row r="1586" spans="1:15" x14ac:dyDescent="0.25">
      <c r="A1586" s="1" t="s">
        <v>2196</v>
      </c>
      <c r="B1586" s="2">
        <v>43465</v>
      </c>
      <c r="C1586" s="1" t="s">
        <v>85</v>
      </c>
      <c r="D1586" s="3">
        <v>20</v>
      </c>
      <c r="E1586" s="3">
        <v>85.86</v>
      </c>
      <c r="F1586" s="4">
        <v>71.55</v>
      </c>
      <c r="G1586" s="1">
        <v>2018</v>
      </c>
      <c r="H1586" s="1">
        <v>12</v>
      </c>
      <c r="I1586" s="1" t="s">
        <v>70</v>
      </c>
      <c r="J1586" s="1" t="s">
        <v>41</v>
      </c>
      <c r="K1586" s="1" t="s">
        <v>20</v>
      </c>
      <c r="L1586" s="1" t="s">
        <v>71</v>
      </c>
      <c r="M1586" s="1" t="s">
        <v>43</v>
      </c>
      <c r="O1586">
        <f t="shared" si="23"/>
        <v>56.785714285714285</v>
      </c>
    </row>
    <row r="1587" spans="1:15" x14ac:dyDescent="0.25">
      <c r="A1587" s="1" t="s">
        <v>2194</v>
      </c>
      <c r="B1587" s="2">
        <v>43465</v>
      </c>
      <c r="C1587" s="1" t="s">
        <v>85</v>
      </c>
      <c r="D1587" s="3">
        <v>20</v>
      </c>
      <c r="E1587" s="3">
        <v>82.9</v>
      </c>
      <c r="F1587" s="4">
        <v>69.08</v>
      </c>
      <c r="G1587" s="1">
        <v>2018</v>
      </c>
      <c r="H1587" s="1">
        <v>12</v>
      </c>
      <c r="I1587" s="1" t="s">
        <v>34</v>
      </c>
      <c r="J1587" s="1" t="s">
        <v>41</v>
      </c>
      <c r="K1587" s="1" t="s">
        <v>20</v>
      </c>
      <c r="L1587" s="1" t="s">
        <v>36</v>
      </c>
      <c r="M1587" s="1" t="s">
        <v>43</v>
      </c>
      <c r="O1587">
        <f t="shared" si="23"/>
        <v>54.825396825396822</v>
      </c>
    </row>
    <row r="1588" spans="1:15" x14ac:dyDescent="0.25">
      <c r="A1588" s="1" t="s">
        <v>2194</v>
      </c>
      <c r="B1588" s="2">
        <v>43465</v>
      </c>
      <c r="C1588" s="1" t="s">
        <v>85</v>
      </c>
      <c r="E1588" s="3">
        <v>60.86</v>
      </c>
      <c r="F1588" s="4">
        <v>60.86</v>
      </c>
      <c r="G1588" s="1">
        <v>2018</v>
      </c>
      <c r="H1588" s="1">
        <v>12</v>
      </c>
      <c r="I1588" s="1" t="s">
        <v>86</v>
      </c>
      <c r="J1588" s="1" t="s">
        <v>41</v>
      </c>
      <c r="K1588" s="1" t="s">
        <v>20</v>
      </c>
      <c r="L1588" s="1" t="s">
        <v>87</v>
      </c>
      <c r="M1588" s="1" t="s">
        <v>43</v>
      </c>
      <c r="O1588">
        <f t="shared" si="23"/>
        <v>48.301587301587304</v>
      </c>
    </row>
    <row r="1589" spans="1:15" x14ac:dyDescent="0.25">
      <c r="A1589" s="1" t="s">
        <v>2195</v>
      </c>
      <c r="B1589" s="2">
        <v>43465</v>
      </c>
      <c r="C1589" s="1" t="s">
        <v>85</v>
      </c>
      <c r="E1589" s="3">
        <v>60</v>
      </c>
      <c r="F1589" s="4">
        <v>60</v>
      </c>
      <c r="G1589" s="1">
        <v>2018</v>
      </c>
      <c r="H1589" s="1">
        <v>12</v>
      </c>
      <c r="I1589" s="1" t="s">
        <v>86</v>
      </c>
      <c r="J1589" s="1" t="s">
        <v>41</v>
      </c>
      <c r="K1589" s="1" t="s">
        <v>20</v>
      </c>
      <c r="L1589" s="1" t="s">
        <v>87</v>
      </c>
      <c r="M1589" s="1" t="s">
        <v>43</v>
      </c>
      <c r="O1589">
        <f t="shared" si="23"/>
        <v>47.61904761904762</v>
      </c>
    </row>
    <row r="1590" spans="1:15" x14ac:dyDescent="0.25">
      <c r="A1590" s="1" t="s">
        <v>2194</v>
      </c>
      <c r="B1590" s="2">
        <v>43465</v>
      </c>
      <c r="C1590" s="1" t="s">
        <v>85</v>
      </c>
      <c r="E1590" s="3">
        <v>48.23</v>
      </c>
      <c r="F1590" s="4">
        <v>48.23</v>
      </c>
      <c r="G1590" s="1">
        <v>2018</v>
      </c>
      <c r="H1590" s="1">
        <v>12</v>
      </c>
      <c r="I1590" s="1" t="s">
        <v>86</v>
      </c>
      <c r="J1590" s="1" t="s">
        <v>41</v>
      </c>
      <c r="K1590" s="1" t="s">
        <v>20</v>
      </c>
      <c r="L1590" s="1" t="s">
        <v>87</v>
      </c>
      <c r="M1590" s="1" t="s">
        <v>43</v>
      </c>
      <c r="O1590">
        <f t="shared" si="23"/>
        <v>38.277777777777779</v>
      </c>
    </row>
    <row r="1591" spans="1:15" x14ac:dyDescent="0.25">
      <c r="A1591" s="1" t="s">
        <v>2194</v>
      </c>
      <c r="B1591" s="2">
        <v>43465</v>
      </c>
      <c r="C1591" s="1" t="s">
        <v>85</v>
      </c>
      <c r="E1591" s="3">
        <v>39.01</v>
      </c>
      <c r="F1591" s="4">
        <v>39.01</v>
      </c>
      <c r="G1591" s="1">
        <v>2018</v>
      </c>
      <c r="H1591" s="1">
        <v>12</v>
      </c>
      <c r="I1591" s="1" t="s">
        <v>18</v>
      </c>
      <c r="J1591" s="1" t="s">
        <v>41</v>
      </c>
      <c r="K1591" s="1" t="s">
        <v>20</v>
      </c>
      <c r="L1591" s="1" t="s">
        <v>21</v>
      </c>
      <c r="M1591" s="1" t="s">
        <v>43</v>
      </c>
      <c r="O1591">
        <f t="shared" si="23"/>
        <v>30.960317460317459</v>
      </c>
    </row>
    <row r="1592" spans="1:15" x14ac:dyDescent="0.25">
      <c r="A1592" s="1" t="s">
        <v>2195</v>
      </c>
      <c r="B1592" s="2">
        <v>43465</v>
      </c>
      <c r="C1592" s="1" t="s">
        <v>85</v>
      </c>
      <c r="E1592" s="3">
        <v>33.47</v>
      </c>
      <c r="F1592" s="4">
        <v>33.47</v>
      </c>
      <c r="G1592" s="1">
        <v>2018</v>
      </c>
      <c r="H1592" s="1">
        <v>12</v>
      </c>
      <c r="I1592" s="1" t="s">
        <v>86</v>
      </c>
      <c r="J1592" s="1" t="s">
        <v>41</v>
      </c>
      <c r="K1592" s="1" t="s">
        <v>20</v>
      </c>
      <c r="L1592" s="1" t="s">
        <v>87</v>
      </c>
      <c r="M1592" s="1" t="s">
        <v>43</v>
      </c>
      <c r="O1592">
        <f t="shared" si="23"/>
        <v>26.563492063492063</v>
      </c>
    </row>
    <row r="1593" spans="1:15" x14ac:dyDescent="0.25">
      <c r="A1593" s="1" t="s">
        <v>2194</v>
      </c>
      <c r="B1593" s="2">
        <v>43465</v>
      </c>
      <c r="C1593" s="1" t="s">
        <v>85</v>
      </c>
      <c r="D1593" s="3">
        <v>20</v>
      </c>
      <c r="E1593" s="3">
        <v>30</v>
      </c>
      <c r="F1593" s="4">
        <v>25</v>
      </c>
      <c r="G1593" s="1">
        <v>2018</v>
      </c>
      <c r="H1593" s="1">
        <v>12</v>
      </c>
      <c r="I1593" s="1" t="s">
        <v>34</v>
      </c>
      <c r="J1593" s="1" t="s">
        <v>41</v>
      </c>
      <c r="K1593" s="1" t="s">
        <v>20</v>
      </c>
      <c r="L1593" s="1" t="s">
        <v>36</v>
      </c>
      <c r="M1593" s="1" t="s">
        <v>43</v>
      </c>
      <c r="O1593">
        <f t="shared" si="23"/>
        <v>19.841269841269842</v>
      </c>
    </row>
    <row r="1594" spans="1:15" x14ac:dyDescent="0.25">
      <c r="A1594" s="1" t="s">
        <v>2194</v>
      </c>
      <c r="B1594" s="2">
        <v>43465</v>
      </c>
      <c r="C1594" s="1" t="s">
        <v>85</v>
      </c>
      <c r="E1594" s="3">
        <v>24.5</v>
      </c>
      <c r="F1594" s="4">
        <v>24.5</v>
      </c>
      <c r="G1594" s="1">
        <v>2018</v>
      </c>
      <c r="H1594" s="1">
        <v>12</v>
      </c>
      <c r="I1594" s="1" t="s">
        <v>86</v>
      </c>
      <c r="J1594" s="1" t="s">
        <v>41</v>
      </c>
      <c r="K1594" s="1" t="s">
        <v>20</v>
      </c>
      <c r="L1594" s="1" t="s">
        <v>87</v>
      </c>
      <c r="M1594" s="1" t="s">
        <v>43</v>
      </c>
      <c r="O1594">
        <f t="shared" si="23"/>
        <v>19.444444444444443</v>
      </c>
    </row>
    <row r="1595" spans="1:15" x14ac:dyDescent="0.25">
      <c r="A1595" s="1" t="s">
        <v>2197</v>
      </c>
      <c r="B1595" s="2">
        <v>43465</v>
      </c>
      <c r="C1595" s="1" t="s">
        <v>2198</v>
      </c>
      <c r="E1595" s="3">
        <v>414.8</v>
      </c>
      <c r="F1595" s="4">
        <v>414.8</v>
      </c>
      <c r="G1595" s="1">
        <v>2018</v>
      </c>
      <c r="H1595" s="1">
        <v>12</v>
      </c>
      <c r="I1595" s="1" t="s">
        <v>91</v>
      </c>
      <c r="J1595" s="1" t="s">
        <v>144</v>
      </c>
      <c r="K1595" s="1" t="s">
        <v>20</v>
      </c>
      <c r="L1595" s="1" t="s">
        <v>93</v>
      </c>
      <c r="M1595" s="1" t="s">
        <v>145</v>
      </c>
    </row>
    <row r="1596" spans="1:15" x14ac:dyDescent="0.25">
      <c r="A1596" s="1" t="s">
        <v>2199</v>
      </c>
      <c r="B1596" s="2">
        <v>43465</v>
      </c>
      <c r="C1596" s="1" t="s">
        <v>2200</v>
      </c>
      <c r="E1596" s="3">
        <v>308.60000000000002</v>
      </c>
      <c r="F1596" s="4">
        <v>308.60000000000002</v>
      </c>
      <c r="G1596" s="1">
        <v>2018</v>
      </c>
      <c r="H1596" s="1">
        <v>12</v>
      </c>
      <c r="I1596" s="1" t="s">
        <v>24</v>
      </c>
      <c r="J1596" s="1" t="s">
        <v>25</v>
      </c>
      <c r="K1596" s="1" t="s">
        <v>20</v>
      </c>
      <c r="L1596" s="1" t="s">
        <v>26</v>
      </c>
      <c r="M1596" s="1" t="s">
        <v>27</v>
      </c>
      <c r="O1596">
        <f>F1596*3.6</f>
        <v>1110.96</v>
      </c>
    </row>
    <row r="1597" spans="1:15" x14ac:dyDescent="0.25">
      <c r="A1597" s="1" t="s">
        <v>2201</v>
      </c>
      <c r="B1597" s="2">
        <v>43465</v>
      </c>
      <c r="C1597" s="1" t="s">
        <v>2202</v>
      </c>
      <c r="E1597" s="3">
        <v>2347.3000000000002</v>
      </c>
      <c r="F1597" s="4">
        <v>2347.3000000000002</v>
      </c>
      <c r="G1597" s="1">
        <v>2018</v>
      </c>
      <c r="H1597" s="1">
        <v>12</v>
      </c>
      <c r="I1597" s="1" t="s">
        <v>168</v>
      </c>
      <c r="J1597" s="1" t="s">
        <v>35</v>
      </c>
      <c r="K1597" s="1" t="s">
        <v>20</v>
      </c>
      <c r="L1597" s="1" t="s">
        <v>169</v>
      </c>
      <c r="M1597" s="1" t="s">
        <v>37</v>
      </c>
    </row>
    <row r="1598" spans="1:15" x14ac:dyDescent="0.25">
      <c r="A1598" s="1" t="s">
        <v>2203</v>
      </c>
      <c r="B1598" s="2">
        <v>43465</v>
      </c>
      <c r="C1598" s="1" t="s">
        <v>2204</v>
      </c>
      <c r="E1598" s="3">
        <v>80.400000000000006</v>
      </c>
      <c r="F1598" s="4">
        <v>80.400000000000006</v>
      </c>
      <c r="G1598" s="1">
        <v>2018</v>
      </c>
      <c r="H1598" s="1">
        <v>12</v>
      </c>
      <c r="I1598" s="1" t="s">
        <v>30</v>
      </c>
      <c r="J1598" s="1" t="s">
        <v>25</v>
      </c>
      <c r="K1598" s="1" t="s">
        <v>20</v>
      </c>
      <c r="L1598" s="1" t="s">
        <v>31</v>
      </c>
      <c r="M1598" s="1" t="s">
        <v>27</v>
      </c>
    </row>
    <row r="1599" spans="1:15" x14ac:dyDescent="0.25">
      <c r="A1599" s="1" t="s">
        <v>2205</v>
      </c>
      <c r="B1599" s="2">
        <v>43465</v>
      </c>
      <c r="C1599" s="1" t="s">
        <v>2206</v>
      </c>
      <c r="E1599" s="3">
        <v>207.6</v>
      </c>
      <c r="F1599" s="4">
        <v>207.6</v>
      </c>
      <c r="G1599" s="1">
        <v>2018</v>
      </c>
      <c r="H1599" s="1">
        <v>12</v>
      </c>
      <c r="I1599" s="1" t="s">
        <v>24</v>
      </c>
      <c r="J1599" s="1" t="s">
        <v>25</v>
      </c>
      <c r="K1599" s="1" t="s">
        <v>20</v>
      </c>
      <c r="L1599" s="1" t="s">
        <v>26</v>
      </c>
      <c r="M1599" s="1" t="s">
        <v>27</v>
      </c>
      <c r="O1599">
        <f>F1599*3.6</f>
        <v>747.36</v>
      </c>
    </row>
    <row r="1600" spans="1:15" x14ac:dyDescent="0.25">
      <c r="A1600" s="1" t="s">
        <v>2207</v>
      </c>
      <c r="B1600" s="2">
        <v>43465</v>
      </c>
      <c r="C1600" s="1" t="s">
        <v>2208</v>
      </c>
      <c r="E1600" s="3">
        <v>191.97</v>
      </c>
      <c r="F1600" s="4">
        <v>191.97</v>
      </c>
      <c r="G1600" s="1">
        <v>2018</v>
      </c>
      <c r="H1600" s="1">
        <v>12</v>
      </c>
      <c r="I1600" s="1" t="s">
        <v>704</v>
      </c>
      <c r="J1600" s="1" t="s">
        <v>212</v>
      </c>
      <c r="K1600" s="1" t="s">
        <v>20</v>
      </c>
      <c r="L1600" s="1" t="s">
        <v>705</v>
      </c>
      <c r="M1600" s="1" t="s">
        <v>214</v>
      </c>
      <c r="O1600">
        <f>F1600*3.6</f>
        <v>691.09199999999998</v>
      </c>
    </row>
    <row r="1601" spans="1:15" x14ac:dyDescent="0.25">
      <c r="A1601" s="1" t="s">
        <v>2209</v>
      </c>
      <c r="B1601" s="2">
        <v>43465</v>
      </c>
      <c r="C1601" s="1" t="s">
        <v>2210</v>
      </c>
      <c r="D1601" s="3">
        <v>20</v>
      </c>
      <c r="E1601" s="3">
        <v>430.55</v>
      </c>
      <c r="F1601" s="4">
        <v>358.79</v>
      </c>
      <c r="G1601" s="1">
        <v>2018</v>
      </c>
      <c r="H1601" s="1">
        <v>12</v>
      </c>
      <c r="I1601" s="1" t="s">
        <v>134</v>
      </c>
      <c r="J1601" s="1" t="s">
        <v>98</v>
      </c>
      <c r="K1601" s="1" t="s">
        <v>20</v>
      </c>
      <c r="L1601" s="1" t="s">
        <v>135</v>
      </c>
      <c r="M1601" s="1" t="s">
        <v>100</v>
      </c>
    </row>
    <row r="1602" spans="1:15" x14ac:dyDescent="0.25">
      <c r="A1602" s="1" t="s">
        <v>2211</v>
      </c>
      <c r="B1602" s="2">
        <v>43465</v>
      </c>
      <c r="C1602" s="1" t="s">
        <v>2212</v>
      </c>
      <c r="E1602" s="3">
        <v>41.25</v>
      </c>
      <c r="F1602" s="4">
        <v>41.25</v>
      </c>
      <c r="G1602" s="1">
        <v>2018</v>
      </c>
      <c r="H1602" s="1">
        <v>12</v>
      </c>
      <c r="I1602" s="1" t="s">
        <v>91</v>
      </c>
      <c r="J1602" s="1" t="s">
        <v>207</v>
      </c>
      <c r="K1602" s="1" t="s">
        <v>20</v>
      </c>
      <c r="L1602" s="1" t="s">
        <v>93</v>
      </c>
      <c r="M1602" s="1" t="s">
        <v>208</v>
      </c>
    </row>
    <row r="1603" spans="1:15" x14ac:dyDescent="0.25">
      <c r="A1603" s="1" t="s">
        <v>2213</v>
      </c>
      <c r="B1603" s="2">
        <v>43465</v>
      </c>
      <c r="C1603" s="1" t="s">
        <v>2214</v>
      </c>
      <c r="D1603" s="3">
        <v>20</v>
      </c>
      <c r="E1603" s="3">
        <v>22.18</v>
      </c>
      <c r="F1603" s="4">
        <v>18.48</v>
      </c>
      <c r="G1603" s="1">
        <v>2018</v>
      </c>
      <c r="H1603" s="1">
        <v>12</v>
      </c>
      <c r="I1603" s="1" t="s">
        <v>34</v>
      </c>
      <c r="J1603" s="1" t="s">
        <v>378</v>
      </c>
      <c r="K1603" s="1" t="s">
        <v>20</v>
      </c>
      <c r="L1603" s="1" t="s">
        <v>36</v>
      </c>
      <c r="M1603" s="1" t="s">
        <v>379</v>
      </c>
    </row>
    <row r="1604" spans="1:15" x14ac:dyDescent="0.25">
      <c r="A1604" s="1" t="s">
        <v>2215</v>
      </c>
      <c r="B1604" s="2">
        <v>43465</v>
      </c>
      <c r="C1604" s="1" t="s">
        <v>2216</v>
      </c>
      <c r="E1604" s="3">
        <v>30.6</v>
      </c>
      <c r="F1604" s="4">
        <v>30.6</v>
      </c>
      <c r="G1604" s="1">
        <v>2018</v>
      </c>
      <c r="H1604" s="1">
        <v>12</v>
      </c>
      <c r="I1604" s="1" t="s">
        <v>91</v>
      </c>
      <c r="J1604" s="1" t="s">
        <v>35</v>
      </c>
      <c r="K1604" s="1" t="s">
        <v>20</v>
      </c>
      <c r="L1604" s="1" t="s">
        <v>93</v>
      </c>
      <c r="M1604" s="1" t="s">
        <v>37</v>
      </c>
    </row>
    <row r="1605" spans="1:15" x14ac:dyDescent="0.25">
      <c r="A1605" s="1" t="s">
        <v>2217</v>
      </c>
      <c r="B1605" s="2">
        <v>43465</v>
      </c>
      <c r="C1605" s="1" t="s">
        <v>2218</v>
      </c>
      <c r="E1605" s="3">
        <v>153.83000000000001</v>
      </c>
      <c r="F1605" s="4">
        <v>153.83000000000001</v>
      </c>
      <c r="G1605" s="1">
        <v>2018</v>
      </c>
      <c r="H1605" s="1">
        <v>12</v>
      </c>
      <c r="I1605" s="1" t="s">
        <v>86</v>
      </c>
      <c r="J1605" s="1" t="s">
        <v>378</v>
      </c>
      <c r="K1605" s="1" t="s">
        <v>20</v>
      </c>
      <c r="L1605" s="1" t="s">
        <v>87</v>
      </c>
      <c r="M1605" s="1" t="s">
        <v>379</v>
      </c>
    </row>
    <row r="1606" spans="1:15" x14ac:dyDescent="0.25">
      <c r="A1606" s="1" t="s">
        <v>2219</v>
      </c>
      <c r="B1606" s="2">
        <v>43465</v>
      </c>
      <c r="C1606" s="1" t="s">
        <v>2220</v>
      </c>
      <c r="E1606" s="3">
        <v>128.34</v>
      </c>
      <c r="F1606" s="4">
        <v>128.34</v>
      </c>
      <c r="G1606" s="1">
        <v>2018</v>
      </c>
      <c r="H1606" s="1">
        <v>12</v>
      </c>
      <c r="I1606" s="1" t="s">
        <v>86</v>
      </c>
      <c r="J1606" s="1" t="s">
        <v>378</v>
      </c>
      <c r="K1606" s="1" t="s">
        <v>20</v>
      </c>
      <c r="L1606" s="1" t="s">
        <v>87</v>
      </c>
      <c r="M1606" s="1" t="s">
        <v>379</v>
      </c>
    </row>
    <row r="1607" spans="1:15" x14ac:dyDescent="0.25">
      <c r="A1607" s="1" t="s">
        <v>2221</v>
      </c>
      <c r="B1607" s="2">
        <v>43465</v>
      </c>
      <c r="C1607" s="1" t="s">
        <v>2222</v>
      </c>
      <c r="E1607" s="3">
        <v>37.979999999999997</v>
      </c>
      <c r="F1607" s="4">
        <v>37.979999999999997</v>
      </c>
      <c r="G1607" s="1">
        <v>2018</v>
      </c>
      <c r="H1607" s="1">
        <v>12</v>
      </c>
      <c r="I1607" s="1" t="s">
        <v>91</v>
      </c>
      <c r="J1607" s="1" t="s">
        <v>51</v>
      </c>
      <c r="K1607" s="1" t="s">
        <v>20</v>
      </c>
      <c r="L1607" s="1" t="s">
        <v>93</v>
      </c>
      <c r="M1607" s="1" t="s">
        <v>53</v>
      </c>
    </row>
    <row r="1608" spans="1:15" x14ac:dyDescent="0.25">
      <c r="A1608" s="1" t="s">
        <v>2223</v>
      </c>
      <c r="B1608" s="2">
        <v>43465</v>
      </c>
      <c r="C1608" s="1" t="s">
        <v>2666</v>
      </c>
      <c r="E1608" s="3">
        <v>330</v>
      </c>
      <c r="F1608" s="4">
        <v>330</v>
      </c>
      <c r="G1608" s="1">
        <v>2018</v>
      </c>
      <c r="H1608" s="1">
        <v>12</v>
      </c>
      <c r="I1608" s="1" t="s">
        <v>24</v>
      </c>
      <c r="J1608" s="1" t="s">
        <v>25</v>
      </c>
      <c r="K1608" s="1" t="s">
        <v>20</v>
      </c>
      <c r="L1608" s="1" t="s">
        <v>26</v>
      </c>
      <c r="M1608" s="1" t="s">
        <v>27</v>
      </c>
    </row>
    <row r="1609" spans="1:15" x14ac:dyDescent="0.25">
      <c r="A1609" s="1" t="s">
        <v>2225</v>
      </c>
      <c r="B1609" s="2">
        <v>43465</v>
      </c>
      <c r="C1609" s="1" t="s">
        <v>2226</v>
      </c>
      <c r="E1609" s="3">
        <v>48</v>
      </c>
      <c r="F1609" s="4">
        <v>48</v>
      </c>
      <c r="G1609" s="1">
        <v>2018</v>
      </c>
      <c r="H1609" s="1">
        <v>12</v>
      </c>
      <c r="I1609" s="1" t="s">
        <v>86</v>
      </c>
      <c r="J1609" s="1" t="s">
        <v>51</v>
      </c>
      <c r="K1609" s="1" t="s">
        <v>20</v>
      </c>
      <c r="L1609" s="1" t="s">
        <v>87</v>
      </c>
      <c r="M1609" s="1" t="s">
        <v>53</v>
      </c>
      <c r="O1609">
        <f>F1609*12.5</f>
        <v>600</v>
      </c>
    </row>
    <row r="1610" spans="1:15" x14ac:dyDescent="0.25">
      <c r="A1610" s="1" t="s">
        <v>2227</v>
      </c>
      <c r="B1610" s="2">
        <v>43465</v>
      </c>
      <c r="C1610" s="1" t="s">
        <v>7908</v>
      </c>
      <c r="E1610" s="3">
        <v>100.91</v>
      </c>
      <c r="F1610" s="4">
        <v>100.91</v>
      </c>
      <c r="G1610" s="1">
        <v>2018</v>
      </c>
      <c r="H1610" s="1">
        <v>12</v>
      </c>
      <c r="I1610" s="1" t="s">
        <v>312</v>
      </c>
      <c r="J1610" s="1" t="s">
        <v>35</v>
      </c>
      <c r="K1610" s="1" t="s">
        <v>20</v>
      </c>
      <c r="L1610" s="1" t="s">
        <v>313</v>
      </c>
      <c r="M1610" s="1" t="s">
        <v>37</v>
      </c>
      <c r="O1610">
        <f>F1610*400</f>
        <v>40364</v>
      </c>
    </row>
    <row r="1611" spans="1:15" x14ac:dyDescent="0.25">
      <c r="A1611" s="1" t="s">
        <v>2228</v>
      </c>
      <c r="B1611" s="2">
        <v>43465</v>
      </c>
      <c r="C1611" s="1" t="s">
        <v>2229</v>
      </c>
      <c r="E1611" s="3">
        <v>31.4</v>
      </c>
      <c r="F1611" s="4">
        <v>31.4</v>
      </c>
      <c r="G1611" s="1">
        <v>2018</v>
      </c>
      <c r="H1611" s="1">
        <v>12</v>
      </c>
      <c r="I1611" s="1" t="s">
        <v>86</v>
      </c>
      <c r="J1611" s="1" t="s">
        <v>378</v>
      </c>
      <c r="K1611" s="1" t="s">
        <v>20</v>
      </c>
      <c r="L1611" s="1" t="s">
        <v>87</v>
      </c>
      <c r="M1611" s="1" t="s">
        <v>379</v>
      </c>
    </row>
    <row r="1612" spans="1:15" x14ac:dyDescent="0.25">
      <c r="A1612" s="1" t="s">
        <v>2230</v>
      </c>
      <c r="B1612" s="2">
        <v>43465</v>
      </c>
      <c r="C1612" s="1" t="s">
        <v>2229</v>
      </c>
      <c r="E1612" s="3">
        <v>62.81</v>
      </c>
      <c r="F1612" s="4">
        <v>62.81</v>
      </c>
      <c r="G1612" s="1">
        <v>2018</v>
      </c>
      <c r="H1612" s="1">
        <v>12</v>
      </c>
      <c r="I1612" s="1" t="s">
        <v>86</v>
      </c>
      <c r="J1612" s="1" t="s">
        <v>378</v>
      </c>
      <c r="K1612" s="1" t="s">
        <v>20</v>
      </c>
      <c r="L1612" s="1" t="s">
        <v>87</v>
      </c>
      <c r="M1612" s="1" t="s">
        <v>379</v>
      </c>
    </row>
    <row r="1613" spans="1:15" x14ac:dyDescent="0.25">
      <c r="A1613" s="1" t="s">
        <v>2231</v>
      </c>
      <c r="B1613" s="2">
        <v>43465</v>
      </c>
      <c r="C1613" s="1" t="s">
        <v>2232</v>
      </c>
      <c r="E1613" s="3">
        <v>8.82</v>
      </c>
      <c r="F1613" s="4">
        <v>8.82</v>
      </c>
      <c r="G1613" s="1">
        <v>2018</v>
      </c>
      <c r="H1613" s="1">
        <v>12</v>
      </c>
      <c r="I1613" s="1" t="s">
        <v>219</v>
      </c>
      <c r="J1613" s="1" t="s">
        <v>35</v>
      </c>
      <c r="K1613" s="1" t="s">
        <v>20</v>
      </c>
      <c r="L1613" s="1" t="s">
        <v>220</v>
      </c>
      <c r="M1613" s="1" t="s">
        <v>37</v>
      </c>
    </row>
    <row r="1614" spans="1:15" x14ac:dyDescent="0.25">
      <c r="A1614" s="1" t="s">
        <v>2233</v>
      </c>
      <c r="B1614" s="2">
        <v>43465</v>
      </c>
      <c r="C1614" s="1" t="s">
        <v>2234</v>
      </c>
      <c r="E1614" s="3">
        <v>9.31</v>
      </c>
      <c r="F1614" s="4">
        <v>9.31</v>
      </c>
      <c r="G1614" s="1">
        <v>2018</v>
      </c>
      <c r="H1614" s="1">
        <v>12</v>
      </c>
      <c r="I1614" s="1" t="s">
        <v>18</v>
      </c>
      <c r="J1614" s="1" t="s">
        <v>51</v>
      </c>
      <c r="K1614" s="1" t="s">
        <v>20</v>
      </c>
      <c r="L1614" s="1" t="s">
        <v>21</v>
      </c>
      <c r="M1614" s="1" t="s">
        <v>53</v>
      </c>
      <c r="O1614">
        <f>F1614*64.5</f>
        <v>600.495</v>
      </c>
    </row>
    <row r="1615" spans="1:15" x14ac:dyDescent="0.25">
      <c r="A1615" s="1" t="s">
        <v>2235</v>
      </c>
      <c r="B1615" s="2">
        <v>43465</v>
      </c>
      <c r="C1615" s="1" t="s">
        <v>2236</v>
      </c>
      <c r="E1615" s="3">
        <v>14.21</v>
      </c>
      <c r="F1615" s="4">
        <v>14.21</v>
      </c>
      <c r="G1615" s="1">
        <v>2018</v>
      </c>
      <c r="H1615" s="1">
        <v>12</v>
      </c>
      <c r="I1615" s="1" t="s">
        <v>219</v>
      </c>
      <c r="J1615" s="1" t="s">
        <v>35</v>
      </c>
      <c r="K1615" s="1" t="s">
        <v>20</v>
      </c>
      <c r="L1615" s="1" t="s">
        <v>220</v>
      </c>
      <c r="M1615" s="1" t="s">
        <v>37</v>
      </c>
    </row>
    <row r="1616" spans="1:15" x14ac:dyDescent="0.25">
      <c r="A1616" s="1" t="s">
        <v>2237</v>
      </c>
      <c r="B1616" s="2">
        <v>43465</v>
      </c>
      <c r="C1616" s="1" t="s">
        <v>2238</v>
      </c>
      <c r="E1616" s="3">
        <v>23.87</v>
      </c>
      <c r="F1616" s="4">
        <v>23.87</v>
      </c>
      <c r="G1616" s="1">
        <v>2018</v>
      </c>
      <c r="H1616" s="1">
        <v>12</v>
      </c>
      <c r="I1616" s="1" t="s">
        <v>86</v>
      </c>
      <c r="J1616" s="1" t="s">
        <v>378</v>
      </c>
      <c r="K1616" s="1" t="s">
        <v>20</v>
      </c>
      <c r="L1616" s="1" t="s">
        <v>87</v>
      </c>
      <c r="M1616" s="1" t="s">
        <v>379</v>
      </c>
    </row>
    <row r="1617" spans="1:15" x14ac:dyDescent="0.25">
      <c r="A1617" s="1" t="s">
        <v>2239</v>
      </c>
      <c r="B1617" s="2">
        <v>43465</v>
      </c>
      <c r="C1617" s="1" t="s">
        <v>2240</v>
      </c>
      <c r="E1617" s="3">
        <v>91.61</v>
      </c>
      <c r="F1617" s="4">
        <v>91.61</v>
      </c>
      <c r="G1617" s="1">
        <v>2018</v>
      </c>
      <c r="H1617" s="1">
        <v>12</v>
      </c>
      <c r="I1617" s="1" t="s">
        <v>86</v>
      </c>
      <c r="J1617" s="1" t="s">
        <v>378</v>
      </c>
      <c r="K1617" s="1" t="s">
        <v>20</v>
      </c>
      <c r="L1617" s="1" t="s">
        <v>87</v>
      </c>
      <c r="M1617" s="1" t="s">
        <v>379</v>
      </c>
    </row>
    <row r="1618" spans="1:15" x14ac:dyDescent="0.25">
      <c r="A1618" s="1" t="s">
        <v>2241</v>
      </c>
      <c r="B1618" s="2">
        <v>43465</v>
      </c>
      <c r="C1618" s="1" t="s">
        <v>2242</v>
      </c>
      <c r="E1618" s="3">
        <v>100.61</v>
      </c>
      <c r="F1618" s="4">
        <v>100.61</v>
      </c>
      <c r="G1618" s="1">
        <v>2018</v>
      </c>
      <c r="H1618" s="1">
        <v>12</v>
      </c>
      <c r="I1618" s="1" t="s">
        <v>97</v>
      </c>
      <c r="J1618" s="1" t="s">
        <v>144</v>
      </c>
      <c r="K1618" s="1" t="s">
        <v>20</v>
      </c>
      <c r="L1618" s="1" t="s">
        <v>99</v>
      </c>
      <c r="M1618" s="1" t="s">
        <v>145</v>
      </c>
    </row>
    <row r="1619" spans="1:15" x14ac:dyDescent="0.25">
      <c r="A1619" s="1" t="s">
        <v>2211</v>
      </c>
      <c r="B1619" s="2">
        <v>43465</v>
      </c>
      <c r="C1619" s="1" t="s">
        <v>2243</v>
      </c>
      <c r="E1619" s="3">
        <v>41.25</v>
      </c>
      <c r="F1619" s="4">
        <v>41.25</v>
      </c>
      <c r="G1619" s="1">
        <v>2018</v>
      </c>
      <c r="H1619" s="1">
        <v>12</v>
      </c>
      <c r="I1619" s="1" t="s">
        <v>91</v>
      </c>
      <c r="J1619" s="1" t="s">
        <v>207</v>
      </c>
      <c r="K1619" s="1" t="s">
        <v>20</v>
      </c>
      <c r="L1619" s="1" t="s">
        <v>93</v>
      </c>
      <c r="M1619" s="1" t="s">
        <v>208</v>
      </c>
    </row>
    <row r="1620" spans="1:15" x14ac:dyDescent="0.25">
      <c r="A1620" s="1" t="s">
        <v>2244</v>
      </c>
      <c r="B1620" s="2">
        <v>43465</v>
      </c>
      <c r="C1620" s="1" t="s">
        <v>2245</v>
      </c>
      <c r="E1620" s="3">
        <v>48.78</v>
      </c>
      <c r="F1620" s="4">
        <v>48.78</v>
      </c>
      <c r="G1620" s="1">
        <v>2018</v>
      </c>
      <c r="H1620" s="1">
        <v>12</v>
      </c>
      <c r="I1620" s="1" t="s">
        <v>40</v>
      </c>
      <c r="J1620" s="1" t="s">
        <v>35</v>
      </c>
      <c r="K1620" s="1" t="s">
        <v>20</v>
      </c>
      <c r="L1620" s="1" t="s">
        <v>42</v>
      </c>
      <c r="M1620" s="1" t="s">
        <v>37</v>
      </c>
      <c r="O1620" s="8">
        <f>F1620</f>
        <v>48.78</v>
      </c>
    </row>
    <row r="1621" spans="1:15" x14ac:dyDescent="0.25">
      <c r="A1621" s="1" t="s">
        <v>2246</v>
      </c>
      <c r="B1621" s="2">
        <v>43465</v>
      </c>
      <c r="C1621" s="1" t="s">
        <v>1393</v>
      </c>
      <c r="E1621" s="3">
        <v>269.91000000000003</v>
      </c>
      <c r="F1621" s="4">
        <v>269.91000000000003</v>
      </c>
      <c r="G1621" s="1">
        <v>2018</v>
      </c>
      <c r="H1621" s="1">
        <v>12</v>
      </c>
      <c r="I1621" s="1" t="s">
        <v>138</v>
      </c>
      <c r="J1621" s="1" t="s">
        <v>35</v>
      </c>
      <c r="K1621" s="1" t="s">
        <v>20</v>
      </c>
      <c r="L1621" s="1" t="s">
        <v>139</v>
      </c>
      <c r="M1621" s="1" t="s">
        <v>37</v>
      </c>
      <c r="O1621">
        <f>F1621*47.42</f>
        <v>12799.132200000002</v>
      </c>
    </row>
    <row r="1622" spans="1:15" x14ac:dyDescent="0.25">
      <c r="A1622" s="1" t="s">
        <v>2247</v>
      </c>
      <c r="B1622" s="2">
        <v>43465</v>
      </c>
      <c r="C1622" s="1" t="s">
        <v>2248</v>
      </c>
      <c r="E1622" s="3">
        <v>30.5</v>
      </c>
      <c r="F1622" s="4">
        <v>30.5</v>
      </c>
      <c r="G1622" s="1">
        <v>2018</v>
      </c>
      <c r="H1622" s="1">
        <v>12</v>
      </c>
      <c r="I1622" s="1" t="s">
        <v>86</v>
      </c>
      <c r="J1622" s="1" t="s">
        <v>35</v>
      </c>
      <c r="K1622" s="1" t="s">
        <v>20</v>
      </c>
      <c r="L1622" s="1" t="s">
        <v>87</v>
      </c>
      <c r="M1622" s="1" t="s">
        <v>37</v>
      </c>
      <c r="O1622">
        <f>F1622*50</f>
        <v>1525</v>
      </c>
    </row>
    <row r="1623" spans="1:15" x14ac:dyDescent="0.25">
      <c r="A1623" s="1" t="s">
        <v>2249</v>
      </c>
      <c r="B1623" s="2">
        <v>43465</v>
      </c>
      <c r="C1623" s="1" t="s">
        <v>490</v>
      </c>
      <c r="D1623" s="3">
        <v>20</v>
      </c>
      <c r="E1623" s="3">
        <v>277.54000000000002</v>
      </c>
      <c r="F1623" s="4">
        <v>231.28</v>
      </c>
      <c r="G1623" s="1">
        <v>2018</v>
      </c>
      <c r="H1623" s="1">
        <v>12</v>
      </c>
      <c r="I1623" s="1" t="s">
        <v>56</v>
      </c>
      <c r="J1623" s="1" t="s">
        <v>35</v>
      </c>
      <c r="K1623" s="1" t="s">
        <v>20</v>
      </c>
      <c r="L1623" s="1" t="s">
        <v>57</v>
      </c>
      <c r="M1623" s="1" t="s">
        <v>37</v>
      </c>
    </row>
    <row r="1624" spans="1:15" x14ac:dyDescent="0.25">
      <c r="A1624" s="1" t="s">
        <v>2250</v>
      </c>
      <c r="B1624" s="2">
        <v>43465</v>
      </c>
      <c r="C1624" s="1" t="s">
        <v>2251</v>
      </c>
      <c r="D1624" s="3">
        <v>20</v>
      </c>
      <c r="E1624" s="3">
        <v>112.72</v>
      </c>
      <c r="F1624" s="4">
        <v>93.93</v>
      </c>
      <c r="G1624" s="1">
        <v>2018</v>
      </c>
      <c r="H1624" s="1">
        <v>12</v>
      </c>
      <c r="I1624" s="1" t="s">
        <v>134</v>
      </c>
      <c r="J1624" s="1" t="s">
        <v>98</v>
      </c>
      <c r="K1624" s="1" t="s">
        <v>20</v>
      </c>
      <c r="L1624" s="1" t="s">
        <v>135</v>
      </c>
      <c r="M1624" s="1" t="s">
        <v>100</v>
      </c>
    </row>
    <row r="1625" spans="1:15" x14ac:dyDescent="0.25">
      <c r="A1625" s="1" t="s">
        <v>2252</v>
      </c>
      <c r="B1625" s="2">
        <v>43465</v>
      </c>
      <c r="C1625" s="1" t="s">
        <v>2253</v>
      </c>
      <c r="E1625" s="3">
        <v>3094.8</v>
      </c>
      <c r="F1625" s="4">
        <v>3094.8</v>
      </c>
      <c r="G1625" s="1">
        <v>2018</v>
      </c>
      <c r="H1625" s="1">
        <v>12</v>
      </c>
      <c r="I1625" s="1" t="s">
        <v>30</v>
      </c>
      <c r="J1625" s="1" t="s">
        <v>25</v>
      </c>
      <c r="K1625" s="1" t="s">
        <v>20</v>
      </c>
      <c r="L1625" s="1" t="s">
        <v>31</v>
      </c>
      <c r="M1625" s="1" t="s">
        <v>27</v>
      </c>
    </row>
    <row r="1626" spans="1:15" x14ac:dyDescent="0.25">
      <c r="A1626" s="1" t="s">
        <v>2254</v>
      </c>
      <c r="B1626" s="2">
        <v>43465</v>
      </c>
      <c r="C1626" s="1" t="s">
        <v>2255</v>
      </c>
      <c r="D1626" s="3">
        <v>20</v>
      </c>
      <c r="E1626" s="3">
        <v>3.73</v>
      </c>
      <c r="F1626" s="4">
        <v>3.11</v>
      </c>
      <c r="G1626" s="1">
        <v>2018</v>
      </c>
      <c r="H1626" s="1">
        <v>12</v>
      </c>
      <c r="I1626" s="1" t="s">
        <v>34</v>
      </c>
      <c r="J1626" s="1" t="s">
        <v>378</v>
      </c>
      <c r="K1626" s="1" t="s">
        <v>20</v>
      </c>
      <c r="L1626" s="1" t="s">
        <v>36</v>
      </c>
      <c r="M1626" s="1" t="s">
        <v>379</v>
      </c>
    </row>
    <row r="1627" spans="1:15" x14ac:dyDescent="0.25">
      <c r="A1627" s="1" t="s">
        <v>2256</v>
      </c>
      <c r="B1627" s="2">
        <v>43465</v>
      </c>
      <c r="C1627" s="1" t="s">
        <v>2257</v>
      </c>
      <c r="E1627" s="3">
        <v>131.41999999999999</v>
      </c>
      <c r="F1627" s="4">
        <v>131.41999999999999</v>
      </c>
      <c r="G1627" s="1">
        <v>2018</v>
      </c>
      <c r="H1627" s="1">
        <v>12</v>
      </c>
      <c r="I1627" s="1" t="s">
        <v>86</v>
      </c>
      <c r="J1627" s="1" t="s">
        <v>35</v>
      </c>
      <c r="K1627" s="1" t="s">
        <v>20</v>
      </c>
      <c r="L1627" s="1" t="s">
        <v>87</v>
      </c>
      <c r="M1627" s="1" t="s">
        <v>37</v>
      </c>
    </row>
    <row r="1628" spans="1:15" x14ac:dyDescent="0.25">
      <c r="A1628" s="1" t="s">
        <v>2258</v>
      </c>
      <c r="B1628" s="2">
        <v>43465</v>
      </c>
      <c r="C1628" s="1" t="s">
        <v>2259</v>
      </c>
      <c r="D1628" s="3">
        <v>20</v>
      </c>
      <c r="E1628" s="3">
        <v>21.43</v>
      </c>
      <c r="F1628" s="4">
        <v>17.86</v>
      </c>
      <c r="G1628" s="1">
        <v>2018</v>
      </c>
      <c r="H1628" s="1">
        <v>12</v>
      </c>
      <c r="I1628" s="1" t="s">
        <v>34</v>
      </c>
      <c r="J1628" s="1" t="s">
        <v>378</v>
      </c>
      <c r="K1628" s="1" t="s">
        <v>20</v>
      </c>
      <c r="L1628" s="1" t="s">
        <v>36</v>
      </c>
      <c r="M1628" s="1" t="s">
        <v>379</v>
      </c>
    </row>
    <row r="1629" spans="1:15" x14ac:dyDescent="0.25">
      <c r="A1629" s="1" t="s">
        <v>2260</v>
      </c>
      <c r="B1629" s="2">
        <v>43465</v>
      </c>
      <c r="C1629" s="1" t="s">
        <v>510</v>
      </c>
      <c r="E1629" s="3">
        <v>62.4</v>
      </c>
      <c r="F1629" s="4">
        <v>62.4</v>
      </c>
      <c r="G1629" s="1">
        <v>2018</v>
      </c>
      <c r="H1629" s="1">
        <v>12</v>
      </c>
      <c r="I1629" s="1" t="s">
        <v>86</v>
      </c>
      <c r="J1629" s="1" t="s">
        <v>378</v>
      </c>
      <c r="K1629" s="1" t="s">
        <v>20</v>
      </c>
      <c r="L1629" s="1" t="s">
        <v>87</v>
      </c>
      <c r="M1629" s="1" t="s">
        <v>379</v>
      </c>
    </row>
    <row r="1630" spans="1:15" x14ac:dyDescent="0.25">
      <c r="A1630" s="1" t="s">
        <v>2261</v>
      </c>
      <c r="B1630" s="2">
        <v>43465</v>
      </c>
      <c r="C1630" s="1" t="s">
        <v>510</v>
      </c>
      <c r="E1630" s="3">
        <v>81.08</v>
      </c>
      <c r="F1630" s="4">
        <v>81.08</v>
      </c>
      <c r="G1630" s="1">
        <v>2018</v>
      </c>
      <c r="H1630" s="1">
        <v>12</v>
      </c>
      <c r="I1630" s="1" t="s">
        <v>86</v>
      </c>
      <c r="J1630" s="1" t="s">
        <v>98</v>
      </c>
      <c r="K1630" s="1" t="s">
        <v>20</v>
      </c>
      <c r="L1630" s="1" t="s">
        <v>87</v>
      </c>
      <c r="M1630" s="1" t="s">
        <v>100</v>
      </c>
    </row>
    <row r="1631" spans="1:15" x14ac:dyDescent="0.25">
      <c r="A1631" s="1" t="s">
        <v>2262</v>
      </c>
      <c r="B1631" s="2">
        <v>43465</v>
      </c>
      <c r="C1631" s="1" t="s">
        <v>2263</v>
      </c>
      <c r="E1631" s="3">
        <v>25.27</v>
      </c>
      <c r="F1631" s="4">
        <v>25.27</v>
      </c>
      <c r="G1631" s="1">
        <v>2018</v>
      </c>
      <c r="H1631" s="1">
        <v>12</v>
      </c>
      <c r="I1631" s="1" t="s">
        <v>86</v>
      </c>
      <c r="J1631" s="1" t="s">
        <v>378</v>
      </c>
      <c r="K1631" s="1" t="s">
        <v>20</v>
      </c>
      <c r="L1631" s="1" t="s">
        <v>87</v>
      </c>
      <c r="M1631" s="1" t="s">
        <v>379</v>
      </c>
      <c r="O1631">
        <f>F1631*283</f>
        <v>7151.41</v>
      </c>
    </row>
    <row r="1632" spans="1:15" x14ac:dyDescent="0.25">
      <c r="A1632" s="1" t="s">
        <v>2264</v>
      </c>
      <c r="B1632" s="2">
        <v>43465</v>
      </c>
      <c r="C1632" s="1" t="s">
        <v>2265</v>
      </c>
      <c r="E1632" s="3">
        <v>89.9</v>
      </c>
      <c r="F1632" s="4">
        <v>89.9</v>
      </c>
      <c r="G1632" s="1">
        <v>2018</v>
      </c>
      <c r="H1632" s="1">
        <v>12</v>
      </c>
      <c r="I1632" s="1" t="s">
        <v>91</v>
      </c>
      <c r="J1632" s="1" t="s">
        <v>35</v>
      </c>
      <c r="K1632" s="1" t="s">
        <v>20</v>
      </c>
      <c r="L1632" s="1" t="s">
        <v>93</v>
      </c>
      <c r="M1632" s="1" t="s">
        <v>37</v>
      </c>
    </row>
    <row r="1633" spans="1:15" x14ac:dyDescent="0.25">
      <c r="A1633" s="1" t="s">
        <v>2266</v>
      </c>
      <c r="B1633" s="2">
        <v>43465</v>
      </c>
      <c r="C1633" s="1" t="s">
        <v>2267</v>
      </c>
      <c r="D1633" s="3">
        <v>20</v>
      </c>
      <c r="E1633" s="3">
        <v>326.14999999999998</v>
      </c>
      <c r="F1633" s="4">
        <v>271.79000000000002</v>
      </c>
      <c r="G1633" s="1">
        <v>2018</v>
      </c>
      <c r="H1633" s="1">
        <v>12</v>
      </c>
      <c r="I1633" s="1" t="s">
        <v>111</v>
      </c>
      <c r="J1633" s="1" t="s">
        <v>35</v>
      </c>
      <c r="K1633" s="1" t="s">
        <v>20</v>
      </c>
      <c r="L1633" s="1" t="s">
        <v>112</v>
      </c>
      <c r="M1633" s="1" t="s">
        <v>37</v>
      </c>
    </row>
    <row r="1634" spans="1:15" x14ac:dyDescent="0.25">
      <c r="A1634" s="1" t="s">
        <v>2268</v>
      </c>
      <c r="B1634" s="2">
        <v>43465</v>
      </c>
      <c r="C1634" s="1" t="s">
        <v>2269</v>
      </c>
      <c r="E1634" s="3">
        <v>6.35</v>
      </c>
      <c r="F1634" s="4">
        <v>6.35</v>
      </c>
      <c r="G1634" s="1">
        <v>2018</v>
      </c>
      <c r="H1634" s="1">
        <v>12</v>
      </c>
      <c r="I1634" s="1" t="s">
        <v>86</v>
      </c>
      <c r="J1634" s="1" t="s">
        <v>35</v>
      </c>
      <c r="K1634" s="1" t="s">
        <v>20</v>
      </c>
      <c r="L1634" s="1" t="s">
        <v>87</v>
      </c>
      <c r="M1634" s="1" t="s">
        <v>37</v>
      </c>
      <c r="O1634">
        <f>F1634*2405</f>
        <v>15271.75</v>
      </c>
    </row>
    <row r="1635" spans="1:15" x14ac:dyDescent="0.25">
      <c r="A1635" s="1" t="s">
        <v>2270</v>
      </c>
      <c r="B1635" s="2">
        <v>43465</v>
      </c>
      <c r="C1635" s="1" t="s">
        <v>2271</v>
      </c>
      <c r="E1635" s="3">
        <v>18.739999999999998</v>
      </c>
      <c r="F1635" s="4">
        <v>18.739999999999998</v>
      </c>
      <c r="G1635" s="1">
        <v>2018</v>
      </c>
      <c r="H1635" s="1">
        <v>12</v>
      </c>
      <c r="I1635" s="1" t="s">
        <v>86</v>
      </c>
      <c r="J1635" s="1" t="s">
        <v>378</v>
      </c>
      <c r="K1635" s="1" t="s">
        <v>20</v>
      </c>
      <c r="L1635" s="1" t="s">
        <v>87</v>
      </c>
      <c r="M1635" s="1" t="s">
        <v>379</v>
      </c>
    </row>
    <row r="1636" spans="1:15" x14ac:dyDescent="0.25">
      <c r="A1636" s="1" t="s">
        <v>2272</v>
      </c>
      <c r="B1636" s="2">
        <v>43465</v>
      </c>
      <c r="C1636" s="1" t="s">
        <v>2273</v>
      </c>
      <c r="E1636" s="3">
        <v>17.7</v>
      </c>
      <c r="F1636" s="4">
        <v>17.7</v>
      </c>
      <c r="G1636" s="1">
        <v>2018</v>
      </c>
      <c r="H1636" s="1">
        <v>12</v>
      </c>
      <c r="I1636" s="1" t="s">
        <v>211</v>
      </c>
      <c r="J1636" s="1" t="s">
        <v>212</v>
      </c>
      <c r="K1636" s="1" t="s">
        <v>20</v>
      </c>
      <c r="L1636" s="1" t="s">
        <v>213</v>
      </c>
      <c r="M1636" s="1" t="s">
        <v>214</v>
      </c>
    </row>
    <row r="1637" spans="1:15" x14ac:dyDescent="0.25">
      <c r="A1637" s="1" t="s">
        <v>2272</v>
      </c>
      <c r="B1637" s="2">
        <v>43465</v>
      </c>
      <c r="C1637" s="1" t="s">
        <v>2273</v>
      </c>
      <c r="E1637" s="3">
        <v>17.7</v>
      </c>
      <c r="F1637" s="4">
        <v>17.7</v>
      </c>
      <c r="G1637" s="1">
        <v>2018</v>
      </c>
      <c r="H1637" s="1">
        <v>12</v>
      </c>
      <c r="I1637" s="1" t="s">
        <v>91</v>
      </c>
      <c r="J1637" s="1" t="s">
        <v>35</v>
      </c>
      <c r="K1637" s="1" t="s">
        <v>20</v>
      </c>
      <c r="L1637" s="1" t="s">
        <v>93</v>
      </c>
      <c r="M1637" s="1" t="s">
        <v>37</v>
      </c>
    </row>
    <row r="1638" spans="1:15" x14ac:dyDescent="0.25">
      <c r="A1638" s="1" t="s">
        <v>2272</v>
      </c>
      <c r="B1638" s="2">
        <v>43465</v>
      </c>
      <c r="C1638" s="1" t="s">
        <v>2273</v>
      </c>
      <c r="E1638" s="3">
        <v>17.7</v>
      </c>
      <c r="F1638" s="4">
        <v>17.7</v>
      </c>
      <c r="G1638" s="1">
        <v>2018</v>
      </c>
      <c r="H1638" s="1">
        <v>12</v>
      </c>
      <c r="I1638" s="1" t="s">
        <v>97</v>
      </c>
      <c r="J1638" s="1" t="s">
        <v>35</v>
      </c>
      <c r="K1638" s="1" t="s">
        <v>20</v>
      </c>
      <c r="L1638" s="1" t="s">
        <v>99</v>
      </c>
      <c r="M1638" s="1" t="s">
        <v>37</v>
      </c>
    </row>
    <row r="1639" spans="1:15" x14ac:dyDescent="0.25">
      <c r="A1639" s="1" t="s">
        <v>2274</v>
      </c>
      <c r="B1639" s="2">
        <v>43465</v>
      </c>
      <c r="C1639" s="1" t="s">
        <v>2275</v>
      </c>
      <c r="E1639" s="3">
        <v>143.6</v>
      </c>
      <c r="F1639" s="4">
        <v>143.6</v>
      </c>
      <c r="G1639" s="1">
        <v>2018</v>
      </c>
      <c r="H1639" s="1">
        <v>12</v>
      </c>
      <c r="I1639" s="1" t="s">
        <v>86</v>
      </c>
      <c r="J1639" s="1" t="s">
        <v>378</v>
      </c>
      <c r="K1639" s="1" t="s">
        <v>20</v>
      </c>
      <c r="L1639" s="1" t="s">
        <v>87</v>
      </c>
      <c r="M1639" s="1" t="s">
        <v>379</v>
      </c>
    </row>
    <row r="1640" spans="1:15" x14ac:dyDescent="0.25">
      <c r="A1640" s="1" t="s">
        <v>2276</v>
      </c>
      <c r="B1640" s="2">
        <v>43465</v>
      </c>
      <c r="C1640" s="1" t="s">
        <v>2277</v>
      </c>
      <c r="E1640" s="3">
        <v>97</v>
      </c>
      <c r="F1640" s="4">
        <v>97</v>
      </c>
      <c r="G1640" s="1">
        <v>2018</v>
      </c>
      <c r="H1640" s="1">
        <v>12</v>
      </c>
      <c r="I1640" s="1" t="s">
        <v>91</v>
      </c>
      <c r="J1640" s="1" t="s">
        <v>51</v>
      </c>
      <c r="K1640" s="1" t="s">
        <v>20</v>
      </c>
      <c r="L1640" s="1" t="s">
        <v>93</v>
      </c>
      <c r="M1640" s="1" t="s">
        <v>53</v>
      </c>
      <c r="O1640" s="8">
        <f>F1640</f>
        <v>97</v>
      </c>
    </row>
    <row r="1641" spans="1:15" x14ac:dyDescent="0.25">
      <c r="A1641" s="1" t="s">
        <v>2278</v>
      </c>
      <c r="B1641" s="2">
        <v>43465</v>
      </c>
      <c r="C1641" s="1" t="s">
        <v>2279</v>
      </c>
      <c r="E1641" s="3">
        <v>45.72</v>
      </c>
      <c r="F1641" s="4">
        <v>45.72</v>
      </c>
      <c r="G1641" s="1">
        <v>2018</v>
      </c>
      <c r="H1641" s="1">
        <v>12</v>
      </c>
      <c r="I1641" s="1" t="s">
        <v>86</v>
      </c>
      <c r="J1641" s="1" t="s">
        <v>378</v>
      </c>
      <c r="K1641" s="1" t="s">
        <v>20</v>
      </c>
      <c r="L1641" s="1" t="s">
        <v>87</v>
      </c>
      <c r="M1641" s="1" t="s">
        <v>379</v>
      </c>
    </row>
    <row r="1642" spans="1:15" x14ac:dyDescent="0.25">
      <c r="A1642" s="1" t="s">
        <v>2280</v>
      </c>
      <c r="B1642" s="2">
        <v>43465</v>
      </c>
      <c r="C1642" s="1" t="s">
        <v>2281</v>
      </c>
      <c r="D1642" s="3">
        <v>20</v>
      </c>
      <c r="E1642" s="3">
        <v>15.39</v>
      </c>
      <c r="F1642" s="4">
        <v>12.82</v>
      </c>
      <c r="G1642" s="1">
        <v>2018</v>
      </c>
      <c r="H1642" s="1">
        <v>12</v>
      </c>
      <c r="I1642" s="1" t="s">
        <v>34</v>
      </c>
      <c r="J1642" s="1" t="s">
        <v>35</v>
      </c>
      <c r="K1642" s="1" t="s">
        <v>20</v>
      </c>
      <c r="L1642" s="1" t="s">
        <v>36</v>
      </c>
      <c r="M1642" s="1" t="s">
        <v>37</v>
      </c>
      <c r="O1642">
        <f>F1642*1850</f>
        <v>23717</v>
      </c>
    </row>
    <row r="1643" spans="1:15" x14ac:dyDescent="0.25">
      <c r="A1643" s="1" t="s">
        <v>2282</v>
      </c>
      <c r="B1643" s="2">
        <v>43465</v>
      </c>
      <c r="C1643" s="1" t="s">
        <v>2283</v>
      </c>
      <c r="D1643" s="3">
        <v>20</v>
      </c>
      <c r="E1643" s="3">
        <v>170</v>
      </c>
      <c r="F1643" s="4">
        <v>141.66999999999999</v>
      </c>
      <c r="G1643" s="1">
        <v>2018</v>
      </c>
      <c r="H1643" s="1">
        <v>12</v>
      </c>
      <c r="I1643" s="1" t="s">
        <v>70</v>
      </c>
      <c r="J1643" s="1" t="s">
        <v>35</v>
      </c>
      <c r="K1643" s="1" t="s">
        <v>20</v>
      </c>
      <c r="L1643" s="1" t="s">
        <v>71</v>
      </c>
      <c r="M1643" s="1" t="s">
        <v>37</v>
      </c>
    </row>
    <row r="1644" spans="1:15" x14ac:dyDescent="0.25">
      <c r="A1644" s="1" t="s">
        <v>2284</v>
      </c>
      <c r="B1644" s="2">
        <v>43465</v>
      </c>
      <c r="C1644" s="1" t="s">
        <v>2285</v>
      </c>
      <c r="E1644" s="3">
        <v>266.58</v>
      </c>
      <c r="F1644" s="4">
        <v>266.58</v>
      </c>
      <c r="G1644" s="1">
        <v>2018</v>
      </c>
      <c r="H1644" s="1">
        <v>12</v>
      </c>
      <c r="I1644" s="1" t="s">
        <v>138</v>
      </c>
      <c r="J1644" s="1" t="s">
        <v>35</v>
      </c>
      <c r="K1644" s="1" t="s">
        <v>20</v>
      </c>
      <c r="L1644" s="1" t="s">
        <v>139</v>
      </c>
      <c r="M1644" s="1" t="s">
        <v>37</v>
      </c>
    </row>
    <row r="1645" spans="1:15" x14ac:dyDescent="0.25">
      <c r="A1645" s="1" t="s">
        <v>2286</v>
      </c>
      <c r="B1645" s="2">
        <v>43465</v>
      </c>
      <c r="C1645" s="1" t="s">
        <v>2287</v>
      </c>
      <c r="D1645" s="3">
        <v>20</v>
      </c>
      <c r="E1645" s="3">
        <v>4.9000000000000004</v>
      </c>
      <c r="F1645" s="4">
        <v>4.08</v>
      </c>
      <c r="G1645" s="1">
        <v>2018</v>
      </c>
      <c r="H1645" s="1">
        <v>12</v>
      </c>
      <c r="I1645" s="1" t="s">
        <v>56</v>
      </c>
      <c r="J1645" s="1" t="s">
        <v>35</v>
      </c>
      <c r="K1645" s="1" t="s">
        <v>20</v>
      </c>
      <c r="L1645" s="1" t="s">
        <v>57</v>
      </c>
      <c r="M1645" s="1" t="s">
        <v>37</v>
      </c>
    </row>
    <row r="1646" spans="1:15" x14ac:dyDescent="0.25">
      <c r="A1646" s="1" t="s">
        <v>2288</v>
      </c>
      <c r="B1646" s="2">
        <v>43465</v>
      </c>
      <c r="C1646" s="1" t="s">
        <v>2289</v>
      </c>
      <c r="D1646" s="3">
        <v>20</v>
      </c>
      <c r="E1646" s="3">
        <v>13.22</v>
      </c>
      <c r="F1646" s="4">
        <v>11.02</v>
      </c>
      <c r="G1646" s="1">
        <v>2018</v>
      </c>
      <c r="H1646" s="1">
        <v>12</v>
      </c>
      <c r="I1646" s="1" t="s">
        <v>34</v>
      </c>
      <c r="J1646" s="1" t="s">
        <v>378</v>
      </c>
      <c r="K1646" s="1" t="s">
        <v>20</v>
      </c>
      <c r="L1646" s="1" t="s">
        <v>36</v>
      </c>
      <c r="M1646" s="1" t="s">
        <v>379</v>
      </c>
    </row>
    <row r="1647" spans="1:15" x14ac:dyDescent="0.25">
      <c r="A1647" s="1" t="s">
        <v>2290</v>
      </c>
      <c r="B1647" s="2">
        <v>43465</v>
      </c>
      <c r="C1647" s="1" t="s">
        <v>2289</v>
      </c>
      <c r="D1647" s="3">
        <v>20</v>
      </c>
      <c r="E1647" s="3">
        <v>17.63</v>
      </c>
      <c r="F1647" s="4">
        <v>14.69</v>
      </c>
      <c r="G1647" s="1">
        <v>2018</v>
      </c>
      <c r="H1647" s="1">
        <v>12</v>
      </c>
      <c r="I1647" s="1" t="s">
        <v>34</v>
      </c>
      <c r="J1647" s="1" t="s">
        <v>378</v>
      </c>
      <c r="K1647" s="1" t="s">
        <v>20</v>
      </c>
      <c r="L1647" s="1" t="s">
        <v>36</v>
      </c>
      <c r="M1647" s="1" t="s">
        <v>379</v>
      </c>
    </row>
    <row r="1648" spans="1:15" x14ac:dyDescent="0.25">
      <c r="A1648" s="1" t="s">
        <v>2211</v>
      </c>
      <c r="B1648" s="2">
        <v>43465</v>
      </c>
      <c r="C1648" s="1" t="s">
        <v>2291</v>
      </c>
      <c r="E1648" s="3">
        <v>-41.25</v>
      </c>
      <c r="F1648" s="4">
        <v>-41.25</v>
      </c>
      <c r="G1648" s="1">
        <v>2018</v>
      </c>
      <c r="H1648" s="1">
        <v>12</v>
      </c>
      <c r="I1648" s="1" t="s">
        <v>91</v>
      </c>
      <c r="J1648" s="1" t="s">
        <v>207</v>
      </c>
      <c r="K1648" s="1" t="s">
        <v>20</v>
      </c>
      <c r="L1648" s="1" t="s">
        <v>93</v>
      </c>
      <c r="M1648" s="1" t="s">
        <v>208</v>
      </c>
    </row>
    <row r="1649" spans="1:15" x14ac:dyDescent="0.25">
      <c r="A1649" s="1" t="s">
        <v>2292</v>
      </c>
      <c r="B1649" s="2">
        <v>43465</v>
      </c>
      <c r="C1649" s="1" t="s">
        <v>285</v>
      </c>
      <c r="D1649" s="3">
        <v>20</v>
      </c>
      <c r="E1649" s="3">
        <v>24</v>
      </c>
      <c r="F1649" s="4">
        <v>20</v>
      </c>
      <c r="G1649" s="1">
        <v>2018</v>
      </c>
      <c r="H1649" s="1">
        <v>12</v>
      </c>
      <c r="I1649" s="1" t="s">
        <v>70</v>
      </c>
      <c r="J1649" s="1" t="s">
        <v>35</v>
      </c>
      <c r="K1649" s="1" t="s">
        <v>20</v>
      </c>
      <c r="L1649" s="1" t="s">
        <v>71</v>
      </c>
      <c r="M1649" s="1" t="s">
        <v>37</v>
      </c>
      <c r="O1649">
        <f>F1649*66.37</f>
        <v>1327.4</v>
      </c>
    </row>
    <row r="1650" spans="1:15" x14ac:dyDescent="0.25">
      <c r="A1650" s="1" t="s">
        <v>2293</v>
      </c>
      <c r="B1650" s="2">
        <v>43465</v>
      </c>
      <c r="C1650" s="1" t="s">
        <v>2294</v>
      </c>
      <c r="E1650" s="3">
        <v>135.05000000000001</v>
      </c>
      <c r="F1650" s="4">
        <v>135.05000000000001</v>
      </c>
      <c r="G1650" s="1">
        <v>2018</v>
      </c>
      <c r="H1650" s="1">
        <v>12</v>
      </c>
      <c r="I1650" s="1" t="s">
        <v>219</v>
      </c>
      <c r="J1650" s="1" t="s">
        <v>35</v>
      </c>
      <c r="K1650" s="1" t="s">
        <v>20</v>
      </c>
      <c r="L1650" s="1" t="s">
        <v>220</v>
      </c>
      <c r="M1650" s="1" t="s">
        <v>37</v>
      </c>
    </row>
    <row r="1651" spans="1:15" x14ac:dyDescent="0.25">
      <c r="A1651" s="1" t="s">
        <v>2295</v>
      </c>
      <c r="B1651" s="2">
        <v>43465</v>
      </c>
      <c r="C1651" s="1" t="s">
        <v>2296</v>
      </c>
      <c r="E1651" s="3">
        <v>238.8</v>
      </c>
      <c r="F1651" s="4">
        <v>238.8</v>
      </c>
      <c r="G1651" s="1">
        <v>2018</v>
      </c>
      <c r="H1651" s="1">
        <v>12</v>
      </c>
      <c r="I1651" s="1" t="s">
        <v>86</v>
      </c>
      <c r="J1651" s="1" t="s">
        <v>51</v>
      </c>
      <c r="K1651" s="1" t="s">
        <v>20</v>
      </c>
      <c r="L1651" s="1" t="s">
        <v>87</v>
      </c>
      <c r="M1651" s="1" t="s">
        <v>53</v>
      </c>
      <c r="O1651">
        <f>F1651* 6.04</f>
        <v>1442.3520000000001</v>
      </c>
    </row>
    <row r="1652" spans="1:15" x14ac:dyDescent="0.25">
      <c r="A1652" s="1" t="s">
        <v>2297</v>
      </c>
      <c r="B1652" s="2">
        <v>43465</v>
      </c>
      <c r="C1652" s="1" t="s">
        <v>2298</v>
      </c>
      <c r="E1652" s="3">
        <v>771.26</v>
      </c>
      <c r="F1652" s="4">
        <v>771.26</v>
      </c>
      <c r="G1652" s="1">
        <v>2018</v>
      </c>
      <c r="H1652" s="1">
        <v>12</v>
      </c>
      <c r="I1652" s="1" t="s">
        <v>86</v>
      </c>
      <c r="J1652" s="1" t="s">
        <v>35</v>
      </c>
      <c r="K1652" s="1" t="s">
        <v>20</v>
      </c>
      <c r="L1652" s="1" t="s">
        <v>87</v>
      </c>
      <c r="M1652" s="1" t="s">
        <v>37</v>
      </c>
    </row>
    <row r="1653" spans="1:15" x14ac:dyDescent="0.25">
      <c r="A1653" s="1" t="s">
        <v>2299</v>
      </c>
      <c r="B1653" s="2">
        <v>43465</v>
      </c>
      <c r="C1653" s="1" t="s">
        <v>2300</v>
      </c>
      <c r="D1653" s="3">
        <v>20</v>
      </c>
      <c r="E1653" s="3">
        <v>299.91000000000003</v>
      </c>
      <c r="F1653" s="4">
        <v>249.92</v>
      </c>
      <c r="G1653" s="1">
        <v>2018</v>
      </c>
      <c r="H1653" s="1">
        <v>12</v>
      </c>
      <c r="I1653" s="1" t="s">
        <v>134</v>
      </c>
      <c r="J1653" s="1" t="s">
        <v>35</v>
      </c>
      <c r="K1653" s="1" t="s">
        <v>20</v>
      </c>
      <c r="L1653" s="1" t="s">
        <v>135</v>
      </c>
      <c r="M1653" s="1" t="s">
        <v>37</v>
      </c>
    </row>
    <row r="1654" spans="1:15" x14ac:dyDescent="0.25">
      <c r="A1654" s="1" t="s">
        <v>2301</v>
      </c>
      <c r="B1654" s="2">
        <v>43465</v>
      </c>
      <c r="C1654" s="1" t="s">
        <v>2302</v>
      </c>
      <c r="D1654" s="3">
        <v>20</v>
      </c>
      <c r="E1654" s="3">
        <v>62.8</v>
      </c>
      <c r="F1654" s="4">
        <v>52.33</v>
      </c>
      <c r="G1654" s="1">
        <v>2018</v>
      </c>
      <c r="H1654" s="1">
        <v>12</v>
      </c>
      <c r="I1654" s="1" t="s">
        <v>134</v>
      </c>
      <c r="J1654" s="1" t="s">
        <v>35</v>
      </c>
      <c r="K1654" s="1" t="s">
        <v>20</v>
      </c>
      <c r="L1654" s="1" t="s">
        <v>135</v>
      </c>
      <c r="M1654" s="1" t="s">
        <v>37</v>
      </c>
    </row>
    <row r="1655" spans="1:15" x14ac:dyDescent="0.25">
      <c r="A1655" s="1" t="s">
        <v>2303</v>
      </c>
      <c r="B1655" s="2">
        <v>43465</v>
      </c>
      <c r="C1655" s="1" t="s">
        <v>2304</v>
      </c>
      <c r="E1655" s="3">
        <v>119.41</v>
      </c>
      <c r="F1655" s="4">
        <v>119.41</v>
      </c>
      <c r="G1655" s="1">
        <v>2018</v>
      </c>
      <c r="H1655" s="1">
        <v>12</v>
      </c>
      <c r="I1655" s="1" t="s">
        <v>86</v>
      </c>
      <c r="J1655" s="1" t="s">
        <v>378</v>
      </c>
      <c r="K1655" s="1" t="s">
        <v>20</v>
      </c>
      <c r="L1655" s="1" t="s">
        <v>87</v>
      </c>
      <c r="M1655" s="1" t="s">
        <v>379</v>
      </c>
    </row>
    <row r="1656" spans="1:15" x14ac:dyDescent="0.25">
      <c r="A1656" s="1" t="s">
        <v>2305</v>
      </c>
      <c r="B1656" s="2">
        <v>43465</v>
      </c>
      <c r="C1656" s="1" t="s">
        <v>2306</v>
      </c>
      <c r="D1656" s="3">
        <v>20</v>
      </c>
      <c r="E1656" s="3">
        <v>172.28</v>
      </c>
      <c r="F1656" s="4">
        <v>143.57</v>
      </c>
      <c r="G1656" s="1">
        <v>2018</v>
      </c>
      <c r="H1656" s="1">
        <v>12</v>
      </c>
      <c r="I1656" s="1" t="s">
        <v>56</v>
      </c>
      <c r="J1656" s="1" t="s">
        <v>35</v>
      </c>
      <c r="K1656" s="1" t="s">
        <v>20</v>
      </c>
      <c r="L1656" s="1" t="s">
        <v>57</v>
      </c>
      <c r="M1656" s="1" t="s">
        <v>37</v>
      </c>
    </row>
    <row r="1657" spans="1:15" x14ac:dyDescent="0.25">
      <c r="A1657" s="1" t="s">
        <v>2307</v>
      </c>
      <c r="B1657" s="2">
        <v>43480</v>
      </c>
      <c r="C1657" s="1" t="s">
        <v>2308</v>
      </c>
      <c r="E1657" s="3">
        <v>370.8</v>
      </c>
      <c r="F1657" s="4">
        <v>370.8</v>
      </c>
      <c r="G1657" s="1">
        <v>2019</v>
      </c>
      <c r="H1657" s="1">
        <v>1</v>
      </c>
      <c r="I1657" s="1" t="s">
        <v>18</v>
      </c>
      <c r="J1657" s="1" t="s">
        <v>19</v>
      </c>
      <c r="K1657" s="1" t="s">
        <v>20</v>
      </c>
      <c r="L1657" s="1" t="s">
        <v>21</v>
      </c>
      <c r="M1657" s="1" t="s">
        <v>22</v>
      </c>
    </row>
    <row r="1658" spans="1:15" x14ac:dyDescent="0.25">
      <c r="A1658" s="1" t="s">
        <v>2309</v>
      </c>
      <c r="B1658" s="2">
        <v>43481</v>
      </c>
      <c r="C1658" s="1" t="s">
        <v>2310</v>
      </c>
      <c r="E1658" s="3">
        <v>1.28</v>
      </c>
      <c r="F1658" s="4">
        <v>1.28</v>
      </c>
      <c r="G1658" s="1">
        <v>2019</v>
      </c>
      <c r="H1658" s="1">
        <v>1</v>
      </c>
      <c r="I1658" s="1" t="s">
        <v>30</v>
      </c>
      <c r="J1658" s="1" t="s">
        <v>25</v>
      </c>
      <c r="K1658" s="1" t="s">
        <v>20</v>
      </c>
      <c r="L1658" s="1" t="s">
        <v>31</v>
      </c>
      <c r="M1658" s="1" t="s">
        <v>27</v>
      </c>
      <c r="O1658">
        <f>F1658* 333</f>
        <v>426.24</v>
      </c>
    </row>
    <row r="1659" spans="1:15" x14ac:dyDescent="0.25">
      <c r="A1659" s="1" t="s">
        <v>2311</v>
      </c>
      <c r="B1659" s="2">
        <v>43481</v>
      </c>
      <c r="C1659" s="1" t="s">
        <v>29</v>
      </c>
      <c r="E1659" s="3">
        <v>102.75</v>
      </c>
      <c r="F1659" s="4">
        <v>102.75</v>
      </c>
      <c r="G1659" s="1">
        <v>2019</v>
      </c>
      <c r="H1659" s="1">
        <v>1</v>
      </c>
      <c r="I1659" s="1" t="s">
        <v>30</v>
      </c>
      <c r="J1659" s="1" t="s">
        <v>25</v>
      </c>
      <c r="K1659" s="1" t="s">
        <v>20</v>
      </c>
      <c r="L1659" s="1" t="s">
        <v>31</v>
      </c>
      <c r="M1659" s="1" t="s">
        <v>27</v>
      </c>
    </row>
    <row r="1660" spans="1:15" x14ac:dyDescent="0.25">
      <c r="A1660" s="1" t="s">
        <v>2312</v>
      </c>
      <c r="B1660" s="2">
        <v>43487</v>
      </c>
      <c r="C1660" s="1" t="s">
        <v>2313</v>
      </c>
      <c r="E1660" s="3">
        <v>65.98</v>
      </c>
      <c r="F1660" s="4">
        <v>65.98</v>
      </c>
      <c r="G1660" s="1">
        <v>2019</v>
      </c>
      <c r="H1660" s="1">
        <v>1</v>
      </c>
      <c r="I1660" s="1" t="s">
        <v>30</v>
      </c>
      <c r="J1660" s="1" t="s">
        <v>25</v>
      </c>
      <c r="K1660" s="1" t="s">
        <v>20</v>
      </c>
      <c r="L1660" s="1" t="s">
        <v>31</v>
      </c>
      <c r="M1660" s="1" t="s">
        <v>27</v>
      </c>
    </row>
    <row r="1661" spans="1:15" x14ac:dyDescent="0.25">
      <c r="A1661" s="1" t="s">
        <v>2314</v>
      </c>
      <c r="B1661" s="2">
        <v>43487</v>
      </c>
      <c r="C1661" s="1" t="s">
        <v>2315</v>
      </c>
      <c r="E1661" s="3">
        <v>50</v>
      </c>
      <c r="F1661" s="4">
        <v>50</v>
      </c>
      <c r="G1661" s="1">
        <v>2019</v>
      </c>
      <c r="H1661" s="1">
        <v>1</v>
      </c>
      <c r="I1661" s="1" t="s">
        <v>30</v>
      </c>
      <c r="J1661" s="1" t="s">
        <v>25</v>
      </c>
      <c r="K1661" s="1" t="s">
        <v>20</v>
      </c>
      <c r="L1661" s="1" t="s">
        <v>31</v>
      </c>
      <c r="M1661" s="1" t="s">
        <v>27</v>
      </c>
    </row>
    <row r="1662" spans="1:15" x14ac:dyDescent="0.25">
      <c r="A1662" s="1" t="s">
        <v>2316</v>
      </c>
      <c r="B1662" s="2">
        <v>43487</v>
      </c>
      <c r="C1662" s="1" t="s">
        <v>2317</v>
      </c>
      <c r="E1662" s="3">
        <v>18.38</v>
      </c>
      <c r="F1662" s="4">
        <v>18.38</v>
      </c>
      <c r="G1662" s="1">
        <v>2019</v>
      </c>
      <c r="H1662" s="1">
        <v>1</v>
      </c>
      <c r="I1662" s="1" t="s">
        <v>50</v>
      </c>
      <c r="J1662" s="1" t="s">
        <v>51</v>
      </c>
      <c r="K1662" s="1" t="s">
        <v>20</v>
      </c>
      <c r="L1662" s="1" t="s">
        <v>52</v>
      </c>
      <c r="M1662" s="1" t="s">
        <v>53</v>
      </c>
      <c r="O1662">
        <f>F1662*5.7</f>
        <v>104.76599999999999</v>
      </c>
    </row>
    <row r="1663" spans="1:15" x14ac:dyDescent="0.25">
      <c r="A1663" s="1" t="s">
        <v>63</v>
      </c>
      <c r="B1663" s="2">
        <v>43488</v>
      </c>
      <c r="C1663" s="1" t="s">
        <v>33</v>
      </c>
      <c r="D1663" s="3">
        <v>20</v>
      </c>
      <c r="E1663" s="3">
        <v>4462.5600000000004</v>
      </c>
      <c r="F1663" s="4">
        <v>3718.8</v>
      </c>
      <c r="G1663" s="1">
        <v>2019</v>
      </c>
      <c r="H1663" s="1">
        <v>1</v>
      </c>
      <c r="I1663" s="1" t="s">
        <v>34</v>
      </c>
      <c r="J1663" s="1" t="s">
        <v>35</v>
      </c>
      <c r="K1663" s="1" t="s">
        <v>20</v>
      </c>
      <c r="L1663" s="1" t="s">
        <v>36</v>
      </c>
      <c r="M1663" s="1" t="s">
        <v>37</v>
      </c>
      <c r="O1663">
        <f>F1663*72.79120024</f>
        <v>270695.91545251198</v>
      </c>
    </row>
    <row r="1664" spans="1:15" x14ac:dyDescent="0.25">
      <c r="A1664" s="1" t="s">
        <v>2318</v>
      </c>
      <c r="B1664" s="2">
        <v>43488</v>
      </c>
      <c r="C1664" s="1" t="s">
        <v>2319</v>
      </c>
      <c r="E1664" s="3">
        <v>62.3</v>
      </c>
      <c r="F1664" s="4">
        <v>62.3</v>
      </c>
      <c r="G1664" s="1">
        <v>2019</v>
      </c>
      <c r="H1664" s="1">
        <v>1</v>
      </c>
      <c r="I1664" s="1" t="s">
        <v>40</v>
      </c>
      <c r="J1664" s="1" t="s">
        <v>35</v>
      </c>
      <c r="K1664" s="1" t="s">
        <v>20</v>
      </c>
      <c r="L1664" s="1" t="s">
        <v>42</v>
      </c>
      <c r="M1664" s="1" t="s">
        <v>37</v>
      </c>
      <c r="O1664">
        <f>F1664*50</f>
        <v>3115</v>
      </c>
    </row>
    <row r="1665" spans="1:15" x14ac:dyDescent="0.25">
      <c r="A1665" s="1" t="s">
        <v>2320</v>
      </c>
      <c r="B1665" s="2">
        <v>43488</v>
      </c>
      <c r="C1665" s="1" t="s">
        <v>2321</v>
      </c>
      <c r="E1665" s="3">
        <v>1584</v>
      </c>
      <c r="F1665" s="4">
        <v>1584</v>
      </c>
      <c r="G1665" s="1">
        <v>2019</v>
      </c>
      <c r="H1665" s="1">
        <v>1</v>
      </c>
      <c r="I1665" s="1" t="s">
        <v>50</v>
      </c>
      <c r="J1665" s="1" t="s">
        <v>51</v>
      </c>
      <c r="K1665" s="1" t="s">
        <v>20</v>
      </c>
      <c r="L1665" s="1" t="s">
        <v>52</v>
      </c>
      <c r="M1665" s="1" t="s">
        <v>53</v>
      </c>
    </row>
    <row r="1666" spans="1:15" x14ac:dyDescent="0.25">
      <c r="A1666" s="1" t="s">
        <v>2322</v>
      </c>
      <c r="B1666" s="2">
        <v>43488</v>
      </c>
      <c r="C1666" s="1" t="s">
        <v>85</v>
      </c>
      <c r="E1666" s="3">
        <v>104.7</v>
      </c>
      <c r="F1666" s="4">
        <v>104.7</v>
      </c>
      <c r="G1666" s="1">
        <v>2019</v>
      </c>
      <c r="H1666" s="1">
        <v>1</v>
      </c>
      <c r="I1666" s="1" t="s">
        <v>40</v>
      </c>
      <c r="J1666" s="1" t="s">
        <v>41</v>
      </c>
      <c r="K1666" s="1" t="s">
        <v>20</v>
      </c>
      <c r="L1666" s="1" t="s">
        <v>42</v>
      </c>
      <c r="M1666" s="1" t="s">
        <v>43</v>
      </c>
      <c r="O1666">
        <f>F1666/1.26</f>
        <v>83.095238095238102</v>
      </c>
    </row>
    <row r="1667" spans="1:15" x14ac:dyDescent="0.25">
      <c r="A1667" s="1" t="s">
        <v>2323</v>
      </c>
      <c r="B1667" s="2">
        <v>43488</v>
      </c>
      <c r="C1667" s="1" t="s">
        <v>85</v>
      </c>
      <c r="E1667" s="3">
        <v>12.92</v>
      </c>
      <c r="F1667" s="4">
        <v>12.92</v>
      </c>
      <c r="G1667" s="1">
        <v>2019</v>
      </c>
      <c r="H1667" s="1">
        <v>1</v>
      </c>
      <c r="I1667" s="1" t="s">
        <v>40</v>
      </c>
      <c r="J1667" s="1" t="s">
        <v>41</v>
      </c>
      <c r="K1667" s="1" t="s">
        <v>20</v>
      </c>
      <c r="L1667" s="1" t="s">
        <v>42</v>
      </c>
      <c r="M1667" s="1" t="s">
        <v>43</v>
      </c>
      <c r="O1667">
        <f>F1667/1.26</f>
        <v>10.253968253968253</v>
      </c>
    </row>
    <row r="1668" spans="1:15" x14ac:dyDescent="0.25">
      <c r="A1668" s="1" t="s">
        <v>2324</v>
      </c>
      <c r="B1668" s="2">
        <v>43488</v>
      </c>
      <c r="C1668" s="1" t="s">
        <v>2325</v>
      </c>
      <c r="E1668" s="3">
        <v>145</v>
      </c>
      <c r="F1668" s="4">
        <v>145</v>
      </c>
      <c r="G1668" s="1">
        <v>2019</v>
      </c>
      <c r="H1668" s="1">
        <v>1</v>
      </c>
      <c r="I1668" s="1" t="s">
        <v>211</v>
      </c>
      <c r="J1668" s="1" t="s">
        <v>212</v>
      </c>
      <c r="K1668" s="1" t="s">
        <v>20</v>
      </c>
      <c r="L1668" s="1" t="s">
        <v>213</v>
      </c>
      <c r="M1668" s="1" t="s">
        <v>214</v>
      </c>
    </row>
    <row r="1669" spans="1:15" x14ac:dyDescent="0.25">
      <c r="A1669" s="1" t="s">
        <v>2326</v>
      </c>
      <c r="B1669" s="2">
        <v>43488</v>
      </c>
      <c r="C1669" s="1" t="s">
        <v>2327</v>
      </c>
      <c r="E1669" s="3">
        <v>86</v>
      </c>
      <c r="F1669" s="4">
        <v>86</v>
      </c>
      <c r="G1669" s="1">
        <v>2019</v>
      </c>
      <c r="H1669" s="1">
        <v>1</v>
      </c>
      <c r="I1669" s="1" t="s">
        <v>30</v>
      </c>
      <c r="J1669" s="1" t="s">
        <v>25</v>
      </c>
      <c r="K1669" s="1" t="s">
        <v>20</v>
      </c>
      <c r="L1669" s="1" t="s">
        <v>31</v>
      </c>
      <c r="M1669" s="1" t="s">
        <v>27</v>
      </c>
      <c r="O1669">
        <f>F1669*400</f>
        <v>34400</v>
      </c>
    </row>
    <row r="1670" spans="1:15" x14ac:dyDescent="0.25">
      <c r="A1670" s="1" t="s">
        <v>45</v>
      </c>
      <c r="B1670" s="2">
        <v>43488</v>
      </c>
      <c r="C1670" s="1" t="s">
        <v>2328</v>
      </c>
      <c r="E1670" s="3">
        <v>53.2</v>
      </c>
      <c r="F1670" s="4">
        <v>53.2</v>
      </c>
      <c r="G1670" s="1">
        <v>2019</v>
      </c>
      <c r="H1670" s="1">
        <v>1</v>
      </c>
      <c r="I1670" s="1" t="s">
        <v>40</v>
      </c>
      <c r="J1670" s="1" t="s">
        <v>369</v>
      </c>
      <c r="K1670" s="1" t="s">
        <v>20</v>
      </c>
      <c r="L1670" s="1" t="s">
        <v>42</v>
      </c>
      <c r="M1670" s="1" t="s">
        <v>370</v>
      </c>
      <c r="O1670">
        <f>F1670*120</f>
        <v>6384</v>
      </c>
    </row>
    <row r="1671" spans="1:15" x14ac:dyDescent="0.25">
      <c r="A1671" s="1" t="s">
        <v>38</v>
      </c>
      <c r="B1671" s="2">
        <v>43488</v>
      </c>
      <c r="C1671" s="1" t="s">
        <v>2329</v>
      </c>
      <c r="E1671" s="3">
        <v>37.4</v>
      </c>
      <c r="F1671" s="4">
        <v>37.4</v>
      </c>
      <c r="G1671" s="1">
        <v>2019</v>
      </c>
      <c r="H1671" s="1">
        <v>1</v>
      </c>
      <c r="I1671" s="1" t="s">
        <v>50</v>
      </c>
      <c r="J1671" s="1" t="s">
        <v>51</v>
      </c>
      <c r="K1671" s="1" t="s">
        <v>20</v>
      </c>
      <c r="L1671" s="1" t="s">
        <v>52</v>
      </c>
      <c r="M1671" s="1" t="s">
        <v>53</v>
      </c>
      <c r="O1671">
        <f>F1671*176</f>
        <v>6582.4</v>
      </c>
    </row>
    <row r="1672" spans="1:15" x14ac:dyDescent="0.25">
      <c r="A1672" s="1" t="s">
        <v>45</v>
      </c>
      <c r="B1672" s="2">
        <v>43488</v>
      </c>
      <c r="C1672" s="1" t="s">
        <v>59</v>
      </c>
      <c r="E1672" s="3">
        <v>27.73</v>
      </c>
      <c r="F1672" s="4">
        <v>27.73</v>
      </c>
      <c r="G1672" s="1">
        <v>2019</v>
      </c>
      <c r="H1672" s="1">
        <v>1</v>
      </c>
      <c r="I1672" s="1" t="s">
        <v>40</v>
      </c>
      <c r="J1672" s="1" t="s">
        <v>41</v>
      </c>
      <c r="K1672" s="1" t="s">
        <v>20</v>
      </c>
      <c r="L1672" s="1" t="s">
        <v>42</v>
      </c>
      <c r="M1672" s="1" t="s">
        <v>43</v>
      </c>
    </row>
    <row r="1673" spans="1:15" x14ac:dyDescent="0.25">
      <c r="A1673" s="1" t="s">
        <v>2330</v>
      </c>
      <c r="B1673" s="2">
        <v>43488</v>
      </c>
      <c r="C1673" s="1" t="s">
        <v>2331</v>
      </c>
      <c r="E1673" s="3">
        <v>79.010000000000005</v>
      </c>
      <c r="F1673" s="4">
        <v>79.010000000000005</v>
      </c>
      <c r="G1673" s="1">
        <v>2019</v>
      </c>
      <c r="H1673" s="1">
        <v>1</v>
      </c>
      <c r="I1673" s="1" t="s">
        <v>50</v>
      </c>
      <c r="J1673" s="1" t="s">
        <v>51</v>
      </c>
      <c r="K1673" s="1" t="s">
        <v>20</v>
      </c>
      <c r="L1673" s="1" t="s">
        <v>52</v>
      </c>
      <c r="M1673" s="1" t="s">
        <v>53</v>
      </c>
      <c r="O1673">
        <f>F1673*7.34</f>
        <v>579.93340000000001</v>
      </c>
    </row>
    <row r="1674" spans="1:15" x14ac:dyDescent="0.25">
      <c r="A1674" s="1" t="s">
        <v>2332</v>
      </c>
      <c r="B1674" s="2">
        <v>43490</v>
      </c>
      <c r="C1674" s="1" t="s">
        <v>2333</v>
      </c>
      <c r="E1674" s="3">
        <v>387.3</v>
      </c>
      <c r="F1674" s="4">
        <v>387.3</v>
      </c>
      <c r="G1674" s="1">
        <v>2019</v>
      </c>
      <c r="H1674" s="1">
        <v>1</v>
      </c>
      <c r="I1674" s="1" t="s">
        <v>91</v>
      </c>
      <c r="J1674" s="1" t="s">
        <v>144</v>
      </c>
      <c r="K1674" s="1" t="s">
        <v>20</v>
      </c>
      <c r="L1674" s="1" t="s">
        <v>93</v>
      </c>
      <c r="M1674" s="1" t="s">
        <v>145</v>
      </c>
    </row>
    <row r="1675" spans="1:15" x14ac:dyDescent="0.25">
      <c r="A1675" s="1" t="s">
        <v>2334</v>
      </c>
      <c r="B1675" s="2">
        <v>43490</v>
      </c>
      <c r="C1675" s="1" t="s">
        <v>29</v>
      </c>
      <c r="E1675" s="3">
        <v>11.3</v>
      </c>
      <c r="F1675" s="4">
        <v>11.3</v>
      </c>
      <c r="G1675" s="1">
        <v>2019</v>
      </c>
      <c r="H1675" s="1">
        <v>1</v>
      </c>
      <c r="I1675" s="1" t="s">
        <v>30</v>
      </c>
      <c r="J1675" s="1" t="s">
        <v>25</v>
      </c>
      <c r="K1675" s="1" t="s">
        <v>20</v>
      </c>
      <c r="L1675" s="1" t="s">
        <v>31</v>
      </c>
      <c r="M1675" s="1" t="s">
        <v>27</v>
      </c>
    </row>
    <row r="1676" spans="1:15" x14ac:dyDescent="0.25">
      <c r="A1676" s="1" t="s">
        <v>2335</v>
      </c>
      <c r="B1676" s="2">
        <v>43490</v>
      </c>
      <c r="C1676" s="1" t="s">
        <v>29</v>
      </c>
      <c r="E1676" s="3">
        <v>59.74</v>
      </c>
      <c r="F1676" s="4">
        <v>59.74</v>
      </c>
      <c r="G1676" s="1">
        <v>2019</v>
      </c>
      <c r="H1676" s="1">
        <v>1</v>
      </c>
      <c r="I1676" s="1" t="s">
        <v>30</v>
      </c>
      <c r="J1676" s="1" t="s">
        <v>25</v>
      </c>
      <c r="K1676" s="1" t="s">
        <v>20</v>
      </c>
      <c r="L1676" s="1" t="s">
        <v>31</v>
      </c>
      <c r="M1676" s="1" t="s">
        <v>27</v>
      </c>
    </row>
    <row r="1677" spans="1:15" x14ac:dyDescent="0.25">
      <c r="A1677" s="1" t="s">
        <v>2336</v>
      </c>
      <c r="B1677" s="2">
        <v>43493</v>
      </c>
      <c r="C1677" s="1" t="s">
        <v>2337</v>
      </c>
      <c r="E1677" s="3">
        <v>168</v>
      </c>
      <c r="F1677" s="4">
        <v>168</v>
      </c>
      <c r="G1677" s="1">
        <v>2019</v>
      </c>
      <c r="H1677" s="1">
        <v>1</v>
      </c>
      <c r="I1677" s="1" t="s">
        <v>18</v>
      </c>
      <c r="J1677" s="1" t="s">
        <v>19</v>
      </c>
      <c r="K1677" s="1" t="s">
        <v>20</v>
      </c>
      <c r="L1677" s="1" t="s">
        <v>21</v>
      </c>
      <c r="M1677" s="1" t="s">
        <v>22</v>
      </c>
    </row>
    <row r="1678" spans="1:15" x14ac:dyDescent="0.25">
      <c r="A1678" s="1" t="s">
        <v>72</v>
      </c>
      <c r="B1678" s="2">
        <v>43493</v>
      </c>
      <c r="C1678" s="1" t="s">
        <v>2338</v>
      </c>
      <c r="E1678" s="3">
        <v>869.4</v>
      </c>
      <c r="F1678" s="4">
        <v>869.4</v>
      </c>
      <c r="G1678" s="1">
        <v>2019</v>
      </c>
      <c r="H1678" s="1">
        <v>1</v>
      </c>
      <c r="I1678" s="1" t="s">
        <v>111</v>
      </c>
      <c r="J1678" s="1" t="s">
        <v>35</v>
      </c>
      <c r="K1678" s="1" t="s">
        <v>20</v>
      </c>
      <c r="L1678" s="1" t="s">
        <v>112</v>
      </c>
      <c r="M1678" s="1" t="s">
        <v>37</v>
      </c>
    </row>
    <row r="1679" spans="1:15" x14ac:dyDescent="0.25">
      <c r="A1679" s="1" t="s">
        <v>121</v>
      </c>
      <c r="B1679" s="2">
        <v>43496</v>
      </c>
      <c r="C1679" s="1" t="s">
        <v>29</v>
      </c>
      <c r="E1679" s="3">
        <v>42.72</v>
      </c>
      <c r="F1679" s="4">
        <v>42.72</v>
      </c>
      <c r="G1679" s="1">
        <v>2019</v>
      </c>
      <c r="H1679" s="1">
        <v>1</v>
      </c>
      <c r="I1679" s="1" t="s">
        <v>30</v>
      </c>
      <c r="J1679" s="1" t="s">
        <v>25</v>
      </c>
      <c r="K1679" s="1" t="s">
        <v>20</v>
      </c>
      <c r="L1679" s="1" t="s">
        <v>31</v>
      </c>
      <c r="M1679" s="1" t="s">
        <v>27</v>
      </c>
    </row>
    <row r="1680" spans="1:15" x14ac:dyDescent="0.25">
      <c r="A1680" s="1" t="s">
        <v>2339</v>
      </c>
      <c r="B1680" s="2">
        <v>43501</v>
      </c>
      <c r="C1680" s="1" t="s">
        <v>2340</v>
      </c>
      <c r="E1680" s="3">
        <v>37.18</v>
      </c>
      <c r="F1680" s="4">
        <v>37.18</v>
      </c>
      <c r="G1680" s="1">
        <v>2019</v>
      </c>
      <c r="H1680" s="1">
        <v>2</v>
      </c>
      <c r="I1680" s="1" t="s">
        <v>86</v>
      </c>
      <c r="J1680" s="1" t="s">
        <v>35</v>
      </c>
      <c r="K1680" s="1" t="s">
        <v>20</v>
      </c>
      <c r="L1680" s="1" t="s">
        <v>87</v>
      </c>
      <c r="M1680" s="1" t="s">
        <v>37</v>
      </c>
    </row>
    <row r="1681" spans="1:15" x14ac:dyDescent="0.25">
      <c r="A1681" s="1" t="s">
        <v>2341</v>
      </c>
      <c r="B1681" s="2">
        <v>43501</v>
      </c>
      <c r="C1681" s="1" t="s">
        <v>2342</v>
      </c>
      <c r="E1681" s="3">
        <v>162.86000000000001</v>
      </c>
      <c r="F1681" s="4">
        <v>162.86000000000001</v>
      </c>
      <c r="G1681" s="1">
        <v>2019</v>
      </c>
      <c r="H1681" s="1">
        <v>2</v>
      </c>
      <c r="I1681" s="1" t="s">
        <v>91</v>
      </c>
      <c r="J1681" s="1" t="s">
        <v>98</v>
      </c>
      <c r="K1681" s="1" t="s">
        <v>20</v>
      </c>
      <c r="L1681" s="1" t="s">
        <v>93</v>
      </c>
      <c r="M1681" s="1" t="s">
        <v>100</v>
      </c>
    </row>
    <row r="1682" spans="1:15" x14ac:dyDescent="0.25">
      <c r="A1682" s="1" t="s">
        <v>101</v>
      </c>
      <c r="B1682" s="2">
        <v>43501</v>
      </c>
      <c r="C1682" s="1" t="s">
        <v>467</v>
      </c>
      <c r="E1682" s="3">
        <v>196.09</v>
      </c>
      <c r="F1682" s="4">
        <v>196.09</v>
      </c>
      <c r="G1682" s="1">
        <v>2019</v>
      </c>
      <c r="H1682" s="1">
        <v>2</v>
      </c>
      <c r="I1682" s="1" t="s">
        <v>24</v>
      </c>
      <c r="J1682" s="1" t="s">
        <v>25</v>
      </c>
      <c r="K1682" s="1" t="s">
        <v>20</v>
      </c>
      <c r="L1682" s="1" t="s">
        <v>26</v>
      </c>
      <c r="M1682" s="1" t="s">
        <v>27</v>
      </c>
    </row>
    <row r="1683" spans="1:15" x14ac:dyDescent="0.25">
      <c r="A1683" s="1" t="s">
        <v>113</v>
      </c>
      <c r="B1683" s="2">
        <v>43501</v>
      </c>
      <c r="C1683" s="1" t="s">
        <v>2343</v>
      </c>
      <c r="D1683" s="3">
        <v>20</v>
      </c>
      <c r="E1683" s="3">
        <v>276.75</v>
      </c>
      <c r="F1683" s="4">
        <v>230.62</v>
      </c>
      <c r="G1683" s="1">
        <v>2019</v>
      </c>
      <c r="H1683" s="1">
        <v>2</v>
      </c>
      <c r="I1683" s="1" t="s">
        <v>56</v>
      </c>
      <c r="J1683" s="1" t="s">
        <v>35</v>
      </c>
      <c r="K1683" s="1" t="s">
        <v>20</v>
      </c>
      <c r="L1683" s="1" t="s">
        <v>57</v>
      </c>
      <c r="M1683" s="1" t="s">
        <v>37</v>
      </c>
      <c r="O1683">
        <f>F1683*4.812</f>
        <v>1109.7434400000002</v>
      </c>
    </row>
    <row r="1684" spans="1:15" x14ac:dyDescent="0.25">
      <c r="A1684" s="1" t="s">
        <v>2344</v>
      </c>
      <c r="B1684" s="2">
        <v>43501</v>
      </c>
      <c r="C1684" s="1" t="s">
        <v>2345</v>
      </c>
      <c r="E1684" s="3">
        <v>23.42</v>
      </c>
      <c r="F1684" s="4">
        <v>23.42</v>
      </c>
      <c r="G1684" s="1">
        <v>2019</v>
      </c>
      <c r="H1684" s="1">
        <v>2</v>
      </c>
      <c r="I1684" s="1" t="s">
        <v>97</v>
      </c>
      <c r="J1684" s="1" t="s">
        <v>35</v>
      </c>
      <c r="K1684" s="1" t="s">
        <v>20</v>
      </c>
      <c r="L1684" s="1" t="s">
        <v>99</v>
      </c>
      <c r="M1684" s="1" t="s">
        <v>37</v>
      </c>
      <c r="O1684">
        <f>F1684*1850</f>
        <v>43327</v>
      </c>
    </row>
    <row r="1685" spans="1:15" x14ac:dyDescent="0.25">
      <c r="A1685" s="1" t="s">
        <v>115</v>
      </c>
      <c r="B1685" s="2">
        <v>43501</v>
      </c>
      <c r="C1685" s="1" t="s">
        <v>2346</v>
      </c>
      <c r="E1685" s="3">
        <v>7.29</v>
      </c>
      <c r="F1685" s="4">
        <v>7.29</v>
      </c>
      <c r="G1685" s="1">
        <v>2019</v>
      </c>
      <c r="H1685" s="1">
        <v>2</v>
      </c>
      <c r="I1685" s="1" t="s">
        <v>91</v>
      </c>
      <c r="J1685" s="1" t="s">
        <v>35</v>
      </c>
      <c r="K1685" s="1" t="s">
        <v>20</v>
      </c>
      <c r="L1685" s="1" t="s">
        <v>93</v>
      </c>
      <c r="M1685" s="1" t="s">
        <v>37</v>
      </c>
      <c r="O1685">
        <f>F1685*1850</f>
        <v>13486.5</v>
      </c>
    </row>
    <row r="1686" spans="1:15" x14ac:dyDescent="0.25">
      <c r="A1686" s="1" t="s">
        <v>109</v>
      </c>
      <c r="B1686" s="2">
        <v>43501</v>
      </c>
      <c r="C1686" s="1" t="s">
        <v>2347</v>
      </c>
      <c r="D1686" s="3">
        <v>20</v>
      </c>
      <c r="E1686" s="3">
        <v>230.5</v>
      </c>
      <c r="F1686" s="4">
        <v>192.08</v>
      </c>
      <c r="G1686" s="1">
        <v>2019</v>
      </c>
      <c r="H1686" s="1">
        <v>2</v>
      </c>
      <c r="I1686" s="1" t="s">
        <v>56</v>
      </c>
      <c r="J1686" s="1" t="s">
        <v>35</v>
      </c>
      <c r="K1686" s="1" t="s">
        <v>20</v>
      </c>
      <c r="L1686" s="1" t="s">
        <v>57</v>
      </c>
      <c r="M1686" s="1" t="s">
        <v>37</v>
      </c>
    </row>
    <row r="1687" spans="1:15" x14ac:dyDescent="0.25">
      <c r="A1687" s="1" t="s">
        <v>2348</v>
      </c>
      <c r="B1687" s="2">
        <v>43501</v>
      </c>
      <c r="C1687" s="1" t="s">
        <v>7907</v>
      </c>
      <c r="D1687" s="3">
        <v>20</v>
      </c>
      <c r="E1687" s="3">
        <v>74.08</v>
      </c>
      <c r="F1687" s="4">
        <v>61.73</v>
      </c>
      <c r="G1687" s="1">
        <v>2019</v>
      </c>
      <c r="H1687" s="1">
        <v>2</v>
      </c>
      <c r="I1687" s="1" t="s">
        <v>111</v>
      </c>
      <c r="J1687" s="1" t="s">
        <v>98</v>
      </c>
      <c r="K1687" s="1" t="s">
        <v>20</v>
      </c>
      <c r="L1687" s="1" t="s">
        <v>112</v>
      </c>
      <c r="M1687" s="1" t="s">
        <v>100</v>
      </c>
    </row>
    <row r="1688" spans="1:15" x14ac:dyDescent="0.25">
      <c r="A1688" s="1" t="s">
        <v>2348</v>
      </c>
      <c r="B1688" s="2">
        <v>43501</v>
      </c>
      <c r="C1688" s="1" t="s">
        <v>7907</v>
      </c>
      <c r="E1688" s="3">
        <v>74.069999999999993</v>
      </c>
      <c r="F1688" s="4">
        <v>74.069999999999993</v>
      </c>
      <c r="G1688" s="1">
        <v>2019</v>
      </c>
      <c r="H1688" s="1">
        <v>2</v>
      </c>
      <c r="I1688" s="1" t="s">
        <v>111</v>
      </c>
      <c r="J1688" s="1" t="s">
        <v>98</v>
      </c>
      <c r="K1688" s="1" t="s">
        <v>20</v>
      </c>
      <c r="L1688" s="1" t="s">
        <v>112</v>
      </c>
      <c r="M1688" s="1" t="s">
        <v>100</v>
      </c>
    </row>
    <row r="1689" spans="1:15" x14ac:dyDescent="0.25">
      <c r="A1689" s="1" t="s">
        <v>2349</v>
      </c>
      <c r="B1689" s="2">
        <v>43501</v>
      </c>
      <c r="C1689" s="1" t="s">
        <v>2350</v>
      </c>
      <c r="E1689" s="3">
        <v>9.6999999999999993</v>
      </c>
      <c r="F1689" s="4">
        <v>9.6999999999999993</v>
      </c>
      <c r="G1689" s="1">
        <v>2019</v>
      </c>
      <c r="H1689" s="1">
        <v>2</v>
      </c>
      <c r="I1689" s="1" t="s">
        <v>219</v>
      </c>
      <c r="J1689" s="1" t="s">
        <v>35</v>
      </c>
      <c r="K1689" s="1" t="s">
        <v>20</v>
      </c>
      <c r="L1689" s="1" t="s">
        <v>220</v>
      </c>
      <c r="M1689" s="1" t="s">
        <v>37</v>
      </c>
    </row>
    <row r="1690" spans="1:15" x14ac:dyDescent="0.25">
      <c r="A1690" s="1" t="s">
        <v>2351</v>
      </c>
      <c r="B1690" s="2">
        <v>43501</v>
      </c>
      <c r="C1690" s="1" t="s">
        <v>2352</v>
      </c>
      <c r="D1690" s="3">
        <v>20</v>
      </c>
      <c r="E1690" s="3">
        <v>280.44</v>
      </c>
      <c r="F1690" s="4">
        <v>233.7</v>
      </c>
      <c r="G1690" s="1">
        <v>2019</v>
      </c>
      <c r="H1690" s="1">
        <v>2</v>
      </c>
      <c r="I1690" s="1" t="s">
        <v>134</v>
      </c>
      <c r="J1690" s="1" t="s">
        <v>98</v>
      </c>
      <c r="K1690" s="1" t="s">
        <v>20</v>
      </c>
      <c r="L1690" s="1" t="s">
        <v>135</v>
      </c>
      <c r="M1690" s="1" t="s">
        <v>100</v>
      </c>
      <c r="O1690">
        <f>F1690*243</f>
        <v>56789.1</v>
      </c>
    </row>
    <row r="1691" spans="1:15" x14ac:dyDescent="0.25">
      <c r="A1691" s="1" t="s">
        <v>2353</v>
      </c>
      <c r="B1691" s="2">
        <v>43501</v>
      </c>
      <c r="C1691" s="1" t="s">
        <v>2354</v>
      </c>
      <c r="E1691" s="3">
        <v>167.2</v>
      </c>
      <c r="F1691" s="4">
        <v>167.2</v>
      </c>
      <c r="G1691" s="1">
        <v>2019</v>
      </c>
      <c r="H1691" s="1">
        <v>2</v>
      </c>
      <c r="I1691" s="1" t="s">
        <v>225</v>
      </c>
      <c r="J1691" s="1" t="s">
        <v>19</v>
      </c>
      <c r="K1691" s="1" t="s">
        <v>20</v>
      </c>
      <c r="L1691" s="1" t="s">
        <v>227</v>
      </c>
      <c r="M1691" s="1" t="s">
        <v>22</v>
      </c>
    </row>
    <row r="1692" spans="1:15" x14ac:dyDescent="0.25">
      <c r="A1692" s="1" t="s">
        <v>2355</v>
      </c>
      <c r="B1692" s="2">
        <v>43501</v>
      </c>
      <c r="C1692" s="1" t="s">
        <v>2356</v>
      </c>
      <c r="E1692" s="3">
        <v>561</v>
      </c>
      <c r="F1692" s="4">
        <v>561</v>
      </c>
      <c r="G1692" s="1">
        <v>2019</v>
      </c>
      <c r="H1692" s="1">
        <v>2</v>
      </c>
      <c r="I1692" s="1" t="s">
        <v>18</v>
      </c>
      <c r="J1692" s="1" t="s">
        <v>119</v>
      </c>
      <c r="K1692" s="1" t="s">
        <v>20</v>
      </c>
      <c r="L1692" s="1" t="s">
        <v>21</v>
      </c>
      <c r="M1692" s="1" t="s">
        <v>120</v>
      </c>
    </row>
    <row r="1693" spans="1:15" x14ac:dyDescent="0.25">
      <c r="A1693" s="1" t="s">
        <v>2357</v>
      </c>
      <c r="B1693" s="2">
        <v>43501</v>
      </c>
      <c r="C1693" s="1" t="s">
        <v>2358</v>
      </c>
      <c r="D1693" s="3">
        <v>20</v>
      </c>
      <c r="E1693" s="3">
        <v>213.6</v>
      </c>
      <c r="F1693" s="4">
        <v>178</v>
      </c>
      <c r="G1693" s="1">
        <v>2019</v>
      </c>
      <c r="H1693" s="1">
        <v>2</v>
      </c>
      <c r="I1693" s="1" t="s">
        <v>56</v>
      </c>
      <c r="J1693" s="1" t="s">
        <v>98</v>
      </c>
      <c r="K1693" s="1" t="s">
        <v>20</v>
      </c>
      <c r="L1693" s="1" t="s">
        <v>57</v>
      </c>
      <c r="M1693" s="1" t="s">
        <v>100</v>
      </c>
    </row>
    <row r="1694" spans="1:15" x14ac:dyDescent="0.25">
      <c r="A1694" s="1" t="s">
        <v>2359</v>
      </c>
      <c r="B1694" s="2">
        <v>43501</v>
      </c>
      <c r="C1694" s="1" t="s">
        <v>2360</v>
      </c>
      <c r="E1694" s="3">
        <v>101.95</v>
      </c>
      <c r="F1694" s="4">
        <v>101.95</v>
      </c>
      <c r="G1694" s="1">
        <v>2019</v>
      </c>
      <c r="H1694" s="1">
        <v>2</v>
      </c>
      <c r="I1694" s="1" t="s">
        <v>86</v>
      </c>
      <c r="J1694" s="1" t="s">
        <v>378</v>
      </c>
      <c r="K1694" s="1" t="s">
        <v>20</v>
      </c>
      <c r="L1694" s="1" t="s">
        <v>87</v>
      </c>
      <c r="M1694" s="1" t="s">
        <v>379</v>
      </c>
    </row>
    <row r="1695" spans="1:15" x14ac:dyDescent="0.25">
      <c r="A1695" s="1" t="s">
        <v>2361</v>
      </c>
      <c r="B1695" s="2">
        <v>43502</v>
      </c>
      <c r="C1695" s="1" t="s">
        <v>1054</v>
      </c>
      <c r="E1695" s="3">
        <v>9.01</v>
      </c>
      <c r="F1695" s="4">
        <v>9.01</v>
      </c>
      <c r="G1695" s="1">
        <v>2019</v>
      </c>
      <c r="H1695" s="1">
        <v>2</v>
      </c>
      <c r="I1695" s="1" t="s">
        <v>30</v>
      </c>
      <c r="J1695" s="1" t="s">
        <v>25</v>
      </c>
      <c r="K1695" s="1" t="s">
        <v>20</v>
      </c>
      <c r="L1695" s="1" t="s">
        <v>31</v>
      </c>
      <c r="M1695" s="1" t="s">
        <v>27</v>
      </c>
    </row>
    <row r="1696" spans="1:15" x14ac:dyDescent="0.25">
      <c r="A1696" s="1" t="s">
        <v>2362</v>
      </c>
      <c r="B1696" s="2">
        <v>43503</v>
      </c>
      <c r="C1696" s="1" t="s">
        <v>2363</v>
      </c>
      <c r="E1696" s="3">
        <v>431.52</v>
      </c>
      <c r="F1696" s="4">
        <v>431.52</v>
      </c>
      <c r="G1696" s="1">
        <v>2019</v>
      </c>
      <c r="H1696" s="1">
        <v>2</v>
      </c>
      <c r="I1696" s="1" t="s">
        <v>18</v>
      </c>
      <c r="J1696" s="1" t="s">
        <v>119</v>
      </c>
      <c r="K1696" s="1" t="s">
        <v>20</v>
      </c>
      <c r="L1696" s="1" t="s">
        <v>21</v>
      </c>
      <c r="M1696" s="1" t="s">
        <v>120</v>
      </c>
    </row>
    <row r="1697" spans="1:15" x14ac:dyDescent="0.25">
      <c r="A1697" s="1" t="s">
        <v>2362</v>
      </c>
      <c r="B1697" s="2">
        <v>43503</v>
      </c>
      <c r="C1697" s="1" t="s">
        <v>2363</v>
      </c>
      <c r="D1697" s="3">
        <v>20</v>
      </c>
      <c r="E1697" s="3">
        <v>960.38</v>
      </c>
      <c r="F1697" s="4">
        <v>800.32</v>
      </c>
      <c r="G1697" s="1">
        <v>2019</v>
      </c>
      <c r="H1697" s="1">
        <v>2</v>
      </c>
      <c r="I1697" s="1" t="s">
        <v>18</v>
      </c>
      <c r="J1697" s="1" t="s">
        <v>119</v>
      </c>
      <c r="K1697" s="1" t="s">
        <v>20</v>
      </c>
      <c r="L1697" s="1" t="s">
        <v>21</v>
      </c>
      <c r="M1697" s="1" t="s">
        <v>120</v>
      </c>
    </row>
    <row r="1698" spans="1:15" x14ac:dyDescent="0.25">
      <c r="A1698" s="1" t="s">
        <v>2364</v>
      </c>
      <c r="B1698" s="2">
        <v>43503</v>
      </c>
      <c r="C1698" s="1" t="s">
        <v>2363</v>
      </c>
      <c r="E1698" s="3">
        <v>898.9</v>
      </c>
      <c r="F1698" s="4">
        <v>898.9</v>
      </c>
      <c r="G1698" s="1">
        <v>2019</v>
      </c>
      <c r="H1698" s="1">
        <v>2</v>
      </c>
      <c r="I1698" s="1" t="s">
        <v>18</v>
      </c>
      <c r="J1698" s="1" t="s">
        <v>119</v>
      </c>
      <c r="K1698" s="1" t="s">
        <v>20</v>
      </c>
      <c r="L1698" s="1" t="s">
        <v>21</v>
      </c>
      <c r="M1698" s="1" t="s">
        <v>120</v>
      </c>
    </row>
    <row r="1699" spans="1:15" x14ac:dyDescent="0.25">
      <c r="A1699" s="1" t="s">
        <v>2365</v>
      </c>
      <c r="B1699" s="2">
        <v>43504</v>
      </c>
      <c r="C1699" s="1" t="s">
        <v>2366</v>
      </c>
      <c r="E1699" s="3">
        <v>198</v>
      </c>
      <c r="F1699" s="4">
        <v>198</v>
      </c>
      <c r="G1699" s="1">
        <v>2019</v>
      </c>
      <c r="H1699" s="1">
        <v>2</v>
      </c>
      <c r="I1699" s="1" t="s">
        <v>91</v>
      </c>
      <c r="J1699" s="1" t="s">
        <v>35</v>
      </c>
      <c r="K1699" s="1" t="s">
        <v>20</v>
      </c>
      <c r="L1699" s="1" t="s">
        <v>93</v>
      </c>
      <c r="M1699" s="1" t="s">
        <v>37</v>
      </c>
    </row>
    <row r="1700" spans="1:15" x14ac:dyDescent="0.25">
      <c r="A1700" s="1" t="s">
        <v>2365</v>
      </c>
      <c r="B1700" s="2">
        <v>43504</v>
      </c>
      <c r="C1700" s="1" t="s">
        <v>2366</v>
      </c>
      <c r="E1700" s="3">
        <v>198</v>
      </c>
      <c r="F1700" s="4">
        <v>198</v>
      </c>
      <c r="G1700" s="1">
        <v>2019</v>
      </c>
      <c r="H1700" s="1">
        <v>2</v>
      </c>
      <c r="I1700" s="1" t="s">
        <v>97</v>
      </c>
      <c r="J1700" s="1" t="s">
        <v>35</v>
      </c>
      <c r="K1700" s="1" t="s">
        <v>20</v>
      </c>
      <c r="L1700" s="1" t="s">
        <v>99</v>
      </c>
      <c r="M1700" s="1" t="s">
        <v>37</v>
      </c>
    </row>
    <row r="1701" spans="1:15" x14ac:dyDescent="0.25">
      <c r="A1701" s="1" t="s">
        <v>2367</v>
      </c>
      <c r="B1701" s="2">
        <v>43504</v>
      </c>
      <c r="C1701" s="1" t="s">
        <v>85</v>
      </c>
      <c r="D1701" s="3">
        <v>20</v>
      </c>
      <c r="E1701" s="3">
        <v>76.95</v>
      </c>
      <c r="F1701" s="4">
        <v>64.12</v>
      </c>
      <c r="G1701" s="1">
        <v>2019</v>
      </c>
      <c r="H1701" s="1">
        <v>2</v>
      </c>
      <c r="I1701" s="1" t="s">
        <v>70</v>
      </c>
      <c r="J1701" s="1" t="s">
        <v>41</v>
      </c>
      <c r="K1701" s="1" t="s">
        <v>20</v>
      </c>
      <c r="L1701" s="1" t="s">
        <v>71</v>
      </c>
      <c r="M1701" s="1" t="s">
        <v>43</v>
      </c>
      <c r="O1701">
        <f>F1701/1.26</f>
        <v>50.888888888888893</v>
      </c>
    </row>
    <row r="1702" spans="1:15" x14ac:dyDescent="0.25">
      <c r="A1702" s="1" t="s">
        <v>2368</v>
      </c>
      <c r="B1702" s="2">
        <v>43504</v>
      </c>
      <c r="C1702" s="1" t="s">
        <v>2369</v>
      </c>
      <c r="E1702" s="3">
        <v>342.18</v>
      </c>
      <c r="F1702" s="4">
        <v>342.18</v>
      </c>
      <c r="G1702" s="1">
        <v>2019</v>
      </c>
      <c r="H1702" s="1">
        <v>2</v>
      </c>
      <c r="I1702" s="1" t="s">
        <v>91</v>
      </c>
      <c r="J1702" s="1" t="s">
        <v>35</v>
      </c>
      <c r="K1702" s="1" t="s">
        <v>20</v>
      </c>
      <c r="L1702" s="1" t="s">
        <v>93</v>
      </c>
      <c r="M1702" s="1" t="s">
        <v>37</v>
      </c>
    </row>
    <row r="1703" spans="1:15" x14ac:dyDescent="0.25">
      <c r="A1703" s="1" t="s">
        <v>2370</v>
      </c>
      <c r="B1703" s="2">
        <v>43504</v>
      </c>
      <c r="C1703" s="1" t="s">
        <v>2371</v>
      </c>
      <c r="E1703" s="3">
        <v>51</v>
      </c>
      <c r="F1703" s="4">
        <v>51</v>
      </c>
      <c r="G1703" s="1">
        <v>2019</v>
      </c>
      <c r="H1703" s="1">
        <v>2</v>
      </c>
      <c r="I1703" s="1" t="s">
        <v>91</v>
      </c>
      <c r="J1703" s="1" t="s">
        <v>144</v>
      </c>
      <c r="K1703" s="1" t="s">
        <v>20</v>
      </c>
      <c r="L1703" s="1" t="s">
        <v>93</v>
      </c>
      <c r="M1703" s="1" t="s">
        <v>145</v>
      </c>
    </row>
    <row r="1704" spans="1:15" x14ac:dyDescent="0.25">
      <c r="A1704" s="1" t="s">
        <v>2372</v>
      </c>
      <c r="B1704" s="2">
        <v>43504</v>
      </c>
      <c r="C1704" s="1" t="s">
        <v>2373</v>
      </c>
      <c r="E1704" s="3">
        <v>43.1</v>
      </c>
      <c r="F1704" s="4">
        <v>43.1</v>
      </c>
      <c r="G1704" s="1">
        <v>2019</v>
      </c>
      <c r="H1704" s="1">
        <v>2</v>
      </c>
      <c r="I1704" s="1" t="s">
        <v>40</v>
      </c>
      <c r="J1704" s="1" t="s">
        <v>35</v>
      </c>
      <c r="K1704" s="1" t="s">
        <v>20</v>
      </c>
      <c r="L1704" s="1" t="s">
        <v>42</v>
      </c>
      <c r="M1704" s="1" t="s">
        <v>37</v>
      </c>
    </row>
    <row r="1705" spans="1:15" x14ac:dyDescent="0.25">
      <c r="A1705" s="1" t="s">
        <v>2374</v>
      </c>
      <c r="B1705" s="2">
        <v>43504</v>
      </c>
      <c r="C1705" s="1" t="s">
        <v>2375</v>
      </c>
      <c r="D1705" s="3">
        <v>20</v>
      </c>
      <c r="E1705" s="3">
        <v>123.9</v>
      </c>
      <c r="F1705" s="4">
        <v>103.25</v>
      </c>
      <c r="G1705" s="1">
        <v>2019</v>
      </c>
      <c r="H1705" s="1">
        <v>2</v>
      </c>
      <c r="I1705" s="1" t="s">
        <v>34</v>
      </c>
      <c r="J1705" s="1" t="s">
        <v>35</v>
      </c>
      <c r="K1705" s="1" t="s">
        <v>20</v>
      </c>
      <c r="L1705" s="1" t="s">
        <v>36</v>
      </c>
      <c r="M1705" s="1" t="s">
        <v>37</v>
      </c>
    </row>
    <row r="1706" spans="1:15" x14ac:dyDescent="0.25">
      <c r="A1706" s="1" t="s">
        <v>2376</v>
      </c>
      <c r="B1706" s="2">
        <v>43504</v>
      </c>
      <c r="C1706" s="1" t="s">
        <v>523</v>
      </c>
      <c r="D1706" s="3">
        <v>20</v>
      </c>
      <c r="E1706" s="3">
        <v>1223.5899999999999</v>
      </c>
      <c r="F1706" s="4">
        <v>1019.66</v>
      </c>
      <c r="G1706" s="1">
        <v>2019</v>
      </c>
      <c r="H1706" s="1">
        <v>2</v>
      </c>
      <c r="I1706" s="1" t="s">
        <v>34</v>
      </c>
      <c r="J1706" s="1" t="s">
        <v>35</v>
      </c>
      <c r="K1706" s="1" t="s">
        <v>20</v>
      </c>
      <c r="L1706" s="1" t="s">
        <v>36</v>
      </c>
      <c r="M1706" s="1" t="s">
        <v>37</v>
      </c>
      <c r="O1706">
        <f>F1706*72.79120024</f>
        <v>74222.275236718386</v>
      </c>
    </row>
    <row r="1707" spans="1:15" x14ac:dyDescent="0.25">
      <c r="A1707" s="1" t="s">
        <v>2377</v>
      </c>
      <c r="B1707" s="2">
        <v>43507</v>
      </c>
      <c r="C1707" s="1" t="s">
        <v>292</v>
      </c>
      <c r="E1707" s="3">
        <v>-73.8</v>
      </c>
      <c r="F1707" s="4">
        <v>-73.8</v>
      </c>
      <c r="G1707" s="1">
        <v>2019</v>
      </c>
      <c r="H1707" s="1">
        <v>2</v>
      </c>
      <c r="I1707" s="1" t="s">
        <v>91</v>
      </c>
      <c r="J1707" s="1" t="s">
        <v>19</v>
      </c>
      <c r="K1707" s="1" t="s">
        <v>20</v>
      </c>
      <c r="L1707" s="1" t="s">
        <v>93</v>
      </c>
      <c r="M1707" s="1" t="s">
        <v>22</v>
      </c>
    </row>
    <row r="1708" spans="1:15" x14ac:dyDescent="0.25">
      <c r="A1708" s="1" t="s">
        <v>2377</v>
      </c>
      <c r="B1708" s="2">
        <v>43507</v>
      </c>
      <c r="C1708" s="1" t="s">
        <v>292</v>
      </c>
      <c r="E1708" s="3">
        <v>73.8</v>
      </c>
      <c r="F1708" s="4">
        <v>73.8</v>
      </c>
      <c r="G1708" s="1">
        <v>2019</v>
      </c>
      <c r="H1708" s="1">
        <v>2</v>
      </c>
      <c r="I1708" s="1" t="s">
        <v>91</v>
      </c>
      <c r="J1708" s="1" t="s">
        <v>19</v>
      </c>
      <c r="K1708" s="1" t="s">
        <v>20</v>
      </c>
      <c r="L1708" s="1" t="s">
        <v>93</v>
      </c>
      <c r="M1708" s="1" t="s">
        <v>22</v>
      </c>
    </row>
    <row r="1709" spans="1:15" x14ac:dyDescent="0.25">
      <c r="A1709" s="1" t="s">
        <v>2378</v>
      </c>
      <c r="B1709" s="2">
        <v>43507</v>
      </c>
      <c r="C1709" s="1" t="s">
        <v>2379</v>
      </c>
      <c r="E1709" s="3">
        <v>-7.94</v>
      </c>
      <c r="F1709" s="4">
        <v>-7.94</v>
      </c>
      <c r="G1709" s="1">
        <v>2019</v>
      </c>
      <c r="H1709" s="1">
        <v>2</v>
      </c>
      <c r="I1709" s="1" t="s">
        <v>91</v>
      </c>
      <c r="J1709" s="1" t="s">
        <v>207</v>
      </c>
      <c r="K1709" s="1" t="s">
        <v>20</v>
      </c>
      <c r="L1709" s="1" t="s">
        <v>93</v>
      </c>
      <c r="M1709" s="1" t="s">
        <v>208</v>
      </c>
    </row>
    <row r="1710" spans="1:15" x14ac:dyDescent="0.25">
      <c r="A1710" s="1" t="s">
        <v>2378</v>
      </c>
      <c r="B1710" s="2">
        <v>43507</v>
      </c>
      <c r="C1710" s="1" t="s">
        <v>2379</v>
      </c>
      <c r="E1710" s="3">
        <v>7.94</v>
      </c>
      <c r="F1710" s="4">
        <v>7.94</v>
      </c>
      <c r="G1710" s="1">
        <v>2019</v>
      </c>
      <c r="H1710" s="1">
        <v>2</v>
      </c>
      <c r="I1710" s="1" t="s">
        <v>91</v>
      </c>
      <c r="J1710" s="1" t="s">
        <v>207</v>
      </c>
      <c r="K1710" s="1" t="s">
        <v>20</v>
      </c>
      <c r="L1710" s="1" t="s">
        <v>93</v>
      </c>
      <c r="M1710" s="1" t="s">
        <v>208</v>
      </c>
      <c r="O1710">
        <v>5000</v>
      </c>
    </row>
    <row r="1711" spans="1:15" x14ac:dyDescent="0.25">
      <c r="A1711" s="1" t="s">
        <v>140</v>
      </c>
      <c r="B1711" s="2">
        <v>43507</v>
      </c>
      <c r="C1711" s="1" t="s">
        <v>85</v>
      </c>
      <c r="D1711" s="3">
        <v>20</v>
      </c>
      <c r="E1711" s="3">
        <v>93.67</v>
      </c>
      <c r="F1711" s="4">
        <v>78.06</v>
      </c>
      <c r="G1711" s="1">
        <v>2019</v>
      </c>
      <c r="H1711" s="1">
        <v>2</v>
      </c>
      <c r="I1711" s="1" t="s">
        <v>70</v>
      </c>
      <c r="J1711" s="1" t="s">
        <v>41</v>
      </c>
      <c r="K1711" s="1" t="s">
        <v>20</v>
      </c>
      <c r="L1711" s="1" t="s">
        <v>71</v>
      </c>
      <c r="M1711" s="1" t="s">
        <v>43</v>
      </c>
      <c r="O1711">
        <f>F1711/1.26</f>
        <v>61.952380952380956</v>
      </c>
    </row>
    <row r="1712" spans="1:15" x14ac:dyDescent="0.25">
      <c r="A1712" s="1" t="s">
        <v>2380</v>
      </c>
      <c r="B1712" s="2">
        <v>43507</v>
      </c>
      <c r="C1712" s="1" t="s">
        <v>85</v>
      </c>
      <c r="E1712" s="3">
        <v>34.520000000000003</v>
      </c>
      <c r="F1712" s="4">
        <v>34.520000000000003</v>
      </c>
      <c r="G1712" s="1">
        <v>2019</v>
      </c>
      <c r="H1712" s="1">
        <v>2</v>
      </c>
      <c r="I1712" s="1" t="s">
        <v>40</v>
      </c>
      <c r="J1712" s="1" t="s">
        <v>41</v>
      </c>
      <c r="K1712" s="1" t="s">
        <v>20</v>
      </c>
      <c r="L1712" s="1" t="s">
        <v>42</v>
      </c>
      <c r="M1712" s="1" t="s">
        <v>43</v>
      </c>
      <c r="O1712">
        <f>F1712/1.26</f>
        <v>27.396825396825399</v>
      </c>
    </row>
    <row r="1713" spans="1:15" x14ac:dyDescent="0.25">
      <c r="A1713" s="1" t="s">
        <v>2380</v>
      </c>
      <c r="B1713" s="2">
        <v>43507</v>
      </c>
      <c r="C1713" s="1" t="s">
        <v>85</v>
      </c>
      <c r="E1713" s="3">
        <v>-34.520000000000003</v>
      </c>
      <c r="F1713" s="4">
        <v>-34.520000000000003</v>
      </c>
      <c r="G1713" s="1">
        <v>2019</v>
      </c>
      <c r="H1713" s="1">
        <v>2</v>
      </c>
      <c r="I1713" s="1" t="s">
        <v>40</v>
      </c>
      <c r="J1713" s="1" t="s">
        <v>41</v>
      </c>
      <c r="K1713" s="1" t="s">
        <v>20</v>
      </c>
      <c r="L1713" s="1" t="s">
        <v>42</v>
      </c>
      <c r="M1713" s="1" t="s">
        <v>43</v>
      </c>
      <c r="O1713">
        <f>F1713/1.26</f>
        <v>-27.396825396825399</v>
      </c>
    </row>
    <row r="1714" spans="1:15" x14ac:dyDescent="0.25">
      <c r="A1714" s="1" t="s">
        <v>140</v>
      </c>
      <c r="B1714" s="2">
        <v>43507</v>
      </c>
      <c r="C1714" s="1" t="s">
        <v>85</v>
      </c>
      <c r="D1714" s="3">
        <v>20</v>
      </c>
      <c r="E1714" s="3">
        <v>-93.67</v>
      </c>
      <c r="F1714" s="4">
        <v>-78.06</v>
      </c>
      <c r="G1714" s="1">
        <v>2019</v>
      </c>
      <c r="H1714" s="1">
        <v>2</v>
      </c>
      <c r="I1714" s="1" t="s">
        <v>70</v>
      </c>
      <c r="J1714" s="1" t="s">
        <v>41</v>
      </c>
      <c r="K1714" s="1" t="s">
        <v>20</v>
      </c>
      <c r="L1714" s="1" t="s">
        <v>71</v>
      </c>
      <c r="M1714" s="1" t="s">
        <v>43</v>
      </c>
      <c r="O1714">
        <f>F1714/1.26</f>
        <v>-61.952380952380956</v>
      </c>
    </row>
    <row r="1715" spans="1:15" x14ac:dyDescent="0.25">
      <c r="A1715" s="1" t="s">
        <v>148</v>
      </c>
      <c r="B1715" s="2">
        <v>43507</v>
      </c>
      <c r="C1715" s="1" t="s">
        <v>2381</v>
      </c>
      <c r="E1715" s="3">
        <v>-454.13</v>
      </c>
      <c r="F1715" s="4">
        <v>-454.13</v>
      </c>
      <c r="G1715" s="1">
        <v>2019</v>
      </c>
      <c r="H1715" s="1">
        <v>2</v>
      </c>
      <c r="I1715" s="1" t="s">
        <v>219</v>
      </c>
      <c r="J1715" s="1" t="s">
        <v>35</v>
      </c>
      <c r="K1715" s="1" t="s">
        <v>20</v>
      </c>
      <c r="L1715" s="1" t="s">
        <v>220</v>
      </c>
      <c r="M1715" s="1" t="s">
        <v>37</v>
      </c>
    </row>
    <row r="1716" spans="1:15" x14ac:dyDescent="0.25">
      <c r="A1716" s="1" t="s">
        <v>148</v>
      </c>
      <c r="B1716" s="2">
        <v>43507</v>
      </c>
      <c r="C1716" s="1" t="s">
        <v>2381</v>
      </c>
      <c r="E1716" s="3">
        <v>454.13</v>
      </c>
      <c r="F1716" s="4">
        <v>454.13</v>
      </c>
      <c r="G1716" s="1">
        <v>2019</v>
      </c>
      <c r="H1716" s="1">
        <v>2</v>
      </c>
      <c r="I1716" s="1" t="s">
        <v>219</v>
      </c>
      <c r="J1716" s="1" t="s">
        <v>35</v>
      </c>
      <c r="K1716" s="1" t="s">
        <v>20</v>
      </c>
      <c r="L1716" s="1" t="s">
        <v>220</v>
      </c>
      <c r="M1716" s="1" t="s">
        <v>37</v>
      </c>
    </row>
    <row r="1717" spans="1:15" x14ac:dyDescent="0.25">
      <c r="A1717" s="1" t="s">
        <v>2382</v>
      </c>
      <c r="B1717" s="2">
        <v>43507</v>
      </c>
      <c r="C1717" s="1" t="s">
        <v>2383</v>
      </c>
      <c r="E1717" s="3">
        <v>265.8</v>
      </c>
      <c r="F1717" s="4">
        <v>265.8</v>
      </c>
      <c r="G1717" s="1">
        <v>2019</v>
      </c>
      <c r="H1717" s="1">
        <v>2</v>
      </c>
      <c r="I1717" s="1" t="s">
        <v>345</v>
      </c>
      <c r="J1717" s="1" t="s">
        <v>35</v>
      </c>
      <c r="K1717" s="1" t="s">
        <v>20</v>
      </c>
      <c r="L1717" s="1" t="s">
        <v>346</v>
      </c>
      <c r="M1717" s="1" t="s">
        <v>37</v>
      </c>
      <c r="O1717">
        <f>F1717*5.3</f>
        <v>1408.74</v>
      </c>
    </row>
    <row r="1718" spans="1:15" x14ac:dyDescent="0.25">
      <c r="A1718" s="1" t="s">
        <v>2382</v>
      </c>
      <c r="B1718" s="2">
        <v>43507</v>
      </c>
      <c r="C1718" s="1" t="s">
        <v>2383</v>
      </c>
      <c r="E1718" s="3">
        <v>-265.8</v>
      </c>
      <c r="F1718" s="4">
        <v>-265.8</v>
      </c>
      <c r="G1718" s="1">
        <v>2019</v>
      </c>
      <c r="H1718" s="1">
        <v>2</v>
      </c>
      <c r="I1718" s="1" t="s">
        <v>345</v>
      </c>
      <c r="J1718" s="1" t="s">
        <v>35</v>
      </c>
      <c r="K1718" s="1" t="s">
        <v>20</v>
      </c>
      <c r="L1718" s="1" t="s">
        <v>346</v>
      </c>
      <c r="M1718" s="1" t="s">
        <v>37</v>
      </c>
      <c r="O1718">
        <f>F1718*5.3</f>
        <v>-1408.74</v>
      </c>
    </row>
    <row r="1719" spans="1:15" x14ac:dyDescent="0.25">
      <c r="A1719" s="1" t="s">
        <v>2384</v>
      </c>
      <c r="B1719" s="2">
        <v>43507</v>
      </c>
      <c r="C1719" s="1" t="s">
        <v>2385</v>
      </c>
      <c r="E1719" s="3">
        <v>191.18</v>
      </c>
      <c r="F1719" s="4">
        <v>191.18</v>
      </c>
      <c r="G1719" s="1">
        <v>2019</v>
      </c>
      <c r="H1719" s="1">
        <v>2</v>
      </c>
      <c r="I1719" s="1" t="s">
        <v>312</v>
      </c>
      <c r="J1719" s="1" t="s">
        <v>35</v>
      </c>
      <c r="K1719" s="1" t="s">
        <v>20</v>
      </c>
      <c r="L1719" s="1" t="s">
        <v>313</v>
      </c>
      <c r="M1719" s="1" t="s">
        <v>37</v>
      </c>
      <c r="O1719">
        <f>F1719*243</f>
        <v>46456.740000000005</v>
      </c>
    </row>
    <row r="1720" spans="1:15" x14ac:dyDescent="0.25">
      <c r="A1720" s="1" t="s">
        <v>2384</v>
      </c>
      <c r="B1720" s="2">
        <v>43507</v>
      </c>
      <c r="C1720" s="1" t="s">
        <v>2385</v>
      </c>
      <c r="E1720" s="3">
        <v>-191.18</v>
      </c>
      <c r="F1720" s="4">
        <v>-191.18</v>
      </c>
      <c r="G1720" s="1">
        <v>2019</v>
      </c>
      <c r="H1720" s="1">
        <v>2</v>
      </c>
      <c r="I1720" s="1" t="s">
        <v>312</v>
      </c>
      <c r="J1720" s="1" t="s">
        <v>35</v>
      </c>
      <c r="K1720" s="1" t="s">
        <v>20</v>
      </c>
      <c r="L1720" s="1" t="s">
        <v>313</v>
      </c>
      <c r="M1720" s="1" t="s">
        <v>37</v>
      </c>
      <c r="O1720">
        <f>F1720*243</f>
        <v>-46456.740000000005</v>
      </c>
    </row>
    <row r="1721" spans="1:15" x14ac:dyDescent="0.25">
      <c r="A1721" s="1" t="s">
        <v>2386</v>
      </c>
      <c r="B1721" s="2">
        <v>43507</v>
      </c>
      <c r="C1721" s="1" t="s">
        <v>2387</v>
      </c>
      <c r="E1721" s="3">
        <v>-345.62</v>
      </c>
      <c r="F1721" s="4">
        <v>-345.62</v>
      </c>
      <c r="G1721" s="1">
        <v>2019</v>
      </c>
      <c r="H1721" s="1">
        <v>2</v>
      </c>
      <c r="I1721" s="1" t="s">
        <v>134</v>
      </c>
      <c r="J1721" s="1" t="s">
        <v>35</v>
      </c>
      <c r="K1721" s="1" t="s">
        <v>20</v>
      </c>
      <c r="L1721" s="1" t="s">
        <v>135</v>
      </c>
      <c r="M1721" s="1" t="s">
        <v>37</v>
      </c>
    </row>
    <row r="1722" spans="1:15" x14ac:dyDescent="0.25">
      <c r="A1722" s="1" t="s">
        <v>2386</v>
      </c>
      <c r="B1722" s="2">
        <v>43507</v>
      </c>
      <c r="C1722" s="1" t="s">
        <v>2387</v>
      </c>
      <c r="E1722" s="3">
        <v>345.62</v>
      </c>
      <c r="F1722" s="4">
        <v>345.62</v>
      </c>
      <c r="G1722" s="1">
        <v>2019</v>
      </c>
      <c r="H1722" s="1">
        <v>2</v>
      </c>
      <c r="I1722" s="1" t="s">
        <v>134</v>
      </c>
      <c r="J1722" s="1" t="s">
        <v>35</v>
      </c>
      <c r="K1722" s="1" t="s">
        <v>20</v>
      </c>
      <c r="L1722" s="1" t="s">
        <v>135</v>
      </c>
      <c r="M1722" s="1" t="s">
        <v>37</v>
      </c>
    </row>
    <row r="1723" spans="1:15" x14ac:dyDescent="0.25">
      <c r="A1723" s="1" t="s">
        <v>146</v>
      </c>
      <c r="B1723" s="2">
        <v>43507</v>
      </c>
      <c r="C1723" s="1" t="s">
        <v>406</v>
      </c>
      <c r="E1723" s="3">
        <v>621.6</v>
      </c>
      <c r="F1723" s="4">
        <v>621.6</v>
      </c>
      <c r="G1723" s="1">
        <v>2019</v>
      </c>
      <c r="H1723" s="1">
        <v>2</v>
      </c>
      <c r="I1723" s="1" t="s">
        <v>18</v>
      </c>
      <c r="J1723" s="1" t="s">
        <v>51</v>
      </c>
      <c r="K1723" s="1" t="s">
        <v>20</v>
      </c>
      <c r="L1723" s="1" t="s">
        <v>21</v>
      </c>
      <c r="M1723" s="1" t="s">
        <v>53</v>
      </c>
      <c r="O1723">
        <f>F1723*5.7</f>
        <v>3543.1200000000003</v>
      </c>
    </row>
    <row r="1724" spans="1:15" x14ac:dyDescent="0.25">
      <c r="A1724" s="1" t="s">
        <v>146</v>
      </c>
      <c r="B1724" s="2">
        <v>43507</v>
      </c>
      <c r="C1724" s="1" t="s">
        <v>406</v>
      </c>
      <c r="E1724" s="3">
        <v>-621.6</v>
      </c>
      <c r="F1724" s="4">
        <v>-621.6</v>
      </c>
      <c r="G1724" s="1">
        <v>2019</v>
      </c>
      <c r="H1724" s="1">
        <v>2</v>
      </c>
      <c r="I1724" s="1" t="s">
        <v>18</v>
      </c>
      <c r="J1724" s="1" t="s">
        <v>51</v>
      </c>
      <c r="K1724" s="1" t="s">
        <v>20</v>
      </c>
      <c r="L1724" s="1" t="s">
        <v>21</v>
      </c>
      <c r="M1724" s="1" t="s">
        <v>53</v>
      </c>
      <c r="O1724">
        <v>0</v>
      </c>
    </row>
    <row r="1725" spans="1:15" x14ac:dyDescent="0.25">
      <c r="A1725" s="1" t="s">
        <v>2388</v>
      </c>
      <c r="B1725" s="2">
        <v>43507</v>
      </c>
      <c r="C1725" s="1" t="s">
        <v>350</v>
      </c>
      <c r="E1725" s="3">
        <v>50</v>
      </c>
      <c r="F1725" s="4">
        <v>50</v>
      </c>
      <c r="G1725" s="1">
        <v>2019</v>
      </c>
      <c r="H1725" s="1">
        <v>2</v>
      </c>
      <c r="I1725" s="1" t="s">
        <v>91</v>
      </c>
      <c r="J1725" s="1" t="s">
        <v>19</v>
      </c>
      <c r="K1725" s="1" t="s">
        <v>20</v>
      </c>
      <c r="L1725" s="1" t="s">
        <v>93</v>
      </c>
      <c r="M1725" s="1" t="s">
        <v>22</v>
      </c>
      <c r="O1725">
        <f>F1725*60</f>
        <v>3000</v>
      </c>
    </row>
    <row r="1726" spans="1:15" x14ac:dyDescent="0.25">
      <c r="A1726" s="1" t="s">
        <v>2388</v>
      </c>
      <c r="B1726" s="2">
        <v>43507</v>
      </c>
      <c r="C1726" s="1" t="s">
        <v>350</v>
      </c>
      <c r="E1726" s="3">
        <v>50</v>
      </c>
      <c r="F1726" s="4">
        <v>50</v>
      </c>
      <c r="G1726" s="1">
        <v>2019</v>
      </c>
      <c r="H1726" s="1">
        <v>2</v>
      </c>
      <c r="I1726" s="1" t="s">
        <v>97</v>
      </c>
      <c r="J1726" s="1" t="s">
        <v>19</v>
      </c>
      <c r="K1726" s="1" t="s">
        <v>20</v>
      </c>
      <c r="L1726" s="1" t="s">
        <v>99</v>
      </c>
      <c r="M1726" s="1" t="s">
        <v>22</v>
      </c>
      <c r="O1726">
        <f>F1726*60</f>
        <v>3000</v>
      </c>
    </row>
    <row r="1727" spans="1:15" x14ac:dyDescent="0.25">
      <c r="A1727" s="1" t="s">
        <v>2388</v>
      </c>
      <c r="B1727" s="2">
        <v>43507</v>
      </c>
      <c r="C1727" s="1" t="s">
        <v>350</v>
      </c>
      <c r="E1727" s="3">
        <v>-50</v>
      </c>
      <c r="F1727" s="4">
        <v>-50</v>
      </c>
      <c r="G1727" s="1">
        <v>2019</v>
      </c>
      <c r="H1727" s="1">
        <v>2</v>
      </c>
      <c r="I1727" s="1" t="s">
        <v>91</v>
      </c>
      <c r="J1727" s="1" t="s">
        <v>19</v>
      </c>
      <c r="K1727" s="1" t="s">
        <v>20</v>
      </c>
      <c r="L1727" s="1" t="s">
        <v>93</v>
      </c>
      <c r="M1727" s="1" t="s">
        <v>22</v>
      </c>
      <c r="O1727">
        <f>F1727*60</f>
        <v>-3000</v>
      </c>
    </row>
    <row r="1728" spans="1:15" x14ac:dyDescent="0.25">
      <c r="A1728" s="1" t="s">
        <v>2388</v>
      </c>
      <c r="B1728" s="2">
        <v>43507</v>
      </c>
      <c r="C1728" s="1" t="s">
        <v>350</v>
      </c>
      <c r="E1728" s="3">
        <v>-50</v>
      </c>
      <c r="F1728" s="4">
        <v>-50</v>
      </c>
      <c r="G1728" s="1">
        <v>2019</v>
      </c>
      <c r="H1728" s="1">
        <v>2</v>
      </c>
      <c r="I1728" s="1" t="s">
        <v>97</v>
      </c>
      <c r="J1728" s="1" t="s">
        <v>19</v>
      </c>
      <c r="K1728" s="1" t="s">
        <v>20</v>
      </c>
      <c r="L1728" s="1" t="s">
        <v>99</v>
      </c>
      <c r="M1728" s="1" t="s">
        <v>22</v>
      </c>
      <c r="O1728">
        <f>F1728*60</f>
        <v>-3000</v>
      </c>
    </row>
    <row r="1729" spans="1:15" x14ac:dyDescent="0.25">
      <c r="A1729" s="1" t="s">
        <v>2389</v>
      </c>
      <c r="B1729" s="2">
        <v>43508</v>
      </c>
      <c r="C1729" s="1" t="s">
        <v>29</v>
      </c>
      <c r="E1729" s="3">
        <v>76.819999999999993</v>
      </c>
      <c r="F1729" s="4">
        <v>76.819999999999993</v>
      </c>
      <c r="G1729" s="1">
        <v>2019</v>
      </c>
      <c r="H1729" s="1">
        <v>2</v>
      </c>
      <c r="I1729" s="1" t="s">
        <v>30</v>
      </c>
      <c r="J1729" s="1" t="s">
        <v>25</v>
      </c>
      <c r="K1729" s="1" t="s">
        <v>20</v>
      </c>
      <c r="L1729" s="1" t="s">
        <v>31</v>
      </c>
      <c r="M1729" s="1" t="s">
        <v>27</v>
      </c>
    </row>
    <row r="1730" spans="1:15" x14ac:dyDescent="0.25">
      <c r="A1730" s="1" t="s">
        <v>2390</v>
      </c>
      <c r="B1730" s="2">
        <v>43508</v>
      </c>
      <c r="C1730" s="1" t="s">
        <v>2391</v>
      </c>
      <c r="D1730" s="3">
        <v>20</v>
      </c>
      <c r="E1730" s="3">
        <v>14.55</v>
      </c>
      <c r="F1730" s="4">
        <v>12.12</v>
      </c>
      <c r="G1730" s="1">
        <v>2019</v>
      </c>
      <c r="H1730" s="1">
        <v>2</v>
      </c>
      <c r="I1730" s="1" t="s">
        <v>134</v>
      </c>
      <c r="J1730" s="1" t="s">
        <v>98</v>
      </c>
      <c r="K1730" s="1" t="s">
        <v>20</v>
      </c>
      <c r="L1730" s="1" t="s">
        <v>135</v>
      </c>
      <c r="M1730" s="1" t="s">
        <v>100</v>
      </c>
      <c r="O1730">
        <f>F1730*313.15</f>
        <v>3795.3779999999997</v>
      </c>
    </row>
    <row r="1731" spans="1:15" x14ac:dyDescent="0.25">
      <c r="A1731" s="1" t="s">
        <v>2392</v>
      </c>
      <c r="B1731" s="2">
        <v>43511</v>
      </c>
      <c r="C1731" s="1" t="s">
        <v>2393</v>
      </c>
      <c r="E1731" s="3">
        <v>41.2</v>
      </c>
      <c r="F1731" s="4">
        <v>41.2</v>
      </c>
      <c r="G1731" s="1">
        <v>2019</v>
      </c>
      <c r="H1731" s="1">
        <v>2</v>
      </c>
      <c r="I1731" s="1" t="s">
        <v>40</v>
      </c>
      <c r="J1731" s="1" t="s">
        <v>41</v>
      </c>
      <c r="K1731" s="1" t="s">
        <v>20</v>
      </c>
      <c r="L1731" s="1" t="s">
        <v>42</v>
      </c>
      <c r="M1731" s="1" t="s">
        <v>43</v>
      </c>
      <c r="O1731">
        <f>F1731/1.26</f>
        <v>32.698412698412703</v>
      </c>
    </row>
    <row r="1732" spans="1:15" x14ac:dyDescent="0.25">
      <c r="A1732" s="1" t="s">
        <v>2394</v>
      </c>
      <c r="B1732" s="2">
        <v>43511</v>
      </c>
      <c r="C1732" s="1" t="s">
        <v>79</v>
      </c>
      <c r="E1732" s="3">
        <v>3692.81</v>
      </c>
      <c r="F1732" s="4">
        <v>3692.81</v>
      </c>
      <c r="G1732" s="1">
        <v>2019</v>
      </c>
      <c r="H1732" s="1">
        <v>2</v>
      </c>
      <c r="I1732" s="1" t="s">
        <v>80</v>
      </c>
      <c r="J1732" s="1" t="s">
        <v>81</v>
      </c>
      <c r="K1732" s="1" t="s">
        <v>20</v>
      </c>
      <c r="L1732" s="1" t="s">
        <v>82</v>
      </c>
      <c r="M1732" s="1" t="s">
        <v>83</v>
      </c>
      <c r="O1732">
        <v>25860</v>
      </c>
    </row>
    <row r="1733" spans="1:15" x14ac:dyDescent="0.25">
      <c r="A1733" s="1" t="s">
        <v>175</v>
      </c>
      <c r="B1733" s="2">
        <v>43511</v>
      </c>
      <c r="C1733" s="1" t="s">
        <v>2395</v>
      </c>
      <c r="E1733" s="3">
        <v>20.48</v>
      </c>
      <c r="F1733" s="4">
        <v>20.48</v>
      </c>
      <c r="G1733" s="1">
        <v>2019</v>
      </c>
      <c r="H1733" s="1">
        <v>2</v>
      </c>
      <c r="I1733" s="1" t="s">
        <v>86</v>
      </c>
      <c r="J1733" s="1" t="s">
        <v>35</v>
      </c>
      <c r="K1733" s="1" t="s">
        <v>20</v>
      </c>
      <c r="L1733" s="1" t="s">
        <v>87</v>
      </c>
      <c r="M1733" s="1" t="s">
        <v>37</v>
      </c>
    </row>
    <row r="1734" spans="1:15" x14ac:dyDescent="0.25">
      <c r="A1734" s="1" t="s">
        <v>2396</v>
      </c>
      <c r="B1734" s="2">
        <v>43511</v>
      </c>
      <c r="C1734" s="1" t="s">
        <v>85</v>
      </c>
      <c r="E1734" s="3">
        <v>253.27</v>
      </c>
      <c r="F1734" s="4">
        <v>253.27</v>
      </c>
      <c r="G1734" s="1">
        <v>2019</v>
      </c>
      <c r="H1734" s="1">
        <v>2</v>
      </c>
      <c r="I1734" s="1" t="s">
        <v>86</v>
      </c>
      <c r="J1734" s="1" t="s">
        <v>41</v>
      </c>
      <c r="K1734" s="1" t="s">
        <v>20</v>
      </c>
      <c r="L1734" s="1" t="s">
        <v>87</v>
      </c>
      <c r="M1734" s="1" t="s">
        <v>43</v>
      </c>
      <c r="O1734">
        <f t="shared" ref="O1734:O1742" si="24">F1734/1.26</f>
        <v>201.00793650793651</v>
      </c>
    </row>
    <row r="1735" spans="1:15" x14ac:dyDescent="0.25">
      <c r="A1735" s="1" t="s">
        <v>2396</v>
      </c>
      <c r="B1735" s="2">
        <v>43511</v>
      </c>
      <c r="C1735" s="1" t="s">
        <v>85</v>
      </c>
      <c r="E1735" s="3">
        <v>115</v>
      </c>
      <c r="F1735" s="4">
        <v>115</v>
      </c>
      <c r="G1735" s="1">
        <v>2019</v>
      </c>
      <c r="H1735" s="1">
        <v>2</v>
      </c>
      <c r="I1735" s="1" t="s">
        <v>86</v>
      </c>
      <c r="J1735" s="1" t="s">
        <v>41</v>
      </c>
      <c r="K1735" s="1" t="s">
        <v>20</v>
      </c>
      <c r="L1735" s="1" t="s">
        <v>87</v>
      </c>
      <c r="M1735" s="1" t="s">
        <v>43</v>
      </c>
      <c r="O1735">
        <f t="shared" si="24"/>
        <v>91.269841269841265</v>
      </c>
    </row>
    <row r="1736" spans="1:15" x14ac:dyDescent="0.25">
      <c r="A1736" s="1" t="s">
        <v>2396</v>
      </c>
      <c r="B1736" s="2">
        <v>43511</v>
      </c>
      <c r="C1736" s="1" t="s">
        <v>85</v>
      </c>
      <c r="E1736" s="3">
        <v>77.37</v>
      </c>
      <c r="F1736" s="4">
        <v>77.37</v>
      </c>
      <c r="G1736" s="1">
        <v>2019</v>
      </c>
      <c r="H1736" s="1">
        <v>2</v>
      </c>
      <c r="I1736" s="1" t="s">
        <v>86</v>
      </c>
      <c r="J1736" s="1" t="s">
        <v>41</v>
      </c>
      <c r="K1736" s="1" t="s">
        <v>20</v>
      </c>
      <c r="L1736" s="1" t="s">
        <v>87</v>
      </c>
      <c r="M1736" s="1" t="s">
        <v>43</v>
      </c>
      <c r="O1736">
        <f t="shared" si="24"/>
        <v>61.404761904761905</v>
      </c>
    </row>
    <row r="1737" spans="1:15" x14ac:dyDescent="0.25">
      <c r="A1737" s="1" t="s">
        <v>2396</v>
      </c>
      <c r="B1737" s="2">
        <v>43511</v>
      </c>
      <c r="C1737" s="1" t="s">
        <v>85</v>
      </c>
      <c r="D1737" s="3">
        <v>20</v>
      </c>
      <c r="E1737" s="3">
        <v>86.99</v>
      </c>
      <c r="F1737" s="4">
        <v>72.489999999999995</v>
      </c>
      <c r="G1737" s="1">
        <v>2019</v>
      </c>
      <c r="H1737" s="1">
        <v>2</v>
      </c>
      <c r="I1737" s="1" t="s">
        <v>56</v>
      </c>
      <c r="J1737" s="1" t="s">
        <v>41</v>
      </c>
      <c r="K1737" s="1" t="s">
        <v>20</v>
      </c>
      <c r="L1737" s="1" t="s">
        <v>57</v>
      </c>
      <c r="M1737" s="1" t="s">
        <v>43</v>
      </c>
      <c r="O1737">
        <f t="shared" si="24"/>
        <v>57.531746031746025</v>
      </c>
    </row>
    <row r="1738" spans="1:15" x14ac:dyDescent="0.25">
      <c r="A1738" s="1" t="s">
        <v>2396</v>
      </c>
      <c r="B1738" s="2">
        <v>43511</v>
      </c>
      <c r="C1738" s="1" t="s">
        <v>85</v>
      </c>
      <c r="D1738" s="3">
        <v>20</v>
      </c>
      <c r="E1738" s="3">
        <v>52.26</v>
      </c>
      <c r="F1738" s="4">
        <v>43.55</v>
      </c>
      <c r="G1738" s="1">
        <v>2019</v>
      </c>
      <c r="H1738" s="1">
        <v>2</v>
      </c>
      <c r="I1738" s="1" t="s">
        <v>34</v>
      </c>
      <c r="J1738" s="1" t="s">
        <v>41</v>
      </c>
      <c r="K1738" s="1" t="s">
        <v>20</v>
      </c>
      <c r="L1738" s="1" t="s">
        <v>36</v>
      </c>
      <c r="M1738" s="1" t="s">
        <v>43</v>
      </c>
      <c r="O1738">
        <f t="shared" si="24"/>
        <v>34.563492063492063</v>
      </c>
    </row>
    <row r="1739" spans="1:15" x14ac:dyDescent="0.25">
      <c r="A1739" s="1" t="s">
        <v>2396</v>
      </c>
      <c r="B1739" s="2">
        <v>43511</v>
      </c>
      <c r="C1739" s="1" t="s">
        <v>85</v>
      </c>
      <c r="E1739" s="3">
        <v>37</v>
      </c>
      <c r="F1739" s="4">
        <v>37</v>
      </c>
      <c r="G1739" s="1">
        <v>2019</v>
      </c>
      <c r="H1739" s="1">
        <v>2</v>
      </c>
      <c r="I1739" s="1" t="s">
        <v>86</v>
      </c>
      <c r="J1739" s="1" t="s">
        <v>41</v>
      </c>
      <c r="K1739" s="1" t="s">
        <v>20</v>
      </c>
      <c r="L1739" s="1" t="s">
        <v>87</v>
      </c>
      <c r="M1739" s="1" t="s">
        <v>43</v>
      </c>
      <c r="O1739">
        <f t="shared" si="24"/>
        <v>29.365079365079364</v>
      </c>
    </row>
    <row r="1740" spans="1:15" x14ac:dyDescent="0.25">
      <c r="A1740" s="1" t="s">
        <v>2397</v>
      </c>
      <c r="B1740" s="2">
        <v>43511</v>
      </c>
      <c r="C1740" s="1" t="s">
        <v>85</v>
      </c>
      <c r="E1740" s="3">
        <v>34.520000000000003</v>
      </c>
      <c r="F1740" s="4">
        <v>34.520000000000003</v>
      </c>
      <c r="G1740" s="1">
        <v>2019</v>
      </c>
      <c r="H1740" s="1">
        <v>2</v>
      </c>
      <c r="I1740" s="1" t="s">
        <v>40</v>
      </c>
      <c r="J1740" s="1" t="s">
        <v>41</v>
      </c>
      <c r="K1740" s="1" t="s">
        <v>20</v>
      </c>
      <c r="L1740" s="1" t="s">
        <v>42</v>
      </c>
      <c r="M1740" s="1" t="s">
        <v>43</v>
      </c>
      <c r="O1740">
        <f t="shared" si="24"/>
        <v>27.396825396825399</v>
      </c>
    </row>
    <row r="1741" spans="1:15" x14ac:dyDescent="0.25">
      <c r="A1741" s="1" t="s">
        <v>2396</v>
      </c>
      <c r="B1741" s="2">
        <v>43511</v>
      </c>
      <c r="C1741" s="1" t="s">
        <v>85</v>
      </c>
      <c r="E1741" s="3">
        <v>23</v>
      </c>
      <c r="F1741" s="4">
        <v>23</v>
      </c>
      <c r="G1741" s="1">
        <v>2019</v>
      </c>
      <c r="H1741" s="1">
        <v>2</v>
      </c>
      <c r="I1741" s="1" t="s">
        <v>86</v>
      </c>
      <c r="J1741" s="1" t="s">
        <v>41</v>
      </c>
      <c r="K1741" s="1" t="s">
        <v>20</v>
      </c>
      <c r="L1741" s="1" t="s">
        <v>87</v>
      </c>
      <c r="M1741" s="1" t="s">
        <v>43</v>
      </c>
      <c r="O1741">
        <f t="shared" si="24"/>
        <v>18.253968253968253</v>
      </c>
    </row>
    <row r="1742" spans="1:15" x14ac:dyDescent="0.25">
      <c r="A1742" s="1" t="s">
        <v>2396</v>
      </c>
      <c r="B1742" s="2">
        <v>43511</v>
      </c>
      <c r="C1742" s="1" t="s">
        <v>85</v>
      </c>
      <c r="E1742" s="3">
        <v>20</v>
      </c>
      <c r="F1742" s="4">
        <v>20</v>
      </c>
      <c r="G1742" s="1">
        <v>2019</v>
      </c>
      <c r="H1742" s="1">
        <v>2</v>
      </c>
      <c r="I1742" s="1" t="s">
        <v>86</v>
      </c>
      <c r="J1742" s="1" t="s">
        <v>41</v>
      </c>
      <c r="K1742" s="1" t="s">
        <v>20</v>
      </c>
      <c r="L1742" s="1" t="s">
        <v>87</v>
      </c>
      <c r="M1742" s="1" t="s">
        <v>43</v>
      </c>
      <c r="O1742">
        <f t="shared" si="24"/>
        <v>15.873015873015873</v>
      </c>
    </row>
    <row r="1743" spans="1:15" x14ac:dyDescent="0.25">
      <c r="A1743" s="1" t="s">
        <v>2398</v>
      </c>
      <c r="B1743" s="2">
        <v>43511</v>
      </c>
      <c r="C1743" s="1" t="s">
        <v>2399</v>
      </c>
      <c r="E1743" s="3">
        <v>17.27</v>
      </c>
      <c r="F1743" s="4">
        <v>17.27</v>
      </c>
      <c r="G1743" s="1">
        <v>2019</v>
      </c>
      <c r="H1743" s="1">
        <v>2</v>
      </c>
      <c r="I1743" s="1" t="s">
        <v>86</v>
      </c>
      <c r="J1743" s="1" t="s">
        <v>378</v>
      </c>
      <c r="K1743" s="1" t="s">
        <v>20</v>
      </c>
      <c r="L1743" s="1" t="s">
        <v>87</v>
      </c>
      <c r="M1743" s="1" t="s">
        <v>379</v>
      </c>
    </row>
    <row r="1744" spans="1:15" x14ac:dyDescent="0.25">
      <c r="A1744" s="1" t="s">
        <v>2400</v>
      </c>
      <c r="B1744" s="2">
        <v>43511</v>
      </c>
      <c r="C1744" s="1" t="s">
        <v>2401</v>
      </c>
      <c r="E1744" s="3">
        <v>137.04</v>
      </c>
      <c r="F1744" s="4">
        <v>137.04</v>
      </c>
      <c r="G1744" s="1">
        <v>2019</v>
      </c>
      <c r="H1744" s="1">
        <v>2</v>
      </c>
      <c r="I1744" s="1" t="s">
        <v>345</v>
      </c>
      <c r="J1744" s="1" t="s">
        <v>35</v>
      </c>
      <c r="K1744" s="1" t="s">
        <v>20</v>
      </c>
      <c r="L1744" s="1" t="s">
        <v>346</v>
      </c>
      <c r="M1744" s="1" t="s">
        <v>37</v>
      </c>
      <c r="O1744">
        <f>F1744*5.3</f>
        <v>726.3119999999999</v>
      </c>
    </row>
    <row r="1745" spans="1:15" x14ac:dyDescent="0.25">
      <c r="A1745" s="1" t="s">
        <v>2402</v>
      </c>
      <c r="B1745" s="2">
        <v>43511</v>
      </c>
      <c r="C1745" s="1" t="s">
        <v>2095</v>
      </c>
      <c r="D1745" s="3">
        <v>20</v>
      </c>
      <c r="E1745" s="3">
        <v>3049.2</v>
      </c>
      <c r="F1745" s="4">
        <v>2541</v>
      </c>
      <c r="G1745" s="1">
        <v>2019</v>
      </c>
      <c r="H1745" s="1">
        <v>2</v>
      </c>
      <c r="I1745" s="1" t="s">
        <v>56</v>
      </c>
      <c r="J1745" s="1" t="s">
        <v>177</v>
      </c>
      <c r="K1745" s="1" t="s">
        <v>20</v>
      </c>
      <c r="L1745" s="1" t="s">
        <v>57</v>
      </c>
      <c r="M1745" s="1" t="s">
        <v>178</v>
      </c>
      <c r="O1745">
        <v>1050000</v>
      </c>
    </row>
    <row r="1746" spans="1:15" x14ac:dyDescent="0.25">
      <c r="A1746" s="1" t="s">
        <v>2403</v>
      </c>
      <c r="B1746" s="2">
        <v>43511</v>
      </c>
      <c r="C1746" s="1" t="s">
        <v>471</v>
      </c>
      <c r="D1746" s="3">
        <v>20</v>
      </c>
      <c r="E1746" s="3">
        <v>35.69</v>
      </c>
      <c r="F1746" s="4">
        <v>29.74</v>
      </c>
      <c r="G1746" s="1">
        <v>2019</v>
      </c>
      <c r="H1746" s="1">
        <v>2</v>
      </c>
      <c r="I1746" s="1" t="s">
        <v>134</v>
      </c>
      <c r="J1746" s="1" t="s">
        <v>35</v>
      </c>
      <c r="K1746" s="1" t="s">
        <v>20</v>
      </c>
      <c r="L1746" s="1" t="s">
        <v>135</v>
      </c>
      <c r="M1746" s="1" t="s">
        <v>37</v>
      </c>
    </row>
    <row r="1747" spans="1:15" x14ac:dyDescent="0.25">
      <c r="A1747" s="1" t="s">
        <v>2396</v>
      </c>
      <c r="B1747" s="2">
        <v>43511</v>
      </c>
      <c r="C1747" s="1" t="s">
        <v>476</v>
      </c>
      <c r="E1747" s="3">
        <v>23</v>
      </c>
      <c r="F1747" s="4">
        <v>23</v>
      </c>
      <c r="G1747" s="1">
        <v>2019</v>
      </c>
      <c r="H1747" s="1">
        <v>2</v>
      </c>
      <c r="I1747" s="1" t="s">
        <v>86</v>
      </c>
      <c r="J1747" s="1" t="s">
        <v>41</v>
      </c>
      <c r="K1747" s="1" t="s">
        <v>20</v>
      </c>
      <c r="L1747" s="1" t="s">
        <v>87</v>
      </c>
      <c r="M1747" s="1" t="s">
        <v>43</v>
      </c>
    </row>
    <row r="1748" spans="1:15" x14ac:dyDescent="0.25">
      <c r="A1748" s="1" t="s">
        <v>2404</v>
      </c>
      <c r="B1748" s="2">
        <v>43511</v>
      </c>
      <c r="C1748" s="1" t="s">
        <v>2343</v>
      </c>
      <c r="D1748" s="3">
        <v>20</v>
      </c>
      <c r="E1748" s="3">
        <v>14.99</v>
      </c>
      <c r="F1748" s="4">
        <v>12.49</v>
      </c>
      <c r="G1748" s="1">
        <v>2019</v>
      </c>
      <c r="H1748" s="1">
        <v>2</v>
      </c>
      <c r="I1748" s="1" t="s">
        <v>70</v>
      </c>
      <c r="J1748" s="1" t="s">
        <v>35</v>
      </c>
      <c r="K1748" s="1" t="s">
        <v>20</v>
      </c>
      <c r="L1748" s="1" t="s">
        <v>71</v>
      </c>
      <c r="M1748" s="1" t="s">
        <v>37</v>
      </c>
      <c r="O1748">
        <f>F1748*4.8</f>
        <v>59.951999999999998</v>
      </c>
    </row>
    <row r="1749" spans="1:15" x14ac:dyDescent="0.25">
      <c r="A1749" s="1" t="s">
        <v>163</v>
      </c>
      <c r="B1749" s="2">
        <v>43511</v>
      </c>
      <c r="C1749" s="1" t="s">
        <v>2405</v>
      </c>
      <c r="E1749" s="3">
        <v>460.8</v>
      </c>
      <c r="F1749" s="4">
        <v>460.8</v>
      </c>
      <c r="G1749" s="1">
        <v>2019</v>
      </c>
      <c r="H1749" s="1">
        <v>2</v>
      </c>
      <c r="I1749" s="1" t="s">
        <v>345</v>
      </c>
      <c r="J1749" s="1" t="s">
        <v>35</v>
      </c>
      <c r="K1749" s="1" t="s">
        <v>20</v>
      </c>
      <c r="L1749" s="1" t="s">
        <v>346</v>
      </c>
      <c r="M1749" s="1" t="s">
        <v>37</v>
      </c>
      <c r="O1749">
        <f>F1749*5.3</f>
        <v>2442.2399999999998</v>
      </c>
    </row>
    <row r="1750" spans="1:15" x14ac:dyDescent="0.25">
      <c r="A1750" s="1" t="s">
        <v>2406</v>
      </c>
      <c r="B1750" s="2">
        <v>43511</v>
      </c>
      <c r="C1750" s="1" t="s">
        <v>2407</v>
      </c>
      <c r="E1750" s="3">
        <v>43.45</v>
      </c>
      <c r="F1750" s="4">
        <v>43.45</v>
      </c>
      <c r="G1750" s="1">
        <v>2019</v>
      </c>
      <c r="H1750" s="1">
        <v>2</v>
      </c>
      <c r="I1750" s="1" t="s">
        <v>18</v>
      </c>
      <c r="J1750" s="1" t="s">
        <v>51</v>
      </c>
      <c r="K1750" s="1" t="s">
        <v>20</v>
      </c>
      <c r="L1750" s="1" t="s">
        <v>21</v>
      </c>
      <c r="M1750" s="1" t="s">
        <v>53</v>
      </c>
      <c r="O1750">
        <f>F1750*176</f>
        <v>7647.2000000000007</v>
      </c>
    </row>
    <row r="1751" spans="1:15" x14ac:dyDescent="0.25">
      <c r="A1751" s="1" t="s">
        <v>2408</v>
      </c>
      <c r="B1751" s="2">
        <v>43511</v>
      </c>
      <c r="C1751" s="1" t="s">
        <v>2409</v>
      </c>
      <c r="E1751" s="3">
        <v>1017</v>
      </c>
      <c r="F1751" s="4">
        <v>1017</v>
      </c>
      <c r="G1751" s="1">
        <v>2019</v>
      </c>
      <c r="H1751" s="1">
        <v>2</v>
      </c>
      <c r="I1751" s="1" t="s">
        <v>30</v>
      </c>
      <c r="J1751" s="1" t="s">
        <v>35</v>
      </c>
      <c r="K1751" s="1" t="s">
        <v>20</v>
      </c>
      <c r="L1751" s="1" t="s">
        <v>1715</v>
      </c>
      <c r="M1751" s="1" t="s">
        <v>37</v>
      </c>
    </row>
    <row r="1752" spans="1:15" x14ac:dyDescent="0.25">
      <c r="A1752" s="1" t="s">
        <v>2410</v>
      </c>
      <c r="B1752" s="2">
        <v>43511</v>
      </c>
      <c r="C1752" s="1" t="s">
        <v>2411</v>
      </c>
      <c r="E1752" s="3">
        <v>160.52000000000001</v>
      </c>
      <c r="F1752" s="4">
        <v>160.52000000000001</v>
      </c>
      <c r="G1752" s="1">
        <v>2019</v>
      </c>
      <c r="H1752" s="1">
        <v>2</v>
      </c>
      <c r="I1752" s="1" t="s">
        <v>86</v>
      </c>
      <c r="J1752" s="1" t="s">
        <v>35</v>
      </c>
      <c r="K1752" s="1" t="s">
        <v>20</v>
      </c>
      <c r="L1752" s="1" t="s">
        <v>87</v>
      </c>
      <c r="M1752" s="1" t="s">
        <v>37</v>
      </c>
      <c r="O1752">
        <f>F1752*7.89</f>
        <v>1266.5028</v>
      </c>
    </row>
    <row r="1753" spans="1:15" x14ac:dyDescent="0.25">
      <c r="A1753" s="1" t="s">
        <v>2412</v>
      </c>
      <c r="B1753" s="2">
        <v>43511</v>
      </c>
      <c r="C1753" s="1" t="s">
        <v>2413</v>
      </c>
      <c r="E1753" s="3">
        <v>14.96</v>
      </c>
      <c r="F1753" s="4">
        <v>14.96</v>
      </c>
      <c r="G1753" s="1">
        <v>2019</v>
      </c>
      <c r="H1753" s="1">
        <v>2</v>
      </c>
      <c r="I1753" s="1" t="s">
        <v>50</v>
      </c>
      <c r="J1753" s="1" t="s">
        <v>51</v>
      </c>
      <c r="K1753" s="1" t="s">
        <v>20</v>
      </c>
      <c r="L1753" s="1" t="s">
        <v>52</v>
      </c>
      <c r="M1753" s="1" t="s">
        <v>53</v>
      </c>
      <c r="O1753">
        <f>F1753*176</f>
        <v>2632.96</v>
      </c>
    </row>
    <row r="1754" spans="1:15" x14ac:dyDescent="0.25">
      <c r="A1754" s="1" t="s">
        <v>2412</v>
      </c>
      <c r="B1754" s="2">
        <v>43511</v>
      </c>
      <c r="C1754" s="1" t="s">
        <v>2414</v>
      </c>
      <c r="E1754" s="3">
        <v>39.700000000000003</v>
      </c>
      <c r="F1754" s="4">
        <v>39.700000000000003</v>
      </c>
      <c r="G1754" s="1">
        <v>2019</v>
      </c>
      <c r="H1754" s="1">
        <v>2</v>
      </c>
      <c r="I1754" s="1" t="s">
        <v>86</v>
      </c>
      <c r="J1754" s="1" t="s">
        <v>51</v>
      </c>
      <c r="K1754" s="1" t="s">
        <v>20</v>
      </c>
      <c r="L1754" s="1" t="s">
        <v>87</v>
      </c>
      <c r="M1754" s="1" t="s">
        <v>53</v>
      </c>
      <c r="O1754">
        <f>F1754*176</f>
        <v>6987.2000000000007</v>
      </c>
    </row>
    <row r="1755" spans="1:15" x14ac:dyDescent="0.25">
      <c r="A1755" s="1" t="s">
        <v>2415</v>
      </c>
      <c r="B1755" s="2">
        <v>43511</v>
      </c>
      <c r="C1755" s="1" t="s">
        <v>2416</v>
      </c>
      <c r="D1755" s="3">
        <v>20</v>
      </c>
      <c r="E1755" s="3">
        <v>112.43</v>
      </c>
      <c r="F1755" s="4">
        <v>93.69</v>
      </c>
      <c r="G1755" s="1">
        <v>2019</v>
      </c>
      <c r="H1755" s="1">
        <v>2</v>
      </c>
      <c r="I1755" s="1" t="s">
        <v>56</v>
      </c>
      <c r="J1755" s="1" t="s">
        <v>35</v>
      </c>
      <c r="K1755" s="1" t="s">
        <v>20</v>
      </c>
      <c r="L1755" s="1" t="s">
        <v>57</v>
      </c>
      <c r="M1755" s="1" t="s">
        <v>37</v>
      </c>
    </row>
    <row r="1756" spans="1:15" x14ac:dyDescent="0.25">
      <c r="A1756" s="1" t="s">
        <v>2417</v>
      </c>
      <c r="B1756" s="2">
        <v>43511</v>
      </c>
      <c r="C1756" s="1" t="s">
        <v>2418</v>
      </c>
      <c r="D1756" s="3">
        <v>20</v>
      </c>
      <c r="E1756" s="3">
        <v>47.72</v>
      </c>
      <c r="F1756" s="4">
        <v>39.770000000000003</v>
      </c>
      <c r="G1756" s="1">
        <v>2019</v>
      </c>
      <c r="H1756" s="1">
        <v>2</v>
      </c>
      <c r="I1756" s="1" t="s">
        <v>70</v>
      </c>
      <c r="J1756" s="1" t="s">
        <v>35</v>
      </c>
      <c r="K1756" s="1" t="s">
        <v>20</v>
      </c>
      <c r="L1756" s="1" t="s">
        <v>71</v>
      </c>
      <c r="M1756" s="1" t="s">
        <v>37</v>
      </c>
    </row>
    <row r="1757" spans="1:15" x14ac:dyDescent="0.25">
      <c r="A1757" s="1" t="s">
        <v>2404</v>
      </c>
      <c r="B1757" s="2">
        <v>43511</v>
      </c>
      <c r="C1757" s="1" t="s">
        <v>2419</v>
      </c>
      <c r="E1757" s="3">
        <v>1251.5999999999999</v>
      </c>
      <c r="F1757" s="4">
        <v>1251.5999999999999</v>
      </c>
      <c r="G1757" s="1">
        <v>2019</v>
      </c>
      <c r="H1757" s="1">
        <v>2</v>
      </c>
      <c r="I1757" s="1" t="s">
        <v>80</v>
      </c>
      <c r="J1757" s="1" t="s">
        <v>81</v>
      </c>
      <c r="K1757" s="1" t="s">
        <v>20</v>
      </c>
      <c r="L1757" s="1" t="s">
        <v>82</v>
      </c>
      <c r="M1757" s="1" t="s">
        <v>83</v>
      </c>
      <c r="O1757">
        <f>F1757*26.6</f>
        <v>33292.559999999998</v>
      </c>
    </row>
    <row r="1758" spans="1:15" x14ac:dyDescent="0.25">
      <c r="A1758" s="1" t="s">
        <v>2396</v>
      </c>
      <c r="B1758" s="2">
        <v>43511</v>
      </c>
      <c r="C1758" s="1" t="s">
        <v>59</v>
      </c>
      <c r="E1758" s="3">
        <v>52.3</v>
      </c>
      <c r="F1758" s="4">
        <v>52.3</v>
      </c>
      <c r="G1758" s="1">
        <v>2019</v>
      </c>
      <c r="H1758" s="1">
        <v>2</v>
      </c>
      <c r="I1758" s="1" t="s">
        <v>86</v>
      </c>
      <c r="J1758" s="1" t="s">
        <v>41</v>
      </c>
      <c r="K1758" s="1" t="s">
        <v>20</v>
      </c>
      <c r="L1758" s="1" t="s">
        <v>87</v>
      </c>
      <c r="M1758" s="1" t="s">
        <v>43</v>
      </c>
    </row>
    <row r="1759" spans="1:15" x14ac:dyDescent="0.25">
      <c r="A1759" s="1" t="s">
        <v>2396</v>
      </c>
      <c r="B1759" s="2">
        <v>43511</v>
      </c>
      <c r="C1759" s="1" t="s">
        <v>2420</v>
      </c>
      <c r="E1759" s="3">
        <v>89.2</v>
      </c>
      <c r="F1759" s="4">
        <v>89.2</v>
      </c>
      <c r="G1759" s="1">
        <v>2019</v>
      </c>
      <c r="H1759" s="1">
        <v>2</v>
      </c>
      <c r="I1759" s="1" t="s">
        <v>18</v>
      </c>
      <c r="J1759" s="1" t="s">
        <v>35</v>
      </c>
      <c r="K1759" s="1" t="s">
        <v>20</v>
      </c>
      <c r="L1759" s="1" t="s">
        <v>21</v>
      </c>
      <c r="M1759" s="1" t="s">
        <v>37</v>
      </c>
      <c r="O1759">
        <v>5</v>
      </c>
    </row>
    <row r="1760" spans="1:15" x14ac:dyDescent="0.25">
      <c r="A1760" s="1" t="s">
        <v>179</v>
      </c>
      <c r="B1760" s="2">
        <v>43511</v>
      </c>
      <c r="C1760" s="1" t="s">
        <v>6503</v>
      </c>
      <c r="D1760" s="3">
        <v>20</v>
      </c>
      <c r="E1760" s="3">
        <v>39.6</v>
      </c>
      <c r="F1760" s="4">
        <v>33</v>
      </c>
      <c r="G1760" s="1">
        <v>2019</v>
      </c>
      <c r="H1760" s="1">
        <v>2</v>
      </c>
      <c r="I1760" s="1" t="s">
        <v>70</v>
      </c>
      <c r="J1760" s="1" t="s">
        <v>35</v>
      </c>
      <c r="K1760" s="1" t="s">
        <v>20</v>
      </c>
      <c r="L1760" s="1" t="s">
        <v>71</v>
      </c>
      <c r="M1760" s="1" t="s">
        <v>37</v>
      </c>
    </row>
    <row r="1761" spans="1:15" x14ac:dyDescent="0.25">
      <c r="A1761" s="1" t="s">
        <v>173</v>
      </c>
      <c r="B1761" s="2">
        <v>43511</v>
      </c>
      <c r="C1761" s="1" t="s">
        <v>2421</v>
      </c>
      <c r="E1761" s="3">
        <v>68.64</v>
      </c>
      <c r="F1761" s="4">
        <v>68.64</v>
      </c>
      <c r="G1761" s="1">
        <v>2019</v>
      </c>
      <c r="H1761" s="1">
        <v>2</v>
      </c>
      <c r="I1761" s="1" t="s">
        <v>345</v>
      </c>
      <c r="J1761" s="1" t="s">
        <v>35</v>
      </c>
      <c r="K1761" s="1" t="s">
        <v>20</v>
      </c>
      <c r="L1761" s="1" t="s">
        <v>346</v>
      </c>
      <c r="M1761" s="1" t="s">
        <v>37</v>
      </c>
      <c r="O1761">
        <f>F1761*5.3</f>
        <v>363.79199999999997</v>
      </c>
    </row>
    <row r="1762" spans="1:15" x14ac:dyDescent="0.25">
      <c r="A1762" s="1" t="s">
        <v>2422</v>
      </c>
      <c r="B1762" s="2">
        <v>43517</v>
      </c>
      <c r="C1762" s="1" t="s">
        <v>7909</v>
      </c>
      <c r="E1762" s="3">
        <v>24.25</v>
      </c>
      <c r="F1762" s="4">
        <v>24.25</v>
      </c>
      <c r="G1762" s="1">
        <v>2019</v>
      </c>
      <c r="H1762" s="1">
        <v>2</v>
      </c>
      <c r="I1762" s="1" t="s">
        <v>97</v>
      </c>
      <c r="J1762" s="1" t="s">
        <v>35</v>
      </c>
      <c r="K1762" s="1" t="s">
        <v>20</v>
      </c>
      <c r="L1762" s="1" t="s">
        <v>99</v>
      </c>
      <c r="M1762" s="1" t="s">
        <v>37</v>
      </c>
    </row>
    <row r="1763" spans="1:15" x14ac:dyDescent="0.25">
      <c r="A1763" s="1" t="s">
        <v>198</v>
      </c>
      <c r="B1763" s="2">
        <v>43517</v>
      </c>
      <c r="C1763" s="1" t="s">
        <v>2379</v>
      </c>
      <c r="E1763" s="3">
        <v>7.94</v>
      </c>
      <c r="F1763" s="4">
        <v>7.94</v>
      </c>
      <c r="G1763" s="1">
        <v>2019</v>
      </c>
      <c r="H1763" s="1">
        <v>2</v>
      </c>
      <c r="I1763" s="1" t="s">
        <v>91</v>
      </c>
      <c r="J1763" s="1" t="s">
        <v>207</v>
      </c>
      <c r="K1763" s="1" t="s">
        <v>20</v>
      </c>
      <c r="L1763" s="1" t="s">
        <v>93</v>
      </c>
      <c r="M1763" s="1" t="s">
        <v>208</v>
      </c>
      <c r="O1763">
        <v>5000</v>
      </c>
    </row>
    <row r="1764" spans="1:15" x14ac:dyDescent="0.25">
      <c r="A1764" s="1" t="s">
        <v>2423</v>
      </c>
      <c r="B1764" s="2">
        <v>43517</v>
      </c>
      <c r="C1764" s="1" t="s">
        <v>2424</v>
      </c>
      <c r="D1764" s="3">
        <v>13</v>
      </c>
      <c r="E1764" s="3">
        <v>310.75</v>
      </c>
      <c r="F1764" s="4">
        <v>275</v>
      </c>
      <c r="G1764" s="1">
        <v>2019</v>
      </c>
      <c r="H1764" s="1">
        <v>2</v>
      </c>
      <c r="I1764" s="1" t="s">
        <v>56</v>
      </c>
      <c r="J1764" s="1" t="s">
        <v>378</v>
      </c>
      <c r="K1764" s="1" t="s">
        <v>20</v>
      </c>
      <c r="L1764" s="1" t="s">
        <v>57</v>
      </c>
      <c r="M1764" s="1" t="s">
        <v>379</v>
      </c>
      <c r="O1764">
        <f>F1764*7692</f>
        <v>2115300</v>
      </c>
    </row>
    <row r="1765" spans="1:15" x14ac:dyDescent="0.25">
      <c r="A1765" s="1" t="s">
        <v>2425</v>
      </c>
      <c r="B1765" s="2">
        <v>43517</v>
      </c>
      <c r="C1765" s="1" t="s">
        <v>2426</v>
      </c>
      <c r="E1765" s="3">
        <v>45.23</v>
      </c>
      <c r="F1765" s="4">
        <v>45.23</v>
      </c>
      <c r="G1765" s="1">
        <v>2019</v>
      </c>
      <c r="H1765" s="1">
        <v>2</v>
      </c>
      <c r="I1765" s="1" t="s">
        <v>345</v>
      </c>
      <c r="J1765" s="1" t="s">
        <v>35</v>
      </c>
      <c r="K1765" s="1" t="s">
        <v>20</v>
      </c>
      <c r="L1765" s="1" t="s">
        <v>346</v>
      </c>
      <c r="M1765" s="1" t="s">
        <v>37</v>
      </c>
    </row>
    <row r="1766" spans="1:15" x14ac:dyDescent="0.25">
      <c r="A1766" s="1" t="s">
        <v>2427</v>
      </c>
      <c r="B1766" s="2">
        <v>43517</v>
      </c>
      <c r="C1766" s="1" t="s">
        <v>85</v>
      </c>
      <c r="D1766" s="3">
        <v>20</v>
      </c>
      <c r="E1766" s="3">
        <v>93.67</v>
      </c>
      <c r="F1766" s="4">
        <v>78.06</v>
      </c>
      <c r="G1766" s="1">
        <v>2019</v>
      </c>
      <c r="H1766" s="1">
        <v>2</v>
      </c>
      <c r="I1766" s="1" t="s">
        <v>70</v>
      </c>
      <c r="J1766" s="1" t="s">
        <v>41</v>
      </c>
      <c r="K1766" s="1" t="s">
        <v>20</v>
      </c>
      <c r="L1766" s="1" t="s">
        <v>71</v>
      </c>
      <c r="M1766" s="1" t="s">
        <v>43</v>
      </c>
      <c r="O1766">
        <f>F1766/1.26</f>
        <v>61.952380952380956</v>
      </c>
    </row>
    <row r="1767" spans="1:15" x14ac:dyDescent="0.25">
      <c r="A1767" s="1" t="s">
        <v>2428</v>
      </c>
      <c r="B1767" s="2">
        <v>43517</v>
      </c>
      <c r="C1767" s="1" t="s">
        <v>2429</v>
      </c>
      <c r="E1767" s="3">
        <v>98.46</v>
      </c>
      <c r="F1767" s="4">
        <v>98.46</v>
      </c>
      <c r="G1767" s="1">
        <v>2019</v>
      </c>
      <c r="H1767" s="1">
        <v>2</v>
      </c>
      <c r="I1767" s="1" t="s">
        <v>30</v>
      </c>
      <c r="J1767" s="1" t="s">
        <v>25</v>
      </c>
      <c r="K1767" s="1" t="s">
        <v>20</v>
      </c>
      <c r="L1767" s="1" t="s">
        <v>31</v>
      </c>
      <c r="M1767" s="1" t="s">
        <v>27</v>
      </c>
    </row>
    <row r="1768" spans="1:15" x14ac:dyDescent="0.25">
      <c r="A1768" s="1" t="s">
        <v>2430</v>
      </c>
      <c r="B1768" s="2">
        <v>43517</v>
      </c>
      <c r="C1768" s="1" t="s">
        <v>2381</v>
      </c>
      <c r="E1768" s="3">
        <v>454.13</v>
      </c>
      <c r="F1768" s="4">
        <v>454.13</v>
      </c>
      <c r="G1768" s="1">
        <v>2019</v>
      </c>
      <c r="H1768" s="1">
        <v>2</v>
      </c>
      <c r="I1768" s="1" t="s">
        <v>219</v>
      </c>
      <c r="J1768" s="1" t="s">
        <v>35</v>
      </c>
      <c r="K1768" s="1" t="s">
        <v>20</v>
      </c>
      <c r="L1768" s="1" t="s">
        <v>220</v>
      </c>
      <c r="M1768" s="1" t="s">
        <v>37</v>
      </c>
    </row>
    <row r="1769" spans="1:15" x14ac:dyDescent="0.25">
      <c r="A1769" s="1" t="s">
        <v>228</v>
      </c>
      <c r="B1769" s="2">
        <v>43517</v>
      </c>
      <c r="C1769" s="1" t="s">
        <v>2431</v>
      </c>
      <c r="E1769" s="3">
        <v>50.18</v>
      </c>
      <c r="F1769" s="4">
        <v>50.18</v>
      </c>
      <c r="G1769" s="1">
        <v>2019</v>
      </c>
      <c r="H1769" s="1">
        <v>2</v>
      </c>
      <c r="I1769" s="1" t="s">
        <v>86</v>
      </c>
      <c r="J1769" s="1" t="s">
        <v>35</v>
      </c>
      <c r="K1769" s="1" t="s">
        <v>20</v>
      </c>
      <c r="L1769" s="1" t="s">
        <v>87</v>
      </c>
      <c r="M1769" s="1" t="s">
        <v>37</v>
      </c>
    </row>
    <row r="1770" spans="1:15" x14ac:dyDescent="0.25">
      <c r="A1770" s="1" t="s">
        <v>2432</v>
      </c>
      <c r="B1770" s="2">
        <v>43517</v>
      </c>
      <c r="C1770" s="1" t="s">
        <v>2387</v>
      </c>
      <c r="E1770" s="3">
        <v>345.62</v>
      </c>
      <c r="F1770" s="4">
        <v>345.62</v>
      </c>
      <c r="G1770" s="1">
        <v>2019</v>
      </c>
      <c r="H1770" s="1">
        <v>2</v>
      </c>
      <c r="I1770" s="1" t="s">
        <v>134</v>
      </c>
      <c r="J1770" s="1" t="s">
        <v>35</v>
      </c>
      <c r="K1770" s="1" t="s">
        <v>20</v>
      </c>
      <c r="L1770" s="1" t="s">
        <v>135</v>
      </c>
      <c r="M1770" s="1" t="s">
        <v>37</v>
      </c>
    </row>
    <row r="1771" spans="1:15" x14ac:dyDescent="0.25">
      <c r="A1771" s="1" t="s">
        <v>2433</v>
      </c>
      <c r="B1771" s="2">
        <v>43517</v>
      </c>
      <c r="C1771" s="1" t="s">
        <v>2434</v>
      </c>
      <c r="E1771" s="3">
        <v>40.61</v>
      </c>
      <c r="F1771" s="4">
        <v>40.61</v>
      </c>
      <c r="G1771" s="1">
        <v>2019</v>
      </c>
      <c r="H1771" s="1">
        <v>2</v>
      </c>
      <c r="I1771" s="1" t="s">
        <v>30</v>
      </c>
      <c r="J1771" s="1" t="s">
        <v>25</v>
      </c>
      <c r="K1771" s="1" t="s">
        <v>20</v>
      </c>
      <c r="L1771" s="1" t="s">
        <v>31</v>
      </c>
      <c r="M1771" s="1" t="s">
        <v>27</v>
      </c>
    </row>
    <row r="1772" spans="1:15" x14ac:dyDescent="0.25">
      <c r="A1772" s="1" t="s">
        <v>2435</v>
      </c>
      <c r="B1772" s="2">
        <v>43517</v>
      </c>
      <c r="C1772" s="1" t="s">
        <v>2436</v>
      </c>
      <c r="E1772" s="3">
        <v>30.11</v>
      </c>
      <c r="F1772" s="4">
        <v>30.11</v>
      </c>
      <c r="G1772" s="1">
        <v>2019</v>
      </c>
      <c r="H1772" s="1">
        <v>2</v>
      </c>
      <c r="I1772" s="1" t="s">
        <v>345</v>
      </c>
      <c r="J1772" s="1" t="s">
        <v>35</v>
      </c>
      <c r="K1772" s="1" t="s">
        <v>20</v>
      </c>
      <c r="L1772" s="1" t="s">
        <v>346</v>
      </c>
      <c r="M1772" s="1" t="s">
        <v>37</v>
      </c>
    </row>
    <row r="1773" spans="1:15" x14ac:dyDescent="0.25">
      <c r="A1773" s="1" t="s">
        <v>2437</v>
      </c>
      <c r="B1773" s="2">
        <v>43517</v>
      </c>
      <c r="C1773" s="1" t="s">
        <v>2438</v>
      </c>
      <c r="E1773" s="3">
        <v>98.78</v>
      </c>
      <c r="F1773" s="4">
        <v>98.78</v>
      </c>
      <c r="G1773" s="1">
        <v>2019</v>
      </c>
      <c r="H1773" s="1">
        <v>2</v>
      </c>
      <c r="I1773" s="1" t="s">
        <v>345</v>
      </c>
      <c r="J1773" s="1" t="s">
        <v>35</v>
      </c>
      <c r="K1773" s="1" t="s">
        <v>20</v>
      </c>
      <c r="L1773" s="1" t="s">
        <v>346</v>
      </c>
      <c r="M1773" s="1" t="s">
        <v>37</v>
      </c>
      <c r="O1773">
        <f>F1773*52.63</f>
        <v>5198.7914000000001</v>
      </c>
    </row>
    <row r="1774" spans="1:15" x14ac:dyDescent="0.25">
      <c r="A1774" s="1" t="s">
        <v>2439</v>
      </c>
      <c r="B1774" s="2">
        <v>43517</v>
      </c>
      <c r="C1774" s="1" t="s">
        <v>2440</v>
      </c>
      <c r="E1774" s="3">
        <v>171.54</v>
      </c>
      <c r="F1774" s="4">
        <v>171.54</v>
      </c>
      <c r="G1774" s="1">
        <v>2019</v>
      </c>
      <c r="H1774" s="1">
        <v>2</v>
      </c>
      <c r="I1774" s="1" t="s">
        <v>97</v>
      </c>
      <c r="J1774" s="1" t="s">
        <v>35</v>
      </c>
      <c r="K1774" s="1" t="s">
        <v>20</v>
      </c>
      <c r="L1774" s="1" t="s">
        <v>99</v>
      </c>
      <c r="M1774" s="1" t="s">
        <v>37</v>
      </c>
      <c r="O1774">
        <f>F1774*12.5</f>
        <v>2144.25</v>
      </c>
    </row>
    <row r="1775" spans="1:15" x14ac:dyDescent="0.25">
      <c r="A1775" s="1" t="s">
        <v>2441</v>
      </c>
      <c r="B1775" s="2">
        <v>43517</v>
      </c>
      <c r="C1775" s="1" t="s">
        <v>2442</v>
      </c>
      <c r="E1775" s="3">
        <v>53.77</v>
      </c>
      <c r="F1775" s="4">
        <v>53.77</v>
      </c>
      <c r="G1775" s="1">
        <v>2019</v>
      </c>
      <c r="H1775" s="1">
        <v>2</v>
      </c>
      <c r="I1775" s="1" t="s">
        <v>86</v>
      </c>
      <c r="J1775" s="1" t="s">
        <v>378</v>
      </c>
      <c r="K1775" s="1" t="s">
        <v>20</v>
      </c>
      <c r="L1775" s="1" t="s">
        <v>87</v>
      </c>
      <c r="M1775" s="1" t="s">
        <v>379</v>
      </c>
    </row>
    <row r="1776" spans="1:15" x14ac:dyDescent="0.25">
      <c r="A1776" s="1" t="s">
        <v>2443</v>
      </c>
      <c r="B1776" s="2">
        <v>43517</v>
      </c>
      <c r="C1776" s="1" t="s">
        <v>2444</v>
      </c>
      <c r="E1776" s="3">
        <v>368.98</v>
      </c>
      <c r="F1776" s="4">
        <v>368.98</v>
      </c>
      <c r="G1776" s="1">
        <v>2019</v>
      </c>
      <c r="H1776" s="1">
        <v>2</v>
      </c>
      <c r="I1776" s="1" t="s">
        <v>86</v>
      </c>
      <c r="J1776" s="1" t="s">
        <v>35</v>
      </c>
      <c r="K1776" s="1" t="s">
        <v>20</v>
      </c>
      <c r="L1776" s="1" t="s">
        <v>87</v>
      </c>
      <c r="M1776" s="1" t="s">
        <v>37</v>
      </c>
    </row>
    <row r="1777" spans="1:15" x14ac:dyDescent="0.25">
      <c r="A1777" s="1" t="s">
        <v>2445</v>
      </c>
      <c r="B1777" s="2">
        <v>43517</v>
      </c>
      <c r="C1777" s="1" t="s">
        <v>2446</v>
      </c>
      <c r="E1777" s="3">
        <v>56.53</v>
      </c>
      <c r="F1777" s="4">
        <v>56.53</v>
      </c>
      <c r="G1777" s="1">
        <v>2019</v>
      </c>
      <c r="H1777" s="1">
        <v>2</v>
      </c>
      <c r="I1777" s="1" t="s">
        <v>86</v>
      </c>
      <c r="J1777" s="1" t="s">
        <v>35</v>
      </c>
      <c r="K1777" s="1" t="s">
        <v>20</v>
      </c>
      <c r="L1777" s="1" t="s">
        <v>87</v>
      </c>
      <c r="M1777" s="1" t="s">
        <v>37</v>
      </c>
    </row>
    <row r="1778" spans="1:15" x14ac:dyDescent="0.25">
      <c r="A1778" s="1" t="s">
        <v>2447</v>
      </c>
      <c r="B1778" s="2">
        <v>43517</v>
      </c>
      <c r="C1778" s="1" t="s">
        <v>1442</v>
      </c>
      <c r="E1778" s="3">
        <v>67.5</v>
      </c>
      <c r="F1778" s="4">
        <v>67.5</v>
      </c>
      <c r="G1778" s="1">
        <v>2019</v>
      </c>
      <c r="H1778" s="1">
        <v>2</v>
      </c>
      <c r="I1778" s="1" t="s">
        <v>111</v>
      </c>
      <c r="J1778" s="1" t="s">
        <v>98</v>
      </c>
      <c r="K1778" s="1" t="s">
        <v>20</v>
      </c>
      <c r="L1778" s="1" t="s">
        <v>112</v>
      </c>
      <c r="M1778" s="1" t="s">
        <v>100</v>
      </c>
      <c r="O1778">
        <f>F1778*178</f>
        <v>12015</v>
      </c>
    </row>
    <row r="1779" spans="1:15" x14ac:dyDescent="0.25">
      <c r="A1779" s="1" t="s">
        <v>2447</v>
      </c>
      <c r="B1779" s="2">
        <v>43517</v>
      </c>
      <c r="C1779" s="1" t="s">
        <v>1442</v>
      </c>
      <c r="D1779" s="3">
        <v>20</v>
      </c>
      <c r="E1779" s="3">
        <v>67.5</v>
      </c>
      <c r="F1779" s="4">
        <v>56.25</v>
      </c>
      <c r="G1779" s="1">
        <v>2019</v>
      </c>
      <c r="H1779" s="1">
        <v>2</v>
      </c>
      <c r="I1779" s="1" t="s">
        <v>111</v>
      </c>
      <c r="J1779" s="1" t="s">
        <v>98</v>
      </c>
      <c r="K1779" s="1" t="s">
        <v>20</v>
      </c>
      <c r="L1779" s="1" t="s">
        <v>112</v>
      </c>
      <c r="M1779" s="1" t="s">
        <v>100</v>
      </c>
      <c r="O1779">
        <f>F1779*178</f>
        <v>10012.5</v>
      </c>
    </row>
    <row r="1780" spans="1:15" x14ac:dyDescent="0.25">
      <c r="A1780" s="1" t="s">
        <v>243</v>
      </c>
      <c r="B1780" s="2">
        <v>43517</v>
      </c>
      <c r="C1780" s="1" t="s">
        <v>2448</v>
      </c>
      <c r="D1780" s="3">
        <v>20</v>
      </c>
      <c r="E1780" s="3">
        <v>124.2</v>
      </c>
      <c r="F1780" s="4">
        <v>103.5</v>
      </c>
      <c r="G1780" s="1">
        <v>2019</v>
      </c>
      <c r="H1780" s="1">
        <v>2</v>
      </c>
      <c r="I1780" s="1" t="s">
        <v>111</v>
      </c>
      <c r="J1780" s="1" t="s">
        <v>35</v>
      </c>
      <c r="K1780" s="1" t="s">
        <v>20</v>
      </c>
      <c r="L1780" s="1" t="s">
        <v>112</v>
      </c>
      <c r="M1780" s="1" t="s">
        <v>37</v>
      </c>
      <c r="O1780">
        <f>F1780*283</f>
        <v>29290.5</v>
      </c>
    </row>
    <row r="1781" spans="1:15" x14ac:dyDescent="0.25">
      <c r="A1781" s="1" t="s">
        <v>2449</v>
      </c>
      <c r="B1781" s="2">
        <v>43517</v>
      </c>
      <c r="C1781" s="1" t="s">
        <v>2450</v>
      </c>
      <c r="E1781" s="3">
        <v>39.96</v>
      </c>
      <c r="F1781" s="4">
        <v>39.96</v>
      </c>
      <c r="G1781" s="1">
        <v>2019</v>
      </c>
      <c r="H1781" s="1">
        <v>2</v>
      </c>
      <c r="I1781" s="1" t="s">
        <v>312</v>
      </c>
      <c r="J1781" s="1" t="s">
        <v>35</v>
      </c>
      <c r="K1781" s="1" t="s">
        <v>20</v>
      </c>
      <c r="L1781" s="1" t="s">
        <v>313</v>
      </c>
      <c r="M1781" s="1" t="s">
        <v>37</v>
      </c>
    </row>
    <row r="1782" spans="1:15" x14ac:dyDescent="0.25">
      <c r="A1782" s="1" t="s">
        <v>2451</v>
      </c>
      <c r="B1782" s="2">
        <v>43517</v>
      </c>
      <c r="C1782" s="1" t="s">
        <v>2452</v>
      </c>
      <c r="E1782" s="3">
        <v>81.56</v>
      </c>
      <c r="F1782" s="4">
        <v>81.56</v>
      </c>
      <c r="G1782" s="1">
        <v>2019</v>
      </c>
      <c r="H1782" s="1">
        <v>2</v>
      </c>
      <c r="I1782" s="1" t="s">
        <v>219</v>
      </c>
      <c r="J1782" s="1" t="s">
        <v>35</v>
      </c>
      <c r="K1782" s="1" t="s">
        <v>20</v>
      </c>
      <c r="L1782" s="1" t="s">
        <v>220</v>
      </c>
      <c r="M1782" s="1" t="s">
        <v>37</v>
      </c>
    </row>
    <row r="1783" spans="1:15" x14ac:dyDescent="0.25">
      <c r="A1783" s="1" t="s">
        <v>235</v>
      </c>
      <c r="B1783" s="2">
        <v>43518</v>
      </c>
      <c r="C1783" s="1" t="s">
        <v>184</v>
      </c>
      <c r="E1783" s="3">
        <v>22.3</v>
      </c>
      <c r="F1783" s="4">
        <v>22.3</v>
      </c>
      <c r="G1783" s="1">
        <v>2019</v>
      </c>
      <c r="H1783" s="1">
        <v>2</v>
      </c>
      <c r="I1783" s="1" t="s">
        <v>97</v>
      </c>
      <c r="J1783" s="1" t="s">
        <v>19</v>
      </c>
      <c r="K1783" s="1" t="s">
        <v>20</v>
      </c>
      <c r="L1783" s="1" t="s">
        <v>99</v>
      </c>
      <c r="M1783" s="1" t="s">
        <v>22</v>
      </c>
    </row>
    <row r="1784" spans="1:15" x14ac:dyDescent="0.25">
      <c r="A1784" s="1" t="s">
        <v>246</v>
      </c>
      <c r="B1784" s="2">
        <v>43518</v>
      </c>
      <c r="C1784" s="1" t="s">
        <v>256</v>
      </c>
      <c r="E1784" s="3">
        <v>22.1</v>
      </c>
      <c r="F1784" s="4">
        <v>22.1</v>
      </c>
      <c r="G1784" s="1">
        <v>2019</v>
      </c>
      <c r="H1784" s="1">
        <v>2</v>
      </c>
      <c r="I1784" s="1" t="s">
        <v>97</v>
      </c>
      <c r="J1784" s="1" t="s">
        <v>19</v>
      </c>
      <c r="K1784" s="1" t="s">
        <v>20</v>
      </c>
      <c r="L1784" s="1" t="s">
        <v>99</v>
      </c>
      <c r="M1784" s="1" t="s">
        <v>22</v>
      </c>
    </row>
    <row r="1785" spans="1:15" x14ac:dyDescent="0.25">
      <c r="A1785" s="1" t="s">
        <v>248</v>
      </c>
      <c r="B1785" s="2">
        <v>43518</v>
      </c>
      <c r="C1785" s="1" t="s">
        <v>2453</v>
      </c>
      <c r="D1785" s="3">
        <v>20</v>
      </c>
      <c r="E1785" s="3">
        <v>129.9</v>
      </c>
      <c r="F1785" s="4">
        <v>108.25</v>
      </c>
      <c r="G1785" s="1">
        <v>2019</v>
      </c>
      <c r="H1785" s="1">
        <v>2</v>
      </c>
      <c r="I1785" s="1" t="s">
        <v>134</v>
      </c>
      <c r="J1785" s="1" t="s">
        <v>35</v>
      </c>
      <c r="K1785" s="1" t="s">
        <v>20</v>
      </c>
      <c r="L1785" s="1" t="s">
        <v>135</v>
      </c>
      <c r="M1785" s="1" t="s">
        <v>37</v>
      </c>
    </row>
    <row r="1786" spans="1:15" x14ac:dyDescent="0.25">
      <c r="A1786" s="1" t="s">
        <v>2454</v>
      </c>
      <c r="B1786" s="2">
        <v>43521</v>
      </c>
      <c r="C1786" s="1" t="s">
        <v>2455</v>
      </c>
      <c r="E1786" s="3">
        <v>39.4</v>
      </c>
      <c r="F1786" s="4">
        <v>39.4</v>
      </c>
      <c r="G1786" s="1">
        <v>2019</v>
      </c>
      <c r="H1786" s="1">
        <v>2</v>
      </c>
      <c r="I1786" s="1" t="s">
        <v>40</v>
      </c>
      <c r="J1786" s="1" t="s">
        <v>35</v>
      </c>
      <c r="K1786" s="1" t="s">
        <v>20</v>
      </c>
      <c r="L1786" s="1" t="s">
        <v>42</v>
      </c>
      <c r="M1786" s="1" t="s">
        <v>37</v>
      </c>
      <c r="O1786">
        <f>F1786*50</f>
        <v>1970</v>
      </c>
    </row>
    <row r="1787" spans="1:15" x14ac:dyDescent="0.25">
      <c r="A1787" s="1" t="s">
        <v>2456</v>
      </c>
      <c r="B1787" s="2">
        <v>43521</v>
      </c>
      <c r="C1787" s="1" t="s">
        <v>85</v>
      </c>
      <c r="E1787" s="3">
        <v>922.03</v>
      </c>
      <c r="F1787" s="4">
        <v>922.03</v>
      </c>
      <c r="G1787" s="1">
        <v>2019</v>
      </c>
      <c r="H1787" s="1">
        <v>2</v>
      </c>
      <c r="I1787" s="1" t="s">
        <v>86</v>
      </c>
      <c r="J1787" s="1" t="s">
        <v>41</v>
      </c>
      <c r="K1787" s="1" t="s">
        <v>20</v>
      </c>
      <c r="L1787" s="1" t="s">
        <v>87</v>
      </c>
      <c r="M1787" s="1" t="s">
        <v>43</v>
      </c>
      <c r="O1787">
        <f t="shared" ref="O1787:O1800" si="25">F1787/1.26</f>
        <v>731.76984126984121</v>
      </c>
    </row>
    <row r="1788" spans="1:15" x14ac:dyDescent="0.25">
      <c r="A1788" s="1" t="s">
        <v>2456</v>
      </c>
      <c r="B1788" s="2">
        <v>43521</v>
      </c>
      <c r="C1788" s="1" t="s">
        <v>85</v>
      </c>
      <c r="E1788" s="3">
        <v>482.66</v>
      </c>
      <c r="F1788" s="4">
        <v>482.66</v>
      </c>
      <c r="G1788" s="1">
        <v>2019</v>
      </c>
      <c r="H1788" s="1">
        <v>2</v>
      </c>
      <c r="I1788" s="1" t="s">
        <v>86</v>
      </c>
      <c r="J1788" s="1" t="s">
        <v>41</v>
      </c>
      <c r="K1788" s="1" t="s">
        <v>20</v>
      </c>
      <c r="L1788" s="1" t="s">
        <v>87</v>
      </c>
      <c r="M1788" s="1" t="s">
        <v>43</v>
      </c>
      <c r="O1788">
        <f t="shared" si="25"/>
        <v>383.06349206349211</v>
      </c>
    </row>
    <row r="1789" spans="1:15" x14ac:dyDescent="0.25">
      <c r="A1789" s="1" t="s">
        <v>2456</v>
      </c>
      <c r="B1789" s="2">
        <v>43521</v>
      </c>
      <c r="C1789" s="1" t="s">
        <v>85</v>
      </c>
      <c r="E1789" s="3">
        <v>389.94</v>
      </c>
      <c r="F1789" s="4">
        <v>389.94</v>
      </c>
      <c r="G1789" s="1">
        <v>2019</v>
      </c>
      <c r="H1789" s="1">
        <v>2</v>
      </c>
      <c r="I1789" s="1" t="s">
        <v>86</v>
      </c>
      <c r="J1789" s="1" t="s">
        <v>41</v>
      </c>
      <c r="K1789" s="1" t="s">
        <v>20</v>
      </c>
      <c r="L1789" s="1" t="s">
        <v>87</v>
      </c>
      <c r="M1789" s="1" t="s">
        <v>43</v>
      </c>
      <c r="O1789">
        <f t="shared" si="25"/>
        <v>309.47619047619048</v>
      </c>
    </row>
    <row r="1790" spans="1:15" x14ac:dyDescent="0.25">
      <c r="A1790" s="1" t="s">
        <v>2456</v>
      </c>
      <c r="B1790" s="2">
        <v>43521</v>
      </c>
      <c r="C1790" s="1" t="s">
        <v>85</v>
      </c>
      <c r="E1790" s="3">
        <v>371.22</v>
      </c>
      <c r="F1790" s="4">
        <v>371.22</v>
      </c>
      <c r="G1790" s="1">
        <v>2019</v>
      </c>
      <c r="H1790" s="1">
        <v>2</v>
      </c>
      <c r="I1790" s="1" t="s">
        <v>86</v>
      </c>
      <c r="J1790" s="1" t="s">
        <v>41</v>
      </c>
      <c r="K1790" s="1" t="s">
        <v>20</v>
      </c>
      <c r="L1790" s="1" t="s">
        <v>87</v>
      </c>
      <c r="M1790" s="1" t="s">
        <v>43</v>
      </c>
      <c r="O1790">
        <f t="shared" si="25"/>
        <v>294.61904761904765</v>
      </c>
    </row>
    <row r="1791" spans="1:15" x14ac:dyDescent="0.25">
      <c r="A1791" s="1" t="s">
        <v>2456</v>
      </c>
      <c r="B1791" s="2">
        <v>43521</v>
      </c>
      <c r="C1791" s="1" t="s">
        <v>85</v>
      </c>
      <c r="E1791" s="3">
        <v>318.62</v>
      </c>
      <c r="F1791" s="4">
        <v>318.62</v>
      </c>
      <c r="G1791" s="1">
        <v>2019</v>
      </c>
      <c r="H1791" s="1">
        <v>2</v>
      </c>
      <c r="I1791" s="1" t="s">
        <v>86</v>
      </c>
      <c r="J1791" s="1" t="s">
        <v>41</v>
      </c>
      <c r="K1791" s="1" t="s">
        <v>20</v>
      </c>
      <c r="L1791" s="1" t="s">
        <v>87</v>
      </c>
      <c r="M1791" s="1" t="s">
        <v>43</v>
      </c>
      <c r="O1791">
        <f t="shared" si="25"/>
        <v>252.87301587301587</v>
      </c>
    </row>
    <row r="1792" spans="1:15" x14ac:dyDescent="0.25">
      <c r="A1792" s="1" t="s">
        <v>2456</v>
      </c>
      <c r="B1792" s="2">
        <v>43521</v>
      </c>
      <c r="C1792" s="1" t="s">
        <v>85</v>
      </c>
      <c r="D1792" s="3">
        <v>20</v>
      </c>
      <c r="E1792" s="3">
        <v>208</v>
      </c>
      <c r="F1792" s="4">
        <v>173.33</v>
      </c>
      <c r="G1792" s="1">
        <v>2019</v>
      </c>
      <c r="H1792" s="1">
        <v>2</v>
      </c>
      <c r="I1792" s="1" t="s">
        <v>34</v>
      </c>
      <c r="J1792" s="1" t="s">
        <v>41</v>
      </c>
      <c r="K1792" s="1" t="s">
        <v>20</v>
      </c>
      <c r="L1792" s="1" t="s">
        <v>36</v>
      </c>
      <c r="M1792" s="1" t="s">
        <v>43</v>
      </c>
      <c r="O1792">
        <f t="shared" si="25"/>
        <v>137.56349206349208</v>
      </c>
    </row>
    <row r="1793" spans="1:15" x14ac:dyDescent="0.25">
      <c r="A1793" s="1" t="s">
        <v>2456</v>
      </c>
      <c r="B1793" s="2">
        <v>43521</v>
      </c>
      <c r="C1793" s="1" t="s">
        <v>85</v>
      </c>
      <c r="D1793" s="3">
        <v>20</v>
      </c>
      <c r="E1793" s="3">
        <v>161.76</v>
      </c>
      <c r="F1793" s="4">
        <v>134.80000000000001</v>
      </c>
      <c r="G1793" s="1">
        <v>2019</v>
      </c>
      <c r="H1793" s="1">
        <v>2</v>
      </c>
      <c r="I1793" s="1" t="s">
        <v>34</v>
      </c>
      <c r="J1793" s="1" t="s">
        <v>41</v>
      </c>
      <c r="K1793" s="1" t="s">
        <v>20</v>
      </c>
      <c r="L1793" s="1" t="s">
        <v>36</v>
      </c>
      <c r="M1793" s="1" t="s">
        <v>43</v>
      </c>
      <c r="O1793">
        <f t="shared" si="25"/>
        <v>106.98412698412699</v>
      </c>
    </row>
    <row r="1794" spans="1:15" x14ac:dyDescent="0.25">
      <c r="A1794" s="1" t="s">
        <v>2456</v>
      </c>
      <c r="B1794" s="2">
        <v>43521</v>
      </c>
      <c r="C1794" s="1" t="s">
        <v>85</v>
      </c>
      <c r="E1794" s="3">
        <v>91.01</v>
      </c>
      <c r="F1794" s="4">
        <v>91.01</v>
      </c>
      <c r="G1794" s="1">
        <v>2019</v>
      </c>
      <c r="H1794" s="1">
        <v>2</v>
      </c>
      <c r="I1794" s="1" t="s">
        <v>86</v>
      </c>
      <c r="J1794" s="1" t="s">
        <v>41</v>
      </c>
      <c r="K1794" s="1" t="s">
        <v>20</v>
      </c>
      <c r="L1794" s="1" t="s">
        <v>87</v>
      </c>
      <c r="M1794" s="1" t="s">
        <v>43</v>
      </c>
      <c r="O1794">
        <f t="shared" si="25"/>
        <v>72.230158730158735</v>
      </c>
    </row>
    <row r="1795" spans="1:15" x14ac:dyDescent="0.25">
      <c r="A1795" s="1" t="s">
        <v>2456</v>
      </c>
      <c r="B1795" s="2">
        <v>43521</v>
      </c>
      <c r="C1795" s="1" t="s">
        <v>85</v>
      </c>
      <c r="E1795" s="3">
        <v>89.08</v>
      </c>
      <c r="F1795" s="4">
        <v>89.08</v>
      </c>
      <c r="G1795" s="1">
        <v>2019</v>
      </c>
      <c r="H1795" s="1">
        <v>2</v>
      </c>
      <c r="I1795" s="1" t="s">
        <v>86</v>
      </c>
      <c r="J1795" s="1" t="s">
        <v>41</v>
      </c>
      <c r="K1795" s="1" t="s">
        <v>20</v>
      </c>
      <c r="L1795" s="1" t="s">
        <v>87</v>
      </c>
      <c r="M1795" s="1" t="s">
        <v>43</v>
      </c>
      <c r="O1795">
        <f t="shared" si="25"/>
        <v>70.698412698412696</v>
      </c>
    </row>
    <row r="1796" spans="1:15" x14ac:dyDescent="0.25">
      <c r="A1796" s="1" t="s">
        <v>2456</v>
      </c>
      <c r="B1796" s="2">
        <v>43521</v>
      </c>
      <c r="C1796" s="1" t="s">
        <v>85</v>
      </c>
      <c r="E1796" s="3">
        <v>88.38</v>
      </c>
      <c r="F1796" s="4">
        <v>88.38</v>
      </c>
      <c r="G1796" s="1">
        <v>2019</v>
      </c>
      <c r="H1796" s="1">
        <v>2</v>
      </c>
      <c r="I1796" s="1" t="s">
        <v>86</v>
      </c>
      <c r="J1796" s="1" t="s">
        <v>41</v>
      </c>
      <c r="K1796" s="1" t="s">
        <v>20</v>
      </c>
      <c r="L1796" s="1" t="s">
        <v>87</v>
      </c>
      <c r="M1796" s="1" t="s">
        <v>43</v>
      </c>
      <c r="O1796">
        <f t="shared" si="25"/>
        <v>70.142857142857139</v>
      </c>
    </row>
    <row r="1797" spans="1:15" x14ac:dyDescent="0.25">
      <c r="A1797" s="1" t="s">
        <v>2456</v>
      </c>
      <c r="B1797" s="2">
        <v>43521</v>
      </c>
      <c r="C1797" s="1" t="s">
        <v>85</v>
      </c>
      <c r="D1797" s="3">
        <v>20</v>
      </c>
      <c r="E1797" s="3">
        <v>87</v>
      </c>
      <c r="F1797" s="4">
        <v>72.5</v>
      </c>
      <c r="G1797" s="1">
        <v>2019</v>
      </c>
      <c r="H1797" s="1">
        <v>2</v>
      </c>
      <c r="I1797" s="1" t="s">
        <v>56</v>
      </c>
      <c r="J1797" s="1" t="s">
        <v>41</v>
      </c>
      <c r="K1797" s="1" t="s">
        <v>20</v>
      </c>
      <c r="L1797" s="1" t="s">
        <v>57</v>
      </c>
      <c r="M1797" s="1" t="s">
        <v>43</v>
      </c>
      <c r="O1797">
        <f t="shared" si="25"/>
        <v>57.539682539682538</v>
      </c>
    </row>
    <row r="1798" spans="1:15" x14ac:dyDescent="0.25">
      <c r="A1798" s="1" t="s">
        <v>2456</v>
      </c>
      <c r="B1798" s="2">
        <v>43521</v>
      </c>
      <c r="C1798" s="1" t="s">
        <v>85</v>
      </c>
      <c r="E1798" s="3">
        <v>52</v>
      </c>
      <c r="F1798" s="4">
        <v>52</v>
      </c>
      <c r="G1798" s="1">
        <v>2019</v>
      </c>
      <c r="H1798" s="1">
        <v>2</v>
      </c>
      <c r="I1798" s="1" t="s">
        <v>86</v>
      </c>
      <c r="J1798" s="1" t="s">
        <v>41</v>
      </c>
      <c r="K1798" s="1" t="s">
        <v>20</v>
      </c>
      <c r="L1798" s="1" t="s">
        <v>87</v>
      </c>
      <c r="M1798" s="1" t="s">
        <v>43</v>
      </c>
      <c r="O1798">
        <f t="shared" si="25"/>
        <v>41.269841269841272</v>
      </c>
    </row>
    <row r="1799" spans="1:15" x14ac:dyDescent="0.25">
      <c r="A1799" s="1" t="s">
        <v>2456</v>
      </c>
      <c r="B1799" s="2">
        <v>43521</v>
      </c>
      <c r="C1799" s="1" t="s">
        <v>85</v>
      </c>
      <c r="E1799" s="3">
        <v>22.3</v>
      </c>
      <c r="F1799" s="4">
        <v>22.3</v>
      </c>
      <c r="G1799" s="1">
        <v>2019</v>
      </c>
      <c r="H1799" s="1">
        <v>2</v>
      </c>
      <c r="I1799" s="1" t="s">
        <v>86</v>
      </c>
      <c r="J1799" s="1" t="s">
        <v>41</v>
      </c>
      <c r="K1799" s="1" t="s">
        <v>20</v>
      </c>
      <c r="L1799" s="1" t="s">
        <v>87</v>
      </c>
      <c r="M1799" s="1" t="s">
        <v>43</v>
      </c>
      <c r="O1799">
        <f t="shared" si="25"/>
        <v>17.698412698412699</v>
      </c>
    </row>
    <row r="1800" spans="1:15" x14ac:dyDescent="0.25">
      <c r="A1800" s="1" t="s">
        <v>2456</v>
      </c>
      <c r="B1800" s="2">
        <v>43521</v>
      </c>
      <c r="C1800" s="1" t="s">
        <v>85</v>
      </c>
      <c r="E1800" s="3">
        <v>21.46</v>
      </c>
      <c r="F1800" s="4">
        <v>21.46</v>
      </c>
      <c r="G1800" s="1">
        <v>2019</v>
      </c>
      <c r="H1800" s="1">
        <v>2</v>
      </c>
      <c r="I1800" s="1" t="s">
        <v>18</v>
      </c>
      <c r="J1800" s="1" t="s">
        <v>41</v>
      </c>
      <c r="K1800" s="1" t="s">
        <v>20</v>
      </c>
      <c r="L1800" s="1" t="s">
        <v>21</v>
      </c>
      <c r="M1800" s="1" t="s">
        <v>43</v>
      </c>
      <c r="O1800">
        <f t="shared" si="25"/>
        <v>17.031746031746032</v>
      </c>
    </row>
    <row r="1801" spans="1:15" x14ac:dyDescent="0.25">
      <c r="A1801" s="1" t="s">
        <v>2456</v>
      </c>
      <c r="B1801" s="2">
        <v>43521</v>
      </c>
      <c r="C1801" s="1" t="s">
        <v>476</v>
      </c>
      <c r="E1801" s="3">
        <v>11.5</v>
      </c>
      <c r="F1801" s="4">
        <v>11.5</v>
      </c>
      <c r="G1801" s="1">
        <v>2019</v>
      </c>
      <c r="H1801" s="1">
        <v>2</v>
      </c>
      <c r="I1801" s="1" t="s">
        <v>312</v>
      </c>
      <c r="J1801" s="1" t="s">
        <v>41</v>
      </c>
      <c r="K1801" s="1" t="s">
        <v>20</v>
      </c>
      <c r="L1801" s="1" t="s">
        <v>313</v>
      </c>
      <c r="M1801" s="1" t="s">
        <v>43</v>
      </c>
    </row>
    <row r="1802" spans="1:15" x14ac:dyDescent="0.25">
      <c r="A1802" s="1" t="s">
        <v>2457</v>
      </c>
      <c r="B1802" s="2">
        <v>43521</v>
      </c>
      <c r="C1802" s="1" t="s">
        <v>2458</v>
      </c>
      <c r="E1802" s="3">
        <v>36.74</v>
      </c>
      <c r="F1802" s="4">
        <v>36.74</v>
      </c>
      <c r="G1802" s="1">
        <v>2019</v>
      </c>
      <c r="H1802" s="1">
        <v>2</v>
      </c>
      <c r="I1802" s="1" t="s">
        <v>219</v>
      </c>
      <c r="J1802" s="1" t="s">
        <v>35</v>
      </c>
      <c r="K1802" s="1" t="s">
        <v>20</v>
      </c>
      <c r="L1802" s="1" t="s">
        <v>220</v>
      </c>
      <c r="M1802" s="1" t="s">
        <v>37</v>
      </c>
    </row>
    <row r="1803" spans="1:15" x14ac:dyDescent="0.25">
      <c r="A1803" s="1" t="s">
        <v>2459</v>
      </c>
      <c r="B1803" s="2">
        <v>43521</v>
      </c>
      <c r="C1803" s="1" t="s">
        <v>149</v>
      </c>
      <c r="E1803" s="3">
        <v>69.239999999999995</v>
      </c>
      <c r="F1803" s="4">
        <v>69.239999999999995</v>
      </c>
      <c r="G1803" s="1">
        <v>2019</v>
      </c>
      <c r="H1803" s="1">
        <v>2</v>
      </c>
      <c r="I1803" s="1" t="s">
        <v>150</v>
      </c>
      <c r="J1803" s="1" t="s">
        <v>51</v>
      </c>
      <c r="K1803" s="1" t="s">
        <v>20</v>
      </c>
      <c r="L1803" s="1" t="s">
        <v>151</v>
      </c>
      <c r="M1803" s="1" t="s">
        <v>53</v>
      </c>
      <c r="O1803">
        <f>F1803*5.7</f>
        <v>394.66800000000001</v>
      </c>
    </row>
    <row r="1804" spans="1:15" x14ac:dyDescent="0.25">
      <c r="A1804" s="1" t="s">
        <v>2460</v>
      </c>
      <c r="B1804" s="2">
        <v>43521</v>
      </c>
      <c r="C1804" s="1" t="s">
        <v>2461</v>
      </c>
      <c r="E1804" s="3">
        <v>18.8</v>
      </c>
      <c r="F1804" s="4">
        <v>18.8</v>
      </c>
      <c r="G1804" s="1">
        <v>2019</v>
      </c>
      <c r="H1804" s="1">
        <v>2</v>
      </c>
      <c r="I1804" s="1" t="s">
        <v>86</v>
      </c>
      <c r="J1804" s="1" t="s">
        <v>51</v>
      </c>
      <c r="K1804" s="1" t="s">
        <v>20</v>
      </c>
      <c r="L1804" s="1" t="s">
        <v>87</v>
      </c>
      <c r="M1804" s="1" t="s">
        <v>53</v>
      </c>
    </row>
    <row r="1805" spans="1:15" x14ac:dyDescent="0.25">
      <c r="A1805" s="1" t="s">
        <v>2462</v>
      </c>
      <c r="B1805" s="2">
        <v>43521</v>
      </c>
      <c r="C1805" s="1" t="s">
        <v>2463</v>
      </c>
      <c r="E1805" s="3">
        <v>21.47</v>
      </c>
      <c r="F1805" s="4">
        <v>21.47</v>
      </c>
      <c r="G1805" s="1">
        <v>2019</v>
      </c>
      <c r="H1805" s="1">
        <v>2</v>
      </c>
      <c r="I1805" s="1" t="s">
        <v>86</v>
      </c>
      <c r="J1805" s="1" t="s">
        <v>35</v>
      </c>
      <c r="K1805" s="1" t="s">
        <v>20</v>
      </c>
      <c r="L1805" s="1" t="s">
        <v>87</v>
      </c>
      <c r="M1805" s="1" t="s">
        <v>37</v>
      </c>
      <c r="O1805">
        <f>F1805*1850</f>
        <v>39719.5</v>
      </c>
    </row>
    <row r="1806" spans="1:15" x14ac:dyDescent="0.25">
      <c r="A1806" s="1" t="s">
        <v>2464</v>
      </c>
      <c r="B1806" s="2">
        <v>43521</v>
      </c>
      <c r="C1806" s="1" t="s">
        <v>2465</v>
      </c>
      <c r="D1806" s="3">
        <v>20</v>
      </c>
      <c r="E1806" s="3">
        <v>58.39</v>
      </c>
      <c r="F1806" s="4">
        <v>48.66</v>
      </c>
      <c r="G1806" s="1">
        <v>2019</v>
      </c>
      <c r="H1806" s="1">
        <v>2</v>
      </c>
      <c r="I1806" s="1" t="s">
        <v>111</v>
      </c>
      <c r="J1806" s="1" t="s">
        <v>35</v>
      </c>
      <c r="K1806" s="1" t="s">
        <v>20</v>
      </c>
      <c r="L1806" s="1" t="s">
        <v>112</v>
      </c>
      <c r="M1806" s="1" t="s">
        <v>37</v>
      </c>
      <c r="O1806">
        <f>F1806*1850</f>
        <v>90021</v>
      </c>
    </row>
    <row r="1807" spans="1:15" x14ac:dyDescent="0.25">
      <c r="A1807" s="1" t="s">
        <v>2456</v>
      </c>
      <c r="B1807" s="2">
        <v>43521</v>
      </c>
      <c r="C1807" s="1" t="s">
        <v>59</v>
      </c>
      <c r="D1807" s="3">
        <v>20</v>
      </c>
      <c r="E1807" s="3">
        <v>23.7</v>
      </c>
      <c r="F1807" s="4">
        <v>19.75</v>
      </c>
      <c r="G1807" s="1">
        <v>2019</v>
      </c>
      <c r="H1807" s="1">
        <v>2</v>
      </c>
      <c r="I1807" s="1" t="s">
        <v>34</v>
      </c>
      <c r="J1807" s="1" t="s">
        <v>41</v>
      </c>
      <c r="K1807" s="1" t="s">
        <v>20</v>
      </c>
      <c r="L1807" s="1" t="s">
        <v>36</v>
      </c>
      <c r="M1807" s="1" t="s">
        <v>43</v>
      </c>
    </row>
    <row r="1808" spans="1:15" x14ac:dyDescent="0.25">
      <c r="A1808" s="1" t="s">
        <v>2456</v>
      </c>
      <c r="B1808" s="2">
        <v>43521</v>
      </c>
      <c r="C1808" s="1" t="s">
        <v>59</v>
      </c>
      <c r="D1808" s="3">
        <v>20</v>
      </c>
      <c r="E1808" s="3">
        <v>28.09</v>
      </c>
      <c r="F1808" s="4">
        <v>23.41</v>
      </c>
      <c r="G1808" s="1">
        <v>2019</v>
      </c>
      <c r="H1808" s="1">
        <v>2</v>
      </c>
      <c r="I1808" s="1" t="s">
        <v>56</v>
      </c>
      <c r="J1808" s="1" t="s">
        <v>41</v>
      </c>
      <c r="K1808" s="1" t="s">
        <v>20</v>
      </c>
      <c r="L1808" s="1" t="s">
        <v>57</v>
      </c>
      <c r="M1808" s="1" t="s">
        <v>43</v>
      </c>
    </row>
    <row r="1809" spans="1:15" x14ac:dyDescent="0.25">
      <c r="A1809" s="1" t="s">
        <v>2456</v>
      </c>
      <c r="B1809" s="2">
        <v>43521</v>
      </c>
      <c r="C1809" s="1" t="s">
        <v>59</v>
      </c>
      <c r="E1809" s="3">
        <v>63.95</v>
      </c>
      <c r="F1809" s="4">
        <v>63.95</v>
      </c>
      <c r="G1809" s="1">
        <v>2019</v>
      </c>
      <c r="H1809" s="1">
        <v>2</v>
      </c>
      <c r="I1809" s="1" t="s">
        <v>86</v>
      </c>
      <c r="J1809" s="1" t="s">
        <v>41</v>
      </c>
      <c r="K1809" s="1" t="s">
        <v>20</v>
      </c>
      <c r="L1809" s="1" t="s">
        <v>87</v>
      </c>
      <c r="M1809" s="1" t="s">
        <v>43</v>
      </c>
    </row>
    <row r="1810" spans="1:15" x14ac:dyDescent="0.25">
      <c r="A1810" s="1" t="s">
        <v>2456</v>
      </c>
      <c r="B1810" s="2">
        <v>43521</v>
      </c>
      <c r="C1810" s="1" t="s">
        <v>59</v>
      </c>
      <c r="E1810" s="3">
        <v>120.54</v>
      </c>
      <c r="F1810" s="4">
        <v>120.54</v>
      </c>
      <c r="G1810" s="1">
        <v>2019</v>
      </c>
      <c r="H1810" s="1">
        <v>2</v>
      </c>
      <c r="I1810" s="1" t="s">
        <v>86</v>
      </c>
      <c r="J1810" s="1" t="s">
        <v>41</v>
      </c>
      <c r="K1810" s="1" t="s">
        <v>20</v>
      </c>
      <c r="L1810" s="1" t="s">
        <v>87</v>
      </c>
      <c r="M1810" s="1" t="s">
        <v>43</v>
      </c>
    </row>
    <row r="1811" spans="1:15" x14ac:dyDescent="0.25">
      <c r="A1811" s="1" t="s">
        <v>2466</v>
      </c>
      <c r="B1811" s="2">
        <v>43521</v>
      </c>
      <c r="C1811" s="1" t="s">
        <v>224</v>
      </c>
      <c r="E1811" s="3">
        <v>150.38</v>
      </c>
      <c r="F1811" s="4">
        <v>150.38</v>
      </c>
      <c r="G1811" s="1">
        <v>2019</v>
      </c>
      <c r="H1811" s="1">
        <v>2</v>
      </c>
      <c r="I1811" s="1" t="s">
        <v>225</v>
      </c>
      <c r="J1811" s="1" t="s">
        <v>226</v>
      </c>
      <c r="K1811" s="1" t="s">
        <v>20</v>
      </c>
      <c r="L1811" s="1" t="s">
        <v>227</v>
      </c>
      <c r="M1811" s="1" t="s">
        <v>53</v>
      </c>
      <c r="O1811">
        <f>F1811* 6.04</f>
        <v>908.29520000000002</v>
      </c>
    </row>
    <row r="1812" spans="1:15" x14ac:dyDescent="0.25">
      <c r="A1812" s="1" t="s">
        <v>2466</v>
      </c>
      <c r="B1812" s="2">
        <v>43521</v>
      </c>
      <c r="C1812" s="1" t="s">
        <v>224</v>
      </c>
      <c r="E1812" s="3">
        <v>82.5</v>
      </c>
      <c r="F1812" s="4">
        <v>82.5</v>
      </c>
      <c r="G1812" s="1">
        <v>2019</v>
      </c>
      <c r="H1812" s="1">
        <v>2</v>
      </c>
      <c r="I1812" s="1" t="s">
        <v>50</v>
      </c>
      <c r="J1812" s="1" t="s">
        <v>51</v>
      </c>
      <c r="K1812" s="1" t="s">
        <v>20</v>
      </c>
      <c r="L1812" s="1" t="s">
        <v>52</v>
      </c>
      <c r="M1812" s="1" t="s">
        <v>53</v>
      </c>
      <c r="O1812">
        <f>F1812*7.34</f>
        <v>605.54999999999995</v>
      </c>
    </row>
    <row r="1813" spans="1:15" x14ac:dyDescent="0.25">
      <c r="A1813" s="1" t="s">
        <v>2466</v>
      </c>
      <c r="B1813" s="2">
        <v>43521</v>
      </c>
      <c r="C1813" s="1" t="s">
        <v>224</v>
      </c>
      <c r="E1813" s="3">
        <v>82.5</v>
      </c>
      <c r="F1813" s="4">
        <v>82.5</v>
      </c>
      <c r="G1813" s="1">
        <v>2019</v>
      </c>
      <c r="H1813" s="1">
        <v>2</v>
      </c>
      <c r="I1813" s="1" t="s">
        <v>18</v>
      </c>
      <c r="J1813" s="1" t="s">
        <v>51</v>
      </c>
      <c r="K1813" s="1" t="s">
        <v>20</v>
      </c>
      <c r="L1813" s="1" t="s">
        <v>21</v>
      </c>
      <c r="M1813" s="1" t="s">
        <v>53</v>
      </c>
      <c r="O1813">
        <f>F1813*7.34</f>
        <v>605.54999999999995</v>
      </c>
    </row>
    <row r="1814" spans="1:15" x14ac:dyDescent="0.25">
      <c r="A1814" s="1" t="s">
        <v>2467</v>
      </c>
      <c r="B1814" s="2">
        <v>43521</v>
      </c>
      <c r="C1814" s="1" t="s">
        <v>350</v>
      </c>
      <c r="E1814" s="3">
        <v>50</v>
      </c>
      <c r="F1814" s="4">
        <v>50</v>
      </c>
      <c r="G1814" s="1">
        <v>2019</v>
      </c>
      <c r="H1814" s="1">
        <v>2</v>
      </c>
      <c r="I1814" s="1" t="s">
        <v>91</v>
      </c>
      <c r="J1814" s="1" t="s">
        <v>19</v>
      </c>
      <c r="K1814" s="1" t="s">
        <v>20</v>
      </c>
      <c r="L1814" s="1" t="s">
        <v>93</v>
      </c>
      <c r="M1814" s="1" t="s">
        <v>22</v>
      </c>
      <c r="O1814">
        <f>F1814*60</f>
        <v>3000</v>
      </c>
    </row>
    <row r="1815" spans="1:15" x14ac:dyDescent="0.25">
      <c r="A1815" s="1" t="s">
        <v>2467</v>
      </c>
      <c r="B1815" s="2">
        <v>43521</v>
      </c>
      <c r="C1815" s="1" t="s">
        <v>350</v>
      </c>
      <c r="E1815" s="3">
        <v>50</v>
      </c>
      <c r="F1815" s="4">
        <v>50</v>
      </c>
      <c r="G1815" s="1">
        <v>2019</v>
      </c>
      <c r="H1815" s="1">
        <v>2</v>
      </c>
      <c r="I1815" s="1" t="s">
        <v>97</v>
      </c>
      <c r="J1815" s="1" t="s">
        <v>19</v>
      </c>
      <c r="K1815" s="1" t="s">
        <v>20</v>
      </c>
      <c r="L1815" s="1" t="s">
        <v>99</v>
      </c>
      <c r="M1815" s="1" t="s">
        <v>22</v>
      </c>
      <c r="O1815">
        <f>F1815*60</f>
        <v>3000</v>
      </c>
    </row>
    <row r="1816" spans="1:15" x14ac:dyDescent="0.25">
      <c r="A1816" s="1" t="s">
        <v>232</v>
      </c>
      <c r="B1816" s="2">
        <v>43521</v>
      </c>
      <c r="C1816" s="1" t="s">
        <v>2468</v>
      </c>
      <c r="E1816" s="3">
        <v>13.14</v>
      </c>
      <c r="F1816" s="4">
        <v>13.14</v>
      </c>
      <c r="G1816" s="1">
        <v>2019</v>
      </c>
      <c r="H1816" s="1">
        <v>2</v>
      </c>
      <c r="I1816" s="1" t="s">
        <v>86</v>
      </c>
      <c r="J1816" s="1" t="s">
        <v>35</v>
      </c>
      <c r="K1816" s="1" t="s">
        <v>20</v>
      </c>
      <c r="L1816" s="1" t="s">
        <v>87</v>
      </c>
      <c r="M1816" s="1" t="s">
        <v>37</v>
      </c>
    </row>
    <row r="1817" spans="1:15" x14ac:dyDescent="0.25">
      <c r="A1817" s="1" t="s">
        <v>275</v>
      </c>
      <c r="B1817" s="2">
        <v>43523</v>
      </c>
      <c r="C1817" s="1" t="s">
        <v>2469</v>
      </c>
      <c r="E1817" s="3">
        <v>259</v>
      </c>
      <c r="F1817" s="4">
        <v>259</v>
      </c>
      <c r="G1817" s="1">
        <v>2019</v>
      </c>
      <c r="H1817" s="1">
        <v>2</v>
      </c>
      <c r="I1817" s="1" t="s">
        <v>91</v>
      </c>
      <c r="J1817" s="1" t="s">
        <v>19</v>
      </c>
      <c r="K1817" s="1" t="s">
        <v>20</v>
      </c>
      <c r="L1817" s="1" t="s">
        <v>93</v>
      </c>
      <c r="M1817" s="1" t="s">
        <v>22</v>
      </c>
    </row>
    <row r="1818" spans="1:15" x14ac:dyDescent="0.25">
      <c r="A1818" s="1" t="s">
        <v>2470</v>
      </c>
      <c r="B1818" s="2">
        <v>43523</v>
      </c>
      <c r="C1818" s="1" t="s">
        <v>79</v>
      </c>
      <c r="E1818" s="3">
        <v>3858.46</v>
      </c>
      <c r="F1818" s="4">
        <v>3858.46</v>
      </c>
      <c r="G1818" s="1">
        <v>2019</v>
      </c>
      <c r="H1818" s="1">
        <v>2</v>
      </c>
      <c r="I1818" s="1" t="s">
        <v>80</v>
      </c>
      <c r="J1818" s="1" t="s">
        <v>81</v>
      </c>
      <c r="K1818" s="1" t="s">
        <v>20</v>
      </c>
      <c r="L1818" s="1" t="s">
        <v>82</v>
      </c>
      <c r="M1818" s="1" t="s">
        <v>83</v>
      </c>
      <c r="O1818">
        <v>101092</v>
      </c>
    </row>
    <row r="1819" spans="1:15" x14ac:dyDescent="0.25">
      <c r="A1819" s="1" t="s">
        <v>2471</v>
      </c>
      <c r="B1819" s="2">
        <v>43523</v>
      </c>
      <c r="C1819" s="1" t="s">
        <v>33</v>
      </c>
      <c r="D1819" s="3">
        <v>20</v>
      </c>
      <c r="E1819" s="3">
        <v>4462.5600000000004</v>
      </c>
      <c r="F1819" s="4">
        <v>3718.8</v>
      </c>
      <c r="G1819" s="1">
        <v>2019</v>
      </c>
      <c r="H1819" s="1">
        <v>2</v>
      </c>
      <c r="I1819" s="1" t="s">
        <v>34</v>
      </c>
      <c r="J1819" s="1" t="s">
        <v>35</v>
      </c>
      <c r="K1819" s="1" t="s">
        <v>20</v>
      </c>
      <c r="L1819" s="1" t="s">
        <v>36</v>
      </c>
      <c r="M1819" s="1" t="s">
        <v>37</v>
      </c>
      <c r="O1819">
        <f>F1819*72.79120024</f>
        <v>270695.91545251198</v>
      </c>
    </row>
    <row r="1820" spans="1:15" x14ac:dyDescent="0.25">
      <c r="A1820" s="1" t="s">
        <v>277</v>
      </c>
      <c r="B1820" s="2">
        <v>43523</v>
      </c>
      <c r="C1820" s="1" t="s">
        <v>2472</v>
      </c>
      <c r="E1820" s="3">
        <v>54.45</v>
      </c>
      <c r="F1820" s="4">
        <v>54.45</v>
      </c>
      <c r="G1820" s="1">
        <v>2019</v>
      </c>
      <c r="H1820" s="1">
        <v>2</v>
      </c>
      <c r="I1820" s="1" t="s">
        <v>91</v>
      </c>
      <c r="J1820" s="1" t="s">
        <v>35</v>
      </c>
      <c r="K1820" s="1" t="s">
        <v>20</v>
      </c>
      <c r="L1820" s="1" t="s">
        <v>93</v>
      </c>
      <c r="M1820" s="1" t="s">
        <v>37</v>
      </c>
      <c r="O1820">
        <f>F1820*1850</f>
        <v>100732.5</v>
      </c>
    </row>
    <row r="1821" spans="1:15" x14ac:dyDescent="0.25">
      <c r="A1821" s="1" t="s">
        <v>2473</v>
      </c>
      <c r="B1821" s="2">
        <v>43523</v>
      </c>
      <c r="C1821" s="1" t="s">
        <v>2474</v>
      </c>
      <c r="E1821" s="3">
        <v>1.61</v>
      </c>
      <c r="F1821" s="4">
        <v>1.61</v>
      </c>
      <c r="G1821" s="1">
        <v>2019</v>
      </c>
      <c r="H1821" s="1">
        <v>2</v>
      </c>
      <c r="I1821" s="1" t="s">
        <v>91</v>
      </c>
      <c r="J1821" s="1" t="s">
        <v>35</v>
      </c>
      <c r="K1821" s="1" t="s">
        <v>20</v>
      </c>
      <c r="L1821" s="1" t="s">
        <v>93</v>
      </c>
      <c r="M1821" s="1" t="s">
        <v>37</v>
      </c>
      <c r="O1821">
        <f>F1821*1850</f>
        <v>2978.5</v>
      </c>
    </row>
    <row r="1822" spans="1:15" x14ac:dyDescent="0.25">
      <c r="A1822" s="1" t="s">
        <v>2475</v>
      </c>
      <c r="B1822" s="2">
        <v>43523</v>
      </c>
      <c r="C1822" s="1" t="s">
        <v>2385</v>
      </c>
      <c r="E1822" s="3">
        <v>191.18</v>
      </c>
      <c r="F1822" s="4">
        <v>191.18</v>
      </c>
      <c r="G1822" s="1">
        <v>2019</v>
      </c>
      <c r="H1822" s="1">
        <v>2</v>
      </c>
      <c r="I1822" s="1" t="s">
        <v>312</v>
      </c>
      <c r="J1822" s="1" t="s">
        <v>35</v>
      </c>
      <c r="K1822" s="1" t="s">
        <v>20</v>
      </c>
      <c r="L1822" s="1" t="s">
        <v>313</v>
      </c>
      <c r="M1822" s="1" t="s">
        <v>37</v>
      </c>
      <c r="O1822">
        <f>F1822*243</f>
        <v>46456.740000000005</v>
      </c>
    </row>
    <row r="1823" spans="1:15" x14ac:dyDescent="0.25">
      <c r="A1823" s="1" t="s">
        <v>2476</v>
      </c>
      <c r="B1823" s="2">
        <v>43523</v>
      </c>
      <c r="C1823" s="1" t="s">
        <v>2477</v>
      </c>
      <c r="E1823" s="3">
        <v>43</v>
      </c>
      <c r="F1823" s="4">
        <v>43</v>
      </c>
      <c r="G1823" s="1">
        <v>2019</v>
      </c>
      <c r="H1823" s="1">
        <v>2</v>
      </c>
      <c r="I1823" s="1" t="s">
        <v>150</v>
      </c>
      <c r="J1823" s="1" t="s">
        <v>19</v>
      </c>
      <c r="K1823" s="1" t="s">
        <v>20</v>
      </c>
      <c r="L1823" s="1" t="s">
        <v>151</v>
      </c>
      <c r="M1823" s="1" t="s">
        <v>22</v>
      </c>
    </row>
    <row r="1824" spans="1:15" x14ac:dyDescent="0.25">
      <c r="A1824" s="1" t="s">
        <v>284</v>
      </c>
      <c r="B1824" s="2">
        <v>43523</v>
      </c>
      <c r="C1824" s="1" t="s">
        <v>2478</v>
      </c>
      <c r="E1824" s="3">
        <v>204</v>
      </c>
      <c r="F1824" s="4">
        <v>204</v>
      </c>
      <c r="G1824" s="1">
        <v>2019</v>
      </c>
      <c r="H1824" s="1">
        <v>2</v>
      </c>
      <c r="I1824" s="1" t="s">
        <v>211</v>
      </c>
      <c r="J1824" s="1" t="s">
        <v>212</v>
      </c>
      <c r="K1824" s="1" t="s">
        <v>20</v>
      </c>
      <c r="L1824" s="1" t="s">
        <v>213</v>
      </c>
      <c r="M1824" s="1" t="s">
        <v>214</v>
      </c>
    </row>
    <row r="1825" spans="1:15" x14ac:dyDescent="0.25">
      <c r="A1825" s="1" t="s">
        <v>258</v>
      </c>
      <c r="B1825" s="2">
        <v>43523</v>
      </c>
      <c r="C1825" s="1" t="s">
        <v>2479</v>
      </c>
      <c r="E1825" s="3">
        <v>220</v>
      </c>
      <c r="F1825" s="4">
        <v>220</v>
      </c>
      <c r="G1825" s="1">
        <v>2019</v>
      </c>
      <c r="H1825" s="1">
        <v>2</v>
      </c>
      <c r="I1825" s="1" t="s">
        <v>91</v>
      </c>
      <c r="J1825" s="1" t="s">
        <v>207</v>
      </c>
      <c r="K1825" s="1" t="s">
        <v>20</v>
      </c>
      <c r="L1825" s="1" t="s">
        <v>93</v>
      </c>
      <c r="M1825" s="1" t="s">
        <v>208</v>
      </c>
    </row>
    <row r="1826" spans="1:15" x14ac:dyDescent="0.25">
      <c r="A1826" s="1" t="s">
        <v>2480</v>
      </c>
      <c r="B1826" s="2">
        <v>43523</v>
      </c>
      <c r="C1826" s="1" t="s">
        <v>2481</v>
      </c>
      <c r="D1826" s="3">
        <v>20</v>
      </c>
      <c r="E1826" s="3">
        <v>286.12</v>
      </c>
      <c r="F1826" s="4">
        <v>238.43</v>
      </c>
      <c r="G1826" s="1">
        <v>2019</v>
      </c>
      <c r="H1826" s="1">
        <v>2</v>
      </c>
      <c r="I1826" s="1" t="s">
        <v>134</v>
      </c>
      <c r="J1826" s="1" t="s">
        <v>35</v>
      </c>
      <c r="K1826" s="1" t="s">
        <v>20</v>
      </c>
      <c r="L1826" s="1" t="s">
        <v>135</v>
      </c>
      <c r="M1826" s="1" t="s">
        <v>37</v>
      </c>
    </row>
    <row r="1827" spans="1:15" x14ac:dyDescent="0.25">
      <c r="A1827" s="1" t="s">
        <v>2482</v>
      </c>
      <c r="B1827" s="2">
        <v>43523</v>
      </c>
      <c r="C1827" s="1" t="s">
        <v>1295</v>
      </c>
      <c r="D1827" s="3">
        <v>20</v>
      </c>
      <c r="E1827" s="3">
        <v>463.83</v>
      </c>
      <c r="F1827" s="4">
        <v>386.52</v>
      </c>
      <c r="G1827" s="1">
        <v>2019</v>
      </c>
      <c r="H1827" s="1">
        <v>2</v>
      </c>
      <c r="I1827" s="1" t="s">
        <v>34</v>
      </c>
      <c r="J1827" s="1" t="s">
        <v>1106</v>
      </c>
      <c r="K1827" s="1" t="s">
        <v>20</v>
      </c>
      <c r="L1827" s="1" t="s">
        <v>36</v>
      </c>
      <c r="M1827" s="1" t="s">
        <v>1107</v>
      </c>
    </row>
    <row r="1828" spans="1:15" x14ac:dyDescent="0.25">
      <c r="A1828" s="1" t="s">
        <v>2483</v>
      </c>
      <c r="B1828" s="2">
        <v>43523</v>
      </c>
      <c r="C1828" s="1" t="s">
        <v>2484</v>
      </c>
      <c r="E1828" s="3">
        <v>52.14</v>
      </c>
      <c r="F1828" s="4">
        <v>52.14</v>
      </c>
      <c r="G1828" s="1">
        <v>2019</v>
      </c>
      <c r="H1828" s="1">
        <v>2</v>
      </c>
      <c r="I1828" s="1" t="s">
        <v>345</v>
      </c>
      <c r="J1828" s="1" t="s">
        <v>35</v>
      </c>
      <c r="K1828" s="1" t="s">
        <v>20</v>
      </c>
      <c r="L1828" s="1" t="s">
        <v>346</v>
      </c>
      <c r="M1828" s="1" t="s">
        <v>37</v>
      </c>
    </row>
    <row r="1829" spans="1:15" x14ac:dyDescent="0.25">
      <c r="A1829" s="1" t="s">
        <v>257</v>
      </c>
      <c r="B1829" s="2">
        <v>43523</v>
      </c>
      <c r="C1829" s="1" t="s">
        <v>2485</v>
      </c>
      <c r="D1829" s="3">
        <v>20</v>
      </c>
      <c r="E1829" s="3">
        <v>34.22</v>
      </c>
      <c r="F1829" s="4">
        <v>28.52</v>
      </c>
      <c r="G1829" s="1">
        <v>2019</v>
      </c>
      <c r="H1829" s="1">
        <v>2</v>
      </c>
      <c r="I1829" s="1" t="s">
        <v>34</v>
      </c>
      <c r="J1829" s="1" t="s">
        <v>35</v>
      </c>
      <c r="K1829" s="1" t="s">
        <v>20</v>
      </c>
      <c r="L1829" s="1" t="s">
        <v>36</v>
      </c>
      <c r="M1829" s="1" t="s">
        <v>37</v>
      </c>
      <c r="O1829">
        <f>F1829*7</f>
        <v>199.64</v>
      </c>
    </row>
    <row r="1830" spans="1:15" x14ac:dyDescent="0.25">
      <c r="A1830" s="1" t="s">
        <v>279</v>
      </c>
      <c r="B1830" s="2">
        <v>43524</v>
      </c>
      <c r="C1830" s="1" t="s">
        <v>29</v>
      </c>
      <c r="E1830" s="3">
        <v>89.02</v>
      </c>
      <c r="F1830" s="4">
        <v>89.02</v>
      </c>
      <c r="G1830" s="1">
        <v>2019</v>
      </c>
      <c r="H1830" s="1">
        <v>2</v>
      </c>
      <c r="I1830" s="1" t="s">
        <v>30</v>
      </c>
      <c r="J1830" s="1" t="s">
        <v>25</v>
      </c>
      <c r="K1830" s="1" t="s">
        <v>20</v>
      </c>
      <c r="L1830" s="1" t="s">
        <v>31</v>
      </c>
      <c r="M1830" s="1" t="s">
        <v>27</v>
      </c>
    </row>
    <row r="1831" spans="1:15" x14ac:dyDescent="0.25">
      <c r="A1831" s="1" t="s">
        <v>2486</v>
      </c>
      <c r="B1831" s="2">
        <v>43525</v>
      </c>
      <c r="C1831" s="1" t="s">
        <v>29</v>
      </c>
      <c r="E1831" s="3">
        <v>45.32</v>
      </c>
      <c r="F1831" s="4">
        <v>45.32</v>
      </c>
      <c r="G1831" s="1">
        <v>2019</v>
      </c>
      <c r="H1831" s="1">
        <v>3</v>
      </c>
      <c r="I1831" s="1" t="s">
        <v>30</v>
      </c>
      <c r="J1831" s="1" t="s">
        <v>25</v>
      </c>
      <c r="K1831" s="1" t="s">
        <v>20</v>
      </c>
      <c r="L1831" s="1" t="s">
        <v>31</v>
      </c>
      <c r="M1831" s="1" t="s">
        <v>27</v>
      </c>
    </row>
    <row r="1832" spans="1:15" x14ac:dyDescent="0.25">
      <c r="A1832" s="1" t="s">
        <v>2487</v>
      </c>
      <c r="B1832" s="2">
        <v>43528</v>
      </c>
      <c r="C1832" s="1" t="s">
        <v>292</v>
      </c>
      <c r="E1832" s="3">
        <v>73.8</v>
      </c>
      <c r="F1832" s="4">
        <v>73.8</v>
      </c>
      <c r="G1832" s="1">
        <v>2019</v>
      </c>
      <c r="H1832" s="1">
        <v>3</v>
      </c>
      <c r="I1832" s="1" t="s">
        <v>91</v>
      </c>
      <c r="J1832" s="1" t="s">
        <v>19</v>
      </c>
      <c r="K1832" s="1" t="s">
        <v>20</v>
      </c>
      <c r="L1832" s="1" t="s">
        <v>93</v>
      </c>
      <c r="M1832" s="1" t="s">
        <v>22</v>
      </c>
    </row>
    <row r="1833" spans="1:15" x14ac:dyDescent="0.25">
      <c r="A1833" s="1" t="s">
        <v>2488</v>
      </c>
      <c r="B1833" s="2">
        <v>43528</v>
      </c>
      <c r="C1833" s="1" t="s">
        <v>2489</v>
      </c>
      <c r="E1833" s="3">
        <v>473.97</v>
      </c>
      <c r="F1833" s="4">
        <v>473.97</v>
      </c>
      <c r="G1833" s="1">
        <v>2019</v>
      </c>
      <c r="H1833" s="1">
        <v>3</v>
      </c>
      <c r="I1833" s="1" t="s">
        <v>80</v>
      </c>
      <c r="J1833" s="1" t="s">
        <v>81</v>
      </c>
      <c r="K1833" s="1" t="s">
        <v>20</v>
      </c>
      <c r="L1833" s="1" t="s">
        <v>82</v>
      </c>
      <c r="M1833" s="1" t="s">
        <v>83</v>
      </c>
      <c r="O1833">
        <v>12418</v>
      </c>
    </row>
    <row r="1834" spans="1:15" x14ac:dyDescent="0.25">
      <c r="A1834" s="1" t="s">
        <v>308</v>
      </c>
      <c r="B1834" s="2">
        <v>43528</v>
      </c>
      <c r="C1834" s="1" t="s">
        <v>2490</v>
      </c>
      <c r="D1834" s="3">
        <v>20</v>
      </c>
      <c r="E1834" s="3">
        <v>100.9</v>
      </c>
      <c r="F1834" s="4">
        <v>84.08</v>
      </c>
      <c r="G1834" s="1">
        <v>2019</v>
      </c>
      <c r="H1834" s="1">
        <v>3</v>
      </c>
      <c r="I1834" s="1" t="s">
        <v>111</v>
      </c>
      <c r="J1834" s="1" t="s">
        <v>35</v>
      </c>
      <c r="K1834" s="1" t="s">
        <v>20</v>
      </c>
      <c r="L1834" s="1" t="s">
        <v>112</v>
      </c>
      <c r="M1834" s="1" t="s">
        <v>37</v>
      </c>
    </row>
    <row r="1835" spans="1:15" x14ac:dyDescent="0.25">
      <c r="A1835" s="1" t="s">
        <v>2491</v>
      </c>
      <c r="B1835" s="2">
        <v>43528</v>
      </c>
      <c r="C1835" s="1" t="s">
        <v>2492</v>
      </c>
      <c r="D1835" s="3">
        <v>20</v>
      </c>
      <c r="E1835" s="3">
        <v>2855.52</v>
      </c>
      <c r="F1835" s="4">
        <v>2379.6</v>
      </c>
      <c r="G1835" s="1">
        <v>2019</v>
      </c>
      <c r="H1835" s="1">
        <v>3</v>
      </c>
      <c r="I1835" s="1" t="s">
        <v>70</v>
      </c>
      <c r="J1835" s="1" t="s">
        <v>35</v>
      </c>
      <c r="K1835" s="1" t="s">
        <v>20</v>
      </c>
      <c r="L1835" s="1" t="s">
        <v>71</v>
      </c>
      <c r="M1835" s="1" t="s">
        <v>37</v>
      </c>
      <c r="O1835">
        <f>F1835*4.18</f>
        <v>9946.7279999999992</v>
      </c>
    </row>
    <row r="1836" spans="1:15" x14ac:dyDescent="0.25">
      <c r="A1836" s="1" t="s">
        <v>293</v>
      </c>
      <c r="B1836" s="2">
        <v>43528</v>
      </c>
      <c r="C1836" s="1" t="s">
        <v>2493</v>
      </c>
      <c r="D1836" s="3">
        <v>20</v>
      </c>
      <c r="E1836" s="3">
        <v>23.78</v>
      </c>
      <c r="F1836" s="4">
        <v>19.82</v>
      </c>
      <c r="G1836" s="1">
        <v>2019</v>
      </c>
      <c r="H1836" s="1">
        <v>3</v>
      </c>
      <c r="I1836" s="1" t="s">
        <v>34</v>
      </c>
      <c r="J1836" s="1" t="s">
        <v>35</v>
      </c>
      <c r="K1836" s="1" t="s">
        <v>20</v>
      </c>
      <c r="L1836" s="1" t="s">
        <v>36</v>
      </c>
      <c r="M1836" s="1" t="s">
        <v>37</v>
      </c>
    </row>
    <row r="1837" spans="1:15" x14ac:dyDescent="0.25">
      <c r="A1837" s="1" t="s">
        <v>2494</v>
      </c>
      <c r="B1837" s="2">
        <v>43528</v>
      </c>
      <c r="C1837" s="1" t="s">
        <v>2383</v>
      </c>
      <c r="E1837" s="3">
        <v>265.8</v>
      </c>
      <c r="F1837" s="4">
        <v>265.8</v>
      </c>
      <c r="G1837" s="1">
        <v>2019</v>
      </c>
      <c r="H1837" s="1">
        <v>3</v>
      </c>
      <c r="I1837" s="1" t="s">
        <v>345</v>
      </c>
      <c r="J1837" s="1" t="s">
        <v>35</v>
      </c>
      <c r="K1837" s="1" t="s">
        <v>20</v>
      </c>
      <c r="L1837" s="1" t="s">
        <v>346</v>
      </c>
      <c r="M1837" s="1" t="s">
        <v>37</v>
      </c>
      <c r="O1837">
        <f>F1837*5.3</f>
        <v>1408.74</v>
      </c>
    </row>
    <row r="1838" spans="1:15" x14ac:dyDescent="0.25">
      <c r="A1838" s="1" t="s">
        <v>2495</v>
      </c>
      <c r="B1838" s="2">
        <v>43528</v>
      </c>
      <c r="C1838" s="1" t="s">
        <v>2496</v>
      </c>
      <c r="D1838" s="3">
        <v>20</v>
      </c>
      <c r="E1838" s="3">
        <v>326.26</v>
      </c>
      <c r="F1838" s="4">
        <v>271.88</v>
      </c>
      <c r="G1838" s="1">
        <v>2019</v>
      </c>
      <c r="H1838" s="1">
        <v>3</v>
      </c>
      <c r="I1838" s="1" t="s">
        <v>56</v>
      </c>
      <c r="J1838" s="1" t="s">
        <v>35</v>
      </c>
      <c r="K1838" s="1" t="s">
        <v>20</v>
      </c>
      <c r="L1838" s="1" t="s">
        <v>57</v>
      </c>
      <c r="M1838" s="1" t="s">
        <v>37</v>
      </c>
    </row>
    <row r="1839" spans="1:15" x14ac:dyDescent="0.25">
      <c r="A1839" s="1" t="s">
        <v>330</v>
      </c>
      <c r="B1839" s="2">
        <v>43528</v>
      </c>
      <c r="C1839" s="1" t="s">
        <v>2497</v>
      </c>
      <c r="E1839" s="3">
        <v>107.79</v>
      </c>
      <c r="F1839" s="4">
        <v>107.79</v>
      </c>
      <c r="G1839" s="1">
        <v>2019</v>
      </c>
      <c r="H1839" s="1">
        <v>3</v>
      </c>
      <c r="I1839" s="1" t="s">
        <v>40</v>
      </c>
      <c r="J1839" s="1" t="s">
        <v>35</v>
      </c>
      <c r="K1839" s="1" t="s">
        <v>20</v>
      </c>
      <c r="L1839" s="1" t="s">
        <v>42</v>
      </c>
      <c r="M1839" s="1" t="s">
        <v>37</v>
      </c>
    </row>
    <row r="1840" spans="1:15" x14ac:dyDescent="0.25">
      <c r="A1840" s="1" t="s">
        <v>2498</v>
      </c>
      <c r="B1840" s="2">
        <v>43528</v>
      </c>
      <c r="C1840" s="1" t="s">
        <v>406</v>
      </c>
      <c r="E1840" s="3">
        <v>621.6</v>
      </c>
      <c r="F1840" s="4">
        <v>621.6</v>
      </c>
      <c r="G1840" s="1">
        <v>2019</v>
      </c>
      <c r="H1840" s="1">
        <v>3</v>
      </c>
      <c r="I1840" s="1" t="s">
        <v>18</v>
      </c>
      <c r="J1840" s="1" t="s">
        <v>51</v>
      </c>
      <c r="K1840" s="1" t="s">
        <v>20</v>
      </c>
      <c r="L1840" s="1" t="s">
        <v>21</v>
      </c>
      <c r="M1840" s="1" t="s">
        <v>53</v>
      </c>
      <c r="O1840">
        <f>F1840*5.7</f>
        <v>3543.1200000000003</v>
      </c>
    </row>
    <row r="1841" spans="1:15" x14ac:dyDescent="0.25">
      <c r="A1841" s="1" t="s">
        <v>314</v>
      </c>
      <c r="B1841" s="2">
        <v>43528</v>
      </c>
      <c r="C1841" s="1" t="s">
        <v>2499</v>
      </c>
      <c r="E1841" s="3">
        <v>22.43</v>
      </c>
      <c r="F1841" s="4">
        <v>22.43</v>
      </c>
      <c r="G1841" s="1">
        <v>2019</v>
      </c>
      <c r="H1841" s="1">
        <v>3</v>
      </c>
      <c r="I1841" s="1" t="s">
        <v>86</v>
      </c>
      <c r="J1841" s="1" t="s">
        <v>35</v>
      </c>
      <c r="K1841" s="1" t="s">
        <v>20</v>
      </c>
      <c r="L1841" s="1" t="s">
        <v>87</v>
      </c>
      <c r="M1841" s="1" t="s">
        <v>37</v>
      </c>
      <c r="O1841">
        <f>F1841*7.89</f>
        <v>176.9727</v>
      </c>
    </row>
    <row r="1842" spans="1:15" x14ac:dyDescent="0.25">
      <c r="A1842" s="1" t="s">
        <v>2500</v>
      </c>
      <c r="B1842" s="2">
        <v>43528</v>
      </c>
      <c r="C1842" s="1" t="s">
        <v>2501</v>
      </c>
      <c r="E1842" s="3">
        <v>593.74</v>
      </c>
      <c r="F1842" s="4">
        <v>593.74</v>
      </c>
      <c r="G1842" s="1">
        <v>2019</v>
      </c>
      <c r="H1842" s="1">
        <v>3</v>
      </c>
      <c r="I1842" s="1" t="s">
        <v>138</v>
      </c>
      <c r="J1842" s="1" t="s">
        <v>35</v>
      </c>
      <c r="K1842" s="1" t="s">
        <v>20</v>
      </c>
      <c r="L1842" s="1" t="s">
        <v>139</v>
      </c>
      <c r="M1842" s="1" t="s">
        <v>37</v>
      </c>
    </row>
    <row r="1843" spans="1:15" x14ac:dyDescent="0.25">
      <c r="A1843" s="1" t="s">
        <v>2502</v>
      </c>
      <c r="B1843" s="2">
        <v>43528</v>
      </c>
      <c r="C1843" s="1" t="s">
        <v>2503</v>
      </c>
      <c r="D1843" s="3">
        <v>20</v>
      </c>
      <c r="E1843" s="3">
        <v>166.09</v>
      </c>
      <c r="F1843" s="4">
        <v>138.41</v>
      </c>
      <c r="G1843" s="1">
        <v>2019</v>
      </c>
      <c r="H1843" s="1">
        <v>3</v>
      </c>
      <c r="I1843" s="1" t="s">
        <v>34</v>
      </c>
      <c r="J1843" s="1" t="s">
        <v>35</v>
      </c>
      <c r="K1843" s="1" t="s">
        <v>20</v>
      </c>
      <c r="L1843" s="1" t="s">
        <v>36</v>
      </c>
      <c r="M1843" s="1" t="s">
        <v>37</v>
      </c>
    </row>
    <row r="1844" spans="1:15" x14ac:dyDescent="0.25">
      <c r="A1844" s="1" t="s">
        <v>2504</v>
      </c>
      <c r="B1844" s="2">
        <v>43528</v>
      </c>
      <c r="C1844" s="1" t="s">
        <v>2505</v>
      </c>
      <c r="E1844" s="3">
        <v>690.01</v>
      </c>
      <c r="F1844" s="4">
        <v>690.01</v>
      </c>
      <c r="G1844" s="1">
        <v>2019</v>
      </c>
      <c r="H1844" s="1">
        <v>3</v>
      </c>
      <c r="I1844" s="1" t="s">
        <v>40</v>
      </c>
      <c r="J1844" s="1" t="s">
        <v>35</v>
      </c>
      <c r="K1844" s="1" t="s">
        <v>20</v>
      </c>
      <c r="L1844" s="1" t="s">
        <v>42</v>
      </c>
      <c r="M1844" s="1" t="s">
        <v>37</v>
      </c>
      <c r="O1844">
        <f>F1844*15.57</f>
        <v>10743.4557</v>
      </c>
    </row>
    <row r="1845" spans="1:15" x14ac:dyDescent="0.25">
      <c r="A1845" s="1" t="s">
        <v>334</v>
      </c>
      <c r="B1845" s="2">
        <v>43528</v>
      </c>
      <c r="C1845" s="1" t="s">
        <v>2506</v>
      </c>
      <c r="E1845" s="3">
        <v>47.67</v>
      </c>
      <c r="F1845" s="4">
        <v>47.67</v>
      </c>
      <c r="G1845" s="1">
        <v>2019</v>
      </c>
      <c r="H1845" s="1">
        <v>3</v>
      </c>
      <c r="I1845" s="1" t="s">
        <v>97</v>
      </c>
      <c r="J1845" s="1" t="s">
        <v>35</v>
      </c>
      <c r="K1845" s="1" t="s">
        <v>20</v>
      </c>
      <c r="L1845" s="1" t="s">
        <v>99</v>
      </c>
      <c r="M1845" s="1" t="s">
        <v>37</v>
      </c>
    </row>
    <row r="1846" spans="1:15" x14ac:dyDescent="0.25">
      <c r="A1846" s="1" t="s">
        <v>2507</v>
      </c>
      <c r="B1846" s="2">
        <v>43528</v>
      </c>
      <c r="C1846" s="1" t="s">
        <v>2508</v>
      </c>
      <c r="E1846" s="3">
        <v>30.68</v>
      </c>
      <c r="F1846" s="4">
        <v>30.68</v>
      </c>
      <c r="G1846" s="1">
        <v>2019</v>
      </c>
      <c r="H1846" s="1">
        <v>3</v>
      </c>
      <c r="I1846" s="1" t="s">
        <v>40</v>
      </c>
      <c r="J1846" s="1" t="s">
        <v>35</v>
      </c>
      <c r="K1846" s="1" t="s">
        <v>20</v>
      </c>
      <c r="L1846" s="1" t="s">
        <v>42</v>
      </c>
      <c r="M1846" s="1" t="s">
        <v>37</v>
      </c>
    </row>
    <row r="1847" spans="1:15" x14ac:dyDescent="0.25">
      <c r="A1847" s="1" t="s">
        <v>2509</v>
      </c>
      <c r="B1847" s="2">
        <v>43528</v>
      </c>
      <c r="C1847" s="1" t="s">
        <v>224</v>
      </c>
      <c r="D1847" s="3">
        <v>20</v>
      </c>
      <c r="E1847" s="3">
        <v>144</v>
      </c>
      <c r="F1847" s="4">
        <v>120</v>
      </c>
      <c r="G1847" s="1">
        <v>2019</v>
      </c>
      <c r="H1847" s="1">
        <v>3</v>
      </c>
      <c r="I1847" s="1" t="s">
        <v>134</v>
      </c>
      <c r="J1847" s="1" t="s">
        <v>51</v>
      </c>
      <c r="K1847" s="1" t="s">
        <v>20</v>
      </c>
      <c r="L1847" s="1" t="s">
        <v>135</v>
      </c>
      <c r="M1847" s="1" t="s">
        <v>53</v>
      </c>
      <c r="O1847">
        <f>F1847* 6.04</f>
        <v>724.8</v>
      </c>
    </row>
    <row r="1848" spans="1:15" x14ac:dyDescent="0.25">
      <c r="A1848" s="1" t="s">
        <v>2510</v>
      </c>
      <c r="B1848" s="2">
        <v>43528</v>
      </c>
      <c r="C1848" s="1" t="s">
        <v>224</v>
      </c>
      <c r="E1848" s="3">
        <v>86.4</v>
      </c>
      <c r="F1848" s="4">
        <v>86.4</v>
      </c>
      <c r="G1848" s="1">
        <v>2019</v>
      </c>
      <c r="H1848" s="1">
        <v>3</v>
      </c>
      <c r="I1848" s="1" t="s">
        <v>225</v>
      </c>
      <c r="J1848" s="1" t="s">
        <v>226</v>
      </c>
      <c r="K1848" s="1" t="s">
        <v>20</v>
      </c>
      <c r="L1848" s="1" t="s">
        <v>227</v>
      </c>
      <c r="M1848" s="1" t="s">
        <v>53</v>
      </c>
      <c r="O1848">
        <f>F1848*7.34</f>
        <v>634.17600000000004</v>
      </c>
    </row>
    <row r="1849" spans="1:15" x14ac:dyDescent="0.25">
      <c r="A1849" s="1" t="s">
        <v>2488</v>
      </c>
      <c r="B1849" s="2">
        <v>43528</v>
      </c>
      <c r="C1849" s="1" t="s">
        <v>342</v>
      </c>
      <c r="E1849" s="3">
        <v>11.6</v>
      </c>
      <c r="F1849" s="4">
        <v>11.6</v>
      </c>
      <c r="G1849" s="1">
        <v>2019</v>
      </c>
      <c r="H1849" s="1">
        <v>3</v>
      </c>
      <c r="I1849" s="1" t="s">
        <v>86</v>
      </c>
      <c r="J1849" s="1" t="s">
        <v>378</v>
      </c>
      <c r="K1849" s="1" t="s">
        <v>20</v>
      </c>
      <c r="L1849" s="1" t="s">
        <v>87</v>
      </c>
      <c r="M1849" s="1" t="s">
        <v>379</v>
      </c>
      <c r="O1849">
        <f>F1849*52.63</f>
        <v>610.50800000000004</v>
      </c>
    </row>
    <row r="1850" spans="1:15" x14ac:dyDescent="0.25">
      <c r="A1850" s="1" t="s">
        <v>325</v>
      </c>
      <c r="B1850" s="2">
        <v>43528</v>
      </c>
      <c r="C1850" s="1" t="s">
        <v>342</v>
      </c>
      <c r="E1850" s="3">
        <v>5.8</v>
      </c>
      <c r="F1850" s="4">
        <v>5.8</v>
      </c>
      <c r="G1850" s="1">
        <v>2019</v>
      </c>
      <c r="H1850" s="1">
        <v>3</v>
      </c>
      <c r="I1850" s="1" t="s">
        <v>138</v>
      </c>
      <c r="J1850" s="1" t="s">
        <v>35</v>
      </c>
      <c r="K1850" s="1" t="s">
        <v>20</v>
      </c>
      <c r="L1850" s="1" t="s">
        <v>139</v>
      </c>
      <c r="M1850" s="1" t="s">
        <v>37</v>
      </c>
      <c r="O1850">
        <f>F1850*52.63</f>
        <v>305.25400000000002</v>
      </c>
    </row>
    <row r="1851" spans="1:15" x14ac:dyDescent="0.25">
      <c r="A1851" s="1" t="s">
        <v>338</v>
      </c>
      <c r="B1851" s="2">
        <v>43529</v>
      </c>
      <c r="C1851" s="1" t="s">
        <v>2511</v>
      </c>
      <c r="E1851" s="3">
        <v>6</v>
      </c>
      <c r="F1851" s="4">
        <v>6</v>
      </c>
      <c r="G1851" s="1">
        <v>2019</v>
      </c>
      <c r="H1851" s="1">
        <v>3</v>
      </c>
      <c r="I1851" s="1" t="s">
        <v>18</v>
      </c>
      <c r="J1851" s="1" t="s">
        <v>119</v>
      </c>
      <c r="K1851" s="1" t="s">
        <v>20</v>
      </c>
      <c r="L1851" s="1" t="s">
        <v>21</v>
      </c>
      <c r="M1851" s="1" t="s">
        <v>120</v>
      </c>
    </row>
    <row r="1852" spans="1:15" x14ac:dyDescent="0.25">
      <c r="A1852" s="1" t="s">
        <v>338</v>
      </c>
      <c r="B1852" s="2">
        <v>43529</v>
      </c>
      <c r="C1852" s="1" t="s">
        <v>2511</v>
      </c>
      <c r="D1852" s="3">
        <v>20</v>
      </c>
      <c r="E1852" s="3">
        <v>529.19000000000005</v>
      </c>
      <c r="F1852" s="4">
        <v>440.99</v>
      </c>
      <c r="G1852" s="1">
        <v>2019</v>
      </c>
      <c r="H1852" s="1">
        <v>3</v>
      </c>
      <c r="I1852" s="1" t="s">
        <v>18</v>
      </c>
      <c r="J1852" s="1" t="s">
        <v>119</v>
      </c>
      <c r="K1852" s="1" t="s">
        <v>20</v>
      </c>
      <c r="L1852" s="1" t="s">
        <v>21</v>
      </c>
      <c r="M1852" s="1" t="s">
        <v>120</v>
      </c>
    </row>
    <row r="1853" spans="1:15" x14ac:dyDescent="0.25">
      <c r="A1853" s="1" t="s">
        <v>2512</v>
      </c>
      <c r="B1853" s="2">
        <v>43532</v>
      </c>
      <c r="C1853" s="1" t="s">
        <v>2513</v>
      </c>
      <c r="D1853" s="3">
        <v>20</v>
      </c>
      <c r="E1853" s="3">
        <v>492.37</v>
      </c>
      <c r="F1853" s="4">
        <v>410.31</v>
      </c>
      <c r="G1853" s="1">
        <v>2019</v>
      </c>
      <c r="H1853" s="1">
        <v>3</v>
      </c>
      <c r="I1853" s="1" t="s">
        <v>34</v>
      </c>
      <c r="J1853" s="1" t="s">
        <v>35</v>
      </c>
      <c r="K1853" s="1" t="s">
        <v>20</v>
      </c>
      <c r="L1853" s="1" t="s">
        <v>36</v>
      </c>
      <c r="M1853" s="1" t="s">
        <v>37</v>
      </c>
    </row>
    <row r="1854" spans="1:15" x14ac:dyDescent="0.25">
      <c r="A1854" s="1" t="s">
        <v>2514</v>
      </c>
      <c r="B1854" s="2">
        <v>43532</v>
      </c>
      <c r="C1854" s="1" t="s">
        <v>2515</v>
      </c>
      <c r="D1854" s="3">
        <v>20</v>
      </c>
      <c r="E1854" s="3">
        <v>249.1</v>
      </c>
      <c r="F1854" s="4">
        <v>207.58</v>
      </c>
      <c r="G1854" s="1">
        <v>2019</v>
      </c>
      <c r="H1854" s="1">
        <v>3</v>
      </c>
      <c r="I1854" s="1" t="s">
        <v>34</v>
      </c>
      <c r="J1854" s="1" t="s">
        <v>1106</v>
      </c>
      <c r="K1854" s="1" t="s">
        <v>20</v>
      </c>
      <c r="L1854" s="1" t="s">
        <v>36</v>
      </c>
      <c r="M1854" s="1" t="s">
        <v>1107</v>
      </c>
      <c r="O1854" s="1">
        <f>F1854*23</f>
        <v>4774.34</v>
      </c>
    </row>
    <row r="1855" spans="1:15" x14ac:dyDescent="0.25">
      <c r="A1855" s="1" t="s">
        <v>2516</v>
      </c>
      <c r="B1855" s="2">
        <v>43532</v>
      </c>
      <c r="C1855" s="1" t="s">
        <v>2517</v>
      </c>
      <c r="E1855" s="3">
        <v>49.39</v>
      </c>
      <c r="F1855" s="4">
        <v>49.39</v>
      </c>
      <c r="G1855" s="1">
        <v>2019</v>
      </c>
      <c r="H1855" s="1">
        <v>3</v>
      </c>
      <c r="I1855" s="1" t="s">
        <v>86</v>
      </c>
      <c r="J1855" s="1" t="s">
        <v>35</v>
      </c>
      <c r="K1855" s="1" t="s">
        <v>20</v>
      </c>
      <c r="L1855" s="1" t="s">
        <v>87</v>
      </c>
      <c r="M1855" s="1" t="s">
        <v>37</v>
      </c>
    </row>
    <row r="1856" spans="1:15" x14ac:dyDescent="0.25">
      <c r="A1856" s="1" t="s">
        <v>2518</v>
      </c>
      <c r="B1856" s="2">
        <v>43532</v>
      </c>
      <c r="C1856" s="1" t="s">
        <v>2519</v>
      </c>
      <c r="E1856" s="3">
        <v>168</v>
      </c>
      <c r="F1856" s="4">
        <v>168</v>
      </c>
      <c r="G1856" s="1">
        <v>2019</v>
      </c>
      <c r="H1856" s="1">
        <v>3</v>
      </c>
      <c r="I1856" s="1" t="s">
        <v>211</v>
      </c>
      <c r="J1856" s="1" t="s">
        <v>212</v>
      </c>
      <c r="K1856" s="1" t="s">
        <v>20</v>
      </c>
      <c r="L1856" s="1" t="s">
        <v>213</v>
      </c>
      <c r="M1856" s="1" t="s">
        <v>214</v>
      </c>
    </row>
    <row r="1857" spans="1:15" x14ac:dyDescent="0.25">
      <c r="A1857" s="1" t="s">
        <v>2520</v>
      </c>
      <c r="B1857" s="2">
        <v>43532</v>
      </c>
      <c r="C1857" s="1" t="s">
        <v>2521</v>
      </c>
      <c r="E1857" s="3">
        <v>105.48</v>
      </c>
      <c r="F1857" s="4">
        <v>105.48</v>
      </c>
      <c r="G1857" s="1">
        <v>2019</v>
      </c>
      <c r="H1857" s="1">
        <v>3</v>
      </c>
      <c r="I1857" s="1" t="s">
        <v>24</v>
      </c>
      <c r="J1857" s="1" t="s">
        <v>25</v>
      </c>
      <c r="K1857" s="1" t="s">
        <v>20</v>
      </c>
      <c r="L1857" s="1" t="s">
        <v>26</v>
      </c>
      <c r="M1857" s="1" t="s">
        <v>27</v>
      </c>
    </row>
    <row r="1858" spans="1:15" x14ac:dyDescent="0.25">
      <c r="A1858" s="1" t="s">
        <v>2522</v>
      </c>
      <c r="B1858" s="2">
        <v>43532</v>
      </c>
      <c r="C1858" s="1" t="s">
        <v>2523</v>
      </c>
      <c r="E1858" s="3">
        <v>33.79</v>
      </c>
      <c r="F1858" s="4">
        <v>33.79</v>
      </c>
      <c r="G1858" s="1">
        <v>2019</v>
      </c>
      <c r="H1858" s="1">
        <v>3</v>
      </c>
      <c r="I1858" s="1" t="s">
        <v>86</v>
      </c>
      <c r="J1858" s="1" t="s">
        <v>378</v>
      </c>
      <c r="K1858" s="1" t="s">
        <v>20</v>
      </c>
      <c r="L1858" s="1" t="s">
        <v>87</v>
      </c>
      <c r="M1858" s="1" t="s">
        <v>379</v>
      </c>
    </row>
    <row r="1859" spans="1:15" x14ac:dyDescent="0.25">
      <c r="A1859" s="1" t="s">
        <v>2524</v>
      </c>
      <c r="B1859" s="2">
        <v>43532</v>
      </c>
      <c r="C1859" s="1" t="s">
        <v>7907</v>
      </c>
      <c r="D1859" s="3">
        <v>20</v>
      </c>
      <c r="E1859" s="3">
        <v>120</v>
      </c>
      <c r="F1859" s="4">
        <v>100</v>
      </c>
      <c r="G1859" s="1">
        <v>2019</v>
      </c>
      <c r="H1859" s="1">
        <v>3</v>
      </c>
      <c r="I1859" s="1" t="s">
        <v>111</v>
      </c>
      <c r="J1859" s="1" t="s">
        <v>98</v>
      </c>
      <c r="K1859" s="1" t="s">
        <v>20</v>
      </c>
      <c r="L1859" s="1" t="s">
        <v>112</v>
      </c>
      <c r="M1859" s="1" t="s">
        <v>100</v>
      </c>
    </row>
    <row r="1860" spans="1:15" x14ac:dyDescent="0.25">
      <c r="A1860" s="1" t="s">
        <v>2524</v>
      </c>
      <c r="B1860" s="2">
        <v>43532</v>
      </c>
      <c r="C1860" s="1" t="s">
        <v>7907</v>
      </c>
      <c r="E1860" s="3">
        <v>120</v>
      </c>
      <c r="F1860" s="4">
        <v>120</v>
      </c>
      <c r="G1860" s="1">
        <v>2019</v>
      </c>
      <c r="H1860" s="1">
        <v>3</v>
      </c>
      <c r="I1860" s="1" t="s">
        <v>111</v>
      </c>
      <c r="J1860" s="1" t="s">
        <v>98</v>
      </c>
      <c r="K1860" s="1" t="s">
        <v>20</v>
      </c>
      <c r="L1860" s="1" t="s">
        <v>112</v>
      </c>
      <c r="M1860" s="1" t="s">
        <v>100</v>
      </c>
    </row>
    <row r="1861" spans="1:15" x14ac:dyDescent="0.25">
      <c r="A1861" s="1" t="s">
        <v>2525</v>
      </c>
      <c r="B1861" s="2">
        <v>43532</v>
      </c>
      <c r="C1861" s="1" t="s">
        <v>2526</v>
      </c>
      <c r="D1861" s="3">
        <v>20</v>
      </c>
      <c r="E1861" s="3">
        <v>128.06</v>
      </c>
      <c r="F1861" s="4">
        <v>106.72</v>
      </c>
      <c r="G1861" s="1">
        <v>2019</v>
      </c>
      <c r="H1861" s="1">
        <v>3</v>
      </c>
      <c r="I1861" s="1" t="s">
        <v>111</v>
      </c>
      <c r="J1861" s="1" t="s">
        <v>35</v>
      </c>
      <c r="K1861" s="1" t="s">
        <v>20</v>
      </c>
      <c r="L1861" s="1" t="s">
        <v>112</v>
      </c>
      <c r="M1861" s="1" t="s">
        <v>37</v>
      </c>
      <c r="O1861">
        <f>F1861*7.89</f>
        <v>842.02080000000001</v>
      </c>
    </row>
    <row r="1862" spans="1:15" x14ac:dyDescent="0.25">
      <c r="A1862" s="1" t="s">
        <v>2520</v>
      </c>
      <c r="B1862" s="2">
        <v>43532</v>
      </c>
      <c r="C1862" s="1" t="s">
        <v>2527</v>
      </c>
      <c r="E1862" s="3">
        <v>47.06</v>
      </c>
      <c r="F1862" s="4">
        <v>47.06</v>
      </c>
      <c r="G1862" s="1">
        <v>2019</v>
      </c>
      <c r="H1862" s="1">
        <v>3</v>
      </c>
      <c r="I1862" s="1" t="s">
        <v>91</v>
      </c>
      <c r="J1862" s="1" t="s">
        <v>81</v>
      </c>
      <c r="K1862" s="1" t="s">
        <v>20</v>
      </c>
      <c r="L1862" s="1" t="s">
        <v>93</v>
      </c>
      <c r="M1862" s="1" t="s">
        <v>83</v>
      </c>
    </row>
    <row r="1863" spans="1:15" x14ac:dyDescent="0.25">
      <c r="A1863" s="1" t="s">
        <v>2528</v>
      </c>
      <c r="B1863" s="2">
        <v>43532</v>
      </c>
      <c r="C1863" s="1" t="s">
        <v>2529</v>
      </c>
      <c r="D1863" s="3">
        <v>20</v>
      </c>
      <c r="E1863" s="3">
        <v>387.2</v>
      </c>
      <c r="F1863" s="4">
        <v>322.67</v>
      </c>
      <c r="G1863" s="1">
        <v>2019</v>
      </c>
      <c r="H1863" s="1">
        <v>3</v>
      </c>
      <c r="I1863" s="1" t="s">
        <v>34</v>
      </c>
      <c r="J1863" s="1" t="s">
        <v>35</v>
      </c>
      <c r="K1863" s="1" t="s">
        <v>20</v>
      </c>
      <c r="L1863" s="1" t="s">
        <v>36</v>
      </c>
      <c r="M1863" s="1" t="s">
        <v>37</v>
      </c>
    </row>
    <row r="1864" spans="1:15" x14ac:dyDescent="0.25">
      <c r="A1864" s="1" t="s">
        <v>2520</v>
      </c>
      <c r="B1864" s="2">
        <v>43532</v>
      </c>
      <c r="C1864" s="1" t="s">
        <v>2530</v>
      </c>
      <c r="D1864" s="3">
        <v>10</v>
      </c>
      <c r="E1864" s="3">
        <v>63.59</v>
      </c>
      <c r="F1864" s="4">
        <v>57.81</v>
      </c>
      <c r="G1864" s="1">
        <v>2019</v>
      </c>
      <c r="H1864" s="1">
        <v>3</v>
      </c>
      <c r="I1864" s="1" t="s">
        <v>134</v>
      </c>
      <c r="J1864" s="1" t="s">
        <v>319</v>
      </c>
      <c r="K1864" s="1" t="s">
        <v>20</v>
      </c>
      <c r="L1864" s="1" t="s">
        <v>135</v>
      </c>
      <c r="M1864" s="1" t="s">
        <v>320</v>
      </c>
    </row>
    <row r="1865" spans="1:15" x14ac:dyDescent="0.25">
      <c r="A1865" s="1" t="s">
        <v>2531</v>
      </c>
      <c r="B1865" s="2">
        <v>43532</v>
      </c>
      <c r="C1865" s="1" t="s">
        <v>1442</v>
      </c>
      <c r="E1865" s="3">
        <v>7.5</v>
      </c>
      <c r="F1865" s="4">
        <v>7.5</v>
      </c>
      <c r="G1865" s="1">
        <v>2019</v>
      </c>
      <c r="H1865" s="1">
        <v>3</v>
      </c>
      <c r="I1865" s="1" t="s">
        <v>111</v>
      </c>
      <c r="J1865" s="1" t="s">
        <v>98</v>
      </c>
      <c r="K1865" s="1" t="s">
        <v>20</v>
      </c>
      <c r="L1865" s="1" t="s">
        <v>112</v>
      </c>
      <c r="M1865" s="1" t="s">
        <v>100</v>
      </c>
      <c r="O1865">
        <f>F1865*178</f>
        <v>1335</v>
      </c>
    </row>
    <row r="1866" spans="1:15" x14ac:dyDescent="0.25">
      <c r="A1866" s="1" t="s">
        <v>2531</v>
      </c>
      <c r="B1866" s="2">
        <v>43532</v>
      </c>
      <c r="C1866" s="1" t="s">
        <v>1442</v>
      </c>
      <c r="D1866" s="3">
        <v>20</v>
      </c>
      <c r="E1866" s="3">
        <v>7.5</v>
      </c>
      <c r="F1866" s="4">
        <v>6.25</v>
      </c>
      <c r="G1866" s="1">
        <v>2019</v>
      </c>
      <c r="H1866" s="1">
        <v>3</v>
      </c>
      <c r="I1866" s="1" t="s">
        <v>111</v>
      </c>
      <c r="J1866" s="1" t="s">
        <v>98</v>
      </c>
      <c r="K1866" s="1" t="s">
        <v>20</v>
      </c>
      <c r="L1866" s="1" t="s">
        <v>112</v>
      </c>
      <c r="M1866" s="1" t="s">
        <v>100</v>
      </c>
      <c r="O1866">
        <f>F1866*178</f>
        <v>1112.5</v>
      </c>
    </row>
    <row r="1867" spans="1:15" x14ac:dyDescent="0.25">
      <c r="A1867" s="1" t="s">
        <v>2532</v>
      </c>
      <c r="B1867" s="2">
        <v>43537</v>
      </c>
      <c r="C1867" s="1" t="s">
        <v>2533</v>
      </c>
      <c r="E1867" s="3">
        <v>105.63</v>
      </c>
      <c r="F1867" s="4">
        <v>105.63</v>
      </c>
      <c r="G1867" s="1">
        <v>2019</v>
      </c>
      <c r="H1867" s="1">
        <v>3</v>
      </c>
      <c r="I1867" s="1" t="s">
        <v>91</v>
      </c>
      <c r="J1867" s="1" t="s">
        <v>207</v>
      </c>
      <c r="K1867" s="1" t="s">
        <v>20</v>
      </c>
      <c r="L1867" s="1" t="s">
        <v>93</v>
      </c>
      <c r="M1867" s="1" t="s">
        <v>208</v>
      </c>
      <c r="O1867">
        <v>15000</v>
      </c>
    </row>
    <row r="1868" spans="1:15" x14ac:dyDescent="0.25">
      <c r="A1868" s="1" t="s">
        <v>363</v>
      </c>
      <c r="B1868" s="2">
        <v>43537</v>
      </c>
      <c r="C1868" s="1" t="s">
        <v>85</v>
      </c>
      <c r="E1868" s="3">
        <v>266.86</v>
      </c>
      <c r="F1868" s="4">
        <v>266.86</v>
      </c>
      <c r="G1868" s="1">
        <v>2019</v>
      </c>
      <c r="H1868" s="1">
        <v>3</v>
      </c>
      <c r="I1868" s="1" t="s">
        <v>86</v>
      </c>
      <c r="J1868" s="1" t="s">
        <v>41</v>
      </c>
      <c r="K1868" s="1" t="s">
        <v>20</v>
      </c>
      <c r="L1868" s="1" t="s">
        <v>87</v>
      </c>
      <c r="M1868" s="1" t="s">
        <v>43</v>
      </c>
      <c r="O1868">
        <f t="shared" ref="O1868:O1881" si="26">F1868/1.26</f>
        <v>211.79365079365081</v>
      </c>
    </row>
    <row r="1869" spans="1:15" x14ac:dyDescent="0.25">
      <c r="A1869" s="1" t="s">
        <v>363</v>
      </c>
      <c r="B1869" s="2">
        <v>43537</v>
      </c>
      <c r="C1869" s="1" t="s">
        <v>85</v>
      </c>
      <c r="E1869" s="3">
        <v>230.09</v>
      </c>
      <c r="F1869" s="4">
        <v>230.09</v>
      </c>
      <c r="G1869" s="1">
        <v>2019</v>
      </c>
      <c r="H1869" s="1">
        <v>3</v>
      </c>
      <c r="I1869" s="1" t="s">
        <v>86</v>
      </c>
      <c r="J1869" s="1" t="s">
        <v>41</v>
      </c>
      <c r="K1869" s="1" t="s">
        <v>20</v>
      </c>
      <c r="L1869" s="1" t="s">
        <v>87</v>
      </c>
      <c r="M1869" s="1" t="s">
        <v>43</v>
      </c>
      <c r="O1869">
        <f t="shared" si="26"/>
        <v>182.61111111111111</v>
      </c>
    </row>
    <row r="1870" spans="1:15" x14ac:dyDescent="0.25">
      <c r="A1870" s="1" t="s">
        <v>363</v>
      </c>
      <c r="B1870" s="2">
        <v>43537</v>
      </c>
      <c r="C1870" s="1" t="s">
        <v>85</v>
      </c>
      <c r="E1870" s="3">
        <v>201.45</v>
      </c>
      <c r="F1870" s="4">
        <v>201.45</v>
      </c>
      <c r="G1870" s="1">
        <v>2019</v>
      </c>
      <c r="H1870" s="1">
        <v>3</v>
      </c>
      <c r="I1870" s="1" t="s">
        <v>86</v>
      </c>
      <c r="J1870" s="1" t="s">
        <v>41</v>
      </c>
      <c r="K1870" s="1" t="s">
        <v>20</v>
      </c>
      <c r="L1870" s="1" t="s">
        <v>87</v>
      </c>
      <c r="M1870" s="1" t="s">
        <v>43</v>
      </c>
      <c r="O1870">
        <f t="shared" si="26"/>
        <v>159.88095238095238</v>
      </c>
    </row>
    <row r="1871" spans="1:15" x14ac:dyDescent="0.25">
      <c r="A1871" s="1" t="s">
        <v>363</v>
      </c>
      <c r="B1871" s="2">
        <v>43537</v>
      </c>
      <c r="C1871" s="1" t="s">
        <v>85</v>
      </c>
      <c r="E1871" s="3">
        <v>178.5</v>
      </c>
      <c r="F1871" s="4">
        <v>178.5</v>
      </c>
      <c r="G1871" s="1">
        <v>2019</v>
      </c>
      <c r="H1871" s="1">
        <v>3</v>
      </c>
      <c r="I1871" s="1" t="s">
        <v>86</v>
      </c>
      <c r="J1871" s="1" t="s">
        <v>41</v>
      </c>
      <c r="K1871" s="1" t="s">
        <v>20</v>
      </c>
      <c r="L1871" s="1" t="s">
        <v>87</v>
      </c>
      <c r="M1871" s="1" t="s">
        <v>43</v>
      </c>
      <c r="O1871">
        <f t="shared" si="26"/>
        <v>141.66666666666666</v>
      </c>
    </row>
    <row r="1872" spans="1:15" x14ac:dyDescent="0.25">
      <c r="A1872" s="1" t="s">
        <v>363</v>
      </c>
      <c r="B1872" s="2">
        <v>43537</v>
      </c>
      <c r="C1872" s="1" t="s">
        <v>85</v>
      </c>
      <c r="D1872" s="3">
        <v>20</v>
      </c>
      <c r="E1872" s="3">
        <v>163.83000000000001</v>
      </c>
      <c r="F1872" s="4">
        <v>136.52000000000001</v>
      </c>
      <c r="G1872" s="1">
        <v>2019</v>
      </c>
      <c r="H1872" s="1">
        <v>3</v>
      </c>
      <c r="I1872" s="1" t="s">
        <v>56</v>
      </c>
      <c r="J1872" s="1" t="s">
        <v>41</v>
      </c>
      <c r="K1872" s="1" t="s">
        <v>20</v>
      </c>
      <c r="L1872" s="1" t="s">
        <v>57</v>
      </c>
      <c r="M1872" s="1" t="s">
        <v>43</v>
      </c>
      <c r="O1872">
        <f t="shared" si="26"/>
        <v>108.34920634920636</v>
      </c>
    </row>
    <row r="1873" spans="1:15" x14ac:dyDescent="0.25">
      <c r="A1873" s="1" t="s">
        <v>363</v>
      </c>
      <c r="B1873" s="2">
        <v>43537</v>
      </c>
      <c r="C1873" s="1" t="s">
        <v>85</v>
      </c>
      <c r="D1873" s="3">
        <v>20</v>
      </c>
      <c r="E1873" s="3">
        <v>141.54</v>
      </c>
      <c r="F1873" s="4">
        <v>117.95</v>
      </c>
      <c r="G1873" s="1">
        <v>2019</v>
      </c>
      <c r="H1873" s="1">
        <v>3</v>
      </c>
      <c r="I1873" s="1" t="s">
        <v>34</v>
      </c>
      <c r="J1873" s="1" t="s">
        <v>41</v>
      </c>
      <c r="K1873" s="1" t="s">
        <v>20</v>
      </c>
      <c r="L1873" s="1" t="s">
        <v>36</v>
      </c>
      <c r="M1873" s="1" t="s">
        <v>43</v>
      </c>
      <c r="O1873">
        <f t="shared" si="26"/>
        <v>93.611111111111114</v>
      </c>
    </row>
    <row r="1874" spans="1:15" x14ac:dyDescent="0.25">
      <c r="A1874" s="1" t="s">
        <v>363</v>
      </c>
      <c r="B1874" s="2">
        <v>43537</v>
      </c>
      <c r="C1874" s="1" t="s">
        <v>85</v>
      </c>
      <c r="E1874" s="3">
        <v>107.16</v>
      </c>
      <c r="F1874" s="4">
        <v>107.16</v>
      </c>
      <c r="G1874" s="1">
        <v>2019</v>
      </c>
      <c r="H1874" s="1">
        <v>3</v>
      </c>
      <c r="I1874" s="1" t="s">
        <v>86</v>
      </c>
      <c r="J1874" s="1" t="s">
        <v>41</v>
      </c>
      <c r="K1874" s="1" t="s">
        <v>20</v>
      </c>
      <c r="L1874" s="1" t="s">
        <v>87</v>
      </c>
      <c r="M1874" s="1" t="s">
        <v>43</v>
      </c>
      <c r="O1874">
        <f t="shared" si="26"/>
        <v>85.047619047619051</v>
      </c>
    </row>
    <row r="1875" spans="1:15" x14ac:dyDescent="0.25">
      <c r="A1875" s="1" t="s">
        <v>363</v>
      </c>
      <c r="B1875" s="2">
        <v>43537</v>
      </c>
      <c r="C1875" s="1" t="s">
        <v>85</v>
      </c>
      <c r="E1875" s="3">
        <v>83.84</v>
      </c>
      <c r="F1875" s="4">
        <v>83.84</v>
      </c>
      <c r="G1875" s="1">
        <v>2019</v>
      </c>
      <c r="H1875" s="1">
        <v>3</v>
      </c>
      <c r="I1875" s="1" t="s">
        <v>86</v>
      </c>
      <c r="J1875" s="1" t="s">
        <v>41</v>
      </c>
      <c r="K1875" s="1" t="s">
        <v>20</v>
      </c>
      <c r="L1875" s="1" t="s">
        <v>87</v>
      </c>
      <c r="M1875" s="1" t="s">
        <v>43</v>
      </c>
      <c r="O1875">
        <f t="shared" si="26"/>
        <v>66.539682539682545</v>
      </c>
    </row>
    <row r="1876" spans="1:15" x14ac:dyDescent="0.25">
      <c r="A1876" s="1" t="s">
        <v>363</v>
      </c>
      <c r="B1876" s="2">
        <v>43537</v>
      </c>
      <c r="C1876" s="1" t="s">
        <v>85</v>
      </c>
      <c r="E1876" s="3">
        <v>78.78</v>
      </c>
      <c r="F1876" s="4">
        <v>78.78</v>
      </c>
      <c r="G1876" s="1">
        <v>2019</v>
      </c>
      <c r="H1876" s="1">
        <v>3</v>
      </c>
      <c r="I1876" s="1" t="s">
        <v>86</v>
      </c>
      <c r="J1876" s="1" t="s">
        <v>41</v>
      </c>
      <c r="K1876" s="1" t="s">
        <v>20</v>
      </c>
      <c r="L1876" s="1" t="s">
        <v>87</v>
      </c>
      <c r="M1876" s="1" t="s">
        <v>43</v>
      </c>
      <c r="O1876">
        <f t="shared" si="26"/>
        <v>62.523809523809526</v>
      </c>
    </row>
    <row r="1877" spans="1:15" x14ac:dyDescent="0.25">
      <c r="A1877" s="1" t="s">
        <v>363</v>
      </c>
      <c r="B1877" s="2">
        <v>43537</v>
      </c>
      <c r="C1877" s="1" t="s">
        <v>85</v>
      </c>
      <c r="E1877" s="3">
        <v>74.69</v>
      </c>
      <c r="F1877" s="4">
        <v>74.69</v>
      </c>
      <c r="G1877" s="1">
        <v>2019</v>
      </c>
      <c r="H1877" s="1">
        <v>3</v>
      </c>
      <c r="I1877" s="1" t="s">
        <v>86</v>
      </c>
      <c r="J1877" s="1" t="s">
        <v>41</v>
      </c>
      <c r="K1877" s="1" t="s">
        <v>20</v>
      </c>
      <c r="L1877" s="1" t="s">
        <v>87</v>
      </c>
      <c r="M1877" s="1" t="s">
        <v>43</v>
      </c>
      <c r="O1877">
        <f t="shared" si="26"/>
        <v>59.277777777777779</v>
      </c>
    </row>
    <row r="1878" spans="1:15" x14ac:dyDescent="0.25">
      <c r="A1878" s="1" t="s">
        <v>363</v>
      </c>
      <c r="B1878" s="2">
        <v>43537</v>
      </c>
      <c r="C1878" s="1" t="s">
        <v>85</v>
      </c>
      <c r="D1878" s="3">
        <v>20</v>
      </c>
      <c r="E1878" s="3">
        <v>83.51</v>
      </c>
      <c r="F1878" s="4">
        <v>69.59</v>
      </c>
      <c r="G1878" s="1">
        <v>2019</v>
      </c>
      <c r="H1878" s="1">
        <v>3</v>
      </c>
      <c r="I1878" s="1" t="s">
        <v>34</v>
      </c>
      <c r="J1878" s="1" t="s">
        <v>41</v>
      </c>
      <c r="K1878" s="1" t="s">
        <v>20</v>
      </c>
      <c r="L1878" s="1" t="s">
        <v>36</v>
      </c>
      <c r="M1878" s="1" t="s">
        <v>43</v>
      </c>
      <c r="O1878">
        <f t="shared" si="26"/>
        <v>55.230158730158735</v>
      </c>
    </row>
    <row r="1879" spans="1:15" x14ac:dyDescent="0.25">
      <c r="A1879" s="1" t="s">
        <v>2534</v>
      </c>
      <c r="B1879" s="2">
        <v>43537</v>
      </c>
      <c r="C1879" s="1" t="s">
        <v>85</v>
      </c>
      <c r="E1879" s="3">
        <v>66.83</v>
      </c>
      <c r="F1879" s="4">
        <v>66.83</v>
      </c>
      <c r="G1879" s="1">
        <v>2019</v>
      </c>
      <c r="H1879" s="1">
        <v>3</v>
      </c>
      <c r="I1879" s="1" t="s">
        <v>40</v>
      </c>
      <c r="J1879" s="1" t="s">
        <v>41</v>
      </c>
      <c r="K1879" s="1" t="s">
        <v>20</v>
      </c>
      <c r="L1879" s="1" t="s">
        <v>42</v>
      </c>
      <c r="M1879" s="1" t="s">
        <v>43</v>
      </c>
      <c r="O1879">
        <f t="shared" si="26"/>
        <v>53.039682539682538</v>
      </c>
    </row>
    <row r="1880" spans="1:15" x14ac:dyDescent="0.25">
      <c r="A1880" s="1" t="s">
        <v>363</v>
      </c>
      <c r="B1880" s="2">
        <v>43537</v>
      </c>
      <c r="C1880" s="1" t="s">
        <v>85</v>
      </c>
      <c r="E1880" s="3">
        <v>15.07</v>
      </c>
      <c r="F1880" s="4">
        <v>15.07</v>
      </c>
      <c r="G1880" s="1">
        <v>2019</v>
      </c>
      <c r="H1880" s="1">
        <v>3</v>
      </c>
      <c r="I1880" s="1" t="s">
        <v>86</v>
      </c>
      <c r="J1880" s="1" t="s">
        <v>41</v>
      </c>
      <c r="K1880" s="1" t="s">
        <v>20</v>
      </c>
      <c r="L1880" s="1" t="s">
        <v>87</v>
      </c>
      <c r="M1880" s="1" t="s">
        <v>43</v>
      </c>
      <c r="O1880">
        <f t="shared" si="26"/>
        <v>11.96031746031746</v>
      </c>
    </row>
    <row r="1881" spans="1:15" x14ac:dyDescent="0.25">
      <c r="A1881" s="1" t="s">
        <v>363</v>
      </c>
      <c r="B1881" s="2">
        <v>43537</v>
      </c>
      <c r="C1881" s="1" t="s">
        <v>85</v>
      </c>
      <c r="E1881" s="3">
        <v>3.2</v>
      </c>
      <c r="F1881" s="4">
        <v>3.2</v>
      </c>
      <c r="G1881" s="1">
        <v>2019</v>
      </c>
      <c r="H1881" s="1">
        <v>3</v>
      </c>
      <c r="I1881" s="1" t="s">
        <v>18</v>
      </c>
      <c r="J1881" s="1" t="s">
        <v>41</v>
      </c>
      <c r="K1881" s="1" t="s">
        <v>20</v>
      </c>
      <c r="L1881" s="1" t="s">
        <v>21</v>
      </c>
      <c r="M1881" s="1" t="s">
        <v>43</v>
      </c>
      <c r="O1881">
        <f t="shared" si="26"/>
        <v>2.53968253968254</v>
      </c>
    </row>
    <row r="1882" spans="1:15" x14ac:dyDescent="0.25">
      <c r="A1882" s="1" t="s">
        <v>372</v>
      </c>
      <c r="B1882" s="2">
        <v>43537</v>
      </c>
      <c r="C1882" s="1" t="s">
        <v>2535</v>
      </c>
      <c r="D1882" s="3">
        <v>20</v>
      </c>
      <c r="E1882" s="3">
        <v>191.53</v>
      </c>
      <c r="F1882" s="4">
        <v>159.61000000000001</v>
      </c>
      <c r="G1882" s="1">
        <v>2019</v>
      </c>
      <c r="H1882" s="1">
        <v>3</v>
      </c>
      <c r="I1882" s="1" t="s">
        <v>34</v>
      </c>
      <c r="J1882" s="1" t="s">
        <v>1106</v>
      </c>
      <c r="K1882" s="1" t="s">
        <v>20</v>
      </c>
      <c r="L1882" s="1" t="s">
        <v>36</v>
      </c>
      <c r="M1882" s="1" t="s">
        <v>1107</v>
      </c>
    </row>
    <row r="1883" spans="1:15" x14ac:dyDescent="0.25">
      <c r="A1883" s="1" t="s">
        <v>2536</v>
      </c>
      <c r="B1883" s="2">
        <v>43537</v>
      </c>
      <c r="C1883" s="1" t="s">
        <v>2537</v>
      </c>
      <c r="D1883" s="3">
        <v>20</v>
      </c>
      <c r="E1883" s="3">
        <v>19.989999999999998</v>
      </c>
      <c r="F1883" s="4">
        <v>16.66</v>
      </c>
      <c r="G1883" s="1">
        <v>2019</v>
      </c>
      <c r="H1883" s="1">
        <v>3</v>
      </c>
      <c r="I1883" s="1" t="s">
        <v>34</v>
      </c>
      <c r="J1883" s="1" t="s">
        <v>41</v>
      </c>
      <c r="K1883" s="1" t="s">
        <v>20</v>
      </c>
      <c r="L1883" s="1" t="s">
        <v>36</v>
      </c>
      <c r="M1883" s="1" t="s">
        <v>43</v>
      </c>
    </row>
    <row r="1884" spans="1:15" x14ac:dyDescent="0.25">
      <c r="A1884" s="1" t="s">
        <v>2538</v>
      </c>
      <c r="B1884" s="2">
        <v>43537</v>
      </c>
      <c r="C1884" s="1" t="s">
        <v>2537</v>
      </c>
      <c r="D1884" s="3">
        <v>20</v>
      </c>
      <c r="E1884" s="3">
        <v>39.979999999999997</v>
      </c>
      <c r="F1884" s="4">
        <v>33.32</v>
      </c>
      <c r="G1884" s="1">
        <v>2019</v>
      </c>
      <c r="H1884" s="1">
        <v>3</v>
      </c>
      <c r="I1884" s="1" t="s">
        <v>70</v>
      </c>
      <c r="J1884" s="1" t="s">
        <v>41</v>
      </c>
      <c r="K1884" s="1" t="s">
        <v>20</v>
      </c>
      <c r="L1884" s="1" t="s">
        <v>71</v>
      </c>
      <c r="M1884" s="1" t="s">
        <v>43</v>
      </c>
    </row>
    <row r="1885" spans="1:15" x14ac:dyDescent="0.25">
      <c r="A1885" s="1" t="s">
        <v>2539</v>
      </c>
      <c r="B1885" s="2">
        <v>43537</v>
      </c>
      <c r="C1885" s="1" t="s">
        <v>2540</v>
      </c>
      <c r="E1885" s="3">
        <v>133.44</v>
      </c>
      <c r="F1885" s="4">
        <v>133.44</v>
      </c>
      <c r="G1885" s="1">
        <v>2019</v>
      </c>
      <c r="H1885" s="1">
        <v>3</v>
      </c>
      <c r="I1885" s="1" t="s">
        <v>219</v>
      </c>
      <c r="J1885" s="1" t="s">
        <v>35</v>
      </c>
      <c r="K1885" s="1" t="s">
        <v>20</v>
      </c>
      <c r="L1885" s="1" t="s">
        <v>220</v>
      </c>
      <c r="M1885" s="1" t="s">
        <v>37</v>
      </c>
    </row>
    <row r="1886" spans="1:15" x14ac:dyDescent="0.25">
      <c r="A1886" s="1" t="s">
        <v>364</v>
      </c>
      <c r="B1886" s="2">
        <v>43537</v>
      </c>
      <c r="C1886" s="1" t="s">
        <v>1741</v>
      </c>
      <c r="D1886" s="3">
        <v>20</v>
      </c>
      <c r="E1886" s="3">
        <v>204.21</v>
      </c>
      <c r="F1886" s="4">
        <v>170.17</v>
      </c>
      <c r="G1886" s="1">
        <v>2019</v>
      </c>
      <c r="H1886" s="1">
        <v>3</v>
      </c>
      <c r="I1886" s="1" t="s">
        <v>34</v>
      </c>
      <c r="J1886" s="1" t="s">
        <v>237</v>
      </c>
      <c r="K1886" s="1" t="s">
        <v>20</v>
      </c>
      <c r="L1886" s="1" t="s">
        <v>36</v>
      </c>
      <c r="M1886" s="1" t="s">
        <v>238</v>
      </c>
      <c r="O1886">
        <f>F1886*25</f>
        <v>4254.25</v>
      </c>
    </row>
    <row r="1887" spans="1:15" x14ac:dyDescent="0.25">
      <c r="A1887" s="1" t="s">
        <v>2541</v>
      </c>
      <c r="B1887" s="2">
        <v>43537</v>
      </c>
      <c r="C1887" s="1" t="s">
        <v>2542</v>
      </c>
      <c r="E1887" s="3">
        <v>32.880000000000003</v>
      </c>
      <c r="F1887" s="4">
        <v>32.880000000000003</v>
      </c>
      <c r="G1887" s="1">
        <v>2019</v>
      </c>
      <c r="H1887" s="1">
        <v>3</v>
      </c>
      <c r="I1887" s="1" t="s">
        <v>97</v>
      </c>
      <c r="J1887" s="1" t="s">
        <v>35</v>
      </c>
      <c r="K1887" s="1" t="s">
        <v>20</v>
      </c>
      <c r="L1887" s="1" t="s">
        <v>99</v>
      </c>
      <c r="M1887" s="1" t="s">
        <v>37</v>
      </c>
    </row>
    <row r="1888" spans="1:15" x14ac:dyDescent="0.25">
      <c r="A1888" s="1" t="s">
        <v>363</v>
      </c>
      <c r="B1888" s="2">
        <v>43537</v>
      </c>
      <c r="C1888" s="1" t="s">
        <v>477</v>
      </c>
      <c r="E1888" s="3">
        <v>49.46</v>
      </c>
      <c r="F1888" s="4">
        <v>49.46</v>
      </c>
      <c r="G1888" s="1">
        <v>2019</v>
      </c>
      <c r="H1888" s="1">
        <v>3</v>
      </c>
      <c r="I1888" s="1" t="s">
        <v>86</v>
      </c>
      <c r="J1888" s="1" t="s">
        <v>478</v>
      </c>
      <c r="K1888" s="1" t="s">
        <v>20</v>
      </c>
      <c r="L1888" s="1" t="s">
        <v>87</v>
      </c>
      <c r="M1888" s="1" t="s">
        <v>479</v>
      </c>
      <c r="O1888">
        <f>F1888*778</f>
        <v>38479.879999999997</v>
      </c>
    </row>
    <row r="1889" spans="1:15" x14ac:dyDescent="0.25">
      <c r="A1889" s="1" t="s">
        <v>2543</v>
      </c>
      <c r="B1889" s="2">
        <v>43537</v>
      </c>
      <c r="C1889" s="1" t="s">
        <v>2544</v>
      </c>
      <c r="E1889" s="3">
        <v>24.59</v>
      </c>
      <c r="F1889" s="4">
        <v>24.59</v>
      </c>
      <c r="G1889" s="1">
        <v>2019</v>
      </c>
      <c r="H1889" s="1">
        <v>3</v>
      </c>
      <c r="I1889" s="1" t="s">
        <v>219</v>
      </c>
      <c r="J1889" s="1" t="s">
        <v>35</v>
      </c>
      <c r="K1889" s="1" t="s">
        <v>20</v>
      </c>
      <c r="L1889" s="1" t="s">
        <v>220</v>
      </c>
      <c r="M1889" s="1" t="s">
        <v>37</v>
      </c>
    </row>
    <row r="1890" spans="1:15" x14ac:dyDescent="0.25">
      <c r="A1890" s="1" t="s">
        <v>2545</v>
      </c>
      <c r="B1890" s="2">
        <v>43537</v>
      </c>
      <c r="C1890" s="1" t="s">
        <v>2546</v>
      </c>
      <c r="E1890" s="3">
        <v>341.91</v>
      </c>
      <c r="F1890" s="4">
        <v>341.91</v>
      </c>
      <c r="G1890" s="1">
        <v>2019</v>
      </c>
      <c r="H1890" s="1">
        <v>3</v>
      </c>
      <c r="I1890" s="1" t="s">
        <v>86</v>
      </c>
      <c r="J1890" s="1" t="s">
        <v>35</v>
      </c>
      <c r="K1890" s="1" t="s">
        <v>20</v>
      </c>
      <c r="L1890" s="1" t="s">
        <v>87</v>
      </c>
      <c r="M1890" s="1" t="s">
        <v>37</v>
      </c>
    </row>
    <row r="1891" spans="1:15" x14ac:dyDescent="0.25">
      <c r="A1891" s="1" t="s">
        <v>2547</v>
      </c>
      <c r="B1891" s="2">
        <v>43537</v>
      </c>
      <c r="C1891" s="1" t="s">
        <v>2548</v>
      </c>
      <c r="E1891" s="3">
        <v>121.77</v>
      </c>
      <c r="F1891" s="4">
        <v>121.77</v>
      </c>
      <c r="G1891" s="1">
        <v>2019</v>
      </c>
      <c r="H1891" s="1">
        <v>3</v>
      </c>
      <c r="I1891" s="1" t="s">
        <v>40</v>
      </c>
      <c r="J1891" s="1" t="s">
        <v>35</v>
      </c>
      <c r="K1891" s="1" t="s">
        <v>20</v>
      </c>
      <c r="L1891" s="1" t="s">
        <v>42</v>
      </c>
      <c r="M1891" s="1" t="s">
        <v>37</v>
      </c>
    </row>
    <row r="1892" spans="1:15" x14ac:dyDescent="0.25">
      <c r="A1892" s="1" t="s">
        <v>363</v>
      </c>
      <c r="B1892" s="2">
        <v>43537</v>
      </c>
      <c r="C1892" s="1" t="s">
        <v>368</v>
      </c>
      <c r="E1892" s="3">
        <v>84.75</v>
      </c>
      <c r="F1892" s="4">
        <v>84.75</v>
      </c>
      <c r="G1892" s="1">
        <v>2019</v>
      </c>
      <c r="H1892" s="1">
        <v>3</v>
      </c>
      <c r="I1892" s="1" t="s">
        <v>86</v>
      </c>
      <c r="J1892" s="1" t="s">
        <v>369</v>
      </c>
      <c r="K1892" s="1" t="s">
        <v>20</v>
      </c>
      <c r="L1892" s="1" t="s">
        <v>87</v>
      </c>
      <c r="M1892" s="1" t="s">
        <v>370</v>
      </c>
      <c r="O1892">
        <f>F1892*120</f>
        <v>10170</v>
      </c>
    </row>
    <row r="1893" spans="1:15" x14ac:dyDescent="0.25">
      <c r="A1893" s="1" t="s">
        <v>2549</v>
      </c>
      <c r="B1893" s="2">
        <v>43537</v>
      </c>
      <c r="C1893" s="1" t="s">
        <v>2550</v>
      </c>
      <c r="E1893" s="3">
        <v>86.49</v>
      </c>
      <c r="F1893" s="4">
        <v>86.49</v>
      </c>
      <c r="G1893" s="1">
        <v>2019</v>
      </c>
      <c r="H1893" s="1">
        <v>3</v>
      </c>
      <c r="I1893" s="1" t="s">
        <v>91</v>
      </c>
      <c r="J1893" s="1" t="s">
        <v>98</v>
      </c>
      <c r="K1893" s="1" t="s">
        <v>20</v>
      </c>
      <c r="L1893" s="1" t="s">
        <v>93</v>
      </c>
      <c r="M1893" s="1" t="s">
        <v>100</v>
      </c>
    </row>
    <row r="1894" spans="1:15" x14ac:dyDescent="0.25">
      <c r="A1894" s="1" t="s">
        <v>2551</v>
      </c>
      <c r="B1894" s="2">
        <v>43537</v>
      </c>
      <c r="C1894" s="1" t="s">
        <v>2552</v>
      </c>
      <c r="D1894" s="3">
        <v>20</v>
      </c>
      <c r="E1894" s="3">
        <v>366.78</v>
      </c>
      <c r="F1894" s="4">
        <v>305.64999999999998</v>
      </c>
      <c r="G1894" s="1">
        <v>2019</v>
      </c>
      <c r="H1894" s="1">
        <v>3</v>
      </c>
      <c r="I1894" s="1" t="s">
        <v>34</v>
      </c>
      <c r="J1894" s="1" t="s">
        <v>237</v>
      </c>
      <c r="K1894" s="1" t="s">
        <v>20</v>
      </c>
      <c r="L1894" s="1" t="s">
        <v>36</v>
      </c>
      <c r="M1894" s="1" t="s">
        <v>238</v>
      </c>
    </row>
    <row r="1895" spans="1:15" x14ac:dyDescent="0.25">
      <c r="A1895" s="1" t="s">
        <v>2553</v>
      </c>
      <c r="B1895" s="2">
        <v>43537</v>
      </c>
      <c r="C1895" s="1" t="s">
        <v>2554</v>
      </c>
      <c r="D1895" s="3">
        <v>20</v>
      </c>
      <c r="E1895" s="3">
        <v>46.28</v>
      </c>
      <c r="F1895" s="4">
        <v>38.57</v>
      </c>
      <c r="G1895" s="1">
        <v>2019</v>
      </c>
      <c r="H1895" s="1">
        <v>3</v>
      </c>
      <c r="I1895" s="1" t="s">
        <v>56</v>
      </c>
      <c r="J1895" s="1" t="s">
        <v>35</v>
      </c>
      <c r="K1895" s="1" t="s">
        <v>20</v>
      </c>
      <c r="L1895" s="1" t="s">
        <v>57</v>
      </c>
      <c r="M1895" s="1" t="s">
        <v>37</v>
      </c>
    </row>
    <row r="1896" spans="1:15" x14ac:dyDescent="0.25">
      <c r="A1896" s="1" t="s">
        <v>2555</v>
      </c>
      <c r="B1896" s="2">
        <v>43537</v>
      </c>
      <c r="C1896" s="1" t="s">
        <v>2556</v>
      </c>
      <c r="D1896" s="3">
        <v>20</v>
      </c>
      <c r="E1896" s="3">
        <v>333.84</v>
      </c>
      <c r="F1896" s="4">
        <v>278.2</v>
      </c>
      <c r="G1896" s="1">
        <v>2019</v>
      </c>
      <c r="H1896" s="1">
        <v>3</v>
      </c>
      <c r="I1896" s="1" t="s">
        <v>34</v>
      </c>
      <c r="J1896" s="1" t="s">
        <v>237</v>
      </c>
      <c r="K1896" s="1" t="s">
        <v>20</v>
      </c>
      <c r="L1896" s="1" t="s">
        <v>36</v>
      </c>
      <c r="M1896" s="1" t="s">
        <v>238</v>
      </c>
      <c r="O1896">
        <f>F1896*1850</f>
        <v>514670</v>
      </c>
    </row>
    <row r="1897" spans="1:15" x14ac:dyDescent="0.25">
      <c r="A1897" s="1" t="s">
        <v>2557</v>
      </c>
      <c r="B1897" s="2">
        <v>43537</v>
      </c>
      <c r="C1897" s="1" t="s">
        <v>2558</v>
      </c>
      <c r="D1897" s="3">
        <v>20</v>
      </c>
      <c r="E1897" s="3">
        <v>423.36</v>
      </c>
      <c r="F1897" s="4">
        <v>352.8</v>
      </c>
      <c r="G1897" s="1">
        <v>2019</v>
      </c>
      <c r="H1897" s="1">
        <v>3</v>
      </c>
      <c r="I1897" s="1" t="s">
        <v>111</v>
      </c>
      <c r="J1897" s="1" t="s">
        <v>35</v>
      </c>
      <c r="K1897" s="1" t="s">
        <v>20</v>
      </c>
      <c r="L1897" s="1" t="s">
        <v>112</v>
      </c>
      <c r="M1897" s="1" t="s">
        <v>37</v>
      </c>
    </row>
    <row r="1898" spans="1:15" x14ac:dyDescent="0.25">
      <c r="A1898" s="1" t="s">
        <v>371</v>
      </c>
      <c r="B1898" s="2">
        <v>43537</v>
      </c>
      <c r="C1898" s="1" t="s">
        <v>2559</v>
      </c>
      <c r="D1898" s="3">
        <v>20</v>
      </c>
      <c r="E1898" s="3">
        <v>21.47</v>
      </c>
      <c r="F1898" s="4">
        <v>17.89</v>
      </c>
      <c r="G1898" s="1">
        <v>2019</v>
      </c>
      <c r="H1898" s="1">
        <v>3</v>
      </c>
      <c r="I1898" s="1" t="s">
        <v>34</v>
      </c>
      <c r="J1898" s="1" t="s">
        <v>1106</v>
      </c>
      <c r="K1898" s="1" t="s">
        <v>20</v>
      </c>
      <c r="L1898" s="1" t="s">
        <v>36</v>
      </c>
      <c r="M1898" s="1" t="s">
        <v>1107</v>
      </c>
    </row>
    <row r="1899" spans="1:15" x14ac:dyDescent="0.25">
      <c r="A1899" s="1" t="s">
        <v>2560</v>
      </c>
      <c r="B1899" s="2">
        <v>43538</v>
      </c>
      <c r="C1899" s="1" t="s">
        <v>2561</v>
      </c>
      <c r="D1899" s="3">
        <v>20</v>
      </c>
      <c r="E1899" s="3">
        <v>32.28</v>
      </c>
      <c r="F1899" s="4">
        <v>26.9</v>
      </c>
      <c r="G1899" s="1">
        <v>2019</v>
      </c>
      <c r="H1899" s="1">
        <v>3</v>
      </c>
      <c r="I1899" s="1" t="s">
        <v>70</v>
      </c>
      <c r="J1899" s="1" t="s">
        <v>35</v>
      </c>
      <c r="K1899" s="1" t="s">
        <v>20</v>
      </c>
      <c r="L1899" s="1" t="s">
        <v>71</v>
      </c>
      <c r="M1899" s="1" t="s">
        <v>37</v>
      </c>
    </row>
    <row r="1900" spans="1:15" x14ac:dyDescent="0.25">
      <c r="A1900" s="1" t="s">
        <v>2562</v>
      </c>
      <c r="B1900" s="2">
        <v>43538</v>
      </c>
      <c r="C1900" s="1" t="s">
        <v>2563</v>
      </c>
      <c r="D1900" s="3">
        <v>20</v>
      </c>
      <c r="E1900" s="3">
        <v>25.56</v>
      </c>
      <c r="F1900" s="4">
        <v>21.3</v>
      </c>
      <c r="G1900" s="1">
        <v>2019</v>
      </c>
      <c r="H1900" s="1">
        <v>3</v>
      </c>
      <c r="I1900" s="1" t="s">
        <v>34</v>
      </c>
      <c r="J1900" s="1" t="s">
        <v>98</v>
      </c>
      <c r="K1900" s="1" t="s">
        <v>20</v>
      </c>
      <c r="L1900" s="1" t="s">
        <v>36</v>
      </c>
      <c r="M1900" s="1" t="s">
        <v>100</v>
      </c>
    </row>
    <row r="1901" spans="1:15" x14ac:dyDescent="0.25">
      <c r="A1901" s="1" t="s">
        <v>2564</v>
      </c>
      <c r="B1901" s="2">
        <v>43538</v>
      </c>
      <c r="C1901" s="1" t="s">
        <v>1311</v>
      </c>
      <c r="E1901" s="3">
        <v>261.3</v>
      </c>
      <c r="F1901" s="4">
        <v>261.3</v>
      </c>
      <c r="G1901" s="1">
        <v>2019</v>
      </c>
      <c r="H1901" s="1">
        <v>3</v>
      </c>
      <c r="I1901" s="1" t="s">
        <v>24</v>
      </c>
      <c r="J1901" s="1" t="s">
        <v>25</v>
      </c>
      <c r="K1901" s="1" t="s">
        <v>20</v>
      </c>
      <c r="L1901" s="1" t="s">
        <v>26</v>
      </c>
      <c r="M1901" s="1" t="s">
        <v>27</v>
      </c>
      <c r="O1901">
        <f>F1901*3.6</f>
        <v>940.68000000000006</v>
      </c>
    </row>
    <row r="1902" spans="1:15" x14ac:dyDescent="0.25">
      <c r="A1902" s="1" t="s">
        <v>2565</v>
      </c>
      <c r="B1902" s="2">
        <v>43538</v>
      </c>
      <c r="C1902" s="1" t="s">
        <v>2566</v>
      </c>
      <c r="E1902" s="3">
        <v>151.82</v>
      </c>
      <c r="F1902" s="4">
        <v>151.82</v>
      </c>
      <c r="G1902" s="1">
        <v>2019</v>
      </c>
      <c r="H1902" s="1">
        <v>3</v>
      </c>
      <c r="I1902" s="1" t="s">
        <v>30</v>
      </c>
      <c r="J1902" s="1" t="s">
        <v>25</v>
      </c>
      <c r="K1902" s="1" t="s">
        <v>20</v>
      </c>
      <c r="L1902" s="1" t="s">
        <v>31</v>
      </c>
      <c r="M1902" s="1" t="s">
        <v>27</v>
      </c>
    </row>
    <row r="1903" spans="1:15" x14ac:dyDescent="0.25">
      <c r="A1903" s="1" t="s">
        <v>2567</v>
      </c>
      <c r="B1903" s="2">
        <v>43538</v>
      </c>
      <c r="C1903" s="1" t="s">
        <v>2568</v>
      </c>
      <c r="D1903" s="3">
        <v>20</v>
      </c>
      <c r="E1903" s="3">
        <v>259.5</v>
      </c>
      <c r="F1903" s="4">
        <v>216.25</v>
      </c>
      <c r="G1903" s="1">
        <v>2019</v>
      </c>
      <c r="H1903" s="1">
        <v>3</v>
      </c>
      <c r="I1903" s="1" t="s">
        <v>134</v>
      </c>
      <c r="J1903" s="1" t="s">
        <v>35</v>
      </c>
      <c r="K1903" s="1" t="s">
        <v>20</v>
      </c>
      <c r="L1903" s="1" t="s">
        <v>135</v>
      </c>
      <c r="M1903" s="1" t="s">
        <v>37</v>
      </c>
    </row>
    <row r="1904" spans="1:15" x14ac:dyDescent="0.25">
      <c r="A1904" s="1" t="s">
        <v>2569</v>
      </c>
      <c r="B1904" s="2">
        <v>43538</v>
      </c>
      <c r="C1904" s="1" t="s">
        <v>2570</v>
      </c>
      <c r="E1904" s="3">
        <v>201.07</v>
      </c>
      <c r="F1904" s="4">
        <v>201.07</v>
      </c>
      <c r="G1904" s="1">
        <v>2019</v>
      </c>
      <c r="H1904" s="1">
        <v>3</v>
      </c>
      <c r="I1904" s="1" t="s">
        <v>1606</v>
      </c>
      <c r="J1904" s="1" t="s">
        <v>35</v>
      </c>
      <c r="K1904" s="1" t="s">
        <v>20</v>
      </c>
      <c r="L1904" s="1" t="s">
        <v>1607</v>
      </c>
      <c r="M1904" s="1" t="s">
        <v>37</v>
      </c>
    </row>
    <row r="1905" spans="1:15" x14ac:dyDescent="0.25">
      <c r="A1905" s="1" t="s">
        <v>2571</v>
      </c>
      <c r="B1905" s="2">
        <v>43538</v>
      </c>
      <c r="C1905" s="1" t="s">
        <v>2572</v>
      </c>
      <c r="E1905" s="3">
        <v>312.39999999999998</v>
      </c>
      <c r="F1905" s="4">
        <v>312.39999999999998</v>
      </c>
      <c r="G1905" s="1">
        <v>2019</v>
      </c>
      <c r="H1905" s="1">
        <v>3</v>
      </c>
      <c r="I1905" s="1" t="s">
        <v>86</v>
      </c>
      <c r="J1905" s="1" t="s">
        <v>35</v>
      </c>
      <c r="K1905" s="1" t="s">
        <v>20</v>
      </c>
      <c r="L1905" s="1" t="s">
        <v>87</v>
      </c>
      <c r="M1905" s="1" t="s">
        <v>37</v>
      </c>
    </row>
    <row r="1906" spans="1:15" x14ac:dyDescent="0.25">
      <c r="A1906" s="1" t="s">
        <v>2573</v>
      </c>
      <c r="B1906" s="2">
        <v>43538</v>
      </c>
      <c r="C1906" s="1" t="s">
        <v>2574</v>
      </c>
      <c r="D1906" s="3">
        <v>20</v>
      </c>
      <c r="E1906" s="3">
        <v>100.8</v>
      </c>
      <c r="F1906" s="4">
        <v>84</v>
      </c>
      <c r="G1906" s="1">
        <v>2019</v>
      </c>
      <c r="H1906" s="1">
        <v>3</v>
      </c>
      <c r="I1906" s="1" t="s">
        <v>34</v>
      </c>
      <c r="J1906" s="1" t="s">
        <v>35</v>
      </c>
      <c r="K1906" s="1" t="s">
        <v>20</v>
      </c>
      <c r="L1906" s="1" t="s">
        <v>36</v>
      </c>
      <c r="M1906" s="1" t="s">
        <v>37</v>
      </c>
    </row>
    <row r="1907" spans="1:15" x14ac:dyDescent="0.25">
      <c r="A1907" s="1" t="s">
        <v>2575</v>
      </c>
      <c r="B1907" s="2">
        <v>43538</v>
      </c>
      <c r="C1907" s="1" t="s">
        <v>2576</v>
      </c>
      <c r="E1907" s="3">
        <v>38.659999999999997</v>
      </c>
      <c r="F1907" s="4">
        <v>38.659999999999997</v>
      </c>
      <c r="G1907" s="1">
        <v>2019</v>
      </c>
      <c r="H1907" s="1">
        <v>3</v>
      </c>
      <c r="I1907" s="1" t="s">
        <v>91</v>
      </c>
      <c r="J1907" s="1" t="s">
        <v>35</v>
      </c>
      <c r="K1907" s="1" t="s">
        <v>20</v>
      </c>
      <c r="L1907" s="1" t="s">
        <v>93</v>
      </c>
      <c r="M1907" s="1" t="s">
        <v>37</v>
      </c>
      <c r="O1907">
        <f>F1907*26.6</f>
        <v>1028.356</v>
      </c>
    </row>
    <row r="1908" spans="1:15" x14ac:dyDescent="0.25">
      <c r="A1908" s="1" t="s">
        <v>2577</v>
      </c>
      <c r="B1908" s="2">
        <v>43538</v>
      </c>
      <c r="C1908" s="1" t="s">
        <v>2578</v>
      </c>
      <c r="E1908" s="3">
        <v>77.72</v>
      </c>
      <c r="F1908" s="4">
        <v>77.72</v>
      </c>
      <c r="G1908" s="1">
        <v>2019</v>
      </c>
      <c r="H1908" s="1">
        <v>3</v>
      </c>
      <c r="I1908" s="1" t="s">
        <v>150</v>
      </c>
      <c r="J1908" s="1" t="s">
        <v>51</v>
      </c>
      <c r="K1908" s="1" t="s">
        <v>20</v>
      </c>
      <c r="L1908" s="1" t="s">
        <v>151</v>
      </c>
      <c r="M1908" s="1" t="s">
        <v>53</v>
      </c>
      <c r="O1908">
        <f>F1908*8.3</f>
        <v>645.07600000000002</v>
      </c>
    </row>
    <row r="1909" spans="1:15" x14ac:dyDescent="0.25">
      <c r="A1909" s="1" t="s">
        <v>2579</v>
      </c>
      <c r="B1909" s="2">
        <v>43538</v>
      </c>
      <c r="C1909" s="1" t="s">
        <v>2580</v>
      </c>
      <c r="D1909" s="3">
        <v>20</v>
      </c>
      <c r="E1909" s="3">
        <v>11.23</v>
      </c>
      <c r="F1909" s="4">
        <v>9.36</v>
      </c>
      <c r="G1909" s="1">
        <v>2019</v>
      </c>
      <c r="H1909" s="1">
        <v>3</v>
      </c>
      <c r="I1909" s="1" t="s">
        <v>34</v>
      </c>
      <c r="J1909" s="1" t="s">
        <v>378</v>
      </c>
      <c r="K1909" s="1" t="s">
        <v>20</v>
      </c>
      <c r="L1909" s="1" t="s">
        <v>36</v>
      </c>
      <c r="M1909" s="1" t="s">
        <v>379</v>
      </c>
    </row>
    <row r="1910" spans="1:15" x14ac:dyDescent="0.25">
      <c r="A1910" s="1" t="s">
        <v>2581</v>
      </c>
      <c r="B1910" s="2">
        <v>43538</v>
      </c>
      <c r="C1910" s="1" t="s">
        <v>510</v>
      </c>
      <c r="D1910" s="3">
        <v>20</v>
      </c>
      <c r="E1910" s="3">
        <v>42.85</v>
      </c>
      <c r="F1910" s="4">
        <v>35.71</v>
      </c>
      <c r="G1910" s="1">
        <v>2019</v>
      </c>
      <c r="H1910" s="1">
        <v>3</v>
      </c>
      <c r="I1910" s="1" t="s">
        <v>56</v>
      </c>
      <c r="J1910" s="1" t="s">
        <v>98</v>
      </c>
      <c r="K1910" s="1" t="s">
        <v>20</v>
      </c>
      <c r="L1910" s="1" t="s">
        <v>57</v>
      </c>
      <c r="M1910" s="1" t="s">
        <v>100</v>
      </c>
    </row>
    <row r="1911" spans="1:15" x14ac:dyDescent="0.25">
      <c r="A1911" s="1" t="s">
        <v>2582</v>
      </c>
      <c r="B1911" s="2">
        <v>43538</v>
      </c>
      <c r="C1911" s="1" t="s">
        <v>2583</v>
      </c>
      <c r="E1911" s="3">
        <v>33.94</v>
      </c>
      <c r="F1911" s="4">
        <v>33.94</v>
      </c>
      <c r="G1911" s="1">
        <v>2019</v>
      </c>
      <c r="H1911" s="1">
        <v>3</v>
      </c>
      <c r="I1911" s="1" t="s">
        <v>40</v>
      </c>
      <c r="J1911" s="1" t="s">
        <v>98</v>
      </c>
      <c r="K1911" s="1" t="s">
        <v>20</v>
      </c>
      <c r="L1911" s="1" t="s">
        <v>42</v>
      </c>
      <c r="M1911" s="1" t="s">
        <v>100</v>
      </c>
    </row>
    <row r="1912" spans="1:15" x14ac:dyDescent="0.25">
      <c r="A1912" s="1" t="s">
        <v>2584</v>
      </c>
      <c r="B1912" s="2">
        <v>43538</v>
      </c>
      <c r="C1912" s="1" t="s">
        <v>2585</v>
      </c>
      <c r="E1912" s="3">
        <v>16.46</v>
      </c>
      <c r="F1912" s="4">
        <v>16.46</v>
      </c>
      <c r="G1912" s="1">
        <v>2019</v>
      </c>
      <c r="H1912" s="1">
        <v>3</v>
      </c>
      <c r="I1912" s="1" t="s">
        <v>86</v>
      </c>
      <c r="J1912" s="1" t="s">
        <v>35</v>
      </c>
      <c r="K1912" s="1" t="s">
        <v>20</v>
      </c>
      <c r="L1912" s="1" t="s">
        <v>87</v>
      </c>
      <c r="M1912" s="1" t="s">
        <v>37</v>
      </c>
    </row>
    <row r="1913" spans="1:15" x14ac:dyDescent="0.25">
      <c r="A1913" s="1" t="s">
        <v>2586</v>
      </c>
      <c r="B1913" s="2">
        <v>43538</v>
      </c>
      <c r="C1913" s="1" t="s">
        <v>2587</v>
      </c>
      <c r="E1913" s="3">
        <v>86.4</v>
      </c>
      <c r="F1913" s="4">
        <v>86.4</v>
      </c>
      <c r="G1913" s="1">
        <v>2019</v>
      </c>
      <c r="H1913" s="1">
        <v>3</v>
      </c>
      <c r="I1913" s="1" t="s">
        <v>86</v>
      </c>
      <c r="J1913" s="1" t="s">
        <v>35</v>
      </c>
      <c r="K1913" s="1" t="s">
        <v>20</v>
      </c>
      <c r="L1913" s="1" t="s">
        <v>87</v>
      </c>
      <c r="M1913" s="1" t="s">
        <v>37</v>
      </c>
    </row>
    <row r="1914" spans="1:15" x14ac:dyDescent="0.25">
      <c r="A1914" s="1" t="s">
        <v>2588</v>
      </c>
      <c r="B1914" s="2">
        <v>43538</v>
      </c>
      <c r="C1914" s="1" t="s">
        <v>2589</v>
      </c>
      <c r="D1914" s="3">
        <v>20</v>
      </c>
      <c r="E1914" s="3">
        <v>52.54</v>
      </c>
      <c r="F1914" s="4">
        <v>43.78</v>
      </c>
      <c r="G1914" s="1">
        <v>2019</v>
      </c>
      <c r="H1914" s="1">
        <v>3</v>
      </c>
      <c r="I1914" s="1" t="s">
        <v>56</v>
      </c>
      <c r="J1914" s="1" t="s">
        <v>35</v>
      </c>
      <c r="K1914" s="1" t="s">
        <v>20</v>
      </c>
      <c r="L1914" s="1" t="s">
        <v>57</v>
      </c>
      <c r="M1914" s="1" t="s">
        <v>37</v>
      </c>
    </row>
    <row r="1915" spans="1:15" x14ac:dyDescent="0.25">
      <c r="A1915" s="1" t="s">
        <v>388</v>
      </c>
      <c r="B1915" s="2">
        <v>43538</v>
      </c>
      <c r="C1915" s="1" t="s">
        <v>285</v>
      </c>
      <c r="D1915" s="3">
        <v>20</v>
      </c>
      <c r="E1915" s="3">
        <v>27.6</v>
      </c>
      <c r="F1915" s="4">
        <v>23</v>
      </c>
      <c r="G1915" s="1">
        <v>2019</v>
      </c>
      <c r="H1915" s="1">
        <v>3</v>
      </c>
      <c r="I1915" s="1" t="s">
        <v>70</v>
      </c>
      <c r="J1915" s="1" t="s">
        <v>35</v>
      </c>
      <c r="K1915" s="1" t="s">
        <v>20</v>
      </c>
      <c r="L1915" s="1" t="s">
        <v>71</v>
      </c>
      <c r="M1915" s="1" t="s">
        <v>37</v>
      </c>
      <c r="O1915">
        <f>F1915*66.37</f>
        <v>1526.5100000000002</v>
      </c>
    </row>
    <row r="1916" spans="1:15" x14ac:dyDescent="0.25">
      <c r="A1916" s="1" t="s">
        <v>2590</v>
      </c>
      <c r="B1916" s="2">
        <v>43538</v>
      </c>
      <c r="C1916" s="1" t="s">
        <v>2591</v>
      </c>
      <c r="D1916" s="3">
        <v>20</v>
      </c>
      <c r="E1916" s="3">
        <v>649.92999999999995</v>
      </c>
      <c r="F1916" s="4">
        <v>541.61</v>
      </c>
      <c r="G1916" s="1">
        <v>2019</v>
      </c>
      <c r="H1916" s="1">
        <v>3</v>
      </c>
      <c r="I1916" s="1" t="s">
        <v>34</v>
      </c>
      <c r="J1916" s="1" t="s">
        <v>237</v>
      </c>
      <c r="K1916" s="1" t="s">
        <v>20</v>
      </c>
      <c r="L1916" s="1" t="s">
        <v>36</v>
      </c>
      <c r="M1916" s="1" t="s">
        <v>238</v>
      </c>
    </row>
    <row r="1917" spans="1:15" x14ac:dyDescent="0.25">
      <c r="A1917" s="1" t="s">
        <v>420</v>
      </c>
      <c r="B1917" s="2">
        <v>43539</v>
      </c>
      <c r="C1917" s="1" t="s">
        <v>2592</v>
      </c>
      <c r="E1917" s="3">
        <v>46.28</v>
      </c>
      <c r="F1917" s="4">
        <v>46.28</v>
      </c>
      <c r="G1917" s="1">
        <v>2019</v>
      </c>
      <c r="H1917" s="1">
        <v>3</v>
      </c>
      <c r="I1917" s="1" t="s">
        <v>30</v>
      </c>
      <c r="J1917" s="1" t="s">
        <v>25</v>
      </c>
      <c r="K1917" s="1" t="s">
        <v>20</v>
      </c>
      <c r="L1917" s="1" t="s">
        <v>31</v>
      </c>
      <c r="M1917" s="1" t="s">
        <v>27</v>
      </c>
    </row>
    <row r="1918" spans="1:15" x14ac:dyDescent="0.25">
      <c r="A1918" s="1" t="s">
        <v>398</v>
      </c>
      <c r="B1918" s="2">
        <v>43539</v>
      </c>
      <c r="C1918" s="1" t="s">
        <v>2313</v>
      </c>
      <c r="E1918" s="3">
        <v>74.150000000000006</v>
      </c>
      <c r="F1918" s="4">
        <v>74.150000000000006</v>
      </c>
      <c r="G1918" s="1">
        <v>2019</v>
      </c>
      <c r="H1918" s="1">
        <v>3</v>
      </c>
      <c r="I1918" s="1" t="s">
        <v>30</v>
      </c>
      <c r="J1918" s="1" t="s">
        <v>25</v>
      </c>
      <c r="K1918" s="1" t="s">
        <v>20</v>
      </c>
      <c r="L1918" s="1" t="s">
        <v>31</v>
      </c>
      <c r="M1918" s="1" t="s">
        <v>27</v>
      </c>
    </row>
    <row r="1919" spans="1:15" x14ac:dyDescent="0.25">
      <c r="A1919" s="1" t="s">
        <v>2593</v>
      </c>
      <c r="B1919" s="2">
        <v>43539</v>
      </c>
      <c r="C1919" s="1" t="s">
        <v>7910</v>
      </c>
      <c r="E1919" s="3">
        <v>24</v>
      </c>
      <c r="F1919" s="4">
        <v>24</v>
      </c>
      <c r="G1919" s="1">
        <v>2019</v>
      </c>
      <c r="H1919" s="1">
        <v>3</v>
      </c>
      <c r="I1919" s="1" t="s">
        <v>30</v>
      </c>
      <c r="J1919" s="1" t="s">
        <v>25</v>
      </c>
      <c r="K1919" s="1" t="s">
        <v>20</v>
      </c>
      <c r="L1919" s="1" t="s">
        <v>31</v>
      </c>
      <c r="M1919" s="1" t="s">
        <v>27</v>
      </c>
    </row>
    <row r="1920" spans="1:15" x14ac:dyDescent="0.25">
      <c r="A1920" s="1" t="s">
        <v>401</v>
      </c>
      <c r="B1920" s="2">
        <v>43539</v>
      </c>
      <c r="C1920" s="1" t="s">
        <v>2594</v>
      </c>
      <c r="E1920" s="3">
        <v>32</v>
      </c>
      <c r="F1920" s="4">
        <v>32</v>
      </c>
      <c r="G1920" s="1">
        <v>2019</v>
      </c>
      <c r="H1920" s="1">
        <v>3</v>
      </c>
      <c r="I1920" s="1" t="s">
        <v>30</v>
      </c>
      <c r="J1920" s="1" t="s">
        <v>25</v>
      </c>
      <c r="K1920" s="1" t="s">
        <v>20</v>
      </c>
      <c r="L1920" s="1" t="s">
        <v>31</v>
      </c>
      <c r="M1920" s="1" t="s">
        <v>27</v>
      </c>
    </row>
    <row r="1921" spans="1:15" x14ac:dyDescent="0.25">
      <c r="A1921" s="1" t="s">
        <v>407</v>
      </c>
      <c r="B1921" s="2">
        <v>43542</v>
      </c>
      <c r="C1921" s="1" t="s">
        <v>2595</v>
      </c>
      <c r="E1921" s="3">
        <v>125</v>
      </c>
      <c r="F1921" s="4">
        <v>125</v>
      </c>
      <c r="G1921" s="1">
        <v>2019</v>
      </c>
      <c r="H1921" s="1">
        <v>3</v>
      </c>
      <c r="I1921" s="1" t="s">
        <v>97</v>
      </c>
      <c r="J1921" s="1" t="s">
        <v>207</v>
      </c>
      <c r="K1921" s="1" t="s">
        <v>20</v>
      </c>
      <c r="L1921" s="1" t="s">
        <v>99</v>
      </c>
      <c r="M1921" s="1" t="s">
        <v>208</v>
      </c>
      <c r="O1921">
        <v>2000</v>
      </c>
    </row>
    <row r="1922" spans="1:15" x14ac:dyDescent="0.25">
      <c r="A1922" s="1" t="s">
        <v>2596</v>
      </c>
      <c r="B1922" s="2">
        <v>43544</v>
      </c>
      <c r="C1922" s="1" t="s">
        <v>2597</v>
      </c>
      <c r="D1922" s="3">
        <v>20</v>
      </c>
      <c r="E1922" s="3">
        <v>55</v>
      </c>
      <c r="F1922" s="4">
        <v>45.83</v>
      </c>
      <c r="G1922" s="1">
        <v>2019</v>
      </c>
      <c r="H1922" s="1">
        <v>3</v>
      </c>
      <c r="I1922" s="1" t="s">
        <v>111</v>
      </c>
      <c r="J1922" s="1" t="s">
        <v>35</v>
      </c>
      <c r="K1922" s="1" t="s">
        <v>20</v>
      </c>
      <c r="L1922" s="1" t="s">
        <v>112</v>
      </c>
      <c r="M1922" s="1" t="s">
        <v>37</v>
      </c>
      <c r="O1922" s="8">
        <f>F1922</f>
        <v>45.83</v>
      </c>
    </row>
    <row r="1923" spans="1:15" x14ac:dyDescent="0.25">
      <c r="A1923" s="1" t="s">
        <v>2598</v>
      </c>
      <c r="B1923" s="2">
        <v>43544</v>
      </c>
      <c r="C1923" s="1" t="s">
        <v>85</v>
      </c>
      <c r="E1923" s="3">
        <v>118.49</v>
      </c>
      <c r="F1923" s="4">
        <v>118.49</v>
      </c>
      <c r="G1923" s="1">
        <v>2019</v>
      </c>
      <c r="H1923" s="1">
        <v>3</v>
      </c>
      <c r="I1923" s="1" t="s">
        <v>40</v>
      </c>
      <c r="J1923" s="1" t="s">
        <v>41</v>
      </c>
      <c r="K1923" s="1" t="s">
        <v>20</v>
      </c>
      <c r="L1923" s="1" t="s">
        <v>42</v>
      </c>
      <c r="M1923" s="1" t="s">
        <v>43</v>
      </c>
      <c r="O1923">
        <f t="shared" ref="O1923:O1931" si="27">F1923/1.26</f>
        <v>94.039682539682531</v>
      </c>
    </row>
    <row r="1924" spans="1:15" x14ac:dyDescent="0.25">
      <c r="A1924" s="1" t="s">
        <v>430</v>
      </c>
      <c r="B1924" s="2">
        <v>43544</v>
      </c>
      <c r="C1924" s="1" t="s">
        <v>85</v>
      </c>
      <c r="E1924" s="3">
        <v>101.89</v>
      </c>
      <c r="F1924" s="4">
        <v>101.89</v>
      </c>
      <c r="G1924" s="1">
        <v>2019</v>
      </c>
      <c r="H1924" s="1">
        <v>3</v>
      </c>
      <c r="I1924" s="1" t="s">
        <v>40</v>
      </c>
      <c r="J1924" s="1" t="s">
        <v>41</v>
      </c>
      <c r="K1924" s="1" t="s">
        <v>20</v>
      </c>
      <c r="L1924" s="1" t="s">
        <v>42</v>
      </c>
      <c r="M1924" s="1" t="s">
        <v>43</v>
      </c>
      <c r="O1924">
        <f t="shared" si="27"/>
        <v>80.865079365079367</v>
      </c>
    </row>
    <row r="1925" spans="1:15" x14ac:dyDescent="0.25">
      <c r="A1925" s="1" t="s">
        <v>2599</v>
      </c>
      <c r="B1925" s="2">
        <v>43544</v>
      </c>
      <c r="C1925" s="1" t="s">
        <v>85</v>
      </c>
      <c r="D1925" s="3">
        <v>20</v>
      </c>
      <c r="E1925" s="3">
        <v>86.23</v>
      </c>
      <c r="F1925" s="4">
        <v>71.86</v>
      </c>
      <c r="G1925" s="1">
        <v>2019</v>
      </c>
      <c r="H1925" s="1">
        <v>3</v>
      </c>
      <c r="I1925" s="1" t="s">
        <v>70</v>
      </c>
      <c r="J1925" s="1" t="s">
        <v>41</v>
      </c>
      <c r="K1925" s="1" t="s">
        <v>20</v>
      </c>
      <c r="L1925" s="1" t="s">
        <v>71</v>
      </c>
      <c r="M1925" s="1" t="s">
        <v>43</v>
      </c>
      <c r="O1925">
        <f t="shared" si="27"/>
        <v>57.031746031746032</v>
      </c>
    </row>
    <row r="1926" spans="1:15" x14ac:dyDescent="0.25">
      <c r="A1926" s="1" t="s">
        <v>424</v>
      </c>
      <c r="B1926" s="2">
        <v>43544</v>
      </c>
      <c r="C1926" s="1" t="s">
        <v>85</v>
      </c>
      <c r="E1926" s="3">
        <v>49.51</v>
      </c>
      <c r="F1926" s="4">
        <v>49.51</v>
      </c>
      <c r="G1926" s="1">
        <v>2019</v>
      </c>
      <c r="H1926" s="1">
        <v>3</v>
      </c>
      <c r="I1926" s="1" t="s">
        <v>40</v>
      </c>
      <c r="J1926" s="1" t="s">
        <v>41</v>
      </c>
      <c r="K1926" s="1" t="s">
        <v>20</v>
      </c>
      <c r="L1926" s="1" t="s">
        <v>42</v>
      </c>
      <c r="M1926" s="1" t="s">
        <v>43</v>
      </c>
      <c r="O1926">
        <f t="shared" si="27"/>
        <v>39.293650793650791</v>
      </c>
    </row>
    <row r="1927" spans="1:15" x14ac:dyDescent="0.25">
      <c r="A1927" s="1" t="s">
        <v>2600</v>
      </c>
      <c r="B1927" s="2">
        <v>43544</v>
      </c>
      <c r="C1927" s="1" t="s">
        <v>85</v>
      </c>
      <c r="E1927" s="3">
        <v>48.09</v>
      </c>
      <c r="F1927" s="4">
        <v>48.09</v>
      </c>
      <c r="G1927" s="1">
        <v>2019</v>
      </c>
      <c r="H1927" s="1">
        <v>3</v>
      </c>
      <c r="I1927" s="1" t="s">
        <v>40</v>
      </c>
      <c r="J1927" s="1" t="s">
        <v>41</v>
      </c>
      <c r="K1927" s="1" t="s">
        <v>20</v>
      </c>
      <c r="L1927" s="1" t="s">
        <v>42</v>
      </c>
      <c r="M1927" s="1" t="s">
        <v>43</v>
      </c>
      <c r="O1927">
        <f t="shared" si="27"/>
        <v>38.166666666666671</v>
      </c>
    </row>
    <row r="1928" spans="1:15" x14ac:dyDescent="0.25">
      <c r="A1928" s="1" t="s">
        <v>2601</v>
      </c>
      <c r="B1928" s="2">
        <v>43544</v>
      </c>
      <c r="C1928" s="1" t="s">
        <v>85</v>
      </c>
      <c r="E1928" s="3">
        <v>38.06</v>
      </c>
      <c r="F1928" s="4">
        <v>38.06</v>
      </c>
      <c r="G1928" s="1">
        <v>2019</v>
      </c>
      <c r="H1928" s="1">
        <v>3</v>
      </c>
      <c r="I1928" s="1" t="s">
        <v>40</v>
      </c>
      <c r="J1928" s="1" t="s">
        <v>41</v>
      </c>
      <c r="K1928" s="1" t="s">
        <v>20</v>
      </c>
      <c r="L1928" s="1" t="s">
        <v>42</v>
      </c>
      <c r="M1928" s="1" t="s">
        <v>43</v>
      </c>
      <c r="O1928">
        <f t="shared" si="27"/>
        <v>30.206349206349209</v>
      </c>
    </row>
    <row r="1929" spans="1:15" x14ac:dyDescent="0.25">
      <c r="A1929" s="1" t="s">
        <v>2602</v>
      </c>
      <c r="B1929" s="2">
        <v>43544</v>
      </c>
      <c r="C1929" s="1" t="s">
        <v>39</v>
      </c>
      <c r="E1929" s="3">
        <v>240.42</v>
      </c>
      <c r="F1929" s="4">
        <v>240.42</v>
      </c>
      <c r="G1929" s="1">
        <v>2019</v>
      </c>
      <c r="H1929" s="1">
        <v>3</v>
      </c>
      <c r="I1929" s="1" t="s">
        <v>40</v>
      </c>
      <c r="J1929" s="1" t="s">
        <v>41</v>
      </c>
      <c r="K1929" s="1" t="s">
        <v>20</v>
      </c>
      <c r="L1929" s="1" t="s">
        <v>42</v>
      </c>
      <c r="M1929" s="1" t="s">
        <v>43</v>
      </c>
      <c r="O1929">
        <f t="shared" si="27"/>
        <v>190.8095238095238</v>
      </c>
    </row>
    <row r="1930" spans="1:15" x14ac:dyDescent="0.25">
      <c r="A1930" s="1" t="s">
        <v>2603</v>
      </c>
      <c r="B1930" s="2">
        <v>43544</v>
      </c>
      <c r="C1930" s="1" t="s">
        <v>39</v>
      </c>
      <c r="E1930" s="3">
        <v>159.93</v>
      </c>
      <c r="F1930" s="4">
        <v>159.93</v>
      </c>
      <c r="G1930" s="1">
        <v>2019</v>
      </c>
      <c r="H1930" s="1">
        <v>3</v>
      </c>
      <c r="I1930" s="1" t="s">
        <v>40</v>
      </c>
      <c r="J1930" s="1" t="s">
        <v>41</v>
      </c>
      <c r="K1930" s="1" t="s">
        <v>20</v>
      </c>
      <c r="L1930" s="1" t="s">
        <v>42</v>
      </c>
      <c r="M1930" s="1" t="s">
        <v>43</v>
      </c>
      <c r="O1930">
        <f t="shared" si="27"/>
        <v>126.92857142857143</v>
      </c>
    </row>
    <row r="1931" spans="1:15" x14ac:dyDescent="0.25">
      <c r="A1931" s="1" t="s">
        <v>422</v>
      </c>
      <c r="B1931" s="2">
        <v>43544</v>
      </c>
      <c r="C1931" s="1" t="s">
        <v>39</v>
      </c>
      <c r="E1931" s="3">
        <v>60.03</v>
      </c>
      <c r="F1931" s="4">
        <v>60.03</v>
      </c>
      <c r="G1931" s="1">
        <v>2019</v>
      </c>
      <c r="H1931" s="1">
        <v>3</v>
      </c>
      <c r="I1931" s="1" t="s">
        <v>40</v>
      </c>
      <c r="J1931" s="1" t="s">
        <v>41</v>
      </c>
      <c r="K1931" s="1" t="s">
        <v>20</v>
      </c>
      <c r="L1931" s="1" t="s">
        <v>42</v>
      </c>
      <c r="M1931" s="1" t="s">
        <v>43</v>
      </c>
      <c r="O1931">
        <f t="shared" si="27"/>
        <v>47.642857142857146</v>
      </c>
    </row>
    <row r="1932" spans="1:15" x14ac:dyDescent="0.25">
      <c r="A1932" s="1" t="s">
        <v>2604</v>
      </c>
      <c r="B1932" s="2">
        <v>43544</v>
      </c>
      <c r="C1932" s="1" t="s">
        <v>467</v>
      </c>
      <c r="E1932" s="3">
        <v>100.17</v>
      </c>
      <c r="F1932" s="4">
        <v>100.17</v>
      </c>
      <c r="G1932" s="1">
        <v>2019</v>
      </c>
      <c r="H1932" s="1">
        <v>3</v>
      </c>
      <c r="I1932" s="1" t="s">
        <v>24</v>
      </c>
      <c r="J1932" s="1" t="s">
        <v>25</v>
      </c>
      <c r="K1932" s="1" t="s">
        <v>20</v>
      </c>
      <c r="L1932" s="1" t="s">
        <v>26</v>
      </c>
      <c r="M1932" s="1" t="s">
        <v>27</v>
      </c>
    </row>
    <row r="1933" spans="1:15" x14ac:dyDescent="0.25">
      <c r="A1933" s="1" t="s">
        <v>2605</v>
      </c>
      <c r="B1933" s="2">
        <v>43544</v>
      </c>
      <c r="C1933" s="1" t="s">
        <v>2606</v>
      </c>
      <c r="E1933" s="3">
        <v>320.70999999999998</v>
      </c>
      <c r="F1933" s="4">
        <v>320.70999999999998</v>
      </c>
      <c r="G1933" s="1">
        <v>2019</v>
      </c>
      <c r="H1933" s="1">
        <v>3</v>
      </c>
      <c r="I1933" s="1" t="s">
        <v>86</v>
      </c>
      <c r="J1933" s="1" t="s">
        <v>92</v>
      </c>
      <c r="K1933" s="1" t="s">
        <v>20</v>
      </c>
      <c r="L1933" s="1" t="s">
        <v>87</v>
      </c>
      <c r="M1933" s="1" t="s">
        <v>94</v>
      </c>
    </row>
    <row r="1934" spans="1:15" x14ac:dyDescent="0.25">
      <c r="A1934" s="1" t="s">
        <v>2607</v>
      </c>
      <c r="B1934" s="2">
        <v>43544</v>
      </c>
      <c r="C1934" s="1" t="s">
        <v>2608</v>
      </c>
      <c r="E1934" s="3">
        <v>180.02</v>
      </c>
      <c r="F1934" s="4">
        <v>180.02</v>
      </c>
      <c r="G1934" s="1">
        <v>2019</v>
      </c>
      <c r="H1934" s="1">
        <v>3</v>
      </c>
      <c r="I1934" s="1" t="s">
        <v>86</v>
      </c>
      <c r="J1934" s="1" t="s">
        <v>98</v>
      </c>
      <c r="K1934" s="1" t="s">
        <v>20</v>
      </c>
      <c r="L1934" s="1" t="s">
        <v>87</v>
      </c>
      <c r="M1934" s="1" t="s">
        <v>100</v>
      </c>
      <c r="O1934">
        <f>F1934*243</f>
        <v>43744.86</v>
      </c>
    </row>
    <row r="1935" spans="1:15" x14ac:dyDescent="0.25">
      <c r="A1935" s="1" t="s">
        <v>2609</v>
      </c>
      <c r="B1935" s="2">
        <v>43544</v>
      </c>
      <c r="C1935" s="1" t="s">
        <v>8050</v>
      </c>
      <c r="E1935" s="3">
        <v>320</v>
      </c>
      <c r="F1935" s="4">
        <v>320</v>
      </c>
      <c r="G1935" s="1">
        <v>2019</v>
      </c>
      <c r="H1935" s="1">
        <v>3</v>
      </c>
      <c r="I1935" s="1" t="s">
        <v>91</v>
      </c>
      <c r="J1935" s="1" t="s">
        <v>207</v>
      </c>
      <c r="K1935" s="1" t="s">
        <v>20</v>
      </c>
      <c r="L1935" s="1" t="s">
        <v>93</v>
      </c>
      <c r="M1935" s="1" t="s">
        <v>208</v>
      </c>
    </row>
    <row r="1936" spans="1:15" x14ac:dyDescent="0.25">
      <c r="A1936" s="1" t="s">
        <v>2610</v>
      </c>
      <c r="B1936" s="2">
        <v>43544</v>
      </c>
      <c r="C1936" s="1" t="s">
        <v>2611</v>
      </c>
      <c r="D1936" s="3">
        <v>10</v>
      </c>
      <c r="E1936" s="3">
        <v>90</v>
      </c>
      <c r="F1936" s="4">
        <v>81.819999999999993</v>
      </c>
      <c r="G1936" s="1">
        <v>2019</v>
      </c>
      <c r="H1936" s="1">
        <v>3</v>
      </c>
      <c r="I1936" s="1" t="s">
        <v>134</v>
      </c>
      <c r="J1936" s="1" t="s">
        <v>319</v>
      </c>
      <c r="K1936" s="1" t="s">
        <v>20</v>
      </c>
      <c r="L1936" s="1" t="s">
        <v>135</v>
      </c>
      <c r="M1936" s="1" t="s">
        <v>320</v>
      </c>
    </row>
    <row r="1937" spans="1:16" x14ac:dyDescent="0.25">
      <c r="A1937" s="1" t="s">
        <v>2612</v>
      </c>
      <c r="B1937" s="2">
        <v>43544</v>
      </c>
      <c r="C1937" s="1" t="s">
        <v>2613</v>
      </c>
      <c r="E1937" s="3">
        <v>157</v>
      </c>
      <c r="F1937" s="4">
        <v>157</v>
      </c>
      <c r="G1937" s="1">
        <v>2019</v>
      </c>
      <c r="H1937" s="1">
        <v>3</v>
      </c>
      <c r="I1937" s="1" t="s">
        <v>91</v>
      </c>
      <c r="J1937" s="1" t="s">
        <v>35</v>
      </c>
      <c r="K1937" s="1" t="s">
        <v>20</v>
      </c>
      <c r="L1937" s="1" t="s">
        <v>93</v>
      </c>
      <c r="M1937" s="1" t="s">
        <v>37</v>
      </c>
    </row>
    <row r="1938" spans="1:16" x14ac:dyDescent="0.25">
      <c r="A1938" s="1" t="s">
        <v>2614</v>
      </c>
      <c r="B1938" s="2">
        <v>43544</v>
      </c>
      <c r="C1938" s="1" t="s">
        <v>7907</v>
      </c>
      <c r="D1938" s="3">
        <v>20</v>
      </c>
      <c r="E1938" s="3">
        <v>120</v>
      </c>
      <c r="F1938" s="4">
        <v>100</v>
      </c>
      <c r="G1938" s="1">
        <v>2019</v>
      </c>
      <c r="H1938" s="1">
        <v>3</v>
      </c>
      <c r="I1938" s="1" t="s">
        <v>111</v>
      </c>
      <c r="J1938" s="1" t="s">
        <v>98</v>
      </c>
      <c r="K1938" s="1" t="s">
        <v>20</v>
      </c>
      <c r="L1938" s="1" t="s">
        <v>112</v>
      </c>
      <c r="M1938" s="1" t="s">
        <v>100</v>
      </c>
    </row>
    <row r="1939" spans="1:16" x14ac:dyDescent="0.25">
      <c r="A1939" s="1" t="s">
        <v>2614</v>
      </c>
      <c r="B1939" s="2">
        <v>43544</v>
      </c>
      <c r="C1939" s="1" t="s">
        <v>7907</v>
      </c>
      <c r="E1939" s="3">
        <v>120</v>
      </c>
      <c r="F1939" s="4">
        <v>120</v>
      </c>
      <c r="G1939" s="1">
        <v>2019</v>
      </c>
      <c r="H1939" s="1">
        <v>3</v>
      </c>
      <c r="I1939" s="1" t="s">
        <v>111</v>
      </c>
      <c r="J1939" s="1" t="s">
        <v>98</v>
      </c>
      <c r="K1939" s="1" t="s">
        <v>20</v>
      </c>
      <c r="L1939" s="1" t="s">
        <v>112</v>
      </c>
      <c r="M1939" s="1" t="s">
        <v>100</v>
      </c>
    </row>
    <row r="1940" spans="1:16" x14ac:dyDescent="0.25">
      <c r="A1940" s="1" t="s">
        <v>456</v>
      </c>
      <c r="B1940" s="2">
        <v>43544</v>
      </c>
      <c r="C1940" s="1" t="s">
        <v>2615</v>
      </c>
      <c r="D1940" s="3">
        <v>20</v>
      </c>
      <c r="E1940" s="3">
        <v>9.33</v>
      </c>
      <c r="F1940" s="4">
        <v>7.77</v>
      </c>
      <c r="G1940" s="1">
        <v>2019</v>
      </c>
      <c r="H1940" s="1">
        <v>3</v>
      </c>
      <c r="I1940" s="1" t="s">
        <v>56</v>
      </c>
      <c r="J1940" s="1" t="s">
        <v>35</v>
      </c>
      <c r="K1940" s="1" t="s">
        <v>20</v>
      </c>
      <c r="L1940" s="1" t="s">
        <v>57</v>
      </c>
      <c r="M1940" s="1" t="s">
        <v>37</v>
      </c>
      <c r="O1940">
        <f>F1940*283</f>
        <v>2198.91</v>
      </c>
    </row>
    <row r="1941" spans="1:16" x14ac:dyDescent="0.25">
      <c r="A1941" s="1" t="s">
        <v>445</v>
      </c>
      <c r="B1941" s="2">
        <v>43544</v>
      </c>
      <c r="C1941" s="1" t="s">
        <v>368</v>
      </c>
      <c r="E1941" s="3">
        <v>52.9</v>
      </c>
      <c r="F1941" s="4">
        <v>52.9</v>
      </c>
      <c r="G1941" s="1">
        <v>2019</v>
      </c>
      <c r="H1941" s="1">
        <v>3</v>
      </c>
      <c r="I1941" s="1" t="s">
        <v>40</v>
      </c>
      <c r="J1941" s="1" t="s">
        <v>369</v>
      </c>
      <c r="K1941" s="1" t="s">
        <v>20</v>
      </c>
      <c r="L1941" s="1" t="s">
        <v>42</v>
      </c>
      <c r="M1941" s="1" t="s">
        <v>370</v>
      </c>
      <c r="O1941">
        <f>F1941*120</f>
        <v>6348</v>
      </c>
    </row>
    <row r="1942" spans="1:16" x14ac:dyDescent="0.25">
      <c r="A1942" s="1" t="s">
        <v>2616</v>
      </c>
      <c r="B1942" s="2">
        <v>43544</v>
      </c>
      <c r="C1942" s="1" t="s">
        <v>2529</v>
      </c>
      <c r="D1942" s="3">
        <v>20</v>
      </c>
      <c r="E1942" s="3">
        <v>190.98</v>
      </c>
      <c r="F1942" s="4">
        <v>159.15</v>
      </c>
      <c r="G1942" s="1">
        <v>2019</v>
      </c>
      <c r="H1942" s="1">
        <v>3</v>
      </c>
      <c r="I1942" s="1" t="s">
        <v>34</v>
      </c>
      <c r="J1942" s="1" t="s">
        <v>1106</v>
      </c>
      <c r="K1942" s="1" t="s">
        <v>20</v>
      </c>
      <c r="L1942" s="1" t="s">
        <v>36</v>
      </c>
      <c r="M1942" s="1" t="s">
        <v>1107</v>
      </c>
    </row>
    <row r="1943" spans="1:16" x14ac:dyDescent="0.25">
      <c r="A1943" s="1" t="s">
        <v>2617</v>
      </c>
      <c r="B1943" s="2">
        <v>43544</v>
      </c>
      <c r="C1943" s="1" t="s">
        <v>2618</v>
      </c>
      <c r="E1943" s="3">
        <v>38.22</v>
      </c>
      <c r="F1943" s="4">
        <v>38.22</v>
      </c>
      <c r="G1943" s="1">
        <v>2019</v>
      </c>
      <c r="H1943" s="1">
        <v>3</v>
      </c>
      <c r="I1943" s="1" t="s">
        <v>40</v>
      </c>
      <c r="J1943" s="1" t="s">
        <v>35</v>
      </c>
      <c r="K1943" s="1" t="s">
        <v>20</v>
      </c>
      <c r="L1943" s="1" t="s">
        <v>42</v>
      </c>
      <c r="M1943" s="1" t="s">
        <v>37</v>
      </c>
    </row>
    <row r="1944" spans="1:16" x14ac:dyDescent="0.25">
      <c r="A1944" s="1" t="s">
        <v>2619</v>
      </c>
      <c r="B1944" s="2">
        <v>43544</v>
      </c>
      <c r="C1944" s="1" t="s">
        <v>2620</v>
      </c>
      <c r="E1944" s="3">
        <v>5.0599999999999996</v>
      </c>
      <c r="F1944" s="4">
        <v>5.0599999999999996</v>
      </c>
      <c r="G1944" s="1">
        <v>2019</v>
      </c>
      <c r="H1944" s="1">
        <v>3</v>
      </c>
      <c r="I1944" s="1" t="s">
        <v>219</v>
      </c>
      <c r="J1944" s="1" t="s">
        <v>35</v>
      </c>
      <c r="K1944" s="1" t="s">
        <v>20</v>
      </c>
      <c r="L1944" s="1" t="s">
        <v>220</v>
      </c>
      <c r="M1944" s="1" t="s">
        <v>37</v>
      </c>
      <c r="O1944">
        <f>F1944*1850</f>
        <v>9361</v>
      </c>
    </row>
    <row r="1945" spans="1:16" x14ac:dyDescent="0.25">
      <c r="A1945" s="1" t="s">
        <v>436</v>
      </c>
      <c r="B1945" s="2">
        <v>43544</v>
      </c>
      <c r="C1945" s="1" t="s">
        <v>2621</v>
      </c>
      <c r="E1945" s="3">
        <v>10.53</v>
      </c>
      <c r="F1945" s="4">
        <v>10.53</v>
      </c>
      <c r="G1945" s="1">
        <v>2019</v>
      </c>
      <c r="H1945" s="1">
        <v>3</v>
      </c>
      <c r="I1945" s="1" t="s">
        <v>168</v>
      </c>
      <c r="J1945" s="1" t="s">
        <v>35</v>
      </c>
      <c r="K1945" s="1" t="s">
        <v>20</v>
      </c>
      <c r="L1945" s="1" t="s">
        <v>169</v>
      </c>
      <c r="M1945" s="1" t="s">
        <v>37</v>
      </c>
    </row>
    <row r="1946" spans="1:16" x14ac:dyDescent="0.25">
      <c r="A1946" s="1" t="s">
        <v>445</v>
      </c>
      <c r="B1946" s="2">
        <v>43544</v>
      </c>
      <c r="C1946" s="1" t="s">
        <v>59</v>
      </c>
      <c r="E1946" s="3">
        <v>24.98</v>
      </c>
      <c r="F1946" s="4">
        <v>24.98</v>
      </c>
      <c r="G1946" s="1">
        <v>2019</v>
      </c>
      <c r="H1946" s="1">
        <v>3</v>
      </c>
      <c r="I1946" s="1" t="s">
        <v>40</v>
      </c>
      <c r="J1946" s="1" t="s">
        <v>41</v>
      </c>
      <c r="K1946" s="1" t="s">
        <v>20</v>
      </c>
      <c r="L1946" s="1" t="s">
        <v>42</v>
      </c>
      <c r="M1946" s="1" t="s">
        <v>43</v>
      </c>
    </row>
    <row r="1947" spans="1:16" x14ac:dyDescent="0.25">
      <c r="A1947" s="1" t="s">
        <v>425</v>
      </c>
      <c r="B1947" s="2">
        <v>43544</v>
      </c>
      <c r="C1947" s="1" t="s">
        <v>62</v>
      </c>
      <c r="E1947" s="3">
        <v>581.66</v>
      </c>
      <c r="F1947" s="4">
        <v>581.66</v>
      </c>
      <c r="G1947" s="1">
        <v>2019</v>
      </c>
      <c r="H1947" s="1">
        <v>3</v>
      </c>
      <c r="I1947" s="1" t="s">
        <v>40</v>
      </c>
      <c r="J1947" s="1" t="s">
        <v>41</v>
      </c>
      <c r="K1947" s="1" t="s">
        <v>20</v>
      </c>
      <c r="L1947" s="1" t="s">
        <v>42</v>
      </c>
      <c r="M1947" s="1" t="s">
        <v>43</v>
      </c>
      <c r="O1947">
        <f>F1947/1.26</f>
        <v>461.6349206349206</v>
      </c>
      <c r="P1947" s="1" t="s">
        <v>2622</v>
      </c>
    </row>
    <row r="1948" spans="1:16" x14ac:dyDescent="0.25">
      <c r="A1948" s="1" t="s">
        <v>426</v>
      </c>
      <c r="B1948" s="2">
        <v>43544</v>
      </c>
      <c r="C1948" s="1" t="s">
        <v>62</v>
      </c>
      <c r="E1948" s="3">
        <v>140.08000000000001</v>
      </c>
      <c r="F1948" s="4">
        <v>140.08000000000001</v>
      </c>
      <c r="G1948" s="1">
        <v>2019</v>
      </c>
      <c r="H1948" s="1">
        <v>3</v>
      </c>
      <c r="I1948" s="1" t="s">
        <v>40</v>
      </c>
      <c r="J1948" s="1" t="s">
        <v>41</v>
      </c>
      <c r="K1948" s="1" t="s">
        <v>20</v>
      </c>
      <c r="L1948" s="1" t="s">
        <v>42</v>
      </c>
      <c r="M1948" s="1" t="s">
        <v>43</v>
      </c>
      <c r="O1948">
        <f>F1948/1.26</f>
        <v>111.17460317460318</v>
      </c>
    </row>
    <row r="1949" spans="1:16" x14ac:dyDescent="0.25">
      <c r="A1949" s="1" t="s">
        <v>2623</v>
      </c>
      <c r="B1949" s="2">
        <v>43544</v>
      </c>
      <c r="C1949" s="1" t="s">
        <v>2624</v>
      </c>
      <c r="D1949" s="3">
        <v>20</v>
      </c>
      <c r="E1949" s="3">
        <v>64.349999999999994</v>
      </c>
      <c r="F1949" s="4">
        <v>53.62</v>
      </c>
      <c r="G1949" s="1">
        <v>2019</v>
      </c>
      <c r="H1949" s="1">
        <v>3</v>
      </c>
      <c r="I1949" s="1" t="s">
        <v>56</v>
      </c>
      <c r="J1949" s="1" t="s">
        <v>35</v>
      </c>
      <c r="K1949" s="1" t="s">
        <v>20</v>
      </c>
      <c r="L1949" s="1" t="s">
        <v>57</v>
      </c>
      <c r="M1949" s="1" t="s">
        <v>37</v>
      </c>
    </row>
    <row r="1950" spans="1:16" x14ac:dyDescent="0.25">
      <c r="A1950" s="1" t="s">
        <v>2625</v>
      </c>
      <c r="B1950" s="2">
        <v>43544</v>
      </c>
      <c r="C1950" s="1" t="s">
        <v>2626</v>
      </c>
      <c r="E1950" s="3">
        <v>9.8800000000000008</v>
      </c>
      <c r="F1950" s="4">
        <v>9.8800000000000008</v>
      </c>
      <c r="G1950" s="1">
        <v>2019</v>
      </c>
      <c r="H1950" s="1">
        <v>3</v>
      </c>
      <c r="I1950" s="1" t="s">
        <v>219</v>
      </c>
      <c r="J1950" s="1" t="s">
        <v>35</v>
      </c>
      <c r="K1950" s="1" t="s">
        <v>20</v>
      </c>
      <c r="L1950" s="1" t="s">
        <v>220</v>
      </c>
      <c r="M1950" s="1" t="s">
        <v>37</v>
      </c>
    </row>
    <row r="1951" spans="1:16" x14ac:dyDescent="0.25">
      <c r="A1951" s="1" t="s">
        <v>441</v>
      </c>
      <c r="B1951" s="2">
        <v>43545</v>
      </c>
      <c r="C1951" s="1" t="s">
        <v>2627</v>
      </c>
      <c r="D1951" s="3">
        <v>20</v>
      </c>
      <c r="E1951" s="3">
        <v>138</v>
      </c>
      <c r="F1951" s="4">
        <v>115</v>
      </c>
      <c r="G1951" s="1">
        <v>2019</v>
      </c>
      <c r="H1951" s="1">
        <v>3</v>
      </c>
      <c r="I1951" s="1" t="s">
        <v>56</v>
      </c>
      <c r="J1951" s="1" t="s">
        <v>35</v>
      </c>
      <c r="K1951" s="1" t="s">
        <v>20</v>
      </c>
      <c r="L1951" s="1" t="s">
        <v>57</v>
      </c>
      <c r="M1951" s="1" t="s">
        <v>37</v>
      </c>
    </row>
    <row r="1952" spans="1:16" x14ac:dyDescent="0.25">
      <c r="A1952" s="1" t="s">
        <v>2628</v>
      </c>
      <c r="B1952" s="2">
        <v>43545</v>
      </c>
      <c r="C1952" s="1" t="s">
        <v>2629</v>
      </c>
      <c r="D1952" s="3">
        <v>20</v>
      </c>
      <c r="E1952" s="3">
        <v>339.95</v>
      </c>
      <c r="F1952" s="4">
        <v>283.29000000000002</v>
      </c>
      <c r="G1952" s="1">
        <v>2019</v>
      </c>
      <c r="H1952" s="1">
        <v>3</v>
      </c>
      <c r="I1952" s="1" t="s">
        <v>34</v>
      </c>
      <c r="J1952" s="1" t="s">
        <v>237</v>
      </c>
      <c r="K1952" s="1" t="s">
        <v>20</v>
      </c>
      <c r="L1952" s="1" t="s">
        <v>36</v>
      </c>
      <c r="M1952" s="1" t="s">
        <v>238</v>
      </c>
    </row>
    <row r="1953" spans="1:15" x14ac:dyDescent="0.25">
      <c r="A1953" s="1" t="s">
        <v>2630</v>
      </c>
      <c r="B1953" s="2">
        <v>43545</v>
      </c>
      <c r="C1953" s="1" t="s">
        <v>2631</v>
      </c>
      <c r="D1953" s="3">
        <v>20</v>
      </c>
      <c r="E1953" s="3">
        <v>79.150000000000006</v>
      </c>
      <c r="F1953" s="4">
        <v>65.959999999999994</v>
      </c>
      <c r="G1953" s="1">
        <v>2019</v>
      </c>
      <c r="H1953" s="1">
        <v>3</v>
      </c>
      <c r="I1953" s="1" t="s">
        <v>34</v>
      </c>
      <c r="J1953" s="1" t="s">
        <v>237</v>
      </c>
      <c r="K1953" s="1" t="s">
        <v>20</v>
      </c>
      <c r="L1953" s="1" t="s">
        <v>36</v>
      </c>
      <c r="M1953" s="1" t="s">
        <v>238</v>
      </c>
      <c r="O1953" s="1">
        <f>F1953*23</f>
        <v>1517.08</v>
      </c>
    </row>
    <row r="1954" spans="1:15" x14ac:dyDescent="0.25">
      <c r="A1954" s="1" t="s">
        <v>2632</v>
      </c>
      <c r="B1954" s="2">
        <v>43545</v>
      </c>
      <c r="C1954" s="1" t="s">
        <v>2633</v>
      </c>
      <c r="D1954" s="3">
        <v>20</v>
      </c>
      <c r="E1954" s="3">
        <v>19.920000000000002</v>
      </c>
      <c r="F1954" s="4">
        <v>16.600000000000001</v>
      </c>
      <c r="G1954" s="1">
        <v>2019</v>
      </c>
      <c r="H1954" s="1">
        <v>3</v>
      </c>
      <c r="I1954" s="1" t="s">
        <v>34</v>
      </c>
      <c r="J1954" s="1" t="s">
        <v>92</v>
      </c>
      <c r="K1954" s="1" t="s">
        <v>20</v>
      </c>
      <c r="L1954" s="1" t="s">
        <v>36</v>
      </c>
      <c r="M1954" s="1" t="s">
        <v>94</v>
      </c>
    </row>
    <row r="1955" spans="1:15" x14ac:dyDescent="0.25">
      <c r="A1955" s="1" t="s">
        <v>2634</v>
      </c>
      <c r="B1955" s="2">
        <v>43545</v>
      </c>
      <c r="C1955" s="1" t="s">
        <v>2633</v>
      </c>
      <c r="D1955" s="3">
        <v>20</v>
      </c>
      <c r="E1955" s="3">
        <v>21.36</v>
      </c>
      <c r="F1955" s="4">
        <v>17.8</v>
      </c>
      <c r="G1955" s="1">
        <v>2019</v>
      </c>
      <c r="H1955" s="1">
        <v>3</v>
      </c>
      <c r="I1955" s="1" t="s">
        <v>56</v>
      </c>
      <c r="J1955" s="1" t="s">
        <v>92</v>
      </c>
      <c r="K1955" s="1" t="s">
        <v>20</v>
      </c>
      <c r="L1955" s="1" t="s">
        <v>57</v>
      </c>
      <c r="M1955" s="1" t="s">
        <v>94</v>
      </c>
    </row>
    <row r="1956" spans="1:15" x14ac:dyDescent="0.25">
      <c r="A1956" s="1" t="s">
        <v>2635</v>
      </c>
      <c r="B1956" s="2">
        <v>43545</v>
      </c>
      <c r="C1956" s="1" t="s">
        <v>2636</v>
      </c>
      <c r="D1956" s="3">
        <v>20</v>
      </c>
      <c r="E1956" s="3">
        <v>105.34</v>
      </c>
      <c r="F1956" s="4">
        <v>87.78</v>
      </c>
      <c r="G1956" s="1">
        <v>2019</v>
      </c>
      <c r="H1956" s="1">
        <v>3</v>
      </c>
      <c r="I1956" s="1" t="s">
        <v>34</v>
      </c>
      <c r="J1956" s="1" t="s">
        <v>237</v>
      </c>
      <c r="K1956" s="1" t="s">
        <v>20</v>
      </c>
      <c r="L1956" s="1" t="s">
        <v>36</v>
      </c>
      <c r="M1956" s="1" t="s">
        <v>238</v>
      </c>
    </row>
    <row r="1957" spans="1:15" x14ac:dyDescent="0.25">
      <c r="A1957" s="1" t="s">
        <v>2637</v>
      </c>
      <c r="B1957" s="2">
        <v>43545</v>
      </c>
      <c r="C1957" s="1" t="s">
        <v>2638</v>
      </c>
      <c r="E1957" s="3">
        <v>15.32</v>
      </c>
      <c r="F1957" s="4">
        <v>15.32</v>
      </c>
      <c r="G1957" s="1">
        <v>2019</v>
      </c>
      <c r="H1957" s="1">
        <v>3</v>
      </c>
      <c r="I1957" s="1" t="s">
        <v>50</v>
      </c>
      <c r="J1957" s="1" t="s">
        <v>51</v>
      </c>
      <c r="K1957" s="1" t="s">
        <v>20</v>
      </c>
      <c r="L1957" s="1" t="s">
        <v>52</v>
      </c>
      <c r="M1957" s="1" t="s">
        <v>53</v>
      </c>
      <c r="O1957">
        <f>F1957*64.5</f>
        <v>988.14</v>
      </c>
    </row>
    <row r="1958" spans="1:15" x14ac:dyDescent="0.25">
      <c r="A1958" s="1" t="s">
        <v>458</v>
      </c>
      <c r="B1958" s="2">
        <v>43545</v>
      </c>
      <c r="C1958" s="1" t="s">
        <v>2639</v>
      </c>
      <c r="E1958" s="3">
        <v>108.71</v>
      </c>
      <c r="F1958" s="4">
        <v>108.71</v>
      </c>
      <c r="G1958" s="1">
        <v>2019</v>
      </c>
      <c r="H1958" s="1">
        <v>3</v>
      </c>
      <c r="I1958" s="1" t="s">
        <v>168</v>
      </c>
      <c r="J1958" s="1" t="s">
        <v>35</v>
      </c>
      <c r="K1958" s="1" t="s">
        <v>20</v>
      </c>
      <c r="L1958" s="1" t="s">
        <v>169</v>
      </c>
      <c r="M1958" s="1" t="s">
        <v>37</v>
      </c>
      <c r="O1958">
        <f>F1958*64.5</f>
        <v>7011.7949999999992</v>
      </c>
    </row>
    <row r="1959" spans="1:15" x14ac:dyDescent="0.25">
      <c r="A1959" s="1" t="s">
        <v>2640</v>
      </c>
      <c r="B1959" s="2">
        <v>43545</v>
      </c>
      <c r="C1959" s="1" t="s">
        <v>2641</v>
      </c>
      <c r="E1959" s="3">
        <v>99</v>
      </c>
      <c r="F1959" s="4">
        <v>99</v>
      </c>
      <c r="G1959" s="1">
        <v>2019</v>
      </c>
      <c r="H1959" s="1">
        <v>3</v>
      </c>
      <c r="I1959" s="1" t="s">
        <v>97</v>
      </c>
      <c r="J1959" s="1" t="s">
        <v>35</v>
      </c>
      <c r="K1959" s="1" t="s">
        <v>20</v>
      </c>
      <c r="L1959" s="1" t="s">
        <v>99</v>
      </c>
      <c r="M1959" s="1" t="s">
        <v>37</v>
      </c>
    </row>
    <row r="1960" spans="1:15" x14ac:dyDescent="0.25">
      <c r="A1960" s="1" t="s">
        <v>2642</v>
      </c>
      <c r="B1960" s="2">
        <v>43545</v>
      </c>
      <c r="C1960" s="1" t="s">
        <v>2643</v>
      </c>
      <c r="D1960" s="3">
        <v>20</v>
      </c>
      <c r="E1960" s="3">
        <v>1723.14</v>
      </c>
      <c r="F1960" s="4">
        <v>1435.95</v>
      </c>
      <c r="G1960" s="1">
        <v>2019</v>
      </c>
      <c r="H1960" s="1">
        <v>3</v>
      </c>
      <c r="I1960" s="1" t="s">
        <v>34</v>
      </c>
      <c r="J1960" s="1" t="s">
        <v>1106</v>
      </c>
      <c r="K1960" s="1" t="s">
        <v>20</v>
      </c>
      <c r="L1960" s="1" t="s">
        <v>36</v>
      </c>
      <c r="M1960" s="1" t="s">
        <v>1107</v>
      </c>
    </row>
    <row r="1961" spans="1:15" x14ac:dyDescent="0.25">
      <c r="A1961" s="1" t="s">
        <v>484</v>
      </c>
      <c r="B1961" s="2">
        <v>43549</v>
      </c>
      <c r="C1961" s="1" t="s">
        <v>2644</v>
      </c>
      <c r="E1961" s="3">
        <v>104.3</v>
      </c>
      <c r="F1961" s="4">
        <v>104.3</v>
      </c>
      <c r="G1961" s="1">
        <v>2019</v>
      </c>
      <c r="H1961" s="1">
        <v>3</v>
      </c>
      <c r="I1961" s="1" t="s">
        <v>86</v>
      </c>
      <c r="J1961" s="1" t="s">
        <v>35</v>
      </c>
      <c r="K1961" s="1" t="s">
        <v>20</v>
      </c>
      <c r="L1961" s="1" t="s">
        <v>87</v>
      </c>
      <c r="M1961" s="1" t="s">
        <v>37</v>
      </c>
    </row>
    <row r="1962" spans="1:15" x14ac:dyDescent="0.25">
      <c r="A1962" s="1" t="s">
        <v>2645</v>
      </c>
      <c r="B1962" s="2">
        <v>43549</v>
      </c>
      <c r="C1962" s="1" t="s">
        <v>2646</v>
      </c>
      <c r="D1962" s="3">
        <v>20</v>
      </c>
      <c r="E1962" s="3">
        <v>205.58</v>
      </c>
      <c r="F1962" s="4">
        <v>171.32</v>
      </c>
      <c r="G1962" s="1">
        <v>2019</v>
      </c>
      <c r="H1962" s="1">
        <v>3</v>
      </c>
      <c r="I1962" s="1" t="s">
        <v>56</v>
      </c>
      <c r="J1962" s="1" t="s">
        <v>35</v>
      </c>
      <c r="K1962" s="1" t="s">
        <v>20</v>
      </c>
      <c r="L1962" s="1" t="s">
        <v>57</v>
      </c>
      <c r="M1962" s="1" t="s">
        <v>37</v>
      </c>
    </row>
    <row r="1963" spans="1:15" x14ac:dyDescent="0.25">
      <c r="A1963" s="1" t="s">
        <v>2647</v>
      </c>
      <c r="B1963" s="2">
        <v>43549</v>
      </c>
      <c r="C1963" s="1" t="s">
        <v>33</v>
      </c>
      <c r="D1963" s="3">
        <v>20</v>
      </c>
      <c r="E1963" s="3">
        <v>4983.1899999999996</v>
      </c>
      <c r="F1963" s="4">
        <v>4152.66</v>
      </c>
      <c r="G1963" s="1">
        <v>2019</v>
      </c>
      <c r="H1963" s="1">
        <v>3</v>
      </c>
      <c r="I1963" s="1" t="s">
        <v>34</v>
      </c>
      <c r="J1963" s="1" t="s">
        <v>35</v>
      </c>
      <c r="K1963" s="1" t="s">
        <v>20</v>
      </c>
      <c r="L1963" s="1" t="s">
        <v>36</v>
      </c>
      <c r="M1963" s="1" t="s">
        <v>37</v>
      </c>
      <c r="O1963">
        <f>F1963*72.79120024</f>
        <v>302277.10558863834</v>
      </c>
    </row>
    <row r="1964" spans="1:15" x14ac:dyDescent="0.25">
      <c r="A1964" s="1" t="s">
        <v>2648</v>
      </c>
      <c r="B1964" s="2">
        <v>43549</v>
      </c>
      <c r="C1964" s="1" t="s">
        <v>2649</v>
      </c>
      <c r="E1964" s="3">
        <v>298</v>
      </c>
      <c r="F1964" s="4">
        <v>298</v>
      </c>
      <c r="G1964" s="1">
        <v>2019</v>
      </c>
      <c r="H1964" s="1">
        <v>3</v>
      </c>
      <c r="I1964" s="1" t="s">
        <v>91</v>
      </c>
      <c r="J1964" s="1" t="s">
        <v>207</v>
      </c>
      <c r="K1964" s="1" t="s">
        <v>20</v>
      </c>
      <c r="L1964" s="1" t="s">
        <v>93</v>
      </c>
      <c r="M1964" s="1" t="s">
        <v>208</v>
      </c>
    </row>
    <row r="1965" spans="1:15" x14ac:dyDescent="0.25">
      <c r="A1965" s="1" t="s">
        <v>2650</v>
      </c>
      <c r="B1965" s="2">
        <v>43549</v>
      </c>
      <c r="C1965" s="1" t="s">
        <v>2651</v>
      </c>
      <c r="E1965" s="3">
        <v>372.48</v>
      </c>
      <c r="F1965" s="4">
        <v>372.48</v>
      </c>
      <c r="G1965" s="1">
        <v>2019</v>
      </c>
      <c r="H1965" s="1">
        <v>3</v>
      </c>
      <c r="I1965" s="1" t="s">
        <v>111</v>
      </c>
      <c r="J1965" s="1" t="s">
        <v>92</v>
      </c>
      <c r="K1965" s="1" t="s">
        <v>20</v>
      </c>
      <c r="L1965" s="1" t="s">
        <v>112</v>
      </c>
      <c r="M1965" s="1" t="s">
        <v>94</v>
      </c>
    </row>
    <row r="1966" spans="1:15" x14ac:dyDescent="0.25">
      <c r="A1966" s="1" t="s">
        <v>2652</v>
      </c>
      <c r="B1966" s="2">
        <v>43549</v>
      </c>
      <c r="C1966" s="1" t="s">
        <v>2653</v>
      </c>
      <c r="E1966" s="3">
        <v>298</v>
      </c>
      <c r="F1966" s="4">
        <v>298</v>
      </c>
      <c r="G1966" s="1">
        <v>2019</v>
      </c>
      <c r="H1966" s="1">
        <v>3</v>
      </c>
      <c r="I1966" s="1" t="s">
        <v>97</v>
      </c>
      <c r="J1966" s="1" t="s">
        <v>207</v>
      </c>
      <c r="K1966" s="1" t="s">
        <v>20</v>
      </c>
      <c r="L1966" s="1" t="s">
        <v>99</v>
      </c>
      <c r="M1966" s="1" t="s">
        <v>208</v>
      </c>
    </row>
    <row r="1967" spans="1:15" x14ac:dyDescent="0.25">
      <c r="A1967" s="1" t="s">
        <v>465</v>
      </c>
      <c r="B1967" s="2">
        <v>43549</v>
      </c>
      <c r="C1967" s="1" t="s">
        <v>2654</v>
      </c>
      <c r="D1967" s="3">
        <v>20</v>
      </c>
      <c r="E1967" s="3">
        <v>296.33999999999997</v>
      </c>
      <c r="F1967" s="4">
        <v>246.95</v>
      </c>
      <c r="G1967" s="1">
        <v>2019</v>
      </c>
      <c r="H1967" s="1">
        <v>3</v>
      </c>
      <c r="I1967" s="1" t="s">
        <v>56</v>
      </c>
      <c r="J1967" s="1" t="s">
        <v>35</v>
      </c>
      <c r="K1967" s="1" t="s">
        <v>20</v>
      </c>
      <c r="L1967" s="1" t="s">
        <v>57</v>
      </c>
      <c r="M1967" s="1" t="s">
        <v>37</v>
      </c>
    </row>
    <row r="1968" spans="1:15" x14ac:dyDescent="0.25">
      <c r="A1968" s="1" t="s">
        <v>2655</v>
      </c>
      <c r="B1968" s="2">
        <v>43549</v>
      </c>
      <c r="C1968" s="1" t="s">
        <v>2656</v>
      </c>
      <c r="E1968" s="3">
        <v>31.57</v>
      </c>
      <c r="F1968" s="4">
        <v>31.57</v>
      </c>
      <c r="G1968" s="1">
        <v>2019</v>
      </c>
      <c r="H1968" s="1">
        <v>3</v>
      </c>
      <c r="I1968" s="1" t="s">
        <v>91</v>
      </c>
      <c r="J1968" s="1" t="s">
        <v>19</v>
      </c>
      <c r="K1968" s="1" t="s">
        <v>20</v>
      </c>
      <c r="L1968" s="1" t="s">
        <v>93</v>
      </c>
      <c r="M1968" s="1" t="s">
        <v>22</v>
      </c>
    </row>
    <row r="1969" spans="1:15" x14ac:dyDescent="0.25">
      <c r="A1969" s="1" t="s">
        <v>2657</v>
      </c>
      <c r="B1969" s="2">
        <v>43549</v>
      </c>
      <c r="C1969" s="1" t="s">
        <v>224</v>
      </c>
      <c r="E1969" s="3">
        <v>148.97</v>
      </c>
      <c r="F1969" s="4">
        <v>148.97</v>
      </c>
      <c r="G1969" s="1">
        <v>2019</v>
      </c>
      <c r="H1969" s="1">
        <v>3</v>
      </c>
      <c r="I1969" s="1" t="s">
        <v>225</v>
      </c>
      <c r="J1969" s="1" t="s">
        <v>226</v>
      </c>
      <c r="K1969" s="1" t="s">
        <v>20</v>
      </c>
      <c r="L1969" s="1" t="s">
        <v>227</v>
      </c>
      <c r="M1969" s="1" t="s">
        <v>53</v>
      </c>
      <c r="O1969">
        <f>F1969* 6.04</f>
        <v>899.77880000000005</v>
      </c>
    </row>
    <row r="1970" spans="1:15" x14ac:dyDescent="0.25">
      <c r="A1970" s="1" t="s">
        <v>2658</v>
      </c>
      <c r="B1970" s="2">
        <v>43551</v>
      </c>
      <c r="C1970" s="1" t="s">
        <v>2659</v>
      </c>
      <c r="D1970" s="3">
        <v>20</v>
      </c>
      <c r="E1970" s="3">
        <v>27.6</v>
      </c>
      <c r="F1970" s="4">
        <v>23</v>
      </c>
      <c r="G1970" s="1">
        <v>2019</v>
      </c>
      <c r="H1970" s="1">
        <v>3</v>
      </c>
      <c r="I1970" s="1" t="s">
        <v>70</v>
      </c>
      <c r="J1970" s="1" t="s">
        <v>35</v>
      </c>
      <c r="K1970" s="1" t="s">
        <v>20</v>
      </c>
      <c r="L1970" s="1" t="s">
        <v>71</v>
      </c>
      <c r="M1970" s="1" t="s">
        <v>37</v>
      </c>
      <c r="O1970">
        <f>F1970*66.37</f>
        <v>1526.5100000000002</v>
      </c>
    </row>
    <row r="1971" spans="1:15" x14ac:dyDescent="0.25">
      <c r="A1971" s="1" t="s">
        <v>2660</v>
      </c>
      <c r="B1971" s="2">
        <v>43552</v>
      </c>
      <c r="C1971" s="1" t="s">
        <v>7911</v>
      </c>
      <c r="E1971" s="3">
        <v>5.49</v>
      </c>
      <c r="F1971" s="4">
        <v>5.49</v>
      </c>
      <c r="G1971" s="1">
        <v>2019</v>
      </c>
      <c r="H1971" s="1">
        <v>3</v>
      </c>
      <c r="I1971" s="1" t="s">
        <v>24</v>
      </c>
      <c r="J1971" s="1" t="s">
        <v>25</v>
      </c>
      <c r="K1971" s="1" t="s">
        <v>20</v>
      </c>
      <c r="L1971" s="1" t="s">
        <v>26</v>
      </c>
      <c r="M1971" s="1" t="s">
        <v>27</v>
      </c>
    </row>
    <row r="1972" spans="1:15" x14ac:dyDescent="0.25">
      <c r="A1972" s="1" t="s">
        <v>2661</v>
      </c>
      <c r="B1972" s="2">
        <v>43552</v>
      </c>
      <c r="C1972" s="1" t="s">
        <v>2662</v>
      </c>
      <c r="E1972" s="3">
        <v>147.32</v>
      </c>
      <c r="F1972" s="4">
        <v>147.32</v>
      </c>
      <c r="G1972" s="1">
        <v>2019</v>
      </c>
      <c r="H1972" s="1">
        <v>3</v>
      </c>
      <c r="I1972" s="1" t="s">
        <v>30</v>
      </c>
      <c r="J1972" s="1" t="s">
        <v>25</v>
      </c>
      <c r="K1972" s="1" t="s">
        <v>20</v>
      </c>
      <c r="L1972" s="1" t="s">
        <v>31</v>
      </c>
      <c r="M1972" s="1" t="s">
        <v>27</v>
      </c>
    </row>
    <row r="1973" spans="1:15" x14ac:dyDescent="0.25">
      <c r="A1973" s="1" t="s">
        <v>2663</v>
      </c>
      <c r="B1973" s="2">
        <v>43552</v>
      </c>
      <c r="C1973" s="1" t="s">
        <v>2664</v>
      </c>
      <c r="E1973" s="3">
        <v>35.99</v>
      </c>
      <c r="F1973" s="4">
        <v>35.99</v>
      </c>
      <c r="G1973" s="1">
        <v>2019</v>
      </c>
      <c r="H1973" s="1">
        <v>3</v>
      </c>
      <c r="I1973" s="1" t="s">
        <v>150</v>
      </c>
      <c r="J1973" s="1" t="s">
        <v>51</v>
      </c>
      <c r="K1973" s="1" t="s">
        <v>20</v>
      </c>
      <c r="L1973" s="1" t="s">
        <v>151</v>
      </c>
      <c r="M1973" s="1" t="s">
        <v>53</v>
      </c>
      <c r="O1973">
        <f>F1973*1.333</f>
        <v>47.974670000000003</v>
      </c>
    </row>
    <row r="1974" spans="1:15" x14ac:dyDescent="0.25">
      <c r="A1974" s="1" t="s">
        <v>2665</v>
      </c>
      <c r="B1974" s="2">
        <v>43556</v>
      </c>
      <c r="C1974" s="1" t="s">
        <v>2666</v>
      </c>
      <c r="D1974" s="3">
        <v>20</v>
      </c>
      <c r="E1974" s="3">
        <v>50</v>
      </c>
      <c r="F1974" s="4">
        <v>41.67</v>
      </c>
      <c r="G1974" s="1">
        <v>2019</v>
      </c>
      <c r="H1974" s="1">
        <v>4</v>
      </c>
      <c r="I1974" s="1" t="s">
        <v>134</v>
      </c>
      <c r="J1974" s="1" t="s">
        <v>35</v>
      </c>
      <c r="K1974" s="1" t="s">
        <v>20</v>
      </c>
      <c r="L1974" s="1" t="s">
        <v>135</v>
      </c>
      <c r="M1974" s="1" t="s">
        <v>37</v>
      </c>
    </row>
    <row r="1975" spans="1:15" x14ac:dyDescent="0.25">
      <c r="A1975" s="1" t="s">
        <v>2665</v>
      </c>
      <c r="B1975" s="2">
        <v>43556</v>
      </c>
      <c r="C1975" s="1" t="s">
        <v>2666</v>
      </c>
      <c r="D1975" s="3">
        <v>20</v>
      </c>
      <c r="E1975" s="3">
        <v>100</v>
      </c>
      <c r="F1975" s="4">
        <v>83.33</v>
      </c>
      <c r="G1975" s="1">
        <v>2019</v>
      </c>
      <c r="H1975" s="1">
        <v>4</v>
      </c>
      <c r="I1975" s="1" t="s">
        <v>111</v>
      </c>
      <c r="J1975" s="1" t="s">
        <v>35</v>
      </c>
      <c r="K1975" s="1" t="s">
        <v>20</v>
      </c>
      <c r="L1975" s="1" t="s">
        <v>112</v>
      </c>
      <c r="M1975" s="1" t="s">
        <v>37</v>
      </c>
    </row>
    <row r="1976" spans="1:15" x14ac:dyDescent="0.25">
      <c r="A1976" s="1" t="s">
        <v>2665</v>
      </c>
      <c r="B1976" s="2">
        <v>43556</v>
      </c>
      <c r="C1976" s="1" t="s">
        <v>2666</v>
      </c>
      <c r="E1976" s="3">
        <v>100</v>
      </c>
      <c r="F1976" s="4">
        <v>100</v>
      </c>
      <c r="G1976" s="1">
        <v>2019</v>
      </c>
      <c r="H1976" s="1">
        <v>4</v>
      </c>
      <c r="I1976" s="1" t="s">
        <v>91</v>
      </c>
      <c r="J1976" s="1" t="s">
        <v>35</v>
      </c>
      <c r="K1976" s="1" t="s">
        <v>20</v>
      </c>
      <c r="L1976" s="1" t="s">
        <v>93</v>
      </c>
      <c r="M1976" s="1" t="s">
        <v>37</v>
      </c>
    </row>
    <row r="1977" spans="1:15" x14ac:dyDescent="0.25">
      <c r="A1977" s="1" t="s">
        <v>2665</v>
      </c>
      <c r="B1977" s="2">
        <v>43556</v>
      </c>
      <c r="C1977" s="1" t="s">
        <v>2666</v>
      </c>
      <c r="E1977" s="3">
        <v>100</v>
      </c>
      <c r="F1977" s="4">
        <v>100</v>
      </c>
      <c r="G1977" s="1">
        <v>2019</v>
      </c>
      <c r="H1977" s="1">
        <v>4</v>
      </c>
      <c r="I1977" s="1" t="s">
        <v>97</v>
      </c>
      <c r="J1977" s="1" t="s">
        <v>35</v>
      </c>
      <c r="K1977" s="1" t="s">
        <v>20</v>
      </c>
      <c r="L1977" s="1" t="s">
        <v>99</v>
      </c>
      <c r="M1977" s="1" t="s">
        <v>37</v>
      </c>
    </row>
    <row r="1978" spans="1:15" x14ac:dyDescent="0.25">
      <c r="A1978" s="1" t="s">
        <v>2667</v>
      </c>
      <c r="B1978" s="2">
        <v>43557</v>
      </c>
      <c r="C1978" s="1" t="s">
        <v>2668</v>
      </c>
      <c r="D1978" s="3">
        <v>20</v>
      </c>
      <c r="E1978" s="3">
        <v>252.86</v>
      </c>
      <c r="F1978" s="4">
        <v>210.72</v>
      </c>
      <c r="G1978" s="1">
        <v>2019</v>
      </c>
      <c r="H1978" s="1">
        <v>4</v>
      </c>
      <c r="I1978" s="1" t="s">
        <v>70</v>
      </c>
      <c r="J1978" s="1" t="s">
        <v>35</v>
      </c>
      <c r="K1978" s="1" t="s">
        <v>20</v>
      </c>
      <c r="L1978" s="1" t="s">
        <v>71</v>
      </c>
      <c r="M1978" s="1" t="s">
        <v>37</v>
      </c>
      <c r="O1978">
        <f>F1978*7</f>
        <v>1475.04</v>
      </c>
    </row>
    <row r="1979" spans="1:15" x14ac:dyDescent="0.25">
      <c r="A1979" s="1" t="s">
        <v>2669</v>
      </c>
      <c r="B1979" s="2">
        <v>43557</v>
      </c>
      <c r="C1979" s="1" t="s">
        <v>2670</v>
      </c>
      <c r="E1979" s="3">
        <v>35.770000000000003</v>
      </c>
      <c r="F1979" s="4">
        <v>35.770000000000003</v>
      </c>
      <c r="G1979" s="1">
        <v>2019</v>
      </c>
      <c r="H1979" s="1">
        <v>4</v>
      </c>
      <c r="I1979" s="1" t="s">
        <v>40</v>
      </c>
      <c r="J1979" s="1" t="s">
        <v>35</v>
      </c>
      <c r="K1979" s="1" t="s">
        <v>20</v>
      </c>
      <c r="L1979" s="1" t="s">
        <v>42</v>
      </c>
      <c r="M1979" s="1" t="s">
        <v>37</v>
      </c>
      <c r="O1979">
        <f>F1979*7</f>
        <v>250.39000000000001</v>
      </c>
    </row>
    <row r="1980" spans="1:15" x14ac:dyDescent="0.25">
      <c r="A1980" s="1" t="s">
        <v>2671</v>
      </c>
      <c r="B1980" s="2">
        <v>43557</v>
      </c>
      <c r="C1980" s="1" t="s">
        <v>2672</v>
      </c>
      <c r="D1980" s="3">
        <v>20</v>
      </c>
      <c r="E1980" s="3">
        <v>217.15</v>
      </c>
      <c r="F1980" s="4">
        <v>180.96</v>
      </c>
      <c r="G1980" s="1">
        <v>2019</v>
      </c>
      <c r="H1980" s="1">
        <v>4</v>
      </c>
      <c r="I1980" s="1" t="s">
        <v>70</v>
      </c>
      <c r="J1980" s="1" t="s">
        <v>35</v>
      </c>
      <c r="K1980" s="1" t="s">
        <v>20</v>
      </c>
      <c r="L1980" s="1" t="s">
        <v>71</v>
      </c>
      <c r="M1980" s="1" t="s">
        <v>37</v>
      </c>
    </row>
    <row r="1981" spans="1:15" x14ac:dyDescent="0.25">
      <c r="A1981" s="1" t="s">
        <v>2673</v>
      </c>
      <c r="B1981" s="2">
        <v>43557</v>
      </c>
      <c r="C1981" s="1" t="s">
        <v>2674</v>
      </c>
      <c r="E1981" s="3">
        <v>221.05</v>
      </c>
      <c r="F1981" s="4">
        <v>221.05</v>
      </c>
      <c r="G1981" s="1">
        <v>2019</v>
      </c>
      <c r="H1981" s="1">
        <v>4</v>
      </c>
      <c r="I1981" s="1" t="s">
        <v>40</v>
      </c>
      <c r="J1981" s="1" t="s">
        <v>35</v>
      </c>
      <c r="K1981" s="1" t="s">
        <v>20</v>
      </c>
      <c r="L1981" s="1" t="s">
        <v>42</v>
      </c>
      <c r="M1981" s="1" t="s">
        <v>37</v>
      </c>
    </row>
    <row r="1982" spans="1:15" x14ac:dyDescent="0.25">
      <c r="A1982" s="1" t="s">
        <v>2675</v>
      </c>
      <c r="B1982" s="2">
        <v>43557</v>
      </c>
      <c r="C1982" s="1" t="s">
        <v>2676</v>
      </c>
      <c r="D1982" s="3">
        <v>20</v>
      </c>
      <c r="E1982" s="3">
        <v>33.090000000000003</v>
      </c>
      <c r="F1982" s="4">
        <v>27.57</v>
      </c>
      <c r="G1982" s="1">
        <v>2019</v>
      </c>
      <c r="H1982" s="1">
        <v>4</v>
      </c>
      <c r="I1982" s="1" t="s">
        <v>34</v>
      </c>
      <c r="J1982" s="1" t="s">
        <v>35</v>
      </c>
      <c r="K1982" s="1" t="s">
        <v>20</v>
      </c>
      <c r="L1982" s="1" t="s">
        <v>36</v>
      </c>
      <c r="M1982" s="1" t="s">
        <v>37</v>
      </c>
    </row>
    <row r="1983" spans="1:15" x14ac:dyDescent="0.25">
      <c r="A1983" s="1" t="s">
        <v>2677</v>
      </c>
      <c r="B1983" s="2">
        <v>43557</v>
      </c>
      <c r="C1983" s="1" t="s">
        <v>2678</v>
      </c>
      <c r="E1983" s="3">
        <v>23.87</v>
      </c>
      <c r="F1983" s="4">
        <v>23.87</v>
      </c>
      <c r="G1983" s="1">
        <v>2019</v>
      </c>
      <c r="H1983" s="1">
        <v>4</v>
      </c>
      <c r="I1983" s="1" t="s">
        <v>91</v>
      </c>
      <c r="J1983" s="1" t="s">
        <v>35</v>
      </c>
      <c r="K1983" s="1" t="s">
        <v>20</v>
      </c>
      <c r="L1983" s="1" t="s">
        <v>93</v>
      </c>
      <c r="M1983" s="1" t="s">
        <v>37</v>
      </c>
    </row>
    <row r="1984" spans="1:15" x14ac:dyDescent="0.25">
      <c r="A1984" s="1" t="s">
        <v>525</v>
      </c>
      <c r="B1984" s="2">
        <v>43557</v>
      </c>
      <c r="C1984" s="1" t="s">
        <v>1629</v>
      </c>
      <c r="D1984" s="3">
        <v>20</v>
      </c>
      <c r="E1984" s="3">
        <v>73.28</v>
      </c>
      <c r="F1984" s="4">
        <v>61.07</v>
      </c>
      <c r="G1984" s="1">
        <v>2019</v>
      </c>
      <c r="H1984" s="1">
        <v>4</v>
      </c>
      <c r="I1984" s="1" t="s">
        <v>34</v>
      </c>
      <c r="J1984" s="1" t="s">
        <v>237</v>
      </c>
      <c r="K1984" s="1" t="s">
        <v>20</v>
      </c>
      <c r="L1984" s="1" t="s">
        <v>36</v>
      </c>
      <c r="M1984" s="1" t="s">
        <v>238</v>
      </c>
    </row>
    <row r="1985" spans="1:16" x14ac:dyDescent="0.25">
      <c r="A1985" s="1" t="s">
        <v>512</v>
      </c>
      <c r="B1985" s="2">
        <v>43557</v>
      </c>
      <c r="C1985" s="1" t="s">
        <v>2679</v>
      </c>
      <c r="D1985" s="3">
        <v>20</v>
      </c>
      <c r="E1985" s="3">
        <v>76.8</v>
      </c>
      <c r="F1985" s="4">
        <v>64</v>
      </c>
      <c r="G1985" s="1">
        <v>2019</v>
      </c>
      <c r="H1985" s="1">
        <v>4</v>
      </c>
      <c r="I1985" s="1" t="s">
        <v>134</v>
      </c>
      <c r="J1985" s="1" t="s">
        <v>98</v>
      </c>
      <c r="K1985" s="1" t="s">
        <v>20</v>
      </c>
      <c r="L1985" s="1" t="s">
        <v>135</v>
      </c>
      <c r="M1985" s="1" t="s">
        <v>100</v>
      </c>
    </row>
    <row r="1986" spans="1:16" x14ac:dyDescent="0.25">
      <c r="A1986" s="1" t="s">
        <v>2680</v>
      </c>
      <c r="B1986" s="2">
        <v>43557</v>
      </c>
      <c r="C1986" s="1" t="s">
        <v>2681</v>
      </c>
      <c r="D1986" s="3">
        <v>20</v>
      </c>
      <c r="E1986" s="3">
        <v>35.619999999999997</v>
      </c>
      <c r="F1986" s="4">
        <v>29.68</v>
      </c>
      <c r="G1986" s="1">
        <v>2019</v>
      </c>
      <c r="H1986" s="1">
        <v>4</v>
      </c>
      <c r="I1986" s="1" t="s">
        <v>56</v>
      </c>
      <c r="J1986" s="1" t="s">
        <v>35</v>
      </c>
      <c r="K1986" s="1" t="s">
        <v>20</v>
      </c>
      <c r="L1986" s="1" t="s">
        <v>57</v>
      </c>
      <c r="M1986" s="1" t="s">
        <v>37</v>
      </c>
    </row>
    <row r="1987" spans="1:16" x14ac:dyDescent="0.25">
      <c r="A1987" s="1" t="s">
        <v>496</v>
      </c>
      <c r="B1987" s="2">
        <v>43557</v>
      </c>
      <c r="C1987" s="1" t="s">
        <v>2682</v>
      </c>
      <c r="E1987" s="3">
        <v>60.45</v>
      </c>
      <c r="F1987" s="4">
        <v>60.45</v>
      </c>
      <c r="G1987" s="1">
        <v>2019</v>
      </c>
      <c r="H1987" s="1">
        <v>4</v>
      </c>
      <c r="I1987" s="1" t="s">
        <v>91</v>
      </c>
      <c r="J1987" s="1" t="s">
        <v>98</v>
      </c>
      <c r="K1987" s="1" t="s">
        <v>20</v>
      </c>
      <c r="L1987" s="1" t="s">
        <v>93</v>
      </c>
      <c r="M1987" s="1" t="s">
        <v>100</v>
      </c>
      <c r="O1987">
        <f>F1987*4.812</f>
        <v>290.8854</v>
      </c>
    </row>
    <row r="1988" spans="1:16" x14ac:dyDescent="0.25">
      <c r="A1988" s="1" t="s">
        <v>2683</v>
      </c>
      <c r="B1988" s="2">
        <v>43557</v>
      </c>
      <c r="C1988" s="1" t="s">
        <v>7883</v>
      </c>
      <c r="E1988" s="3">
        <v>61.2</v>
      </c>
      <c r="F1988" s="4">
        <v>61.2</v>
      </c>
      <c r="G1988" s="1">
        <v>2019</v>
      </c>
      <c r="H1988" s="1">
        <v>4</v>
      </c>
      <c r="I1988" s="1" t="s">
        <v>46</v>
      </c>
      <c r="J1988" s="1" t="s">
        <v>25</v>
      </c>
      <c r="K1988" s="1" t="s">
        <v>20</v>
      </c>
      <c r="L1988" s="1" t="s">
        <v>47</v>
      </c>
      <c r="M1988" s="1" t="s">
        <v>27</v>
      </c>
      <c r="O1988">
        <f>F1988*5.3</f>
        <v>324.36</v>
      </c>
    </row>
    <row r="1989" spans="1:16" x14ac:dyDescent="0.25">
      <c r="A1989" s="1" t="s">
        <v>2684</v>
      </c>
      <c r="B1989" s="2">
        <v>43557</v>
      </c>
      <c r="C1989" s="1" t="s">
        <v>2685</v>
      </c>
      <c r="E1989" s="3">
        <v>114</v>
      </c>
      <c r="F1989" s="4">
        <v>114</v>
      </c>
      <c r="G1989" s="1">
        <v>2019</v>
      </c>
      <c r="H1989" s="1">
        <v>4</v>
      </c>
      <c r="I1989" s="1" t="s">
        <v>97</v>
      </c>
      <c r="J1989" s="1" t="s">
        <v>35</v>
      </c>
      <c r="K1989" s="1" t="s">
        <v>20</v>
      </c>
      <c r="L1989" s="1" t="s">
        <v>99</v>
      </c>
      <c r="M1989" s="1" t="s">
        <v>37</v>
      </c>
    </row>
    <row r="1990" spans="1:16" x14ac:dyDescent="0.25">
      <c r="A1990" s="1" t="s">
        <v>2686</v>
      </c>
      <c r="B1990" s="2">
        <v>43557</v>
      </c>
      <c r="C1990" s="1" t="s">
        <v>2687</v>
      </c>
      <c r="D1990" s="3">
        <v>20</v>
      </c>
      <c r="E1990" s="3">
        <v>101.81</v>
      </c>
      <c r="F1990" s="4">
        <v>84.84</v>
      </c>
      <c r="G1990" s="1">
        <v>2019</v>
      </c>
      <c r="H1990" s="1">
        <v>4</v>
      </c>
      <c r="I1990" s="1" t="s">
        <v>111</v>
      </c>
      <c r="J1990" s="1" t="s">
        <v>98</v>
      </c>
      <c r="K1990" s="1" t="s">
        <v>20</v>
      </c>
      <c r="L1990" s="1" t="s">
        <v>112</v>
      </c>
      <c r="M1990" s="1" t="s">
        <v>100</v>
      </c>
      <c r="O1990">
        <v>29902.693500000001</v>
      </c>
    </row>
    <row r="1991" spans="1:16" x14ac:dyDescent="0.25">
      <c r="A1991" s="1" t="s">
        <v>2686</v>
      </c>
      <c r="B1991" s="2">
        <v>43557</v>
      </c>
      <c r="C1991" s="1" t="s">
        <v>2687</v>
      </c>
      <c r="E1991" s="3">
        <v>101.81</v>
      </c>
      <c r="F1991" s="4">
        <v>101.81</v>
      </c>
      <c r="G1991" s="1">
        <v>2019</v>
      </c>
      <c r="H1991" s="1">
        <v>4</v>
      </c>
      <c r="I1991" s="1" t="s">
        <v>111</v>
      </c>
      <c r="J1991" s="1" t="s">
        <v>98</v>
      </c>
      <c r="K1991" s="1" t="s">
        <v>20</v>
      </c>
      <c r="L1991" s="1" t="s">
        <v>112</v>
      </c>
      <c r="M1991" s="1" t="s">
        <v>100</v>
      </c>
      <c r="O1991">
        <f>F1991*313.15</f>
        <v>31881.801499999998</v>
      </c>
      <c r="P1991" s="1" t="s">
        <v>2688</v>
      </c>
    </row>
    <row r="1992" spans="1:16" x14ac:dyDescent="0.25">
      <c r="A1992" s="1" t="s">
        <v>2689</v>
      </c>
      <c r="B1992" s="2">
        <v>43557</v>
      </c>
      <c r="C1992" s="1" t="s">
        <v>2690</v>
      </c>
      <c r="D1992" s="3">
        <v>20</v>
      </c>
      <c r="E1992" s="3">
        <v>220.54</v>
      </c>
      <c r="F1992" s="4">
        <v>183.78</v>
      </c>
      <c r="G1992" s="1">
        <v>2019</v>
      </c>
      <c r="H1992" s="1">
        <v>4</v>
      </c>
      <c r="I1992" s="1" t="s">
        <v>134</v>
      </c>
      <c r="J1992" s="1" t="s">
        <v>144</v>
      </c>
      <c r="K1992" s="1" t="s">
        <v>20</v>
      </c>
      <c r="L1992" s="1" t="s">
        <v>135</v>
      </c>
      <c r="M1992" s="1" t="s">
        <v>145</v>
      </c>
    </row>
    <row r="1993" spans="1:16" x14ac:dyDescent="0.25">
      <c r="A1993" s="1" t="s">
        <v>2691</v>
      </c>
      <c r="B1993" s="2">
        <v>43557</v>
      </c>
      <c r="C1993" s="1" t="s">
        <v>2692</v>
      </c>
      <c r="D1993" s="3">
        <v>20</v>
      </c>
      <c r="E1993" s="3">
        <v>157.49</v>
      </c>
      <c r="F1993" s="4">
        <v>131.24</v>
      </c>
      <c r="G1993" s="1">
        <v>2019</v>
      </c>
      <c r="H1993" s="1">
        <v>4</v>
      </c>
      <c r="I1993" s="1" t="s">
        <v>134</v>
      </c>
      <c r="J1993" s="1" t="s">
        <v>144</v>
      </c>
      <c r="K1993" s="1" t="s">
        <v>20</v>
      </c>
      <c r="L1993" s="1" t="s">
        <v>135</v>
      </c>
      <c r="M1993" s="1" t="s">
        <v>145</v>
      </c>
    </row>
    <row r="1994" spans="1:16" x14ac:dyDescent="0.25">
      <c r="A1994" s="1" t="s">
        <v>2693</v>
      </c>
      <c r="B1994" s="2">
        <v>43557</v>
      </c>
      <c r="C1994" s="1" t="s">
        <v>2694</v>
      </c>
      <c r="E1994" s="3">
        <v>24.5</v>
      </c>
      <c r="F1994" s="4">
        <v>24.5</v>
      </c>
      <c r="G1994" s="1">
        <v>2019</v>
      </c>
      <c r="H1994" s="1">
        <v>4</v>
      </c>
      <c r="I1994" s="1" t="s">
        <v>97</v>
      </c>
      <c r="J1994" s="1" t="s">
        <v>51</v>
      </c>
      <c r="K1994" s="1" t="s">
        <v>20</v>
      </c>
      <c r="L1994" s="1" t="s">
        <v>99</v>
      </c>
      <c r="M1994" s="1" t="s">
        <v>53</v>
      </c>
      <c r="O1994">
        <f>F1994*8.3</f>
        <v>203.35000000000002</v>
      </c>
    </row>
    <row r="1995" spans="1:16" x14ac:dyDescent="0.25">
      <c r="A1995" s="1" t="s">
        <v>509</v>
      </c>
      <c r="B1995" s="2">
        <v>43557</v>
      </c>
      <c r="C1995" s="1" t="s">
        <v>1162</v>
      </c>
      <c r="E1995" s="3">
        <v>18.579999999999998</v>
      </c>
      <c r="F1995" s="4">
        <v>18.579999999999998</v>
      </c>
      <c r="G1995" s="1">
        <v>2019</v>
      </c>
      <c r="H1995" s="1">
        <v>4</v>
      </c>
      <c r="I1995" s="1" t="s">
        <v>91</v>
      </c>
      <c r="J1995" s="1" t="s">
        <v>98</v>
      </c>
      <c r="K1995" s="1" t="s">
        <v>20</v>
      </c>
      <c r="L1995" s="1" t="s">
        <v>93</v>
      </c>
      <c r="M1995" s="1" t="s">
        <v>100</v>
      </c>
      <c r="O1995">
        <f>F1995*27.9</f>
        <v>518.38199999999995</v>
      </c>
    </row>
    <row r="1996" spans="1:16" x14ac:dyDescent="0.25">
      <c r="A1996" s="1" t="s">
        <v>2695</v>
      </c>
      <c r="B1996" s="2">
        <v>43557</v>
      </c>
      <c r="C1996" s="1" t="s">
        <v>2696</v>
      </c>
      <c r="E1996" s="3">
        <v>25.02</v>
      </c>
      <c r="F1996" s="4">
        <v>25.02</v>
      </c>
      <c r="G1996" s="1">
        <v>2019</v>
      </c>
      <c r="H1996" s="1">
        <v>4</v>
      </c>
      <c r="I1996" s="1" t="s">
        <v>86</v>
      </c>
      <c r="J1996" s="1" t="s">
        <v>35</v>
      </c>
      <c r="K1996" s="1" t="s">
        <v>20</v>
      </c>
      <c r="L1996" s="1" t="s">
        <v>87</v>
      </c>
      <c r="M1996" s="1" t="s">
        <v>37</v>
      </c>
    </row>
    <row r="1997" spans="1:16" x14ac:dyDescent="0.25">
      <c r="A1997" s="1" t="s">
        <v>2697</v>
      </c>
      <c r="B1997" s="2">
        <v>43557</v>
      </c>
      <c r="C1997" s="1" t="s">
        <v>2698</v>
      </c>
      <c r="E1997" s="3">
        <v>24.82</v>
      </c>
      <c r="F1997" s="4">
        <v>24.82</v>
      </c>
      <c r="G1997" s="1">
        <v>2019</v>
      </c>
      <c r="H1997" s="1">
        <v>4</v>
      </c>
      <c r="I1997" s="1" t="s">
        <v>86</v>
      </c>
      <c r="J1997" s="1" t="s">
        <v>35</v>
      </c>
      <c r="K1997" s="1" t="s">
        <v>20</v>
      </c>
      <c r="L1997" s="1" t="s">
        <v>87</v>
      </c>
      <c r="M1997" s="1" t="s">
        <v>37</v>
      </c>
    </row>
    <row r="1998" spans="1:16" x14ac:dyDescent="0.25">
      <c r="A1998" s="1" t="s">
        <v>2699</v>
      </c>
      <c r="B1998" s="2">
        <v>43557</v>
      </c>
      <c r="C1998" s="1" t="s">
        <v>1353</v>
      </c>
      <c r="D1998" s="3">
        <v>20</v>
      </c>
      <c r="E1998" s="3">
        <v>6.57</v>
      </c>
      <c r="F1998" s="4">
        <v>5.47</v>
      </c>
      <c r="G1998" s="1">
        <v>2019</v>
      </c>
      <c r="H1998" s="1">
        <v>4</v>
      </c>
      <c r="I1998" s="1" t="s">
        <v>56</v>
      </c>
      <c r="J1998" s="1" t="s">
        <v>51</v>
      </c>
      <c r="K1998" s="1" t="s">
        <v>20</v>
      </c>
      <c r="L1998" s="1" t="s">
        <v>57</v>
      </c>
      <c r="M1998" s="1" t="s">
        <v>53</v>
      </c>
      <c r="O1998">
        <f>F1998*176</f>
        <v>962.71999999999991</v>
      </c>
    </row>
    <row r="1999" spans="1:16" x14ac:dyDescent="0.25">
      <c r="A1999" s="1" t="s">
        <v>2700</v>
      </c>
      <c r="B1999" s="2">
        <v>43557</v>
      </c>
      <c r="C1999" s="1" t="s">
        <v>2701</v>
      </c>
      <c r="E1999" s="3">
        <v>36.880000000000003</v>
      </c>
      <c r="F1999" s="4">
        <v>36.880000000000003</v>
      </c>
      <c r="G1999" s="1">
        <v>2019</v>
      </c>
      <c r="H1999" s="1">
        <v>4</v>
      </c>
      <c r="I1999" s="1" t="s">
        <v>18</v>
      </c>
      <c r="J1999" s="1" t="s">
        <v>51</v>
      </c>
      <c r="K1999" s="1" t="s">
        <v>20</v>
      </c>
      <c r="L1999" s="1" t="s">
        <v>21</v>
      </c>
      <c r="M1999" s="1" t="s">
        <v>53</v>
      </c>
      <c r="O1999">
        <f>F1999*176</f>
        <v>6490.88</v>
      </c>
    </row>
    <row r="2000" spans="1:16" x14ac:dyDescent="0.25">
      <c r="A2000" s="1" t="s">
        <v>2702</v>
      </c>
      <c r="B2000" s="2">
        <v>43557</v>
      </c>
      <c r="C2000" s="1" t="s">
        <v>2703</v>
      </c>
      <c r="E2000" s="3">
        <v>323.70999999999998</v>
      </c>
      <c r="F2000" s="4">
        <v>323.70999999999998</v>
      </c>
      <c r="G2000" s="1">
        <v>2019</v>
      </c>
      <c r="H2000" s="1">
        <v>4</v>
      </c>
      <c r="I2000" s="1" t="s">
        <v>86</v>
      </c>
      <c r="J2000" s="1" t="s">
        <v>35</v>
      </c>
      <c r="K2000" s="1" t="s">
        <v>20</v>
      </c>
      <c r="L2000" s="1" t="s">
        <v>87</v>
      </c>
      <c r="M2000" s="1" t="s">
        <v>37</v>
      </c>
    </row>
    <row r="2001" spans="1:15" x14ac:dyDescent="0.25">
      <c r="A2001" s="1" t="s">
        <v>2704</v>
      </c>
      <c r="B2001" s="2">
        <v>43557</v>
      </c>
      <c r="C2001" s="1" t="s">
        <v>2705</v>
      </c>
      <c r="E2001" s="3">
        <v>90.92</v>
      </c>
      <c r="F2001" s="4">
        <v>90.92</v>
      </c>
      <c r="G2001" s="1">
        <v>2019</v>
      </c>
      <c r="H2001" s="1">
        <v>4</v>
      </c>
      <c r="I2001" s="1" t="s">
        <v>91</v>
      </c>
      <c r="J2001" s="1" t="s">
        <v>207</v>
      </c>
      <c r="K2001" s="1" t="s">
        <v>20</v>
      </c>
      <c r="L2001" s="1" t="s">
        <v>93</v>
      </c>
      <c r="M2001" s="1" t="s">
        <v>208</v>
      </c>
    </row>
    <row r="2002" spans="1:15" x14ac:dyDescent="0.25">
      <c r="A2002" s="1" t="s">
        <v>2704</v>
      </c>
      <c r="B2002" s="2">
        <v>43557</v>
      </c>
      <c r="C2002" s="1" t="s">
        <v>2705</v>
      </c>
      <c r="E2002" s="3">
        <v>90.92</v>
      </c>
      <c r="F2002" s="4">
        <v>90.92</v>
      </c>
      <c r="G2002" s="1">
        <v>2019</v>
      </c>
      <c r="H2002" s="1">
        <v>4</v>
      </c>
      <c r="I2002" s="1" t="s">
        <v>91</v>
      </c>
      <c r="J2002" s="1" t="s">
        <v>207</v>
      </c>
      <c r="K2002" s="1" t="s">
        <v>20</v>
      </c>
      <c r="L2002" s="1" t="s">
        <v>93</v>
      </c>
      <c r="M2002" s="1" t="s">
        <v>208</v>
      </c>
    </row>
    <row r="2003" spans="1:15" x14ac:dyDescent="0.25">
      <c r="A2003" s="1" t="s">
        <v>2704</v>
      </c>
      <c r="B2003" s="2">
        <v>43557</v>
      </c>
      <c r="C2003" s="1" t="s">
        <v>2705</v>
      </c>
      <c r="E2003" s="3">
        <v>90.92</v>
      </c>
      <c r="F2003" s="4">
        <v>90.92</v>
      </c>
      <c r="G2003" s="1">
        <v>2019</v>
      </c>
      <c r="H2003" s="1">
        <v>4</v>
      </c>
      <c r="I2003" s="1" t="s">
        <v>97</v>
      </c>
      <c r="J2003" s="1" t="s">
        <v>207</v>
      </c>
      <c r="K2003" s="1" t="s">
        <v>20</v>
      </c>
      <c r="L2003" s="1" t="s">
        <v>99</v>
      </c>
      <c r="M2003" s="1" t="s">
        <v>208</v>
      </c>
    </row>
    <row r="2004" spans="1:15" x14ac:dyDescent="0.25">
      <c r="A2004" s="1" t="s">
        <v>2706</v>
      </c>
      <c r="B2004" s="2">
        <v>43557</v>
      </c>
      <c r="C2004" s="1" t="s">
        <v>2707</v>
      </c>
      <c r="D2004" s="3">
        <v>20</v>
      </c>
      <c r="E2004" s="3">
        <v>182.86</v>
      </c>
      <c r="F2004" s="4">
        <v>152.38</v>
      </c>
      <c r="G2004" s="1">
        <v>2019</v>
      </c>
      <c r="H2004" s="1">
        <v>4</v>
      </c>
      <c r="I2004" s="1" t="s">
        <v>34</v>
      </c>
      <c r="J2004" s="1" t="s">
        <v>1106</v>
      </c>
      <c r="K2004" s="1" t="s">
        <v>20</v>
      </c>
      <c r="L2004" s="1" t="s">
        <v>36</v>
      </c>
      <c r="M2004" s="1" t="s">
        <v>1107</v>
      </c>
      <c r="O2004">
        <v>3500</v>
      </c>
    </row>
    <row r="2005" spans="1:15" x14ac:dyDescent="0.25">
      <c r="A2005" s="1" t="s">
        <v>2708</v>
      </c>
      <c r="B2005" s="2">
        <v>43557</v>
      </c>
      <c r="C2005" s="1" t="s">
        <v>2709</v>
      </c>
      <c r="E2005" s="3">
        <v>153.71</v>
      </c>
      <c r="F2005" s="4">
        <v>153.71</v>
      </c>
      <c r="G2005" s="1">
        <v>2019</v>
      </c>
      <c r="H2005" s="1">
        <v>4</v>
      </c>
      <c r="I2005" s="1" t="s">
        <v>40</v>
      </c>
      <c r="J2005" s="1" t="s">
        <v>35</v>
      </c>
      <c r="K2005" s="1" t="s">
        <v>20</v>
      </c>
      <c r="L2005" s="1" t="s">
        <v>42</v>
      </c>
      <c r="M2005" s="1" t="s">
        <v>37</v>
      </c>
    </row>
    <row r="2006" spans="1:15" x14ac:dyDescent="0.25">
      <c r="A2006" s="1" t="s">
        <v>520</v>
      </c>
      <c r="B2006" s="2">
        <v>43557</v>
      </c>
      <c r="C2006" s="1" t="s">
        <v>2710</v>
      </c>
      <c r="D2006" s="3">
        <v>20</v>
      </c>
      <c r="E2006" s="3">
        <v>107.76</v>
      </c>
      <c r="F2006" s="4">
        <v>89.8</v>
      </c>
      <c r="G2006" s="1">
        <v>2019</v>
      </c>
      <c r="H2006" s="1">
        <v>4</v>
      </c>
      <c r="I2006" s="1" t="s">
        <v>134</v>
      </c>
      <c r="J2006" s="1" t="s">
        <v>98</v>
      </c>
      <c r="K2006" s="1" t="s">
        <v>20</v>
      </c>
      <c r="L2006" s="1" t="s">
        <v>135</v>
      </c>
      <c r="M2006" s="1" t="s">
        <v>100</v>
      </c>
      <c r="O2006">
        <f>F2006*78</f>
        <v>7004.4</v>
      </c>
    </row>
    <row r="2007" spans="1:15" x14ac:dyDescent="0.25">
      <c r="A2007" s="1" t="s">
        <v>2711</v>
      </c>
      <c r="B2007" s="2">
        <v>43557</v>
      </c>
      <c r="C2007" s="1" t="s">
        <v>2712</v>
      </c>
      <c r="E2007" s="3">
        <v>310.89</v>
      </c>
      <c r="F2007" s="4">
        <v>310.89</v>
      </c>
      <c r="G2007" s="1">
        <v>2019</v>
      </c>
      <c r="H2007" s="1">
        <v>4</v>
      </c>
      <c r="I2007" s="1" t="s">
        <v>138</v>
      </c>
      <c r="J2007" s="1" t="s">
        <v>35</v>
      </c>
      <c r="K2007" s="1" t="s">
        <v>20</v>
      </c>
      <c r="L2007" s="1" t="s">
        <v>139</v>
      </c>
      <c r="M2007" s="1" t="s">
        <v>37</v>
      </c>
    </row>
    <row r="2008" spans="1:15" x14ac:dyDescent="0.25">
      <c r="A2008" s="1" t="s">
        <v>2713</v>
      </c>
      <c r="B2008" s="2">
        <v>43557</v>
      </c>
      <c r="C2008" s="1" t="s">
        <v>224</v>
      </c>
      <c r="E2008" s="3">
        <v>80.400000000000006</v>
      </c>
      <c r="F2008" s="4">
        <v>80.400000000000006</v>
      </c>
      <c r="G2008" s="1">
        <v>2019</v>
      </c>
      <c r="H2008" s="1">
        <v>4</v>
      </c>
      <c r="I2008" s="1" t="s">
        <v>225</v>
      </c>
      <c r="J2008" s="1" t="s">
        <v>226</v>
      </c>
      <c r="K2008" s="1" t="s">
        <v>20</v>
      </c>
      <c r="L2008" s="1" t="s">
        <v>227</v>
      </c>
      <c r="M2008" s="1" t="s">
        <v>53</v>
      </c>
      <c r="O2008">
        <f>F2008*7.34</f>
        <v>590.13600000000008</v>
      </c>
    </row>
    <row r="2009" spans="1:15" x14ac:dyDescent="0.25">
      <c r="A2009" s="1" t="s">
        <v>2699</v>
      </c>
      <c r="B2009" s="2">
        <v>43557</v>
      </c>
      <c r="C2009" s="1" t="s">
        <v>2714</v>
      </c>
      <c r="E2009" s="3">
        <v>48.43</v>
      </c>
      <c r="F2009" s="4">
        <v>48.43</v>
      </c>
      <c r="G2009" s="1">
        <v>2019</v>
      </c>
      <c r="H2009" s="1">
        <v>4</v>
      </c>
      <c r="I2009" s="1" t="s">
        <v>86</v>
      </c>
      <c r="J2009" s="1" t="s">
        <v>51</v>
      </c>
      <c r="K2009" s="1" t="s">
        <v>20</v>
      </c>
      <c r="L2009" s="1" t="s">
        <v>87</v>
      </c>
      <c r="M2009" s="1" t="s">
        <v>53</v>
      </c>
      <c r="O2009">
        <f>F2009*5.7</f>
        <v>276.05099999999999</v>
      </c>
    </row>
    <row r="2010" spans="1:15" x14ac:dyDescent="0.25">
      <c r="A2010" s="1" t="s">
        <v>2715</v>
      </c>
      <c r="B2010" s="2">
        <v>43557</v>
      </c>
      <c r="C2010" s="1" t="s">
        <v>2716</v>
      </c>
      <c r="E2010" s="3">
        <v>32</v>
      </c>
      <c r="F2010" s="4">
        <v>32</v>
      </c>
      <c r="G2010" s="1">
        <v>2019</v>
      </c>
      <c r="H2010" s="1">
        <v>4</v>
      </c>
      <c r="I2010" s="1" t="s">
        <v>18</v>
      </c>
      <c r="J2010" s="1" t="s">
        <v>51</v>
      </c>
      <c r="K2010" s="1" t="s">
        <v>20</v>
      </c>
      <c r="L2010" s="1" t="s">
        <v>21</v>
      </c>
      <c r="M2010" s="1" t="s">
        <v>53</v>
      </c>
    </row>
    <row r="2011" spans="1:15" x14ac:dyDescent="0.25">
      <c r="A2011" s="1" t="s">
        <v>2717</v>
      </c>
      <c r="B2011" s="2">
        <v>43557</v>
      </c>
      <c r="C2011" s="1" t="s">
        <v>1303</v>
      </c>
      <c r="D2011" s="3">
        <v>20</v>
      </c>
      <c r="E2011" s="3">
        <v>186.34</v>
      </c>
      <c r="F2011" s="4">
        <v>155.28</v>
      </c>
      <c r="G2011" s="1">
        <v>2019</v>
      </c>
      <c r="H2011" s="1">
        <v>4</v>
      </c>
      <c r="I2011" s="1" t="s">
        <v>34</v>
      </c>
      <c r="J2011" s="1" t="s">
        <v>237</v>
      </c>
      <c r="K2011" s="1" t="s">
        <v>20</v>
      </c>
      <c r="L2011" s="1" t="s">
        <v>36</v>
      </c>
      <c r="M2011" s="1" t="s">
        <v>238</v>
      </c>
      <c r="O2011" s="1">
        <f>F2011*38.4</f>
        <v>5962.7519999999995</v>
      </c>
    </row>
    <row r="2012" spans="1:15" x14ac:dyDescent="0.25">
      <c r="A2012" s="1" t="s">
        <v>535</v>
      </c>
      <c r="B2012" s="2">
        <v>43559</v>
      </c>
      <c r="C2012" s="1" t="s">
        <v>2718</v>
      </c>
      <c r="D2012" s="3">
        <v>20</v>
      </c>
      <c r="E2012" s="3">
        <v>93.43</v>
      </c>
      <c r="F2012" s="4">
        <v>77.86</v>
      </c>
      <c r="G2012" s="1">
        <v>2019</v>
      </c>
      <c r="H2012" s="1">
        <v>4</v>
      </c>
      <c r="I2012" s="1" t="s">
        <v>56</v>
      </c>
      <c r="J2012" s="1" t="s">
        <v>92</v>
      </c>
      <c r="K2012" s="1" t="s">
        <v>20</v>
      </c>
      <c r="L2012" s="1" t="s">
        <v>57</v>
      </c>
      <c r="M2012" s="1" t="s">
        <v>94</v>
      </c>
    </row>
    <row r="2013" spans="1:15" x14ac:dyDescent="0.25">
      <c r="A2013" s="1" t="s">
        <v>2719</v>
      </c>
      <c r="B2013" s="2">
        <v>43559</v>
      </c>
      <c r="C2013" s="1" t="s">
        <v>2720</v>
      </c>
      <c r="E2013" s="3">
        <v>194.88</v>
      </c>
      <c r="F2013" s="4">
        <v>194.88</v>
      </c>
      <c r="G2013" s="1">
        <v>2019</v>
      </c>
      <c r="H2013" s="1">
        <v>4</v>
      </c>
      <c r="I2013" s="1" t="s">
        <v>40</v>
      </c>
      <c r="J2013" s="1" t="s">
        <v>35</v>
      </c>
      <c r="K2013" s="1" t="s">
        <v>20</v>
      </c>
      <c r="L2013" s="1" t="s">
        <v>42</v>
      </c>
      <c r="M2013" s="1" t="s">
        <v>37</v>
      </c>
    </row>
    <row r="2014" spans="1:15" x14ac:dyDescent="0.25">
      <c r="A2014" s="1" t="s">
        <v>2721</v>
      </c>
      <c r="B2014" s="2">
        <v>43559</v>
      </c>
      <c r="C2014" s="1" t="s">
        <v>2722</v>
      </c>
      <c r="E2014" s="3">
        <v>32.28</v>
      </c>
      <c r="F2014" s="4">
        <v>32.28</v>
      </c>
      <c r="G2014" s="1">
        <v>2019</v>
      </c>
      <c r="H2014" s="1">
        <v>4</v>
      </c>
      <c r="I2014" s="1" t="s">
        <v>91</v>
      </c>
      <c r="J2014" s="1" t="s">
        <v>51</v>
      </c>
      <c r="K2014" s="1" t="s">
        <v>20</v>
      </c>
      <c r="L2014" s="1" t="s">
        <v>93</v>
      </c>
      <c r="M2014" s="1" t="s">
        <v>53</v>
      </c>
      <c r="O2014">
        <f>F2014*176</f>
        <v>5681.2800000000007</v>
      </c>
    </row>
    <row r="2015" spans="1:15" x14ac:dyDescent="0.25">
      <c r="A2015" s="1" t="s">
        <v>2723</v>
      </c>
      <c r="B2015" s="2">
        <v>43559</v>
      </c>
      <c r="C2015" s="1" t="s">
        <v>2724</v>
      </c>
      <c r="D2015" s="3">
        <v>20</v>
      </c>
      <c r="E2015" s="3">
        <v>246.49</v>
      </c>
      <c r="F2015" s="4">
        <v>205.41</v>
      </c>
      <c r="G2015" s="1">
        <v>2019</v>
      </c>
      <c r="H2015" s="1">
        <v>4</v>
      </c>
      <c r="I2015" s="1" t="s">
        <v>134</v>
      </c>
      <c r="J2015" s="1" t="s">
        <v>144</v>
      </c>
      <c r="K2015" s="1" t="s">
        <v>20</v>
      </c>
      <c r="L2015" s="1" t="s">
        <v>135</v>
      </c>
      <c r="M2015" s="1" t="s">
        <v>145</v>
      </c>
    </row>
    <row r="2016" spans="1:15" x14ac:dyDescent="0.25">
      <c r="A2016" s="1" t="s">
        <v>549</v>
      </c>
      <c r="B2016" s="2">
        <v>43559</v>
      </c>
      <c r="C2016" s="1" t="s">
        <v>2725</v>
      </c>
      <c r="D2016" s="3">
        <v>20</v>
      </c>
      <c r="E2016" s="3">
        <v>42</v>
      </c>
      <c r="F2016" s="4">
        <v>35</v>
      </c>
      <c r="G2016" s="1">
        <v>2019</v>
      </c>
      <c r="H2016" s="1">
        <v>4</v>
      </c>
      <c r="I2016" s="1" t="s">
        <v>70</v>
      </c>
      <c r="J2016" s="1" t="s">
        <v>51</v>
      </c>
      <c r="K2016" s="1" t="s">
        <v>20</v>
      </c>
      <c r="L2016" s="1" t="s">
        <v>71</v>
      </c>
      <c r="M2016" s="1" t="s">
        <v>53</v>
      </c>
    </row>
    <row r="2017" spans="1:15" x14ac:dyDescent="0.25">
      <c r="A2017" s="1" t="s">
        <v>549</v>
      </c>
      <c r="B2017" s="2">
        <v>43559</v>
      </c>
      <c r="C2017" s="1" t="s">
        <v>2725</v>
      </c>
      <c r="E2017" s="3">
        <v>42</v>
      </c>
      <c r="F2017" s="4">
        <v>42</v>
      </c>
      <c r="G2017" s="1">
        <v>2019</v>
      </c>
      <c r="H2017" s="1">
        <v>4</v>
      </c>
      <c r="I2017" s="1" t="s">
        <v>225</v>
      </c>
      <c r="J2017" s="1" t="s">
        <v>226</v>
      </c>
      <c r="K2017" s="1" t="s">
        <v>20</v>
      </c>
      <c r="L2017" s="1" t="s">
        <v>227</v>
      </c>
      <c r="M2017" s="1" t="s">
        <v>53</v>
      </c>
    </row>
    <row r="2018" spans="1:15" x14ac:dyDescent="0.25">
      <c r="A2018" s="1" t="s">
        <v>2726</v>
      </c>
      <c r="B2018" s="2">
        <v>43559</v>
      </c>
      <c r="C2018" s="1" t="s">
        <v>2727</v>
      </c>
      <c r="E2018" s="3">
        <v>184.08</v>
      </c>
      <c r="F2018" s="4">
        <v>184.08</v>
      </c>
      <c r="G2018" s="1">
        <v>2019</v>
      </c>
      <c r="H2018" s="1">
        <v>4</v>
      </c>
      <c r="I2018" s="1" t="s">
        <v>97</v>
      </c>
      <c r="J2018" s="1" t="s">
        <v>51</v>
      </c>
      <c r="K2018" s="1" t="s">
        <v>20</v>
      </c>
      <c r="L2018" s="1" t="s">
        <v>99</v>
      </c>
      <c r="M2018" s="1" t="s">
        <v>53</v>
      </c>
    </row>
    <row r="2019" spans="1:15" x14ac:dyDescent="0.25">
      <c r="A2019" s="1" t="s">
        <v>539</v>
      </c>
      <c r="B2019" s="2">
        <v>43559</v>
      </c>
      <c r="C2019" s="1" t="s">
        <v>2728</v>
      </c>
      <c r="E2019" s="3">
        <v>605.33000000000004</v>
      </c>
      <c r="F2019" s="4">
        <v>605.33000000000004</v>
      </c>
      <c r="G2019" s="1">
        <v>2019</v>
      </c>
      <c r="H2019" s="1">
        <v>4</v>
      </c>
      <c r="I2019" s="1" t="s">
        <v>40</v>
      </c>
      <c r="J2019" s="1" t="s">
        <v>35</v>
      </c>
      <c r="K2019" s="1" t="s">
        <v>20</v>
      </c>
      <c r="L2019" s="1" t="s">
        <v>42</v>
      </c>
      <c r="M2019" s="1" t="s">
        <v>37</v>
      </c>
      <c r="O2019">
        <f>F2019*7</f>
        <v>4237.3100000000004</v>
      </c>
    </row>
    <row r="2020" spans="1:15" x14ac:dyDescent="0.25">
      <c r="A2020" s="1" t="s">
        <v>2729</v>
      </c>
      <c r="B2020" s="2">
        <v>43559</v>
      </c>
      <c r="C2020" s="1" t="s">
        <v>2730</v>
      </c>
      <c r="E2020" s="3">
        <v>83</v>
      </c>
      <c r="F2020" s="4">
        <v>83</v>
      </c>
      <c r="G2020" s="1">
        <v>2019</v>
      </c>
      <c r="H2020" s="1">
        <v>4</v>
      </c>
      <c r="I2020" s="1" t="s">
        <v>91</v>
      </c>
      <c r="J2020" s="1" t="s">
        <v>51</v>
      </c>
      <c r="K2020" s="1" t="s">
        <v>20</v>
      </c>
      <c r="L2020" s="1" t="s">
        <v>93</v>
      </c>
      <c r="M2020" s="1" t="s">
        <v>53</v>
      </c>
      <c r="O2020">
        <f>F2020*8.3</f>
        <v>688.90000000000009</v>
      </c>
    </row>
    <row r="2021" spans="1:15" x14ac:dyDescent="0.25">
      <c r="A2021" s="1" t="s">
        <v>531</v>
      </c>
      <c r="B2021" s="2">
        <v>43559</v>
      </c>
      <c r="C2021" s="1" t="s">
        <v>2731</v>
      </c>
      <c r="D2021" s="3">
        <v>20</v>
      </c>
      <c r="E2021" s="3">
        <v>312</v>
      </c>
      <c r="F2021" s="4">
        <v>260</v>
      </c>
      <c r="G2021" s="1">
        <v>2019</v>
      </c>
      <c r="H2021" s="1">
        <v>4</v>
      </c>
      <c r="I2021" s="1" t="s">
        <v>56</v>
      </c>
      <c r="J2021" s="1" t="s">
        <v>35</v>
      </c>
      <c r="K2021" s="1" t="s">
        <v>20</v>
      </c>
      <c r="L2021" s="1" t="s">
        <v>57</v>
      </c>
      <c r="M2021" s="1" t="s">
        <v>37</v>
      </c>
    </row>
    <row r="2022" spans="1:15" x14ac:dyDescent="0.25">
      <c r="A2022" s="1" t="s">
        <v>2732</v>
      </c>
      <c r="B2022" s="2">
        <v>43559</v>
      </c>
      <c r="C2022" s="1" t="s">
        <v>2731</v>
      </c>
      <c r="D2022" s="3">
        <v>20</v>
      </c>
      <c r="E2022" s="3">
        <v>312</v>
      </c>
      <c r="F2022" s="4">
        <v>260</v>
      </c>
      <c r="G2022" s="1">
        <v>2019</v>
      </c>
      <c r="H2022" s="1">
        <v>4</v>
      </c>
      <c r="I2022" s="1" t="s">
        <v>34</v>
      </c>
      <c r="J2022" s="1" t="s">
        <v>35</v>
      </c>
      <c r="K2022" s="1" t="s">
        <v>20</v>
      </c>
      <c r="L2022" s="1" t="s">
        <v>36</v>
      </c>
      <c r="M2022" s="1" t="s">
        <v>37</v>
      </c>
    </row>
    <row r="2023" spans="1:15" x14ac:dyDescent="0.25">
      <c r="A2023" s="1" t="s">
        <v>2733</v>
      </c>
      <c r="B2023" s="2">
        <v>43559</v>
      </c>
      <c r="C2023" s="1" t="s">
        <v>2734</v>
      </c>
      <c r="E2023" s="3">
        <v>206.04</v>
      </c>
      <c r="F2023" s="4">
        <v>206.04</v>
      </c>
      <c r="G2023" s="1">
        <v>2019</v>
      </c>
      <c r="H2023" s="1">
        <v>4</v>
      </c>
      <c r="I2023" s="1" t="s">
        <v>91</v>
      </c>
      <c r="J2023" s="1" t="s">
        <v>51</v>
      </c>
      <c r="K2023" s="1" t="s">
        <v>20</v>
      </c>
      <c r="L2023" s="1" t="s">
        <v>93</v>
      </c>
      <c r="M2023" s="1" t="s">
        <v>53</v>
      </c>
    </row>
    <row r="2024" spans="1:15" x14ac:dyDescent="0.25">
      <c r="A2024" s="1" t="s">
        <v>2735</v>
      </c>
      <c r="B2024" s="2">
        <v>43559</v>
      </c>
      <c r="C2024" s="1" t="s">
        <v>2736</v>
      </c>
      <c r="D2024" s="3">
        <v>20</v>
      </c>
      <c r="E2024" s="3">
        <v>294.93</v>
      </c>
      <c r="F2024" s="4">
        <v>245.77</v>
      </c>
      <c r="G2024" s="1">
        <v>2019</v>
      </c>
      <c r="H2024" s="1">
        <v>4</v>
      </c>
      <c r="I2024" s="1" t="s">
        <v>134</v>
      </c>
      <c r="J2024" s="1" t="s">
        <v>207</v>
      </c>
      <c r="K2024" s="1" t="s">
        <v>20</v>
      </c>
      <c r="L2024" s="1" t="s">
        <v>135</v>
      </c>
      <c r="M2024" s="1" t="s">
        <v>208</v>
      </c>
    </row>
    <row r="2025" spans="1:15" x14ac:dyDescent="0.25">
      <c r="A2025" s="1" t="s">
        <v>2737</v>
      </c>
      <c r="B2025" s="2">
        <v>43559</v>
      </c>
      <c r="C2025" s="1" t="s">
        <v>2738</v>
      </c>
      <c r="D2025" s="3">
        <v>20</v>
      </c>
      <c r="E2025" s="3">
        <v>90.23</v>
      </c>
      <c r="F2025" s="4">
        <v>75.19</v>
      </c>
      <c r="G2025" s="1">
        <v>2019</v>
      </c>
      <c r="H2025" s="1">
        <v>4</v>
      </c>
      <c r="I2025" s="1" t="s">
        <v>56</v>
      </c>
      <c r="J2025" s="1" t="s">
        <v>35</v>
      </c>
      <c r="K2025" s="1" t="s">
        <v>20</v>
      </c>
      <c r="L2025" s="1" t="s">
        <v>57</v>
      </c>
      <c r="M2025" s="1" t="s">
        <v>37</v>
      </c>
    </row>
    <row r="2026" spans="1:15" x14ac:dyDescent="0.25">
      <c r="A2026" s="1" t="s">
        <v>552</v>
      </c>
      <c r="B2026" s="2">
        <v>43559</v>
      </c>
      <c r="C2026" s="1" t="s">
        <v>2739</v>
      </c>
      <c r="E2026" s="3">
        <v>108</v>
      </c>
      <c r="F2026" s="4">
        <v>108</v>
      </c>
      <c r="G2026" s="1">
        <v>2019</v>
      </c>
      <c r="H2026" s="1">
        <v>4</v>
      </c>
      <c r="I2026" s="1" t="s">
        <v>91</v>
      </c>
      <c r="J2026" s="1" t="s">
        <v>98</v>
      </c>
      <c r="K2026" s="1" t="s">
        <v>20</v>
      </c>
      <c r="L2026" s="1" t="s">
        <v>93</v>
      </c>
      <c r="M2026" s="1" t="s">
        <v>100</v>
      </c>
    </row>
    <row r="2027" spans="1:15" x14ac:dyDescent="0.25">
      <c r="A2027" s="1" t="s">
        <v>556</v>
      </c>
      <c r="B2027" s="2">
        <v>43560</v>
      </c>
      <c r="C2027" s="1" t="s">
        <v>2740</v>
      </c>
      <c r="E2027" s="3">
        <v>43.6</v>
      </c>
      <c r="F2027" s="4">
        <v>43.6</v>
      </c>
      <c r="G2027" s="1">
        <v>2019</v>
      </c>
      <c r="H2027" s="1">
        <v>4</v>
      </c>
      <c r="I2027" s="1" t="s">
        <v>91</v>
      </c>
      <c r="J2027" s="1" t="s">
        <v>207</v>
      </c>
      <c r="K2027" s="1" t="s">
        <v>20</v>
      </c>
      <c r="L2027" s="1" t="s">
        <v>93</v>
      </c>
      <c r="M2027" s="1" t="s">
        <v>208</v>
      </c>
    </row>
    <row r="2028" spans="1:15" x14ac:dyDescent="0.25">
      <c r="A2028" s="1" t="s">
        <v>2741</v>
      </c>
      <c r="B2028" s="2">
        <v>43564</v>
      </c>
      <c r="C2028" s="1" t="s">
        <v>2742</v>
      </c>
      <c r="E2028" s="3">
        <v>65.52</v>
      </c>
      <c r="F2028" s="4">
        <v>65.52</v>
      </c>
      <c r="G2028" s="1">
        <v>2019</v>
      </c>
      <c r="H2028" s="1">
        <v>4</v>
      </c>
      <c r="I2028" s="1" t="s">
        <v>40</v>
      </c>
      <c r="J2028" s="1" t="s">
        <v>35</v>
      </c>
      <c r="K2028" s="1" t="s">
        <v>20</v>
      </c>
      <c r="L2028" s="1" t="s">
        <v>42</v>
      </c>
      <c r="M2028" s="1" t="s">
        <v>37</v>
      </c>
    </row>
    <row r="2029" spans="1:15" x14ac:dyDescent="0.25">
      <c r="A2029" s="1" t="s">
        <v>2743</v>
      </c>
      <c r="B2029" s="2">
        <v>43564</v>
      </c>
      <c r="C2029" s="1" t="s">
        <v>2744</v>
      </c>
      <c r="E2029" s="3">
        <v>69.98</v>
      </c>
      <c r="F2029" s="4">
        <v>69.98</v>
      </c>
      <c r="G2029" s="1">
        <v>2019</v>
      </c>
      <c r="H2029" s="1">
        <v>4</v>
      </c>
      <c r="I2029" s="1" t="s">
        <v>40</v>
      </c>
      <c r="J2029" s="1" t="s">
        <v>35</v>
      </c>
      <c r="K2029" s="1" t="s">
        <v>20</v>
      </c>
      <c r="L2029" s="1" t="s">
        <v>42</v>
      </c>
      <c r="M2029" s="1" t="s">
        <v>37</v>
      </c>
    </row>
    <row r="2030" spans="1:15" x14ac:dyDescent="0.25">
      <c r="A2030" s="1" t="s">
        <v>2745</v>
      </c>
      <c r="B2030" s="2">
        <v>43564</v>
      </c>
      <c r="C2030" s="1" t="s">
        <v>29</v>
      </c>
      <c r="E2030" s="3">
        <v>90.17</v>
      </c>
      <c r="F2030" s="4">
        <v>90.17</v>
      </c>
      <c r="G2030" s="1">
        <v>2019</v>
      </c>
      <c r="H2030" s="1">
        <v>4</v>
      </c>
      <c r="I2030" s="1" t="s">
        <v>30</v>
      </c>
      <c r="J2030" s="1" t="s">
        <v>25</v>
      </c>
      <c r="K2030" s="1" t="s">
        <v>20</v>
      </c>
      <c r="L2030" s="1" t="s">
        <v>31</v>
      </c>
      <c r="M2030" s="1" t="s">
        <v>27</v>
      </c>
    </row>
    <row r="2031" spans="1:15" x14ac:dyDescent="0.25">
      <c r="A2031" s="1" t="s">
        <v>2746</v>
      </c>
      <c r="B2031" s="2">
        <v>43564</v>
      </c>
      <c r="C2031" s="1" t="s">
        <v>2747</v>
      </c>
      <c r="E2031" s="3">
        <v>23.62</v>
      </c>
      <c r="F2031" s="4">
        <v>23.62</v>
      </c>
      <c r="G2031" s="1">
        <v>2019</v>
      </c>
      <c r="H2031" s="1">
        <v>4</v>
      </c>
      <c r="I2031" s="1" t="s">
        <v>30</v>
      </c>
      <c r="J2031" s="1" t="s">
        <v>25</v>
      </c>
      <c r="K2031" s="1" t="s">
        <v>20</v>
      </c>
      <c r="L2031" s="1" t="s">
        <v>31</v>
      </c>
      <c r="M2031" s="1" t="s">
        <v>27</v>
      </c>
    </row>
    <row r="2032" spans="1:15" x14ac:dyDescent="0.25">
      <c r="A2032" s="1" t="s">
        <v>2748</v>
      </c>
      <c r="B2032" s="2">
        <v>43564</v>
      </c>
      <c r="C2032" s="1" t="s">
        <v>2749</v>
      </c>
      <c r="E2032" s="3">
        <v>54.01</v>
      </c>
      <c r="F2032" s="4">
        <v>54.01</v>
      </c>
      <c r="G2032" s="1">
        <v>2019</v>
      </c>
      <c r="H2032" s="1">
        <v>4</v>
      </c>
      <c r="I2032" s="1" t="s">
        <v>30</v>
      </c>
      <c r="J2032" s="1" t="s">
        <v>25</v>
      </c>
      <c r="K2032" s="1" t="s">
        <v>20</v>
      </c>
      <c r="L2032" s="1" t="s">
        <v>31</v>
      </c>
      <c r="M2032" s="1" t="s">
        <v>27</v>
      </c>
    </row>
    <row r="2033" spans="1:15" x14ac:dyDescent="0.25">
      <c r="A2033" s="1" t="s">
        <v>2750</v>
      </c>
      <c r="B2033" s="2">
        <v>43565</v>
      </c>
      <c r="C2033" s="1" t="s">
        <v>8051</v>
      </c>
      <c r="E2033" s="3">
        <v>17.600000000000001</v>
      </c>
      <c r="F2033" s="4">
        <v>17.600000000000001</v>
      </c>
      <c r="G2033" s="1">
        <v>2019</v>
      </c>
      <c r="H2033" s="1">
        <v>4</v>
      </c>
      <c r="I2033" s="1" t="s">
        <v>18</v>
      </c>
      <c r="J2033" s="1" t="s">
        <v>19</v>
      </c>
      <c r="K2033" s="1" t="s">
        <v>20</v>
      </c>
      <c r="L2033" s="1" t="s">
        <v>21</v>
      </c>
      <c r="M2033" s="1" t="s">
        <v>22</v>
      </c>
    </row>
    <row r="2034" spans="1:15" x14ac:dyDescent="0.25">
      <c r="A2034" s="1" t="s">
        <v>2751</v>
      </c>
      <c r="B2034" s="2">
        <v>43565</v>
      </c>
      <c r="C2034" s="1" t="s">
        <v>85</v>
      </c>
      <c r="E2034" s="3">
        <v>595.19000000000005</v>
      </c>
      <c r="F2034" s="4">
        <v>595.19000000000005</v>
      </c>
      <c r="G2034" s="1">
        <v>2019</v>
      </c>
      <c r="H2034" s="1">
        <v>4</v>
      </c>
      <c r="I2034" s="1" t="s">
        <v>86</v>
      </c>
      <c r="J2034" s="1" t="s">
        <v>41</v>
      </c>
      <c r="K2034" s="1" t="s">
        <v>20</v>
      </c>
      <c r="L2034" s="1" t="s">
        <v>87</v>
      </c>
      <c r="M2034" s="1" t="s">
        <v>43</v>
      </c>
      <c r="O2034">
        <f t="shared" ref="O2034:O2050" si="28">F2034/1.26</f>
        <v>472.3730158730159</v>
      </c>
    </row>
    <row r="2035" spans="1:15" x14ac:dyDescent="0.25">
      <c r="A2035" s="1" t="s">
        <v>2752</v>
      </c>
      <c r="B2035" s="2">
        <v>43565</v>
      </c>
      <c r="C2035" s="1" t="s">
        <v>85</v>
      </c>
      <c r="E2035" s="3">
        <v>228.42</v>
      </c>
      <c r="F2035" s="4">
        <v>228.42</v>
      </c>
      <c r="G2035" s="1">
        <v>2019</v>
      </c>
      <c r="H2035" s="1">
        <v>4</v>
      </c>
      <c r="I2035" s="1" t="s">
        <v>86</v>
      </c>
      <c r="J2035" s="1" t="s">
        <v>41</v>
      </c>
      <c r="K2035" s="1" t="s">
        <v>20</v>
      </c>
      <c r="L2035" s="1" t="s">
        <v>87</v>
      </c>
      <c r="M2035" s="1" t="s">
        <v>43</v>
      </c>
      <c r="O2035">
        <f t="shared" si="28"/>
        <v>181.28571428571428</v>
      </c>
    </row>
    <row r="2036" spans="1:15" x14ac:dyDescent="0.25">
      <c r="A2036" s="1" t="s">
        <v>2751</v>
      </c>
      <c r="B2036" s="2">
        <v>43565</v>
      </c>
      <c r="C2036" s="1" t="s">
        <v>85</v>
      </c>
      <c r="D2036" s="3">
        <v>20</v>
      </c>
      <c r="E2036" s="3">
        <v>166</v>
      </c>
      <c r="F2036" s="4">
        <v>138.33000000000001</v>
      </c>
      <c r="G2036" s="1">
        <v>2019</v>
      </c>
      <c r="H2036" s="1">
        <v>4</v>
      </c>
      <c r="I2036" s="1" t="s">
        <v>34</v>
      </c>
      <c r="J2036" s="1" t="s">
        <v>41</v>
      </c>
      <c r="K2036" s="1" t="s">
        <v>20</v>
      </c>
      <c r="L2036" s="1" t="s">
        <v>36</v>
      </c>
      <c r="M2036" s="1" t="s">
        <v>43</v>
      </c>
      <c r="O2036">
        <f t="shared" si="28"/>
        <v>109.78571428571429</v>
      </c>
    </row>
    <row r="2037" spans="1:15" x14ac:dyDescent="0.25">
      <c r="A2037" s="1" t="s">
        <v>2752</v>
      </c>
      <c r="B2037" s="2">
        <v>43565</v>
      </c>
      <c r="C2037" s="1" t="s">
        <v>85</v>
      </c>
      <c r="E2037" s="3">
        <v>125.45</v>
      </c>
      <c r="F2037" s="4">
        <v>125.45</v>
      </c>
      <c r="G2037" s="1">
        <v>2019</v>
      </c>
      <c r="H2037" s="1">
        <v>4</v>
      </c>
      <c r="I2037" s="1" t="s">
        <v>86</v>
      </c>
      <c r="J2037" s="1" t="s">
        <v>41</v>
      </c>
      <c r="K2037" s="1" t="s">
        <v>20</v>
      </c>
      <c r="L2037" s="1" t="s">
        <v>87</v>
      </c>
      <c r="M2037" s="1" t="s">
        <v>43</v>
      </c>
      <c r="O2037">
        <f t="shared" si="28"/>
        <v>99.563492063492063</v>
      </c>
    </row>
    <row r="2038" spans="1:15" x14ac:dyDescent="0.25">
      <c r="A2038" s="1" t="s">
        <v>2752</v>
      </c>
      <c r="B2038" s="2">
        <v>43565</v>
      </c>
      <c r="C2038" s="1" t="s">
        <v>85</v>
      </c>
      <c r="E2038" s="3">
        <v>120.2</v>
      </c>
      <c r="F2038" s="4">
        <v>120.2</v>
      </c>
      <c r="G2038" s="1">
        <v>2019</v>
      </c>
      <c r="H2038" s="1">
        <v>4</v>
      </c>
      <c r="I2038" s="1" t="s">
        <v>86</v>
      </c>
      <c r="J2038" s="1" t="s">
        <v>41</v>
      </c>
      <c r="K2038" s="1" t="s">
        <v>20</v>
      </c>
      <c r="L2038" s="1" t="s">
        <v>87</v>
      </c>
      <c r="M2038" s="1" t="s">
        <v>43</v>
      </c>
      <c r="O2038">
        <f t="shared" si="28"/>
        <v>95.396825396825392</v>
      </c>
    </row>
    <row r="2039" spans="1:15" x14ac:dyDescent="0.25">
      <c r="A2039" s="1" t="s">
        <v>2751</v>
      </c>
      <c r="B2039" s="2">
        <v>43565</v>
      </c>
      <c r="C2039" s="1" t="s">
        <v>85</v>
      </c>
      <c r="E2039" s="3">
        <v>111</v>
      </c>
      <c r="F2039" s="4">
        <v>111</v>
      </c>
      <c r="G2039" s="1">
        <v>2019</v>
      </c>
      <c r="H2039" s="1">
        <v>4</v>
      </c>
      <c r="I2039" s="1" t="s">
        <v>86</v>
      </c>
      <c r="J2039" s="1" t="s">
        <v>41</v>
      </c>
      <c r="K2039" s="1" t="s">
        <v>20</v>
      </c>
      <c r="L2039" s="1" t="s">
        <v>87</v>
      </c>
      <c r="M2039" s="1" t="s">
        <v>43</v>
      </c>
      <c r="O2039">
        <f t="shared" si="28"/>
        <v>88.095238095238088</v>
      </c>
    </row>
    <row r="2040" spans="1:15" x14ac:dyDescent="0.25">
      <c r="A2040" s="1" t="s">
        <v>2751</v>
      </c>
      <c r="B2040" s="2">
        <v>43565</v>
      </c>
      <c r="C2040" s="1" t="s">
        <v>85</v>
      </c>
      <c r="E2040" s="3">
        <v>72</v>
      </c>
      <c r="F2040" s="4">
        <v>72</v>
      </c>
      <c r="G2040" s="1">
        <v>2019</v>
      </c>
      <c r="H2040" s="1">
        <v>4</v>
      </c>
      <c r="I2040" s="1" t="s">
        <v>86</v>
      </c>
      <c r="J2040" s="1" t="s">
        <v>41</v>
      </c>
      <c r="K2040" s="1" t="s">
        <v>20</v>
      </c>
      <c r="L2040" s="1" t="s">
        <v>87</v>
      </c>
      <c r="M2040" s="1" t="s">
        <v>43</v>
      </c>
      <c r="O2040">
        <f t="shared" si="28"/>
        <v>57.142857142857146</v>
      </c>
    </row>
    <row r="2041" spans="1:15" x14ac:dyDescent="0.25">
      <c r="A2041" s="1" t="s">
        <v>2751</v>
      </c>
      <c r="B2041" s="2">
        <v>43565</v>
      </c>
      <c r="C2041" s="1" t="s">
        <v>85</v>
      </c>
      <c r="D2041" s="3">
        <v>20</v>
      </c>
      <c r="E2041" s="3">
        <v>83.5</v>
      </c>
      <c r="F2041" s="4">
        <v>69.58</v>
      </c>
      <c r="G2041" s="1">
        <v>2019</v>
      </c>
      <c r="H2041" s="1">
        <v>4</v>
      </c>
      <c r="I2041" s="1" t="s">
        <v>56</v>
      </c>
      <c r="J2041" s="1" t="s">
        <v>41</v>
      </c>
      <c r="K2041" s="1" t="s">
        <v>20</v>
      </c>
      <c r="L2041" s="1" t="s">
        <v>57</v>
      </c>
      <c r="M2041" s="1" t="s">
        <v>43</v>
      </c>
      <c r="O2041">
        <f t="shared" si="28"/>
        <v>55.222222222222221</v>
      </c>
    </row>
    <row r="2042" spans="1:15" x14ac:dyDescent="0.25">
      <c r="A2042" s="1" t="s">
        <v>2752</v>
      </c>
      <c r="B2042" s="2">
        <v>43565</v>
      </c>
      <c r="C2042" s="1" t="s">
        <v>85</v>
      </c>
      <c r="E2042" s="3">
        <v>67.89</v>
      </c>
      <c r="F2042" s="4">
        <v>67.89</v>
      </c>
      <c r="G2042" s="1">
        <v>2019</v>
      </c>
      <c r="H2042" s="1">
        <v>4</v>
      </c>
      <c r="I2042" s="1" t="s">
        <v>86</v>
      </c>
      <c r="J2042" s="1" t="s">
        <v>41</v>
      </c>
      <c r="K2042" s="1" t="s">
        <v>20</v>
      </c>
      <c r="L2042" s="1" t="s">
        <v>87</v>
      </c>
      <c r="M2042" s="1" t="s">
        <v>43</v>
      </c>
      <c r="O2042">
        <f t="shared" si="28"/>
        <v>53.88095238095238</v>
      </c>
    </row>
    <row r="2043" spans="1:15" x14ac:dyDescent="0.25">
      <c r="A2043" s="1" t="s">
        <v>2752</v>
      </c>
      <c r="B2043" s="2">
        <v>43565</v>
      </c>
      <c r="C2043" s="1" t="s">
        <v>85</v>
      </c>
      <c r="E2043" s="3">
        <v>62.57</v>
      </c>
      <c r="F2043" s="4">
        <v>62.57</v>
      </c>
      <c r="G2043" s="1">
        <v>2019</v>
      </c>
      <c r="H2043" s="1">
        <v>4</v>
      </c>
      <c r="I2043" s="1" t="s">
        <v>86</v>
      </c>
      <c r="J2043" s="1" t="s">
        <v>41</v>
      </c>
      <c r="K2043" s="1" t="s">
        <v>20</v>
      </c>
      <c r="L2043" s="1" t="s">
        <v>87</v>
      </c>
      <c r="M2043" s="1" t="s">
        <v>43</v>
      </c>
      <c r="O2043">
        <f t="shared" si="28"/>
        <v>49.658730158730158</v>
      </c>
    </row>
    <row r="2044" spans="1:15" x14ac:dyDescent="0.25">
      <c r="A2044" s="1" t="s">
        <v>2751</v>
      </c>
      <c r="B2044" s="2">
        <v>43565</v>
      </c>
      <c r="C2044" s="1" t="s">
        <v>85</v>
      </c>
      <c r="E2044" s="3">
        <v>58</v>
      </c>
      <c r="F2044" s="4">
        <v>58</v>
      </c>
      <c r="G2044" s="1">
        <v>2019</v>
      </c>
      <c r="H2044" s="1">
        <v>4</v>
      </c>
      <c r="I2044" s="1" t="s">
        <v>86</v>
      </c>
      <c r="J2044" s="1" t="s">
        <v>41</v>
      </c>
      <c r="K2044" s="1" t="s">
        <v>20</v>
      </c>
      <c r="L2044" s="1" t="s">
        <v>87</v>
      </c>
      <c r="M2044" s="1" t="s">
        <v>43</v>
      </c>
      <c r="O2044">
        <f t="shared" si="28"/>
        <v>46.031746031746032</v>
      </c>
    </row>
    <row r="2045" spans="1:15" x14ac:dyDescent="0.25">
      <c r="A2045" s="1" t="s">
        <v>2751</v>
      </c>
      <c r="B2045" s="2">
        <v>43565</v>
      </c>
      <c r="C2045" s="1" t="s">
        <v>85</v>
      </c>
      <c r="D2045" s="3">
        <v>20</v>
      </c>
      <c r="E2045" s="3">
        <v>69.3</v>
      </c>
      <c r="F2045" s="4">
        <v>57.75</v>
      </c>
      <c r="G2045" s="1">
        <v>2019</v>
      </c>
      <c r="H2045" s="1">
        <v>4</v>
      </c>
      <c r="I2045" s="1" t="s">
        <v>34</v>
      </c>
      <c r="J2045" s="1" t="s">
        <v>41</v>
      </c>
      <c r="K2045" s="1" t="s">
        <v>20</v>
      </c>
      <c r="L2045" s="1" t="s">
        <v>36</v>
      </c>
      <c r="M2045" s="1" t="s">
        <v>43</v>
      </c>
      <c r="O2045">
        <f t="shared" si="28"/>
        <v>45.833333333333336</v>
      </c>
    </row>
    <row r="2046" spans="1:15" x14ac:dyDescent="0.25">
      <c r="A2046" s="1" t="s">
        <v>2751</v>
      </c>
      <c r="B2046" s="2">
        <v>43565</v>
      </c>
      <c r="C2046" s="1" t="s">
        <v>85</v>
      </c>
      <c r="E2046" s="3">
        <v>54.14</v>
      </c>
      <c r="F2046" s="4">
        <v>54.14</v>
      </c>
      <c r="G2046" s="1">
        <v>2019</v>
      </c>
      <c r="H2046" s="1">
        <v>4</v>
      </c>
      <c r="I2046" s="1" t="s">
        <v>86</v>
      </c>
      <c r="J2046" s="1" t="s">
        <v>41</v>
      </c>
      <c r="K2046" s="1" t="s">
        <v>20</v>
      </c>
      <c r="L2046" s="1" t="s">
        <v>87</v>
      </c>
      <c r="M2046" s="1" t="s">
        <v>43</v>
      </c>
      <c r="O2046">
        <f t="shared" si="28"/>
        <v>42.968253968253968</v>
      </c>
    </row>
    <row r="2047" spans="1:15" x14ac:dyDescent="0.25">
      <c r="A2047" s="1" t="s">
        <v>2751</v>
      </c>
      <c r="B2047" s="2">
        <v>43565</v>
      </c>
      <c r="C2047" s="1" t="s">
        <v>85</v>
      </c>
      <c r="E2047" s="3">
        <v>54</v>
      </c>
      <c r="F2047" s="4">
        <v>54</v>
      </c>
      <c r="G2047" s="1">
        <v>2019</v>
      </c>
      <c r="H2047" s="1">
        <v>4</v>
      </c>
      <c r="I2047" s="1" t="s">
        <v>86</v>
      </c>
      <c r="J2047" s="1" t="s">
        <v>41</v>
      </c>
      <c r="K2047" s="1" t="s">
        <v>20</v>
      </c>
      <c r="L2047" s="1" t="s">
        <v>87</v>
      </c>
      <c r="M2047" s="1" t="s">
        <v>43</v>
      </c>
      <c r="O2047">
        <f t="shared" si="28"/>
        <v>42.857142857142854</v>
      </c>
    </row>
    <row r="2048" spans="1:15" x14ac:dyDescent="0.25">
      <c r="A2048" s="1" t="s">
        <v>2752</v>
      </c>
      <c r="B2048" s="2">
        <v>43565</v>
      </c>
      <c r="C2048" s="1" t="s">
        <v>85</v>
      </c>
      <c r="D2048" s="3">
        <v>20</v>
      </c>
      <c r="E2048" s="3">
        <v>63.8</v>
      </c>
      <c r="F2048" s="4">
        <v>53.17</v>
      </c>
      <c r="G2048" s="1">
        <v>2019</v>
      </c>
      <c r="H2048" s="1">
        <v>4</v>
      </c>
      <c r="I2048" s="1" t="s">
        <v>34</v>
      </c>
      <c r="J2048" s="1" t="s">
        <v>41</v>
      </c>
      <c r="K2048" s="1" t="s">
        <v>20</v>
      </c>
      <c r="L2048" s="1" t="s">
        <v>36</v>
      </c>
      <c r="M2048" s="1" t="s">
        <v>43</v>
      </c>
      <c r="O2048">
        <f t="shared" si="28"/>
        <v>42.198412698412696</v>
      </c>
    </row>
    <row r="2049" spans="1:15" x14ac:dyDescent="0.25">
      <c r="A2049" s="1" t="s">
        <v>2752</v>
      </c>
      <c r="B2049" s="2">
        <v>43565</v>
      </c>
      <c r="C2049" s="1" t="s">
        <v>85</v>
      </c>
      <c r="D2049" s="3">
        <v>20</v>
      </c>
      <c r="E2049" s="3">
        <v>50.02</v>
      </c>
      <c r="F2049" s="4">
        <v>41.68</v>
      </c>
      <c r="G2049" s="1">
        <v>2019</v>
      </c>
      <c r="H2049" s="1">
        <v>4</v>
      </c>
      <c r="I2049" s="1" t="s">
        <v>34</v>
      </c>
      <c r="J2049" s="1" t="s">
        <v>41</v>
      </c>
      <c r="K2049" s="1" t="s">
        <v>20</v>
      </c>
      <c r="L2049" s="1" t="s">
        <v>36</v>
      </c>
      <c r="M2049" s="1" t="s">
        <v>43</v>
      </c>
      <c r="O2049">
        <f t="shared" si="28"/>
        <v>33.079365079365076</v>
      </c>
    </row>
    <row r="2050" spans="1:15" x14ac:dyDescent="0.25">
      <c r="A2050" s="1" t="s">
        <v>2751</v>
      </c>
      <c r="B2050" s="2">
        <v>43565</v>
      </c>
      <c r="C2050" s="1" t="s">
        <v>85</v>
      </c>
      <c r="E2050" s="3">
        <v>5.04</v>
      </c>
      <c r="F2050" s="4">
        <v>5.04</v>
      </c>
      <c r="G2050" s="1">
        <v>2019</v>
      </c>
      <c r="H2050" s="1">
        <v>4</v>
      </c>
      <c r="I2050" s="1" t="s">
        <v>18</v>
      </c>
      <c r="J2050" s="1" t="s">
        <v>41</v>
      </c>
      <c r="K2050" s="1" t="s">
        <v>20</v>
      </c>
      <c r="L2050" s="1" t="s">
        <v>21</v>
      </c>
      <c r="M2050" s="1" t="s">
        <v>43</v>
      </c>
      <c r="O2050">
        <f t="shared" si="28"/>
        <v>4</v>
      </c>
    </row>
    <row r="2051" spans="1:15" x14ac:dyDescent="0.25">
      <c r="A2051" s="1" t="s">
        <v>601</v>
      </c>
      <c r="B2051" s="2">
        <v>43565</v>
      </c>
      <c r="C2051" s="1" t="s">
        <v>2753</v>
      </c>
      <c r="D2051" s="3">
        <v>20</v>
      </c>
      <c r="E2051" s="3">
        <v>88.46</v>
      </c>
      <c r="F2051" s="4">
        <v>73.72</v>
      </c>
      <c r="G2051" s="1">
        <v>2019</v>
      </c>
      <c r="H2051" s="1">
        <v>4</v>
      </c>
      <c r="I2051" s="1" t="s">
        <v>34</v>
      </c>
      <c r="J2051" s="1" t="s">
        <v>35</v>
      </c>
      <c r="K2051" s="1" t="s">
        <v>20</v>
      </c>
      <c r="L2051" s="1" t="s">
        <v>36</v>
      </c>
      <c r="M2051" s="1" t="s">
        <v>37</v>
      </c>
    </row>
    <row r="2052" spans="1:15" x14ac:dyDescent="0.25">
      <c r="A2052" s="1" t="s">
        <v>586</v>
      </c>
      <c r="B2052" s="2">
        <v>43565</v>
      </c>
      <c r="C2052" s="1" t="s">
        <v>2754</v>
      </c>
      <c r="E2052" s="3">
        <v>18.72</v>
      </c>
      <c r="F2052" s="4">
        <v>18.72</v>
      </c>
      <c r="G2052" s="1">
        <v>2019</v>
      </c>
      <c r="H2052" s="1">
        <v>4</v>
      </c>
      <c r="I2052" s="1" t="s">
        <v>86</v>
      </c>
      <c r="J2052" s="1" t="s">
        <v>98</v>
      </c>
      <c r="K2052" s="1" t="s">
        <v>20</v>
      </c>
      <c r="L2052" s="1" t="s">
        <v>87</v>
      </c>
      <c r="M2052" s="1" t="s">
        <v>100</v>
      </c>
    </row>
    <row r="2053" spans="1:15" x14ac:dyDescent="0.25">
      <c r="A2053" s="1" t="s">
        <v>2751</v>
      </c>
      <c r="B2053" s="2">
        <v>43565</v>
      </c>
      <c r="C2053" s="1" t="s">
        <v>476</v>
      </c>
      <c r="E2053" s="3">
        <v>11.5</v>
      </c>
      <c r="F2053" s="4">
        <v>11.5</v>
      </c>
      <c r="G2053" s="1">
        <v>2019</v>
      </c>
      <c r="H2053" s="1">
        <v>4</v>
      </c>
      <c r="I2053" s="1" t="s">
        <v>86</v>
      </c>
      <c r="J2053" s="1" t="s">
        <v>41</v>
      </c>
      <c r="K2053" s="1" t="s">
        <v>20</v>
      </c>
      <c r="L2053" s="1" t="s">
        <v>87</v>
      </c>
      <c r="M2053" s="1" t="s">
        <v>43</v>
      </c>
    </row>
    <row r="2054" spans="1:15" x14ac:dyDescent="0.25">
      <c r="A2054" s="1" t="s">
        <v>2752</v>
      </c>
      <c r="B2054" s="2">
        <v>43565</v>
      </c>
      <c r="C2054" s="1" t="s">
        <v>476</v>
      </c>
      <c r="E2054" s="3">
        <v>23</v>
      </c>
      <c r="F2054" s="4">
        <v>23</v>
      </c>
      <c r="G2054" s="1">
        <v>2019</v>
      </c>
      <c r="H2054" s="1">
        <v>4</v>
      </c>
      <c r="I2054" s="1" t="s">
        <v>312</v>
      </c>
      <c r="J2054" s="1" t="s">
        <v>41</v>
      </c>
      <c r="K2054" s="1" t="s">
        <v>20</v>
      </c>
      <c r="L2054" s="1" t="s">
        <v>313</v>
      </c>
      <c r="M2054" s="1" t="s">
        <v>43</v>
      </c>
    </row>
    <row r="2055" spans="1:15" x14ac:dyDescent="0.25">
      <c r="A2055" s="1" t="s">
        <v>2755</v>
      </c>
      <c r="B2055" s="2">
        <v>43565</v>
      </c>
      <c r="C2055" s="1" t="s">
        <v>2756</v>
      </c>
      <c r="E2055" s="3">
        <v>145.68</v>
      </c>
      <c r="F2055" s="4">
        <v>145.68</v>
      </c>
      <c r="G2055" s="1">
        <v>2019</v>
      </c>
      <c r="H2055" s="1">
        <v>4</v>
      </c>
      <c r="I2055" s="1" t="s">
        <v>2757</v>
      </c>
      <c r="J2055" s="1" t="s">
        <v>35</v>
      </c>
      <c r="K2055" s="1" t="s">
        <v>20</v>
      </c>
      <c r="L2055" s="1" t="s">
        <v>2758</v>
      </c>
      <c r="M2055" s="1" t="s">
        <v>37</v>
      </c>
      <c r="O2055">
        <f>F2055*4.812</f>
        <v>701.01216000000011</v>
      </c>
    </row>
    <row r="2056" spans="1:15" x14ac:dyDescent="0.25">
      <c r="A2056" s="1" t="s">
        <v>2751</v>
      </c>
      <c r="B2056" s="2">
        <v>43565</v>
      </c>
      <c r="C2056" s="1" t="s">
        <v>477</v>
      </c>
      <c r="E2056" s="3">
        <v>81.010000000000005</v>
      </c>
      <c r="F2056" s="4">
        <v>81.010000000000005</v>
      </c>
      <c r="G2056" s="1">
        <v>2019</v>
      </c>
      <c r="H2056" s="1">
        <v>4</v>
      </c>
      <c r="I2056" s="1" t="s">
        <v>86</v>
      </c>
      <c r="J2056" s="1" t="s">
        <v>369</v>
      </c>
      <c r="K2056" s="1" t="s">
        <v>20</v>
      </c>
      <c r="L2056" s="1" t="s">
        <v>87</v>
      </c>
      <c r="M2056" s="1" t="s">
        <v>370</v>
      </c>
      <c r="O2056">
        <f>F2056*778</f>
        <v>63025.780000000006</v>
      </c>
    </row>
    <row r="2057" spans="1:15" x14ac:dyDescent="0.25">
      <c r="A2057" s="1" t="s">
        <v>2759</v>
      </c>
      <c r="B2057" s="2">
        <v>43565</v>
      </c>
      <c r="C2057" s="1" t="s">
        <v>2760</v>
      </c>
      <c r="E2057" s="3">
        <v>29.51</v>
      </c>
      <c r="F2057" s="4">
        <v>29.51</v>
      </c>
      <c r="G2057" s="1">
        <v>2019</v>
      </c>
      <c r="H2057" s="1">
        <v>4</v>
      </c>
      <c r="I2057" s="1" t="s">
        <v>86</v>
      </c>
      <c r="J2057" s="1" t="s">
        <v>35</v>
      </c>
      <c r="K2057" s="1" t="s">
        <v>20</v>
      </c>
      <c r="L2057" s="1" t="s">
        <v>87</v>
      </c>
      <c r="M2057" s="1" t="s">
        <v>37</v>
      </c>
    </row>
    <row r="2058" spans="1:15" x14ac:dyDescent="0.25">
      <c r="A2058" s="1" t="s">
        <v>2752</v>
      </c>
      <c r="B2058" s="2">
        <v>43565</v>
      </c>
      <c r="C2058" s="1" t="s">
        <v>1018</v>
      </c>
      <c r="E2058" s="3">
        <v>23.9</v>
      </c>
      <c r="F2058" s="4">
        <v>23.9</v>
      </c>
      <c r="G2058" s="1">
        <v>2019</v>
      </c>
      <c r="H2058" s="1">
        <v>4</v>
      </c>
      <c r="I2058" s="1" t="s">
        <v>86</v>
      </c>
      <c r="J2058" s="1" t="s">
        <v>41</v>
      </c>
      <c r="K2058" s="1" t="s">
        <v>20</v>
      </c>
      <c r="L2058" s="1" t="s">
        <v>87</v>
      </c>
      <c r="M2058" s="1" t="s">
        <v>43</v>
      </c>
    </row>
    <row r="2059" spans="1:15" x14ac:dyDescent="0.25">
      <c r="A2059" s="1" t="s">
        <v>597</v>
      </c>
      <c r="B2059" s="2">
        <v>43565</v>
      </c>
      <c r="C2059" s="1" t="s">
        <v>2761</v>
      </c>
      <c r="D2059" s="3">
        <v>20</v>
      </c>
      <c r="E2059" s="3">
        <v>16.02</v>
      </c>
      <c r="F2059" s="4">
        <v>13.35</v>
      </c>
      <c r="G2059" s="1">
        <v>2019</v>
      </c>
      <c r="H2059" s="1">
        <v>4</v>
      </c>
      <c r="I2059" s="1" t="s">
        <v>34</v>
      </c>
      <c r="J2059" s="1" t="s">
        <v>35</v>
      </c>
      <c r="K2059" s="1" t="s">
        <v>20</v>
      </c>
      <c r="L2059" s="1" t="s">
        <v>36</v>
      </c>
      <c r="M2059" s="1" t="s">
        <v>37</v>
      </c>
    </row>
    <row r="2060" spans="1:15" x14ac:dyDescent="0.25">
      <c r="A2060" s="1" t="s">
        <v>590</v>
      </c>
      <c r="B2060" s="2">
        <v>43565</v>
      </c>
      <c r="C2060" s="1" t="s">
        <v>2762</v>
      </c>
      <c r="D2060" s="3">
        <v>20</v>
      </c>
      <c r="E2060" s="3">
        <v>64.599999999999994</v>
      </c>
      <c r="F2060" s="4">
        <v>53.83</v>
      </c>
      <c r="G2060" s="1">
        <v>2019</v>
      </c>
      <c r="H2060" s="1">
        <v>4</v>
      </c>
      <c r="I2060" s="1" t="s">
        <v>56</v>
      </c>
      <c r="J2060" s="1" t="s">
        <v>35</v>
      </c>
      <c r="K2060" s="1" t="s">
        <v>20</v>
      </c>
      <c r="L2060" s="1" t="s">
        <v>57</v>
      </c>
      <c r="M2060" s="1" t="s">
        <v>37</v>
      </c>
      <c r="O2060">
        <f>F2060*7</f>
        <v>376.81</v>
      </c>
    </row>
    <row r="2061" spans="1:15" x14ac:dyDescent="0.25">
      <c r="A2061" s="1" t="s">
        <v>2763</v>
      </c>
      <c r="B2061" s="2">
        <v>43566</v>
      </c>
      <c r="C2061" s="1" t="s">
        <v>2764</v>
      </c>
      <c r="E2061" s="3">
        <v>-90.92</v>
      </c>
      <c r="F2061" s="4">
        <v>-90.92</v>
      </c>
      <c r="G2061" s="1">
        <v>2019</v>
      </c>
      <c r="H2061" s="1">
        <v>4</v>
      </c>
      <c r="I2061" s="1" t="s">
        <v>91</v>
      </c>
      <c r="J2061" s="1" t="s">
        <v>207</v>
      </c>
      <c r="K2061" s="1" t="s">
        <v>20</v>
      </c>
      <c r="L2061" s="1" t="s">
        <v>93</v>
      </c>
      <c r="M2061" s="1" t="s">
        <v>208</v>
      </c>
    </row>
    <row r="2062" spans="1:15" x14ac:dyDescent="0.25">
      <c r="A2062" s="1" t="s">
        <v>2763</v>
      </c>
      <c r="B2062" s="2">
        <v>43566</v>
      </c>
      <c r="C2062" s="1" t="s">
        <v>2764</v>
      </c>
      <c r="E2062" s="3">
        <v>-90.92</v>
      </c>
      <c r="F2062" s="4">
        <v>-90.92</v>
      </c>
      <c r="G2062" s="1">
        <v>2019</v>
      </c>
      <c r="H2062" s="1">
        <v>4</v>
      </c>
      <c r="I2062" s="1" t="s">
        <v>91</v>
      </c>
      <c r="J2062" s="1" t="s">
        <v>207</v>
      </c>
      <c r="K2062" s="1" t="s">
        <v>20</v>
      </c>
      <c r="L2062" s="1" t="s">
        <v>93</v>
      </c>
      <c r="M2062" s="1" t="s">
        <v>208</v>
      </c>
    </row>
    <row r="2063" spans="1:15" x14ac:dyDescent="0.25">
      <c r="A2063" s="1" t="s">
        <v>2763</v>
      </c>
      <c r="B2063" s="2">
        <v>43566</v>
      </c>
      <c r="C2063" s="1" t="s">
        <v>2764</v>
      </c>
      <c r="E2063" s="3">
        <v>-90.92</v>
      </c>
      <c r="F2063" s="4">
        <v>-90.92</v>
      </c>
      <c r="G2063" s="1">
        <v>2019</v>
      </c>
      <c r="H2063" s="1">
        <v>4</v>
      </c>
      <c r="I2063" s="1" t="s">
        <v>97</v>
      </c>
      <c r="J2063" s="1" t="s">
        <v>207</v>
      </c>
      <c r="K2063" s="1" t="s">
        <v>20</v>
      </c>
      <c r="L2063" s="1" t="s">
        <v>99</v>
      </c>
      <c r="M2063" s="1" t="s">
        <v>208</v>
      </c>
    </row>
    <row r="2064" spans="1:15" x14ac:dyDescent="0.25">
      <c r="A2064" s="1" t="s">
        <v>2765</v>
      </c>
      <c r="B2064" s="2">
        <v>43571</v>
      </c>
      <c r="C2064" s="1" t="s">
        <v>2766</v>
      </c>
      <c r="D2064" s="3">
        <v>20</v>
      </c>
      <c r="E2064" s="3">
        <v>112.9</v>
      </c>
      <c r="F2064" s="4">
        <v>94.08</v>
      </c>
      <c r="G2064" s="1">
        <v>2019</v>
      </c>
      <c r="H2064" s="1">
        <v>4</v>
      </c>
      <c r="I2064" s="1" t="s">
        <v>134</v>
      </c>
      <c r="J2064" s="1" t="s">
        <v>35</v>
      </c>
      <c r="K2064" s="1" t="s">
        <v>20</v>
      </c>
      <c r="L2064" s="1" t="s">
        <v>135</v>
      </c>
      <c r="M2064" s="1" t="s">
        <v>37</v>
      </c>
    </row>
    <row r="2065" spans="1:15" x14ac:dyDescent="0.25">
      <c r="A2065" s="1" t="s">
        <v>2767</v>
      </c>
      <c r="B2065" s="2">
        <v>43571</v>
      </c>
      <c r="C2065" s="1" t="s">
        <v>2768</v>
      </c>
      <c r="E2065" s="3">
        <v>469.86</v>
      </c>
      <c r="F2065" s="4">
        <v>469.86</v>
      </c>
      <c r="G2065" s="1">
        <v>2019</v>
      </c>
      <c r="H2065" s="1">
        <v>4</v>
      </c>
      <c r="I2065" s="1" t="s">
        <v>168</v>
      </c>
      <c r="J2065" s="1" t="s">
        <v>35</v>
      </c>
      <c r="K2065" s="1" t="s">
        <v>20</v>
      </c>
      <c r="L2065" s="1" t="s">
        <v>169</v>
      </c>
      <c r="M2065" s="1" t="s">
        <v>37</v>
      </c>
    </row>
    <row r="2066" spans="1:15" x14ac:dyDescent="0.25">
      <c r="A2066" s="1" t="s">
        <v>2769</v>
      </c>
      <c r="B2066" s="2">
        <v>43571</v>
      </c>
      <c r="C2066" s="1" t="s">
        <v>1335</v>
      </c>
      <c r="E2066" s="3">
        <v>59.04</v>
      </c>
      <c r="F2066" s="4">
        <v>59.04</v>
      </c>
      <c r="G2066" s="1">
        <v>2019</v>
      </c>
      <c r="H2066" s="1">
        <v>4</v>
      </c>
      <c r="I2066" s="1" t="s">
        <v>97</v>
      </c>
      <c r="J2066" s="1" t="s">
        <v>19</v>
      </c>
      <c r="K2066" s="1" t="s">
        <v>20</v>
      </c>
      <c r="L2066" s="1" t="s">
        <v>99</v>
      </c>
      <c r="M2066" s="1" t="s">
        <v>22</v>
      </c>
    </row>
    <row r="2067" spans="1:15" x14ac:dyDescent="0.25">
      <c r="A2067" s="1" t="s">
        <v>2770</v>
      </c>
      <c r="B2067" s="2">
        <v>43571</v>
      </c>
      <c r="C2067" s="1" t="s">
        <v>2771</v>
      </c>
      <c r="E2067" s="3">
        <v>182.82</v>
      </c>
      <c r="F2067" s="4">
        <v>182.82</v>
      </c>
      <c r="G2067" s="1">
        <v>2019</v>
      </c>
      <c r="H2067" s="1">
        <v>4</v>
      </c>
      <c r="I2067" s="1" t="s">
        <v>1734</v>
      </c>
      <c r="J2067" s="1" t="s">
        <v>35</v>
      </c>
      <c r="K2067" s="1" t="s">
        <v>20</v>
      </c>
      <c r="L2067" s="1" t="s">
        <v>1735</v>
      </c>
      <c r="M2067" s="1" t="s">
        <v>37</v>
      </c>
      <c r="O2067">
        <f>F2067*52.63</f>
        <v>9621.8166000000001</v>
      </c>
    </row>
    <row r="2068" spans="1:15" x14ac:dyDescent="0.25">
      <c r="A2068" s="1" t="s">
        <v>2772</v>
      </c>
      <c r="B2068" s="2">
        <v>43571</v>
      </c>
      <c r="C2068" s="1" t="s">
        <v>2773</v>
      </c>
      <c r="E2068" s="3">
        <v>70.459999999999994</v>
      </c>
      <c r="F2068" s="4">
        <v>70.459999999999994</v>
      </c>
      <c r="G2068" s="1">
        <v>2019</v>
      </c>
      <c r="H2068" s="1">
        <v>4</v>
      </c>
      <c r="I2068" s="1" t="s">
        <v>86</v>
      </c>
      <c r="J2068" s="1" t="s">
        <v>35</v>
      </c>
      <c r="K2068" s="1" t="s">
        <v>20</v>
      </c>
      <c r="L2068" s="1" t="s">
        <v>87</v>
      </c>
      <c r="M2068" s="1" t="s">
        <v>37</v>
      </c>
      <c r="O2068">
        <f>F2068*1850</f>
        <v>130350.99999999999</v>
      </c>
    </row>
    <row r="2069" spans="1:15" x14ac:dyDescent="0.25">
      <c r="A2069" s="1" t="s">
        <v>2774</v>
      </c>
      <c r="B2069" s="2">
        <v>43571</v>
      </c>
      <c r="C2069" s="1" t="s">
        <v>85</v>
      </c>
      <c r="D2069" s="3">
        <v>20</v>
      </c>
      <c r="E2069" s="3">
        <v>90.29</v>
      </c>
      <c r="F2069" s="4">
        <v>75.239999999999995</v>
      </c>
      <c r="G2069" s="1">
        <v>2019</v>
      </c>
      <c r="H2069" s="1">
        <v>4</v>
      </c>
      <c r="I2069" s="1" t="s">
        <v>70</v>
      </c>
      <c r="J2069" s="1" t="s">
        <v>41</v>
      </c>
      <c r="K2069" s="1" t="s">
        <v>20</v>
      </c>
      <c r="L2069" s="1" t="s">
        <v>71</v>
      </c>
      <c r="M2069" s="1" t="s">
        <v>43</v>
      </c>
      <c r="O2069">
        <f t="shared" ref="O2069:O2078" si="29">F2069/1.26</f>
        <v>59.714285714285708</v>
      </c>
    </row>
    <row r="2070" spans="1:15" x14ac:dyDescent="0.25">
      <c r="A2070" s="1" t="s">
        <v>2775</v>
      </c>
      <c r="B2070" s="2">
        <v>43571</v>
      </c>
      <c r="C2070" s="1" t="s">
        <v>85</v>
      </c>
      <c r="E2070" s="3">
        <v>59.04</v>
      </c>
      <c r="F2070" s="4">
        <v>59.04</v>
      </c>
      <c r="G2070" s="1">
        <v>2019</v>
      </c>
      <c r="H2070" s="1">
        <v>4</v>
      </c>
      <c r="I2070" s="1" t="s">
        <v>40</v>
      </c>
      <c r="J2070" s="1" t="s">
        <v>41</v>
      </c>
      <c r="K2070" s="1" t="s">
        <v>20</v>
      </c>
      <c r="L2070" s="1" t="s">
        <v>42</v>
      </c>
      <c r="M2070" s="1" t="s">
        <v>43</v>
      </c>
      <c r="O2070">
        <f t="shared" si="29"/>
        <v>46.857142857142854</v>
      </c>
    </row>
    <row r="2071" spans="1:15" x14ac:dyDescent="0.25">
      <c r="A2071" s="1" t="s">
        <v>2776</v>
      </c>
      <c r="B2071" s="2">
        <v>43571</v>
      </c>
      <c r="C2071" s="1" t="s">
        <v>85</v>
      </c>
      <c r="D2071" s="3">
        <v>13</v>
      </c>
      <c r="E2071" s="3">
        <v>62.44</v>
      </c>
      <c r="F2071" s="4">
        <v>55.26</v>
      </c>
      <c r="G2071" s="1">
        <v>2019</v>
      </c>
      <c r="H2071" s="1">
        <v>4</v>
      </c>
      <c r="I2071" s="1" t="s">
        <v>40</v>
      </c>
      <c r="J2071" s="1" t="s">
        <v>41</v>
      </c>
      <c r="K2071" s="1" t="s">
        <v>20</v>
      </c>
      <c r="L2071" s="1" t="s">
        <v>42</v>
      </c>
      <c r="M2071" s="1" t="s">
        <v>43</v>
      </c>
      <c r="O2071">
        <f t="shared" si="29"/>
        <v>43.857142857142854</v>
      </c>
    </row>
    <row r="2072" spans="1:15" x14ac:dyDescent="0.25">
      <c r="A2072" s="1" t="s">
        <v>2777</v>
      </c>
      <c r="B2072" s="2">
        <v>43571</v>
      </c>
      <c r="C2072" s="1" t="s">
        <v>85</v>
      </c>
      <c r="E2072" s="3">
        <v>47.73</v>
      </c>
      <c r="F2072" s="4">
        <v>47.73</v>
      </c>
      <c r="G2072" s="1">
        <v>2019</v>
      </c>
      <c r="H2072" s="1">
        <v>4</v>
      </c>
      <c r="I2072" s="1" t="s">
        <v>40</v>
      </c>
      <c r="J2072" s="1" t="s">
        <v>41</v>
      </c>
      <c r="K2072" s="1" t="s">
        <v>20</v>
      </c>
      <c r="L2072" s="1" t="s">
        <v>42</v>
      </c>
      <c r="M2072" s="1" t="s">
        <v>43</v>
      </c>
      <c r="O2072">
        <f t="shared" si="29"/>
        <v>37.88095238095238</v>
      </c>
    </row>
    <row r="2073" spans="1:15" x14ac:dyDescent="0.25">
      <c r="A2073" s="1" t="s">
        <v>2778</v>
      </c>
      <c r="B2073" s="2">
        <v>43571</v>
      </c>
      <c r="C2073" s="1" t="s">
        <v>85</v>
      </c>
      <c r="E2073" s="3">
        <v>39.44</v>
      </c>
      <c r="F2073" s="4">
        <v>39.44</v>
      </c>
      <c r="G2073" s="1">
        <v>2019</v>
      </c>
      <c r="H2073" s="1">
        <v>4</v>
      </c>
      <c r="I2073" s="1" t="s">
        <v>40</v>
      </c>
      <c r="J2073" s="1" t="s">
        <v>41</v>
      </c>
      <c r="K2073" s="1" t="s">
        <v>20</v>
      </c>
      <c r="L2073" s="1" t="s">
        <v>42</v>
      </c>
      <c r="M2073" s="1" t="s">
        <v>43</v>
      </c>
      <c r="O2073">
        <f t="shared" si="29"/>
        <v>31.301587301587301</v>
      </c>
    </row>
    <row r="2074" spans="1:15" x14ac:dyDescent="0.25">
      <c r="A2074" s="1" t="s">
        <v>2779</v>
      </c>
      <c r="B2074" s="2">
        <v>43571</v>
      </c>
      <c r="C2074" s="1" t="s">
        <v>85</v>
      </c>
      <c r="E2074" s="3">
        <v>33.46</v>
      </c>
      <c r="F2074" s="4">
        <v>33.46</v>
      </c>
      <c r="G2074" s="1">
        <v>2019</v>
      </c>
      <c r="H2074" s="1">
        <v>4</v>
      </c>
      <c r="I2074" s="1" t="s">
        <v>40</v>
      </c>
      <c r="J2074" s="1" t="s">
        <v>41</v>
      </c>
      <c r="K2074" s="1" t="s">
        <v>20</v>
      </c>
      <c r="L2074" s="1" t="s">
        <v>42</v>
      </c>
      <c r="M2074" s="1" t="s">
        <v>43</v>
      </c>
      <c r="O2074">
        <f t="shared" si="29"/>
        <v>26.555555555555557</v>
      </c>
    </row>
    <row r="2075" spans="1:15" x14ac:dyDescent="0.25">
      <c r="A2075" s="1" t="s">
        <v>2780</v>
      </c>
      <c r="B2075" s="2">
        <v>43571</v>
      </c>
      <c r="C2075" s="1" t="s">
        <v>85</v>
      </c>
      <c r="E2075" s="3">
        <v>30.16</v>
      </c>
      <c r="F2075" s="4">
        <v>30.16</v>
      </c>
      <c r="G2075" s="1">
        <v>2019</v>
      </c>
      <c r="H2075" s="1">
        <v>4</v>
      </c>
      <c r="I2075" s="1" t="s">
        <v>40</v>
      </c>
      <c r="J2075" s="1" t="s">
        <v>41</v>
      </c>
      <c r="K2075" s="1" t="s">
        <v>20</v>
      </c>
      <c r="L2075" s="1" t="s">
        <v>42</v>
      </c>
      <c r="M2075" s="1" t="s">
        <v>43</v>
      </c>
      <c r="O2075">
        <f t="shared" si="29"/>
        <v>23.936507936507937</v>
      </c>
    </row>
    <row r="2076" spans="1:15" x14ac:dyDescent="0.25">
      <c r="A2076" s="1" t="s">
        <v>2781</v>
      </c>
      <c r="B2076" s="2">
        <v>43571</v>
      </c>
      <c r="C2076" s="1" t="s">
        <v>85</v>
      </c>
      <c r="E2076" s="3">
        <v>17.29</v>
      </c>
      <c r="F2076" s="4">
        <v>17.29</v>
      </c>
      <c r="G2076" s="1">
        <v>2019</v>
      </c>
      <c r="H2076" s="1">
        <v>4</v>
      </c>
      <c r="I2076" s="1" t="s">
        <v>40</v>
      </c>
      <c r="J2076" s="1" t="s">
        <v>41</v>
      </c>
      <c r="K2076" s="1" t="s">
        <v>20</v>
      </c>
      <c r="L2076" s="1" t="s">
        <v>42</v>
      </c>
      <c r="M2076" s="1" t="s">
        <v>43</v>
      </c>
      <c r="O2076">
        <f t="shared" si="29"/>
        <v>13.722222222222221</v>
      </c>
    </row>
    <row r="2077" spans="1:15" x14ac:dyDescent="0.25">
      <c r="A2077" s="1" t="s">
        <v>2782</v>
      </c>
      <c r="B2077" s="2">
        <v>43571</v>
      </c>
      <c r="C2077" s="1" t="s">
        <v>39</v>
      </c>
      <c r="E2077" s="3">
        <v>282.02</v>
      </c>
      <c r="F2077" s="4">
        <v>282.02</v>
      </c>
      <c r="G2077" s="1">
        <v>2019</v>
      </c>
      <c r="H2077" s="1">
        <v>4</v>
      </c>
      <c r="I2077" s="1" t="s">
        <v>40</v>
      </c>
      <c r="J2077" s="1" t="s">
        <v>41</v>
      </c>
      <c r="K2077" s="1" t="s">
        <v>20</v>
      </c>
      <c r="L2077" s="1" t="s">
        <v>42</v>
      </c>
      <c r="M2077" s="1" t="s">
        <v>43</v>
      </c>
      <c r="O2077">
        <f t="shared" si="29"/>
        <v>223.82539682539681</v>
      </c>
    </row>
    <row r="2078" spans="1:15" x14ac:dyDescent="0.25">
      <c r="A2078" s="1" t="s">
        <v>2783</v>
      </c>
      <c r="B2078" s="2">
        <v>43571</v>
      </c>
      <c r="C2078" s="1" t="s">
        <v>39</v>
      </c>
      <c r="E2078" s="3">
        <v>183.08</v>
      </c>
      <c r="F2078" s="4">
        <v>183.08</v>
      </c>
      <c r="G2078" s="1">
        <v>2019</v>
      </c>
      <c r="H2078" s="1">
        <v>4</v>
      </c>
      <c r="I2078" s="1" t="s">
        <v>40</v>
      </c>
      <c r="J2078" s="1" t="s">
        <v>41</v>
      </c>
      <c r="K2078" s="1" t="s">
        <v>20</v>
      </c>
      <c r="L2078" s="1" t="s">
        <v>42</v>
      </c>
      <c r="M2078" s="1" t="s">
        <v>43</v>
      </c>
      <c r="O2078">
        <f t="shared" si="29"/>
        <v>145.30158730158732</v>
      </c>
    </row>
    <row r="2079" spans="1:15" x14ac:dyDescent="0.25">
      <c r="A2079" s="1" t="s">
        <v>2784</v>
      </c>
      <c r="B2079" s="2">
        <v>43571</v>
      </c>
      <c r="C2079" s="1" t="s">
        <v>559</v>
      </c>
      <c r="D2079" s="3">
        <v>20</v>
      </c>
      <c r="E2079" s="3">
        <v>41.52</v>
      </c>
      <c r="F2079" s="4">
        <v>34.6</v>
      </c>
      <c r="G2079" s="1">
        <v>2019</v>
      </c>
      <c r="H2079" s="1">
        <v>4</v>
      </c>
      <c r="I2079" s="1" t="s">
        <v>134</v>
      </c>
      <c r="J2079" s="1" t="s">
        <v>51</v>
      </c>
      <c r="K2079" s="1" t="s">
        <v>20</v>
      </c>
      <c r="L2079" s="1" t="s">
        <v>135</v>
      </c>
      <c r="M2079" s="1" t="s">
        <v>53</v>
      </c>
      <c r="O2079">
        <f>F2079*1.333</f>
        <v>46.1218</v>
      </c>
    </row>
    <row r="2080" spans="1:15" x14ac:dyDescent="0.25">
      <c r="A2080" s="1" t="s">
        <v>2785</v>
      </c>
      <c r="B2080" s="2">
        <v>43571</v>
      </c>
      <c r="C2080" s="1" t="s">
        <v>2786</v>
      </c>
      <c r="D2080" s="3">
        <v>20</v>
      </c>
      <c r="E2080" s="3">
        <v>31.64</v>
      </c>
      <c r="F2080" s="4">
        <v>26.37</v>
      </c>
      <c r="G2080" s="1">
        <v>2019</v>
      </c>
      <c r="H2080" s="1">
        <v>4</v>
      </c>
      <c r="I2080" s="1" t="s">
        <v>111</v>
      </c>
      <c r="J2080" s="1" t="s">
        <v>35</v>
      </c>
      <c r="K2080" s="1" t="s">
        <v>20</v>
      </c>
      <c r="L2080" s="1" t="s">
        <v>112</v>
      </c>
      <c r="M2080" s="1" t="s">
        <v>37</v>
      </c>
    </row>
    <row r="2081" spans="1:15" x14ac:dyDescent="0.25">
      <c r="A2081" s="1" t="s">
        <v>2785</v>
      </c>
      <c r="B2081" s="2">
        <v>43571</v>
      </c>
      <c r="C2081" s="1" t="s">
        <v>2786</v>
      </c>
      <c r="E2081" s="3">
        <v>31.64</v>
      </c>
      <c r="F2081" s="4">
        <v>31.64</v>
      </c>
      <c r="G2081" s="1">
        <v>2019</v>
      </c>
      <c r="H2081" s="1">
        <v>4</v>
      </c>
      <c r="I2081" s="1" t="s">
        <v>111</v>
      </c>
      <c r="J2081" s="1" t="s">
        <v>35</v>
      </c>
      <c r="K2081" s="1" t="s">
        <v>20</v>
      </c>
      <c r="L2081" s="1" t="s">
        <v>112</v>
      </c>
      <c r="M2081" s="1" t="s">
        <v>37</v>
      </c>
    </row>
    <row r="2082" spans="1:15" x14ac:dyDescent="0.25">
      <c r="A2082" s="1" t="s">
        <v>2787</v>
      </c>
      <c r="B2082" s="2">
        <v>43571</v>
      </c>
      <c r="C2082" s="1" t="s">
        <v>2788</v>
      </c>
      <c r="D2082" s="3">
        <v>20</v>
      </c>
      <c r="E2082" s="3">
        <v>105.18</v>
      </c>
      <c r="F2082" s="4">
        <v>87.65</v>
      </c>
      <c r="G2082" s="1">
        <v>2019</v>
      </c>
      <c r="H2082" s="1">
        <v>4</v>
      </c>
      <c r="I2082" s="1" t="s">
        <v>134</v>
      </c>
      <c r="J2082" s="1" t="s">
        <v>51</v>
      </c>
      <c r="K2082" s="1" t="s">
        <v>20</v>
      </c>
      <c r="L2082" s="1" t="s">
        <v>135</v>
      </c>
      <c r="M2082" s="1" t="s">
        <v>53</v>
      </c>
    </row>
    <row r="2083" spans="1:15" x14ac:dyDescent="0.25">
      <c r="A2083" s="1" t="s">
        <v>2789</v>
      </c>
      <c r="B2083" s="2">
        <v>43571</v>
      </c>
      <c r="C2083" s="1" t="s">
        <v>2790</v>
      </c>
      <c r="E2083" s="3">
        <v>70</v>
      </c>
      <c r="F2083" s="4">
        <v>70</v>
      </c>
      <c r="G2083" s="1">
        <v>2019</v>
      </c>
      <c r="H2083" s="1">
        <v>4</v>
      </c>
      <c r="I2083" s="1" t="s">
        <v>24</v>
      </c>
      <c r="J2083" s="1" t="s">
        <v>25</v>
      </c>
      <c r="K2083" s="1" t="s">
        <v>20</v>
      </c>
      <c r="L2083" s="1" t="s">
        <v>26</v>
      </c>
      <c r="M2083" s="1" t="s">
        <v>27</v>
      </c>
    </row>
    <row r="2084" spans="1:15" x14ac:dyDescent="0.25">
      <c r="A2084" s="1" t="s">
        <v>2791</v>
      </c>
      <c r="B2084" s="2">
        <v>43571</v>
      </c>
      <c r="C2084" s="1" t="s">
        <v>2313</v>
      </c>
      <c r="E2084" s="3">
        <v>96.13</v>
      </c>
      <c r="F2084" s="4">
        <v>96.13</v>
      </c>
      <c r="G2084" s="1">
        <v>2019</v>
      </c>
      <c r="H2084" s="1">
        <v>4</v>
      </c>
      <c r="I2084" s="1" t="s">
        <v>30</v>
      </c>
      <c r="J2084" s="1" t="s">
        <v>25</v>
      </c>
      <c r="K2084" s="1" t="s">
        <v>20</v>
      </c>
      <c r="L2084" s="1" t="s">
        <v>31</v>
      </c>
      <c r="M2084" s="1" t="s">
        <v>27</v>
      </c>
    </row>
    <row r="2085" spans="1:15" x14ac:dyDescent="0.25">
      <c r="A2085" s="1" t="s">
        <v>2792</v>
      </c>
      <c r="B2085" s="2">
        <v>43571</v>
      </c>
      <c r="C2085" s="1" t="s">
        <v>2793</v>
      </c>
      <c r="E2085" s="3">
        <v>64.66</v>
      </c>
      <c r="F2085" s="4">
        <v>64.66</v>
      </c>
      <c r="G2085" s="1">
        <v>2019</v>
      </c>
      <c r="H2085" s="1">
        <v>4</v>
      </c>
      <c r="I2085" s="1" t="s">
        <v>30</v>
      </c>
      <c r="J2085" s="1" t="s">
        <v>25</v>
      </c>
      <c r="K2085" s="1" t="s">
        <v>20</v>
      </c>
      <c r="L2085" s="1" t="s">
        <v>195</v>
      </c>
      <c r="M2085" s="1" t="s">
        <v>27</v>
      </c>
    </row>
    <row r="2086" spans="1:15" x14ac:dyDescent="0.25">
      <c r="A2086" s="1" t="s">
        <v>611</v>
      </c>
      <c r="B2086" s="2">
        <v>43571</v>
      </c>
      <c r="C2086" s="1" t="s">
        <v>2794</v>
      </c>
      <c r="D2086" s="3">
        <v>20</v>
      </c>
      <c r="E2086" s="3">
        <v>14.78</v>
      </c>
      <c r="F2086" s="4">
        <v>12.32</v>
      </c>
      <c r="G2086" s="1">
        <v>2019</v>
      </c>
      <c r="H2086" s="1">
        <v>4</v>
      </c>
      <c r="I2086" s="1" t="s">
        <v>70</v>
      </c>
      <c r="J2086" s="1" t="s">
        <v>369</v>
      </c>
      <c r="K2086" s="1" t="s">
        <v>20</v>
      </c>
      <c r="L2086" s="1" t="s">
        <v>71</v>
      </c>
      <c r="M2086" s="1" t="s">
        <v>370</v>
      </c>
      <c r="O2086">
        <f>F2086*120</f>
        <v>1478.4</v>
      </c>
    </row>
    <row r="2087" spans="1:15" x14ac:dyDescent="0.25">
      <c r="A2087" s="1" t="s">
        <v>2795</v>
      </c>
      <c r="B2087" s="2">
        <v>43571</v>
      </c>
      <c r="C2087" s="1" t="s">
        <v>2701</v>
      </c>
      <c r="E2087" s="3">
        <v>13.76</v>
      </c>
      <c r="F2087" s="4">
        <v>13.76</v>
      </c>
      <c r="G2087" s="1">
        <v>2019</v>
      </c>
      <c r="H2087" s="1">
        <v>4</v>
      </c>
      <c r="I2087" s="1" t="s">
        <v>18</v>
      </c>
      <c r="J2087" s="1" t="s">
        <v>19</v>
      </c>
      <c r="K2087" s="1" t="s">
        <v>20</v>
      </c>
      <c r="L2087" s="1" t="s">
        <v>21</v>
      </c>
      <c r="M2087" s="1" t="s">
        <v>22</v>
      </c>
      <c r="O2087">
        <f>F2087*176</f>
        <v>2421.7599999999998</v>
      </c>
    </row>
    <row r="2088" spans="1:15" x14ac:dyDescent="0.25">
      <c r="A2088" s="1" t="s">
        <v>619</v>
      </c>
      <c r="B2088" s="2">
        <v>43571</v>
      </c>
      <c r="C2088" s="1" t="s">
        <v>1527</v>
      </c>
      <c r="D2088" s="3">
        <v>13</v>
      </c>
      <c r="E2088" s="3">
        <v>39.99</v>
      </c>
      <c r="F2088" s="4">
        <v>35.39</v>
      </c>
      <c r="G2088" s="1">
        <v>2019</v>
      </c>
      <c r="H2088" s="1">
        <v>4</v>
      </c>
      <c r="I2088" s="1" t="s">
        <v>134</v>
      </c>
      <c r="J2088" s="1" t="s">
        <v>35</v>
      </c>
      <c r="K2088" s="1" t="s">
        <v>20</v>
      </c>
      <c r="L2088" s="1" t="s">
        <v>135</v>
      </c>
      <c r="M2088" s="1" t="s">
        <v>37</v>
      </c>
    </row>
    <row r="2089" spans="1:15" x14ac:dyDescent="0.25">
      <c r="A2089" s="1" t="s">
        <v>611</v>
      </c>
      <c r="B2089" s="2">
        <v>43571</v>
      </c>
      <c r="C2089" s="1" t="s">
        <v>2796</v>
      </c>
      <c r="D2089" s="3">
        <v>20</v>
      </c>
      <c r="E2089" s="3">
        <v>100.65</v>
      </c>
      <c r="F2089" s="4">
        <v>83.87</v>
      </c>
      <c r="G2089" s="1">
        <v>2019</v>
      </c>
      <c r="H2089" s="1">
        <v>4</v>
      </c>
      <c r="I2089" s="1" t="s">
        <v>70</v>
      </c>
      <c r="J2089" s="1" t="s">
        <v>35</v>
      </c>
      <c r="K2089" s="1" t="s">
        <v>20</v>
      </c>
      <c r="L2089" s="1" t="s">
        <v>71</v>
      </c>
      <c r="M2089" s="1" t="s">
        <v>37</v>
      </c>
    </row>
    <row r="2090" spans="1:15" x14ac:dyDescent="0.25">
      <c r="A2090" s="1" t="s">
        <v>2797</v>
      </c>
      <c r="B2090" s="2">
        <v>43571</v>
      </c>
      <c r="C2090" s="1" t="s">
        <v>2798</v>
      </c>
      <c r="E2090" s="3">
        <v>216.42</v>
      </c>
      <c r="F2090" s="4">
        <v>216.42</v>
      </c>
      <c r="G2090" s="1">
        <v>2019</v>
      </c>
      <c r="H2090" s="1">
        <v>4</v>
      </c>
      <c r="I2090" s="1" t="s">
        <v>91</v>
      </c>
      <c r="J2090" s="1" t="s">
        <v>51</v>
      </c>
      <c r="K2090" s="1" t="s">
        <v>20</v>
      </c>
      <c r="L2090" s="1" t="s">
        <v>93</v>
      </c>
      <c r="M2090" s="1" t="s">
        <v>53</v>
      </c>
      <c r="O2090">
        <f>F2090*176</f>
        <v>38089.919999999998</v>
      </c>
    </row>
    <row r="2091" spans="1:15" x14ac:dyDescent="0.25">
      <c r="A2091" s="1" t="s">
        <v>607</v>
      </c>
      <c r="B2091" s="2">
        <v>43571</v>
      </c>
      <c r="C2091" s="1" t="s">
        <v>2799</v>
      </c>
      <c r="D2091" s="3">
        <v>20</v>
      </c>
      <c r="E2091" s="3">
        <v>51.22</v>
      </c>
      <c r="F2091" s="4">
        <v>42.68</v>
      </c>
      <c r="G2091" s="1">
        <v>2019</v>
      </c>
      <c r="H2091" s="1">
        <v>4</v>
      </c>
      <c r="I2091" s="1" t="s">
        <v>34</v>
      </c>
      <c r="J2091" s="1" t="s">
        <v>378</v>
      </c>
      <c r="K2091" s="1" t="s">
        <v>20</v>
      </c>
      <c r="L2091" s="1" t="s">
        <v>36</v>
      </c>
      <c r="M2091" s="1" t="s">
        <v>379</v>
      </c>
    </row>
    <row r="2092" spans="1:15" x14ac:dyDescent="0.25">
      <c r="A2092" s="1" t="s">
        <v>2800</v>
      </c>
      <c r="B2092" s="2">
        <v>43571</v>
      </c>
      <c r="C2092" s="1" t="s">
        <v>2801</v>
      </c>
      <c r="E2092" s="3">
        <v>202.86</v>
      </c>
      <c r="F2092" s="4">
        <v>202.86</v>
      </c>
      <c r="G2092" s="1">
        <v>2019</v>
      </c>
      <c r="H2092" s="1">
        <v>4</v>
      </c>
      <c r="I2092" s="1" t="s">
        <v>1734</v>
      </c>
      <c r="J2092" s="1" t="s">
        <v>35</v>
      </c>
      <c r="K2092" s="1" t="s">
        <v>20</v>
      </c>
      <c r="L2092" s="1" t="s">
        <v>1735</v>
      </c>
      <c r="M2092" s="1" t="s">
        <v>37</v>
      </c>
      <c r="O2092">
        <f>F2092*52.63</f>
        <v>10676.5218</v>
      </c>
    </row>
    <row r="2093" spans="1:15" x14ac:dyDescent="0.25">
      <c r="A2093" s="1" t="s">
        <v>2802</v>
      </c>
      <c r="B2093" s="2">
        <v>43571</v>
      </c>
      <c r="C2093" s="1" t="s">
        <v>2803</v>
      </c>
      <c r="E2093" s="3">
        <v>18.52</v>
      </c>
      <c r="F2093" s="4">
        <v>18.52</v>
      </c>
      <c r="G2093" s="1">
        <v>2019</v>
      </c>
      <c r="H2093" s="1">
        <v>4</v>
      </c>
      <c r="I2093" s="1" t="s">
        <v>97</v>
      </c>
      <c r="J2093" s="1" t="s">
        <v>35</v>
      </c>
      <c r="K2093" s="1" t="s">
        <v>20</v>
      </c>
      <c r="L2093" s="1" t="s">
        <v>99</v>
      </c>
      <c r="M2093" s="1" t="s">
        <v>37</v>
      </c>
    </row>
    <row r="2094" spans="1:15" x14ac:dyDescent="0.25">
      <c r="A2094" s="1" t="s">
        <v>2804</v>
      </c>
      <c r="B2094" s="2">
        <v>43571</v>
      </c>
      <c r="C2094" s="1" t="s">
        <v>2805</v>
      </c>
      <c r="E2094" s="3">
        <v>13.99</v>
      </c>
      <c r="F2094" s="4">
        <v>13.99</v>
      </c>
      <c r="G2094" s="1">
        <v>2019</v>
      </c>
      <c r="H2094" s="1">
        <v>4</v>
      </c>
      <c r="I2094" s="1" t="s">
        <v>50</v>
      </c>
      <c r="J2094" s="1" t="s">
        <v>51</v>
      </c>
      <c r="K2094" s="1" t="s">
        <v>20</v>
      </c>
      <c r="L2094" s="1" t="s">
        <v>52</v>
      </c>
      <c r="M2094" s="1" t="s">
        <v>53</v>
      </c>
    </row>
    <row r="2095" spans="1:15" x14ac:dyDescent="0.25">
      <c r="A2095" s="1" t="s">
        <v>2784</v>
      </c>
      <c r="B2095" s="2">
        <v>43571</v>
      </c>
      <c r="C2095" s="1" t="s">
        <v>2806</v>
      </c>
      <c r="D2095" s="3">
        <v>20</v>
      </c>
      <c r="E2095" s="3">
        <v>14.08</v>
      </c>
      <c r="F2095" s="4">
        <v>11.73</v>
      </c>
      <c r="G2095" s="1">
        <v>2019</v>
      </c>
      <c r="H2095" s="1">
        <v>4</v>
      </c>
      <c r="I2095" s="1" t="s">
        <v>134</v>
      </c>
      <c r="J2095" s="1" t="s">
        <v>98</v>
      </c>
      <c r="K2095" s="1" t="s">
        <v>20</v>
      </c>
      <c r="L2095" s="1" t="s">
        <v>135</v>
      </c>
      <c r="M2095" s="1" t="s">
        <v>100</v>
      </c>
    </row>
    <row r="2096" spans="1:15" x14ac:dyDescent="0.25">
      <c r="A2096" s="1" t="s">
        <v>2784</v>
      </c>
      <c r="B2096" s="2">
        <v>43571</v>
      </c>
      <c r="C2096" s="1" t="s">
        <v>2806</v>
      </c>
      <c r="D2096" s="3">
        <v>20</v>
      </c>
      <c r="E2096" s="3">
        <v>105.69</v>
      </c>
      <c r="F2096" s="4">
        <v>88.07</v>
      </c>
      <c r="G2096" s="1">
        <v>2019</v>
      </c>
      <c r="H2096" s="1">
        <v>4</v>
      </c>
      <c r="I2096" s="1" t="s">
        <v>134</v>
      </c>
      <c r="J2096" s="1" t="s">
        <v>144</v>
      </c>
      <c r="K2096" s="1" t="s">
        <v>20</v>
      </c>
      <c r="L2096" s="1" t="s">
        <v>135</v>
      </c>
      <c r="M2096" s="1" t="s">
        <v>145</v>
      </c>
    </row>
    <row r="2097" spans="1:15" x14ac:dyDescent="0.25">
      <c r="A2097" s="1" t="s">
        <v>2807</v>
      </c>
      <c r="B2097" s="2">
        <v>43572</v>
      </c>
      <c r="C2097" s="1" t="s">
        <v>2808</v>
      </c>
      <c r="D2097" s="3">
        <v>20</v>
      </c>
      <c r="E2097" s="3">
        <v>69.08</v>
      </c>
      <c r="F2097" s="4">
        <v>57.57</v>
      </c>
      <c r="G2097" s="1">
        <v>2019</v>
      </c>
      <c r="H2097" s="1">
        <v>4</v>
      </c>
      <c r="I2097" s="1" t="s">
        <v>56</v>
      </c>
      <c r="J2097" s="1" t="s">
        <v>35</v>
      </c>
      <c r="K2097" s="1" t="s">
        <v>20</v>
      </c>
      <c r="L2097" s="1" t="s">
        <v>57</v>
      </c>
      <c r="M2097" s="1" t="s">
        <v>37</v>
      </c>
    </row>
    <row r="2098" spans="1:15" x14ac:dyDescent="0.25">
      <c r="A2098" s="1" t="s">
        <v>2809</v>
      </c>
      <c r="B2098" s="2">
        <v>43572</v>
      </c>
      <c r="C2098" s="1" t="s">
        <v>2810</v>
      </c>
      <c r="E2098" s="3">
        <v>50</v>
      </c>
      <c r="F2098" s="4">
        <v>50</v>
      </c>
      <c r="G2098" s="1">
        <v>2019</v>
      </c>
      <c r="H2098" s="1">
        <v>4</v>
      </c>
      <c r="I2098" s="1" t="s">
        <v>86</v>
      </c>
      <c r="J2098" s="1" t="s">
        <v>378</v>
      </c>
      <c r="K2098" s="1" t="s">
        <v>20</v>
      </c>
      <c r="L2098" s="1" t="s">
        <v>87</v>
      </c>
      <c r="M2098" s="1" t="s">
        <v>379</v>
      </c>
      <c r="O2098" s="8">
        <f>F2098</f>
        <v>50</v>
      </c>
    </row>
    <row r="2099" spans="1:15" x14ac:dyDescent="0.25">
      <c r="A2099" s="1" t="s">
        <v>2811</v>
      </c>
      <c r="B2099" s="2">
        <v>43572</v>
      </c>
      <c r="C2099" s="1" t="s">
        <v>2812</v>
      </c>
      <c r="E2099" s="3">
        <v>52.42</v>
      </c>
      <c r="F2099" s="4">
        <v>52.42</v>
      </c>
      <c r="G2099" s="1">
        <v>2019</v>
      </c>
      <c r="H2099" s="1">
        <v>4</v>
      </c>
      <c r="I2099" s="1" t="s">
        <v>18</v>
      </c>
      <c r="J2099" s="1" t="s">
        <v>119</v>
      </c>
      <c r="K2099" s="1" t="s">
        <v>20</v>
      </c>
      <c r="L2099" s="1" t="s">
        <v>21</v>
      </c>
      <c r="M2099" s="1" t="s">
        <v>120</v>
      </c>
      <c r="O2099">
        <f>F2099*12.5</f>
        <v>655.25</v>
      </c>
    </row>
    <row r="2100" spans="1:15" x14ac:dyDescent="0.25">
      <c r="A2100" s="1" t="s">
        <v>2813</v>
      </c>
      <c r="B2100" s="2">
        <v>43572</v>
      </c>
      <c r="C2100" s="1" t="s">
        <v>2814</v>
      </c>
      <c r="D2100" s="3">
        <v>20</v>
      </c>
      <c r="E2100" s="3">
        <v>225.75</v>
      </c>
      <c r="F2100" s="4">
        <v>188.12</v>
      </c>
      <c r="G2100" s="1">
        <v>2019</v>
      </c>
      <c r="H2100" s="1">
        <v>4</v>
      </c>
      <c r="I2100" s="1" t="s">
        <v>34</v>
      </c>
      <c r="J2100" s="1" t="s">
        <v>237</v>
      </c>
      <c r="K2100" s="1" t="s">
        <v>20</v>
      </c>
      <c r="L2100" s="1" t="s">
        <v>36</v>
      </c>
      <c r="M2100" s="1" t="s">
        <v>238</v>
      </c>
      <c r="O2100">
        <f>F2100*25</f>
        <v>4703</v>
      </c>
    </row>
    <row r="2101" spans="1:15" x14ac:dyDescent="0.25">
      <c r="A2101" s="1" t="s">
        <v>654</v>
      </c>
      <c r="B2101" s="2">
        <v>43572</v>
      </c>
      <c r="C2101" s="1" t="s">
        <v>2815</v>
      </c>
      <c r="D2101" s="3">
        <v>20</v>
      </c>
      <c r="E2101" s="3">
        <v>16.260000000000002</v>
      </c>
      <c r="F2101" s="4">
        <v>13.55</v>
      </c>
      <c r="G2101" s="1">
        <v>2019</v>
      </c>
      <c r="H2101" s="1">
        <v>4</v>
      </c>
      <c r="I2101" s="1" t="s">
        <v>134</v>
      </c>
      <c r="J2101" s="1" t="s">
        <v>144</v>
      </c>
      <c r="K2101" s="1" t="s">
        <v>20</v>
      </c>
      <c r="L2101" s="1" t="s">
        <v>135</v>
      </c>
      <c r="M2101" s="1" t="s">
        <v>145</v>
      </c>
    </row>
    <row r="2102" spans="1:15" x14ac:dyDescent="0.25">
      <c r="A2102" s="1" t="s">
        <v>2816</v>
      </c>
      <c r="B2102" s="2">
        <v>43572</v>
      </c>
      <c r="C2102" s="1" t="s">
        <v>2817</v>
      </c>
      <c r="E2102" s="3">
        <v>11.34</v>
      </c>
      <c r="F2102" s="4">
        <v>11.34</v>
      </c>
      <c r="G2102" s="1">
        <v>2019</v>
      </c>
      <c r="H2102" s="1">
        <v>4</v>
      </c>
      <c r="I2102" s="1" t="s">
        <v>97</v>
      </c>
      <c r="J2102" s="1" t="s">
        <v>35</v>
      </c>
      <c r="K2102" s="1" t="s">
        <v>20</v>
      </c>
      <c r="L2102" s="1" t="s">
        <v>99</v>
      </c>
      <c r="M2102" s="1" t="s">
        <v>37</v>
      </c>
    </row>
    <row r="2103" spans="1:15" x14ac:dyDescent="0.25">
      <c r="A2103" s="1" t="s">
        <v>2816</v>
      </c>
      <c r="B2103" s="2">
        <v>43572</v>
      </c>
      <c r="C2103" s="1" t="s">
        <v>2818</v>
      </c>
      <c r="E2103" s="3">
        <v>78.11</v>
      </c>
      <c r="F2103" s="4">
        <v>78.11</v>
      </c>
      <c r="G2103" s="1">
        <v>2019</v>
      </c>
      <c r="H2103" s="1">
        <v>4</v>
      </c>
      <c r="I2103" s="1" t="s">
        <v>86</v>
      </c>
      <c r="J2103" s="1" t="s">
        <v>35</v>
      </c>
      <c r="K2103" s="1" t="s">
        <v>20</v>
      </c>
      <c r="L2103" s="1" t="s">
        <v>87</v>
      </c>
      <c r="M2103" s="1" t="s">
        <v>37</v>
      </c>
    </row>
    <row r="2104" spans="1:15" x14ac:dyDescent="0.25">
      <c r="A2104" s="1" t="s">
        <v>2819</v>
      </c>
      <c r="B2104" s="2">
        <v>43572</v>
      </c>
      <c r="C2104" s="1" t="s">
        <v>7907</v>
      </c>
      <c r="D2104" s="3">
        <v>20</v>
      </c>
      <c r="E2104" s="3">
        <v>120</v>
      </c>
      <c r="F2104" s="4">
        <v>100</v>
      </c>
      <c r="G2104" s="1">
        <v>2019</v>
      </c>
      <c r="H2104" s="1">
        <v>4</v>
      </c>
      <c r="I2104" s="1" t="s">
        <v>111</v>
      </c>
      <c r="J2104" s="1" t="s">
        <v>98</v>
      </c>
      <c r="K2104" s="1" t="s">
        <v>20</v>
      </c>
      <c r="L2104" s="1" t="s">
        <v>112</v>
      </c>
      <c r="M2104" s="1" t="s">
        <v>100</v>
      </c>
    </row>
    <row r="2105" spans="1:15" x14ac:dyDescent="0.25">
      <c r="A2105" s="1" t="s">
        <v>2819</v>
      </c>
      <c r="B2105" s="2">
        <v>43572</v>
      </c>
      <c r="C2105" s="1" t="s">
        <v>7907</v>
      </c>
      <c r="E2105" s="3">
        <v>120</v>
      </c>
      <c r="F2105" s="4">
        <v>120</v>
      </c>
      <c r="G2105" s="1">
        <v>2019</v>
      </c>
      <c r="H2105" s="1">
        <v>4</v>
      </c>
      <c r="I2105" s="1" t="s">
        <v>111</v>
      </c>
      <c r="J2105" s="1" t="s">
        <v>98</v>
      </c>
      <c r="K2105" s="1" t="s">
        <v>20</v>
      </c>
      <c r="L2105" s="1" t="s">
        <v>112</v>
      </c>
      <c r="M2105" s="1" t="s">
        <v>100</v>
      </c>
    </row>
    <row r="2106" spans="1:15" x14ac:dyDescent="0.25">
      <c r="A2106" s="1" t="s">
        <v>2820</v>
      </c>
      <c r="B2106" s="2">
        <v>43572</v>
      </c>
      <c r="C2106" s="1" t="s">
        <v>2821</v>
      </c>
      <c r="D2106" s="3">
        <v>20</v>
      </c>
      <c r="E2106" s="3">
        <v>3.5</v>
      </c>
      <c r="F2106" s="4">
        <v>2.92</v>
      </c>
      <c r="G2106" s="1">
        <v>2019</v>
      </c>
      <c r="H2106" s="1">
        <v>4</v>
      </c>
      <c r="I2106" s="1" t="s">
        <v>56</v>
      </c>
      <c r="J2106" s="1" t="s">
        <v>378</v>
      </c>
      <c r="K2106" s="1" t="s">
        <v>20</v>
      </c>
      <c r="L2106" s="1" t="s">
        <v>57</v>
      </c>
      <c r="M2106" s="1" t="s">
        <v>379</v>
      </c>
    </row>
    <row r="2107" spans="1:15" x14ac:dyDescent="0.25">
      <c r="A2107" s="1" t="s">
        <v>635</v>
      </c>
      <c r="B2107" s="2">
        <v>43572</v>
      </c>
      <c r="C2107" s="1" t="s">
        <v>2822</v>
      </c>
      <c r="E2107" s="3">
        <v>22.73</v>
      </c>
      <c r="F2107" s="4">
        <v>22.73</v>
      </c>
      <c r="G2107" s="1">
        <v>2019</v>
      </c>
      <c r="H2107" s="1">
        <v>4</v>
      </c>
      <c r="I2107" s="1" t="s">
        <v>91</v>
      </c>
      <c r="J2107" s="1" t="s">
        <v>207</v>
      </c>
      <c r="K2107" s="1" t="s">
        <v>20</v>
      </c>
      <c r="L2107" s="1" t="s">
        <v>93</v>
      </c>
      <c r="M2107" s="1" t="s">
        <v>208</v>
      </c>
    </row>
    <row r="2108" spans="1:15" x14ac:dyDescent="0.25">
      <c r="A2108" s="1" t="s">
        <v>635</v>
      </c>
      <c r="B2108" s="2">
        <v>43572</v>
      </c>
      <c r="C2108" s="1" t="s">
        <v>2822</v>
      </c>
      <c r="E2108" s="3">
        <v>22.73</v>
      </c>
      <c r="F2108" s="4">
        <v>22.73</v>
      </c>
      <c r="G2108" s="1">
        <v>2019</v>
      </c>
      <c r="H2108" s="1">
        <v>4</v>
      </c>
      <c r="I2108" s="1" t="s">
        <v>91</v>
      </c>
      <c r="J2108" s="1" t="s">
        <v>207</v>
      </c>
      <c r="K2108" s="1" t="s">
        <v>20</v>
      </c>
      <c r="L2108" s="1" t="s">
        <v>93</v>
      </c>
      <c r="M2108" s="1" t="s">
        <v>208</v>
      </c>
    </row>
    <row r="2109" spans="1:15" x14ac:dyDescent="0.25">
      <c r="A2109" s="1" t="s">
        <v>635</v>
      </c>
      <c r="B2109" s="2">
        <v>43572</v>
      </c>
      <c r="C2109" s="1" t="s">
        <v>2822</v>
      </c>
      <c r="E2109" s="3">
        <v>22.73</v>
      </c>
      <c r="F2109" s="4">
        <v>22.73</v>
      </c>
      <c r="G2109" s="1">
        <v>2019</v>
      </c>
      <c r="H2109" s="1">
        <v>4</v>
      </c>
      <c r="I2109" s="1" t="s">
        <v>97</v>
      </c>
      <c r="J2109" s="1" t="s">
        <v>207</v>
      </c>
      <c r="K2109" s="1" t="s">
        <v>20</v>
      </c>
      <c r="L2109" s="1" t="s">
        <v>99</v>
      </c>
      <c r="M2109" s="1" t="s">
        <v>208</v>
      </c>
    </row>
    <row r="2110" spans="1:15" x14ac:dyDescent="0.25">
      <c r="A2110" s="1" t="s">
        <v>2823</v>
      </c>
      <c r="B2110" s="2">
        <v>43572</v>
      </c>
      <c r="C2110" s="1" t="s">
        <v>2824</v>
      </c>
      <c r="D2110" s="3">
        <v>20</v>
      </c>
      <c r="E2110" s="3">
        <v>386.9</v>
      </c>
      <c r="F2110" s="4">
        <v>322.42</v>
      </c>
      <c r="G2110" s="1">
        <v>2019</v>
      </c>
      <c r="H2110" s="1">
        <v>4</v>
      </c>
      <c r="I2110" s="1" t="s">
        <v>56</v>
      </c>
      <c r="J2110" s="1" t="s">
        <v>35</v>
      </c>
      <c r="K2110" s="1" t="s">
        <v>20</v>
      </c>
      <c r="L2110" s="1" t="s">
        <v>57</v>
      </c>
      <c r="M2110" s="1" t="s">
        <v>37</v>
      </c>
      <c r="O2110">
        <f>F2110*216</f>
        <v>69642.720000000001</v>
      </c>
    </row>
    <row r="2111" spans="1:15" x14ac:dyDescent="0.25">
      <c r="A2111" s="1" t="s">
        <v>2825</v>
      </c>
      <c r="B2111" s="2">
        <v>43572</v>
      </c>
      <c r="C2111" s="1" t="s">
        <v>2826</v>
      </c>
      <c r="E2111" s="3">
        <v>171</v>
      </c>
      <c r="F2111" s="4">
        <v>171</v>
      </c>
      <c r="G2111" s="1">
        <v>2019</v>
      </c>
      <c r="H2111" s="1">
        <v>4</v>
      </c>
      <c r="I2111" s="1" t="s">
        <v>40</v>
      </c>
      <c r="J2111" s="1" t="s">
        <v>35</v>
      </c>
      <c r="K2111" s="1" t="s">
        <v>20</v>
      </c>
      <c r="L2111" s="1" t="s">
        <v>42</v>
      </c>
      <c r="M2111" s="1" t="s">
        <v>37</v>
      </c>
    </row>
    <row r="2112" spans="1:15" x14ac:dyDescent="0.25">
      <c r="A2112" s="1" t="s">
        <v>640</v>
      </c>
      <c r="B2112" s="2">
        <v>43572</v>
      </c>
      <c r="C2112" s="1" t="s">
        <v>2801</v>
      </c>
      <c r="E2112" s="3">
        <v>11.59</v>
      </c>
      <c r="F2112" s="4">
        <v>11.59</v>
      </c>
      <c r="G2112" s="1">
        <v>2019</v>
      </c>
      <c r="H2112" s="1">
        <v>4</v>
      </c>
      <c r="I2112" s="1" t="s">
        <v>704</v>
      </c>
      <c r="J2112" s="1" t="s">
        <v>35</v>
      </c>
      <c r="K2112" s="1" t="s">
        <v>20</v>
      </c>
      <c r="L2112" s="1" t="s">
        <v>705</v>
      </c>
      <c r="M2112" s="1" t="s">
        <v>37</v>
      </c>
      <c r="O2112">
        <f>F2112*52.63</f>
        <v>609.98170000000005</v>
      </c>
    </row>
    <row r="2113" spans="1:15" x14ac:dyDescent="0.25">
      <c r="A2113" s="1" t="s">
        <v>2827</v>
      </c>
      <c r="B2113" s="2">
        <v>43572</v>
      </c>
      <c r="C2113" s="1" t="s">
        <v>2828</v>
      </c>
      <c r="E2113" s="3">
        <v>1050</v>
      </c>
      <c r="F2113" s="4">
        <v>1050</v>
      </c>
      <c r="G2113" s="1">
        <v>2019</v>
      </c>
      <c r="H2113" s="1">
        <v>4</v>
      </c>
      <c r="I2113" s="1" t="s">
        <v>345</v>
      </c>
      <c r="J2113" s="1" t="s">
        <v>35</v>
      </c>
      <c r="K2113" s="1" t="s">
        <v>20</v>
      </c>
      <c r="L2113" s="1" t="s">
        <v>346</v>
      </c>
      <c r="M2113" s="1" t="s">
        <v>37</v>
      </c>
      <c r="O2113">
        <f>F2113*5.3</f>
        <v>5565</v>
      </c>
    </row>
    <row r="2114" spans="1:15" x14ac:dyDescent="0.25">
      <c r="A2114" s="1" t="s">
        <v>2829</v>
      </c>
      <c r="B2114" s="2">
        <v>43572</v>
      </c>
      <c r="C2114" s="1" t="s">
        <v>2830</v>
      </c>
      <c r="D2114" s="3">
        <v>20</v>
      </c>
      <c r="E2114" s="3">
        <v>586.36</v>
      </c>
      <c r="F2114" s="4">
        <v>488.63</v>
      </c>
      <c r="G2114" s="1">
        <v>2019</v>
      </c>
      <c r="H2114" s="1">
        <v>4</v>
      </c>
      <c r="I2114" s="1" t="s">
        <v>34</v>
      </c>
      <c r="J2114" s="1" t="s">
        <v>237</v>
      </c>
      <c r="K2114" s="1" t="s">
        <v>20</v>
      </c>
      <c r="L2114" s="1" t="s">
        <v>36</v>
      </c>
      <c r="M2114" s="1" t="s">
        <v>238</v>
      </c>
      <c r="O2114" s="1">
        <f>F2114*23</f>
        <v>11238.49</v>
      </c>
    </row>
    <row r="2115" spans="1:15" x14ac:dyDescent="0.25">
      <c r="A2115" s="1" t="s">
        <v>2831</v>
      </c>
      <c r="B2115" s="2">
        <v>43579</v>
      </c>
      <c r="C2115" s="1" t="s">
        <v>1307</v>
      </c>
      <c r="E2115" s="3">
        <v>18.989999999999998</v>
      </c>
      <c r="F2115" s="4">
        <v>18.989999999999998</v>
      </c>
      <c r="G2115" s="1">
        <v>2019</v>
      </c>
      <c r="H2115" s="1">
        <v>4</v>
      </c>
      <c r="I2115" s="1" t="s">
        <v>138</v>
      </c>
      <c r="J2115" s="1" t="s">
        <v>35</v>
      </c>
      <c r="K2115" s="1" t="s">
        <v>20</v>
      </c>
      <c r="L2115" s="1" t="s">
        <v>139</v>
      </c>
      <c r="M2115" s="1" t="s">
        <v>37</v>
      </c>
      <c r="O2115">
        <f>F2115*52.63</f>
        <v>999.44369999999992</v>
      </c>
    </row>
    <row r="2116" spans="1:15" x14ac:dyDescent="0.25">
      <c r="A2116" s="1" t="s">
        <v>2832</v>
      </c>
      <c r="B2116" s="2">
        <v>43579</v>
      </c>
      <c r="C2116" s="1" t="s">
        <v>85</v>
      </c>
      <c r="E2116" s="3">
        <v>575.32000000000005</v>
      </c>
      <c r="F2116" s="4">
        <v>575.32000000000005</v>
      </c>
      <c r="G2116" s="1">
        <v>2019</v>
      </c>
      <c r="H2116" s="1">
        <v>4</v>
      </c>
      <c r="I2116" s="1" t="s">
        <v>86</v>
      </c>
      <c r="J2116" s="1" t="s">
        <v>41</v>
      </c>
      <c r="K2116" s="1" t="s">
        <v>20</v>
      </c>
      <c r="L2116" s="1" t="s">
        <v>87</v>
      </c>
      <c r="M2116" s="1" t="s">
        <v>43</v>
      </c>
      <c r="O2116">
        <f t="shared" ref="O2116:O2125" si="30">F2116/1.26</f>
        <v>456.60317460317464</v>
      </c>
    </row>
    <row r="2117" spans="1:15" x14ac:dyDescent="0.25">
      <c r="A2117" s="1" t="s">
        <v>2832</v>
      </c>
      <c r="B2117" s="2">
        <v>43579</v>
      </c>
      <c r="C2117" s="1" t="s">
        <v>85</v>
      </c>
      <c r="E2117" s="3">
        <v>226.62</v>
      </c>
      <c r="F2117" s="4">
        <v>226.62</v>
      </c>
      <c r="G2117" s="1">
        <v>2019</v>
      </c>
      <c r="H2117" s="1">
        <v>4</v>
      </c>
      <c r="I2117" s="1" t="s">
        <v>86</v>
      </c>
      <c r="J2117" s="1" t="s">
        <v>41</v>
      </c>
      <c r="K2117" s="1" t="s">
        <v>20</v>
      </c>
      <c r="L2117" s="1" t="s">
        <v>87</v>
      </c>
      <c r="M2117" s="1" t="s">
        <v>43</v>
      </c>
      <c r="O2117">
        <f t="shared" si="30"/>
        <v>179.85714285714286</v>
      </c>
    </row>
    <row r="2118" spans="1:15" x14ac:dyDescent="0.25">
      <c r="A2118" s="1" t="s">
        <v>2832</v>
      </c>
      <c r="B2118" s="2">
        <v>43579</v>
      </c>
      <c r="C2118" s="1" t="s">
        <v>85</v>
      </c>
      <c r="E2118" s="3">
        <v>108</v>
      </c>
      <c r="F2118" s="4">
        <v>108</v>
      </c>
      <c r="G2118" s="1">
        <v>2019</v>
      </c>
      <c r="H2118" s="1">
        <v>4</v>
      </c>
      <c r="I2118" s="1" t="s">
        <v>86</v>
      </c>
      <c r="J2118" s="1" t="s">
        <v>41</v>
      </c>
      <c r="K2118" s="1" t="s">
        <v>20</v>
      </c>
      <c r="L2118" s="1" t="s">
        <v>87</v>
      </c>
      <c r="M2118" s="1" t="s">
        <v>43</v>
      </c>
      <c r="O2118">
        <f t="shared" si="30"/>
        <v>85.714285714285708</v>
      </c>
    </row>
    <row r="2119" spans="1:15" x14ac:dyDescent="0.25">
      <c r="A2119" s="1" t="s">
        <v>2832</v>
      </c>
      <c r="B2119" s="2">
        <v>43579</v>
      </c>
      <c r="C2119" s="1" t="s">
        <v>85</v>
      </c>
      <c r="D2119" s="3">
        <v>20</v>
      </c>
      <c r="E2119" s="3">
        <v>115.17</v>
      </c>
      <c r="F2119" s="4">
        <v>95.97</v>
      </c>
      <c r="G2119" s="1">
        <v>2019</v>
      </c>
      <c r="H2119" s="1">
        <v>4</v>
      </c>
      <c r="I2119" s="1" t="s">
        <v>34</v>
      </c>
      <c r="J2119" s="1" t="s">
        <v>41</v>
      </c>
      <c r="K2119" s="1" t="s">
        <v>20</v>
      </c>
      <c r="L2119" s="1" t="s">
        <v>36</v>
      </c>
      <c r="M2119" s="1" t="s">
        <v>43</v>
      </c>
      <c r="O2119">
        <f t="shared" si="30"/>
        <v>76.166666666666671</v>
      </c>
    </row>
    <row r="2120" spans="1:15" x14ac:dyDescent="0.25">
      <c r="A2120" s="1" t="s">
        <v>2832</v>
      </c>
      <c r="B2120" s="2">
        <v>43579</v>
      </c>
      <c r="C2120" s="1" t="s">
        <v>85</v>
      </c>
      <c r="E2120" s="3">
        <v>90</v>
      </c>
      <c r="F2120" s="4">
        <v>90</v>
      </c>
      <c r="G2120" s="1">
        <v>2019</v>
      </c>
      <c r="H2120" s="1">
        <v>4</v>
      </c>
      <c r="I2120" s="1" t="s">
        <v>86</v>
      </c>
      <c r="J2120" s="1" t="s">
        <v>41</v>
      </c>
      <c r="K2120" s="1" t="s">
        <v>20</v>
      </c>
      <c r="L2120" s="1" t="s">
        <v>87</v>
      </c>
      <c r="M2120" s="1" t="s">
        <v>43</v>
      </c>
      <c r="O2120">
        <f t="shared" si="30"/>
        <v>71.428571428571431</v>
      </c>
    </row>
    <row r="2121" spans="1:15" x14ac:dyDescent="0.25">
      <c r="A2121" s="1" t="s">
        <v>2832</v>
      </c>
      <c r="B2121" s="2">
        <v>43579</v>
      </c>
      <c r="C2121" s="1" t="s">
        <v>85</v>
      </c>
      <c r="E2121" s="3">
        <v>85</v>
      </c>
      <c r="F2121" s="4">
        <v>85</v>
      </c>
      <c r="G2121" s="1">
        <v>2019</v>
      </c>
      <c r="H2121" s="1">
        <v>4</v>
      </c>
      <c r="I2121" s="1" t="s">
        <v>86</v>
      </c>
      <c r="J2121" s="1" t="s">
        <v>41</v>
      </c>
      <c r="K2121" s="1" t="s">
        <v>20</v>
      </c>
      <c r="L2121" s="1" t="s">
        <v>87</v>
      </c>
      <c r="M2121" s="1" t="s">
        <v>43</v>
      </c>
      <c r="O2121">
        <f t="shared" si="30"/>
        <v>67.460317460317455</v>
      </c>
    </row>
    <row r="2122" spans="1:15" x14ac:dyDescent="0.25">
      <c r="A2122" s="1" t="s">
        <v>2832</v>
      </c>
      <c r="B2122" s="2">
        <v>43579</v>
      </c>
      <c r="C2122" s="1" t="s">
        <v>85</v>
      </c>
      <c r="E2122" s="3">
        <v>80.58</v>
      </c>
      <c r="F2122" s="4">
        <v>80.58</v>
      </c>
      <c r="G2122" s="1">
        <v>2019</v>
      </c>
      <c r="H2122" s="1">
        <v>4</v>
      </c>
      <c r="I2122" s="1" t="s">
        <v>86</v>
      </c>
      <c r="J2122" s="1" t="s">
        <v>41</v>
      </c>
      <c r="K2122" s="1" t="s">
        <v>20</v>
      </c>
      <c r="L2122" s="1" t="s">
        <v>87</v>
      </c>
      <c r="M2122" s="1" t="s">
        <v>43</v>
      </c>
      <c r="O2122">
        <f t="shared" si="30"/>
        <v>63.952380952380949</v>
      </c>
    </row>
    <row r="2123" spans="1:15" x14ac:dyDescent="0.25">
      <c r="A2123" s="1" t="s">
        <v>2832</v>
      </c>
      <c r="B2123" s="2">
        <v>43579</v>
      </c>
      <c r="C2123" s="1" t="s">
        <v>85</v>
      </c>
      <c r="D2123" s="3">
        <v>20</v>
      </c>
      <c r="E2123" s="3">
        <v>83.91</v>
      </c>
      <c r="F2123" s="4">
        <v>69.92</v>
      </c>
      <c r="G2123" s="1">
        <v>2019</v>
      </c>
      <c r="H2123" s="1">
        <v>4</v>
      </c>
      <c r="I2123" s="1" t="s">
        <v>34</v>
      </c>
      <c r="J2123" s="1" t="s">
        <v>41</v>
      </c>
      <c r="K2123" s="1" t="s">
        <v>20</v>
      </c>
      <c r="L2123" s="1" t="s">
        <v>36</v>
      </c>
      <c r="M2123" s="1" t="s">
        <v>43</v>
      </c>
      <c r="O2123">
        <f t="shared" si="30"/>
        <v>55.492063492063494</v>
      </c>
    </row>
    <row r="2124" spans="1:15" x14ac:dyDescent="0.25">
      <c r="A2124" s="1" t="s">
        <v>2832</v>
      </c>
      <c r="B2124" s="2">
        <v>43579</v>
      </c>
      <c r="C2124" s="1" t="s">
        <v>85</v>
      </c>
      <c r="D2124" s="3">
        <v>20</v>
      </c>
      <c r="E2124" s="3">
        <v>82.01</v>
      </c>
      <c r="F2124" s="4">
        <v>68.34</v>
      </c>
      <c r="G2124" s="1">
        <v>2019</v>
      </c>
      <c r="H2124" s="1">
        <v>4</v>
      </c>
      <c r="I2124" s="1" t="s">
        <v>56</v>
      </c>
      <c r="J2124" s="1" t="s">
        <v>41</v>
      </c>
      <c r="K2124" s="1" t="s">
        <v>20</v>
      </c>
      <c r="L2124" s="1" t="s">
        <v>57</v>
      </c>
      <c r="M2124" s="1" t="s">
        <v>43</v>
      </c>
      <c r="O2124">
        <f t="shared" si="30"/>
        <v>54.238095238095241</v>
      </c>
    </row>
    <row r="2125" spans="1:15" x14ac:dyDescent="0.25">
      <c r="A2125" s="1" t="s">
        <v>2832</v>
      </c>
      <c r="B2125" s="2">
        <v>43579</v>
      </c>
      <c r="C2125" s="1" t="s">
        <v>85</v>
      </c>
      <c r="E2125" s="3">
        <v>60.07</v>
      </c>
      <c r="F2125" s="4">
        <v>60.07</v>
      </c>
      <c r="G2125" s="1">
        <v>2019</v>
      </c>
      <c r="H2125" s="1">
        <v>4</v>
      </c>
      <c r="I2125" s="1" t="s">
        <v>86</v>
      </c>
      <c r="J2125" s="1" t="s">
        <v>41</v>
      </c>
      <c r="K2125" s="1" t="s">
        <v>20</v>
      </c>
      <c r="L2125" s="1" t="s">
        <v>87</v>
      </c>
      <c r="M2125" s="1" t="s">
        <v>43</v>
      </c>
      <c r="O2125">
        <f t="shared" si="30"/>
        <v>47.674603174603178</v>
      </c>
    </row>
    <row r="2126" spans="1:15" x14ac:dyDescent="0.25">
      <c r="A2126" s="1" t="s">
        <v>2833</v>
      </c>
      <c r="B2126" s="2">
        <v>43579</v>
      </c>
      <c r="C2126" s="1" t="s">
        <v>2834</v>
      </c>
      <c r="E2126" s="3">
        <v>101.38</v>
      </c>
      <c r="F2126" s="4">
        <v>101.38</v>
      </c>
      <c r="G2126" s="1">
        <v>2019</v>
      </c>
      <c r="H2126" s="1">
        <v>4</v>
      </c>
      <c r="I2126" s="1" t="s">
        <v>30</v>
      </c>
      <c r="J2126" s="1" t="s">
        <v>25</v>
      </c>
      <c r="K2126" s="1" t="s">
        <v>20</v>
      </c>
      <c r="L2126" s="1" t="s">
        <v>31</v>
      </c>
      <c r="M2126" s="1" t="s">
        <v>27</v>
      </c>
    </row>
    <row r="2127" spans="1:15" x14ac:dyDescent="0.25">
      <c r="A2127" s="1" t="s">
        <v>2835</v>
      </c>
      <c r="B2127" s="2">
        <v>43579</v>
      </c>
      <c r="C2127" s="1" t="s">
        <v>2836</v>
      </c>
      <c r="E2127" s="3">
        <v>32.04</v>
      </c>
      <c r="F2127" s="4">
        <v>32.04</v>
      </c>
      <c r="G2127" s="1">
        <v>2019</v>
      </c>
      <c r="H2127" s="1">
        <v>4</v>
      </c>
      <c r="I2127" s="1" t="s">
        <v>312</v>
      </c>
      <c r="J2127" s="1" t="s">
        <v>98</v>
      </c>
      <c r="K2127" s="1" t="s">
        <v>20</v>
      </c>
      <c r="L2127" s="1" t="s">
        <v>313</v>
      </c>
      <c r="M2127" s="1" t="s">
        <v>100</v>
      </c>
      <c r="O2127">
        <f>F2127*178</f>
        <v>5703.12</v>
      </c>
    </row>
    <row r="2128" spans="1:15" x14ac:dyDescent="0.25">
      <c r="A2128" s="1" t="s">
        <v>2837</v>
      </c>
      <c r="B2128" s="2">
        <v>43579</v>
      </c>
      <c r="C2128" s="1" t="s">
        <v>2838</v>
      </c>
      <c r="D2128" s="3">
        <v>20</v>
      </c>
      <c r="E2128" s="3">
        <v>73.36</v>
      </c>
      <c r="F2128" s="4">
        <v>61.13</v>
      </c>
      <c r="G2128" s="1">
        <v>2019</v>
      </c>
      <c r="H2128" s="1">
        <v>4</v>
      </c>
      <c r="I2128" s="1" t="s">
        <v>56</v>
      </c>
      <c r="J2128" s="1" t="s">
        <v>35</v>
      </c>
      <c r="K2128" s="1" t="s">
        <v>20</v>
      </c>
      <c r="L2128" s="1" t="s">
        <v>57</v>
      </c>
      <c r="M2128" s="1" t="s">
        <v>37</v>
      </c>
    </row>
    <row r="2129" spans="1:15" x14ac:dyDescent="0.25">
      <c r="A2129" s="1" t="s">
        <v>687</v>
      </c>
      <c r="B2129" s="2">
        <v>43579</v>
      </c>
      <c r="C2129" s="1" t="s">
        <v>2839</v>
      </c>
      <c r="D2129" s="3">
        <v>20</v>
      </c>
      <c r="E2129" s="3">
        <v>233.32</v>
      </c>
      <c r="F2129" s="4">
        <v>194.43</v>
      </c>
      <c r="G2129" s="1">
        <v>2019</v>
      </c>
      <c r="H2129" s="1">
        <v>4</v>
      </c>
      <c r="I2129" s="1" t="s">
        <v>56</v>
      </c>
      <c r="J2129" s="1" t="s">
        <v>35</v>
      </c>
      <c r="K2129" s="1" t="s">
        <v>20</v>
      </c>
      <c r="L2129" s="1" t="s">
        <v>57</v>
      </c>
      <c r="M2129" s="1" t="s">
        <v>37</v>
      </c>
    </row>
    <row r="2130" spans="1:15" x14ac:dyDescent="0.25">
      <c r="A2130" s="1" t="s">
        <v>663</v>
      </c>
      <c r="B2130" s="2">
        <v>43579</v>
      </c>
      <c r="C2130" s="1" t="s">
        <v>1297</v>
      </c>
      <c r="D2130" s="3">
        <v>20</v>
      </c>
      <c r="E2130" s="3">
        <v>154.06</v>
      </c>
      <c r="F2130" s="4">
        <v>128.38</v>
      </c>
      <c r="G2130" s="1">
        <v>2019</v>
      </c>
      <c r="H2130" s="1">
        <v>4</v>
      </c>
      <c r="I2130" s="1" t="s">
        <v>56</v>
      </c>
      <c r="J2130" s="1" t="s">
        <v>35</v>
      </c>
      <c r="K2130" s="1" t="s">
        <v>20</v>
      </c>
      <c r="L2130" s="1" t="s">
        <v>57</v>
      </c>
      <c r="M2130" s="1" t="s">
        <v>37</v>
      </c>
      <c r="O2130">
        <f>F2130*216</f>
        <v>27730.079999999998</v>
      </c>
    </row>
    <row r="2131" spans="1:15" x14ac:dyDescent="0.25">
      <c r="A2131" s="1" t="s">
        <v>2840</v>
      </c>
      <c r="B2131" s="2">
        <v>43579</v>
      </c>
      <c r="C2131" s="1" t="s">
        <v>2841</v>
      </c>
      <c r="D2131" s="3">
        <v>20</v>
      </c>
      <c r="E2131" s="3">
        <v>369.03</v>
      </c>
      <c r="F2131" s="4">
        <v>307.52</v>
      </c>
      <c r="G2131" s="1">
        <v>2019</v>
      </c>
      <c r="H2131" s="1">
        <v>4</v>
      </c>
      <c r="I2131" s="1" t="s">
        <v>56</v>
      </c>
      <c r="J2131" s="1" t="s">
        <v>35</v>
      </c>
      <c r="K2131" s="1" t="s">
        <v>20</v>
      </c>
      <c r="L2131" s="1" t="s">
        <v>57</v>
      </c>
      <c r="M2131" s="1" t="s">
        <v>37</v>
      </c>
    </row>
    <row r="2132" spans="1:15" x14ac:dyDescent="0.25">
      <c r="A2132" s="1" t="s">
        <v>2842</v>
      </c>
      <c r="B2132" s="2">
        <v>43579</v>
      </c>
      <c r="C2132" s="1" t="s">
        <v>2843</v>
      </c>
      <c r="E2132" s="3">
        <v>10</v>
      </c>
      <c r="F2132" s="4">
        <v>10</v>
      </c>
      <c r="G2132" s="1">
        <v>2019</v>
      </c>
      <c r="H2132" s="1">
        <v>4</v>
      </c>
      <c r="I2132" s="1" t="s">
        <v>1734</v>
      </c>
      <c r="J2132" s="1" t="s">
        <v>35</v>
      </c>
      <c r="K2132" s="1" t="s">
        <v>20</v>
      </c>
      <c r="L2132" s="1" t="s">
        <v>1735</v>
      </c>
      <c r="M2132" s="1" t="s">
        <v>37</v>
      </c>
      <c r="O2132">
        <f>F2132*1850</f>
        <v>18500</v>
      </c>
    </row>
    <row r="2133" spans="1:15" x14ac:dyDescent="0.25">
      <c r="A2133" s="1" t="s">
        <v>682</v>
      </c>
      <c r="B2133" s="2">
        <v>43584</v>
      </c>
      <c r="C2133" s="1" t="s">
        <v>7897</v>
      </c>
      <c r="E2133" s="3">
        <v>127.85</v>
      </c>
      <c r="F2133" s="4">
        <v>127.85</v>
      </c>
      <c r="G2133" s="1">
        <v>2019</v>
      </c>
      <c r="H2133" s="1">
        <v>4</v>
      </c>
      <c r="I2133" s="1" t="s">
        <v>86</v>
      </c>
      <c r="J2133" s="1" t="s">
        <v>41</v>
      </c>
      <c r="K2133" s="1" t="s">
        <v>20</v>
      </c>
      <c r="L2133" s="1" t="s">
        <v>87</v>
      </c>
      <c r="M2133" s="1" t="s">
        <v>43</v>
      </c>
      <c r="O2133">
        <f>F2133/1.26</f>
        <v>101.46825396825396</v>
      </c>
    </row>
    <row r="2134" spans="1:15" x14ac:dyDescent="0.25">
      <c r="A2134" s="1" t="s">
        <v>2844</v>
      </c>
      <c r="B2134" s="2">
        <v>43584</v>
      </c>
      <c r="C2134" s="1" t="s">
        <v>29</v>
      </c>
      <c r="E2134" s="3">
        <v>92.37</v>
      </c>
      <c r="F2134" s="4">
        <v>92.37</v>
      </c>
      <c r="G2134" s="1">
        <v>2019</v>
      </c>
      <c r="H2134" s="1">
        <v>4</v>
      </c>
      <c r="I2134" s="1" t="s">
        <v>30</v>
      </c>
      <c r="J2134" s="1" t="s">
        <v>25</v>
      </c>
      <c r="K2134" s="1" t="s">
        <v>20</v>
      </c>
      <c r="L2134" s="1" t="s">
        <v>31</v>
      </c>
      <c r="M2134" s="1" t="s">
        <v>27</v>
      </c>
    </row>
    <row r="2135" spans="1:15" x14ac:dyDescent="0.25">
      <c r="A2135" s="1" t="s">
        <v>2845</v>
      </c>
      <c r="B2135" s="2">
        <v>43584</v>
      </c>
      <c r="C2135" s="1" t="s">
        <v>2846</v>
      </c>
      <c r="E2135" s="3">
        <v>9.99</v>
      </c>
      <c r="F2135" s="4">
        <v>9.99</v>
      </c>
      <c r="G2135" s="1">
        <v>2019</v>
      </c>
      <c r="H2135" s="1">
        <v>4</v>
      </c>
      <c r="I2135" s="1" t="s">
        <v>30</v>
      </c>
      <c r="J2135" s="1" t="s">
        <v>25</v>
      </c>
      <c r="K2135" s="1" t="s">
        <v>20</v>
      </c>
      <c r="L2135" s="1" t="s">
        <v>31</v>
      </c>
      <c r="M2135" s="1" t="s">
        <v>27</v>
      </c>
    </row>
    <row r="2136" spans="1:15" x14ac:dyDescent="0.25">
      <c r="A2136" s="1" t="s">
        <v>2847</v>
      </c>
      <c r="B2136" s="2">
        <v>43585</v>
      </c>
      <c r="C2136" s="1" t="s">
        <v>2848</v>
      </c>
      <c r="D2136" s="3">
        <v>20</v>
      </c>
      <c r="E2136" s="3">
        <v>32.619999999999997</v>
      </c>
      <c r="F2136" s="4">
        <v>27.18</v>
      </c>
      <c r="G2136" s="1">
        <v>2019</v>
      </c>
      <c r="H2136" s="1">
        <v>4</v>
      </c>
      <c r="I2136" s="1" t="s">
        <v>70</v>
      </c>
      <c r="J2136" s="1" t="s">
        <v>35</v>
      </c>
      <c r="K2136" s="1" t="s">
        <v>20</v>
      </c>
      <c r="L2136" s="1" t="s">
        <v>71</v>
      </c>
      <c r="M2136" s="1" t="s">
        <v>37</v>
      </c>
    </row>
    <row r="2137" spans="1:15" x14ac:dyDescent="0.25">
      <c r="A2137" s="1" t="s">
        <v>2849</v>
      </c>
      <c r="B2137" s="2">
        <v>43585</v>
      </c>
      <c r="C2137" s="1" t="s">
        <v>2850</v>
      </c>
      <c r="E2137" s="3">
        <v>9.68</v>
      </c>
      <c r="F2137" s="4">
        <v>9.68</v>
      </c>
      <c r="G2137" s="1">
        <v>2019</v>
      </c>
      <c r="H2137" s="1">
        <v>4</v>
      </c>
      <c r="I2137" s="1" t="s">
        <v>86</v>
      </c>
      <c r="J2137" s="1" t="s">
        <v>35</v>
      </c>
      <c r="K2137" s="1" t="s">
        <v>20</v>
      </c>
      <c r="L2137" s="1" t="s">
        <v>87</v>
      </c>
      <c r="M2137" s="1" t="s">
        <v>37</v>
      </c>
    </row>
    <row r="2138" spans="1:15" x14ac:dyDescent="0.25">
      <c r="A2138" s="1" t="s">
        <v>2851</v>
      </c>
      <c r="B2138" s="2">
        <v>43585</v>
      </c>
      <c r="C2138" s="1" t="s">
        <v>2852</v>
      </c>
      <c r="E2138" s="3">
        <v>100</v>
      </c>
      <c r="F2138" s="4">
        <v>100</v>
      </c>
      <c r="G2138" s="1">
        <v>2019</v>
      </c>
      <c r="H2138" s="1">
        <v>4</v>
      </c>
      <c r="I2138" s="1" t="s">
        <v>211</v>
      </c>
      <c r="J2138" s="1" t="s">
        <v>212</v>
      </c>
      <c r="K2138" s="1" t="s">
        <v>20</v>
      </c>
      <c r="L2138" s="1" t="s">
        <v>213</v>
      </c>
      <c r="M2138" s="1" t="s">
        <v>214</v>
      </c>
      <c r="O2138">
        <f>F2138*400</f>
        <v>40000</v>
      </c>
    </row>
    <row r="2139" spans="1:15" x14ac:dyDescent="0.25">
      <c r="A2139" s="1" t="s">
        <v>2853</v>
      </c>
      <c r="B2139" s="2">
        <v>43585</v>
      </c>
      <c r="C2139" s="1" t="s">
        <v>2854</v>
      </c>
      <c r="E2139" s="3">
        <v>59.88</v>
      </c>
      <c r="F2139" s="4">
        <v>59.88</v>
      </c>
      <c r="G2139" s="1">
        <v>2019</v>
      </c>
      <c r="H2139" s="1">
        <v>4</v>
      </c>
      <c r="I2139" s="1" t="s">
        <v>18</v>
      </c>
      <c r="J2139" s="1" t="s">
        <v>51</v>
      </c>
      <c r="K2139" s="1" t="s">
        <v>20</v>
      </c>
      <c r="L2139" s="1" t="s">
        <v>21</v>
      </c>
      <c r="M2139" s="1" t="s">
        <v>53</v>
      </c>
    </row>
    <row r="2140" spans="1:15" x14ac:dyDescent="0.25">
      <c r="A2140" s="1" t="s">
        <v>2855</v>
      </c>
      <c r="B2140" s="2">
        <v>43585</v>
      </c>
      <c r="C2140" s="1" t="s">
        <v>2856</v>
      </c>
      <c r="E2140" s="3">
        <v>96.95</v>
      </c>
      <c r="F2140" s="4">
        <v>96.95</v>
      </c>
      <c r="G2140" s="1">
        <v>2019</v>
      </c>
      <c r="H2140" s="1">
        <v>4</v>
      </c>
      <c r="I2140" s="1" t="s">
        <v>86</v>
      </c>
      <c r="J2140" s="1" t="s">
        <v>35</v>
      </c>
      <c r="K2140" s="1" t="s">
        <v>20</v>
      </c>
      <c r="L2140" s="1" t="s">
        <v>87</v>
      </c>
      <c r="M2140" s="1" t="s">
        <v>37</v>
      </c>
    </row>
    <row r="2141" spans="1:15" x14ac:dyDescent="0.25">
      <c r="A2141" s="1" t="s">
        <v>2857</v>
      </c>
      <c r="B2141" s="2">
        <v>43585</v>
      </c>
      <c r="C2141" s="1" t="s">
        <v>2858</v>
      </c>
      <c r="E2141" s="3">
        <v>420</v>
      </c>
      <c r="F2141" s="4">
        <v>420</v>
      </c>
      <c r="G2141" s="1">
        <v>2019</v>
      </c>
      <c r="H2141" s="1">
        <v>4</v>
      </c>
      <c r="I2141" s="1" t="s">
        <v>40</v>
      </c>
      <c r="J2141" s="1" t="s">
        <v>35</v>
      </c>
      <c r="K2141" s="1" t="s">
        <v>20</v>
      </c>
      <c r="L2141" s="1" t="s">
        <v>42</v>
      </c>
      <c r="M2141" s="1" t="s">
        <v>37</v>
      </c>
      <c r="O2141">
        <f>F2141*22</f>
        <v>9240</v>
      </c>
    </row>
    <row r="2142" spans="1:15" x14ac:dyDescent="0.25">
      <c r="A2142" s="1" t="s">
        <v>2859</v>
      </c>
      <c r="B2142" s="2">
        <v>43585</v>
      </c>
      <c r="C2142" s="1" t="s">
        <v>2860</v>
      </c>
      <c r="E2142" s="3">
        <v>2854.18</v>
      </c>
      <c r="F2142" s="4">
        <v>2854.18</v>
      </c>
      <c r="G2142" s="1">
        <v>2019</v>
      </c>
      <c r="H2142" s="1">
        <v>4</v>
      </c>
      <c r="I2142" s="1" t="s">
        <v>40</v>
      </c>
      <c r="J2142" s="1" t="s">
        <v>35</v>
      </c>
      <c r="K2142" s="1" t="s">
        <v>20</v>
      </c>
      <c r="L2142" s="1" t="s">
        <v>42</v>
      </c>
      <c r="M2142" s="1" t="s">
        <v>37</v>
      </c>
      <c r="O2142">
        <f>F2142*5.226921047</f>
        <v>14918.57351392646</v>
      </c>
    </row>
    <row r="2143" spans="1:15" x14ac:dyDescent="0.25">
      <c r="A2143" s="1" t="s">
        <v>2861</v>
      </c>
      <c r="B2143" s="2">
        <v>43585</v>
      </c>
      <c r="C2143" s="1" t="s">
        <v>2862</v>
      </c>
      <c r="E2143" s="3">
        <v>82.25</v>
      </c>
      <c r="F2143" s="4">
        <v>82.25</v>
      </c>
      <c r="G2143" s="1">
        <v>2019</v>
      </c>
      <c r="H2143" s="1">
        <v>4</v>
      </c>
      <c r="I2143" s="1" t="s">
        <v>40</v>
      </c>
      <c r="J2143" s="1" t="s">
        <v>35</v>
      </c>
      <c r="K2143" s="1" t="s">
        <v>20</v>
      </c>
      <c r="L2143" s="1" t="s">
        <v>42</v>
      </c>
      <c r="M2143" s="1" t="s">
        <v>37</v>
      </c>
    </row>
    <row r="2144" spans="1:15" x14ac:dyDescent="0.25">
      <c r="A2144" s="1" t="s">
        <v>2863</v>
      </c>
      <c r="B2144" s="2">
        <v>43585</v>
      </c>
      <c r="C2144" s="1" t="s">
        <v>2864</v>
      </c>
      <c r="E2144" s="3">
        <v>195.41</v>
      </c>
      <c r="F2144" s="4">
        <v>195.41</v>
      </c>
      <c r="G2144" s="1">
        <v>2019</v>
      </c>
      <c r="H2144" s="1">
        <v>4</v>
      </c>
      <c r="I2144" s="1" t="s">
        <v>138</v>
      </c>
      <c r="J2144" s="1" t="s">
        <v>35</v>
      </c>
      <c r="K2144" s="1" t="s">
        <v>20</v>
      </c>
      <c r="L2144" s="1" t="s">
        <v>139</v>
      </c>
      <c r="M2144" s="1" t="s">
        <v>37</v>
      </c>
    </row>
    <row r="2145" spans="1:16" x14ac:dyDescent="0.25">
      <c r="A2145" s="1" t="s">
        <v>2865</v>
      </c>
      <c r="B2145" s="2">
        <v>43585</v>
      </c>
      <c r="C2145" s="1" t="s">
        <v>2866</v>
      </c>
      <c r="E2145" s="3">
        <v>20.37</v>
      </c>
      <c r="F2145" s="4">
        <v>20.37</v>
      </c>
      <c r="G2145" s="1">
        <v>2019</v>
      </c>
      <c r="H2145" s="1">
        <v>4</v>
      </c>
      <c r="I2145" s="1" t="s">
        <v>40</v>
      </c>
      <c r="J2145" s="1" t="s">
        <v>35</v>
      </c>
      <c r="K2145" s="1" t="s">
        <v>20</v>
      </c>
      <c r="L2145" s="1" t="s">
        <v>42</v>
      </c>
      <c r="M2145" s="1" t="s">
        <v>37</v>
      </c>
      <c r="O2145">
        <f>F2145*47.42</f>
        <v>965.94540000000006</v>
      </c>
    </row>
    <row r="2146" spans="1:16" x14ac:dyDescent="0.25">
      <c r="A2146" s="1" t="s">
        <v>2867</v>
      </c>
      <c r="B2146" s="2">
        <v>43585</v>
      </c>
      <c r="C2146" s="1" t="s">
        <v>2868</v>
      </c>
      <c r="E2146" s="3">
        <v>198.48</v>
      </c>
      <c r="F2146" s="4">
        <v>198.48</v>
      </c>
      <c r="G2146" s="1">
        <v>2019</v>
      </c>
      <c r="H2146" s="1">
        <v>4</v>
      </c>
      <c r="I2146" s="1" t="s">
        <v>111</v>
      </c>
      <c r="J2146" s="1" t="s">
        <v>98</v>
      </c>
      <c r="K2146" s="1" t="s">
        <v>20</v>
      </c>
      <c r="L2146" s="1" t="s">
        <v>112</v>
      </c>
      <c r="M2146" s="1" t="s">
        <v>100</v>
      </c>
      <c r="O2146">
        <f>F2146*191</f>
        <v>37909.68</v>
      </c>
    </row>
    <row r="2147" spans="1:16" x14ac:dyDescent="0.25">
      <c r="A2147" s="1" t="s">
        <v>689</v>
      </c>
      <c r="B2147" s="2">
        <v>43585</v>
      </c>
      <c r="C2147" s="1" t="s">
        <v>7883</v>
      </c>
      <c r="E2147" s="3">
        <v>91.8</v>
      </c>
      <c r="F2147" s="4">
        <v>91.8</v>
      </c>
      <c r="G2147" s="1">
        <v>2019</v>
      </c>
      <c r="H2147" s="1">
        <v>4</v>
      </c>
      <c r="I2147" s="1" t="s">
        <v>46</v>
      </c>
      <c r="J2147" s="1" t="s">
        <v>25</v>
      </c>
      <c r="K2147" s="1" t="s">
        <v>20</v>
      </c>
      <c r="L2147" s="1" t="s">
        <v>47</v>
      </c>
      <c r="M2147" s="1" t="s">
        <v>27</v>
      </c>
      <c r="O2147">
        <f>F2147*5.3</f>
        <v>486.53999999999996</v>
      </c>
    </row>
    <row r="2148" spans="1:16" x14ac:dyDescent="0.25">
      <c r="A2148" s="1" t="s">
        <v>2869</v>
      </c>
      <c r="B2148" s="2">
        <v>43585</v>
      </c>
      <c r="C2148" s="1" t="s">
        <v>2870</v>
      </c>
      <c r="E2148" s="3">
        <v>28.56</v>
      </c>
      <c r="F2148" s="4">
        <v>28.56</v>
      </c>
      <c r="G2148" s="1">
        <v>2019</v>
      </c>
      <c r="H2148" s="1">
        <v>4</v>
      </c>
      <c r="I2148" s="1" t="s">
        <v>40</v>
      </c>
      <c r="J2148" s="1" t="s">
        <v>35</v>
      </c>
      <c r="K2148" s="1" t="s">
        <v>20</v>
      </c>
      <c r="L2148" s="1" t="s">
        <v>42</v>
      </c>
      <c r="M2148" s="1" t="s">
        <v>37</v>
      </c>
    </row>
    <row r="2149" spans="1:16" x14ac:dyDescent="0.25">
      <c r="A2149" s="1" t="s">
        <v>2871</v>
      </c>
      <c r="B2149" s="2">
        <v>43585</v>
      </c>
      <c r="C2149" s="1" t="s">
        <v>2872</v>
      </c>
      <c r="E2149" s="3">
        <v>48.69</v>
      </c>
      <c r="F2149" s="4">
        <v>48.69</v>
      </c>
      <c r="G2149" s="1">
        <v>2019</v>
      </c>
      <c r="H2149" s="1">
        <v>4</v>
      </c>
      <c r="I2149" s="1" t="s">
        <v>50</v>
      </c>
      <c r="J2149" s="1" t="s">
        <v>51</v>
      </c>
      <c r="K2149" s="1" t="s">
        <v>20</v>
      </c>
      <c r="L2149" s="1" t="s">
        <v>52</v>
      </c>
      <c r="M2149" s="1" t="s">
        <v>53</v>
      </c>
      <c r="O2149">
        <f>F2149*176</f>
        <v>8569.4399999999987</v>
      </c>
    </row>
    <row r="2150" spans="1:16" x14ac:dyDescent="0.25">
      <c r="A2150" s="1" t="s">
        <v>2873</v>
      </c>
      <c r="B2150" s="2">
        <v>43585</v>
      </c>
      <c r="C2150" s="1" t="s">
        <v>2874</v>
      </c>
      <c r="E2150" s="3">
        <v>105.02</v>
      </c>
      <c r="F2150" s="4">
        <v>105.02</v>
      </c>
      <c r="G2150" s="1">
        <v>2019</v>
      </c>
      <c r="H2150" s="1">
        <v>4</v>
      </c>
      <c r="I2150" s="1" t="s">
        <v>86</v>
      </c>
      <c r="J2150" s="1" t="s">
        <v>35</v>
      </c>
      <c r="K2150" s="1" t="s">
        <v>20</v>
      </c>
      <c r="L2150" s="1" t="s">
        <v>87</v>
      </c>
      <c r="M2150" s="1" t="s">
        <v>37</v>
      </c>
    </row>
    <row r="2151" spans="1:16" x14ac:dyDescent="0.25">
      <c r="A2151" s="1" t="s">
        <v>2875</v>
      </c>
      <c r="B2151" s="2">
        <v>43585</v>
      </c>
      <c r="C2151" s="1" t="s">
        <v>2876</v>
      </c>
      <c r="E2151" s="3">
        <v>228.68</v>
      </c>
      <c r="F2151" s="4">
        <v>228.68</v>
      </c>
      <c r="G2151" s="1">
        <v>2019</v>
      </c>
      <c r="H2151" s="1">
        <v>4</v>
      </c>
      <c r="I2151" s="1" t="s">
        <v>97</v>
      </c>
      <c r="J2151" s="1" t="s">
        <v>35</v>
      </c>
      <c r="K2151" s="1" t="s">
        <v>20</v>
      </c>
      <c r="L2151" s="1" t="s">
        <v>99</v>
      </c>
      <c r="M2151" s="1" t="s">
        <v>37</v>
      </c>
    </row>
    <row r="2152" spans="1:16" x14ac:dyDescent="0.25">
      <c r="A2152" s="1" t="s">
        <v>2877</v>
      </c>
      <c r="B2152" s="2">
        <v>43585</v>
      </c>
      <c r="C2152" s="1" t="s">
        <v>2878</v>
      </c>
      <c r="D2152" s="3">
        <v>20</v>
      </c>
      <c r="E2152" s="3">
        <v>177.6</v>
      </c>
      <c r="F2152" s="4">
        <v>148</v>
      </c>
      <c r="G2152" s="1">
        <v>2019</v>
      </c>
      <c r="H2152" s="1">
        <v>4</v>
      </c>
      <c r="I2152" s="1" t="s">
        <v>56</v>
      </c>
      <c r="J2152" s="1" t="s">
        <v>98</v>
      </c>
      <c r="K2152" s="1" t="s">
        <v>20</v>
      </c>
      <c r="L2152" s="1" t="s">
        <v>57</v>
      </c>
      <c r="M2152" s="1" t="s">
        <v>100</v>
      </c>
      <c r="O2152">
        <f>F2152*178</f>
        <v>26344</v>
      </c>
    </row>
    <row r="2153" spans="1:16" x14ac:dyDescent="0.25">
      <c r="A2153" s="1" t="s">
        <v>2879</v>
      </c>
      <c r="B2153" s="2">
        <v>43585</v>
      </c>
      <c r="C2153" s="1" t="s">
        <v>2880</v>
      </c>
      <c r="D2153" s="3">
        <v>20</v>
      </c>
      <c r="E2153" s="3">
        <v>153.38</v>
      </c>
      <c r="F2153" s="4">
        <v>127.82</v>
      </c>
      <c r="G2153" s="1">
        <v>2019</v>
      </c>
      <c r="H2153" s="1">
        <v>4</v>
      </c>
      <c r="I2153" s="1" t="s">
        <v>134</v>
      </c>
      <c r="J2153" s="1" t="s">
        <v>35</v>
      </c>
      <c r="K2153" s="1" t="s">
        <v>20</v>
      </c>
      <c r="L2153" s="1" t="s">
        <v>135</v>
      </c>
      <c r="M2153" s="1" t="s">
        <v>37</v>
      </c>
      <c r="O2153">
        <f>F2153*52.63</f>
        <v>6727.1665999999996</v>
      </c>
      <c r="P2153" s="1" t="s">
        <v>2881</v>
      </c>
    </row>
    <row r="2154" spans="1:16" x14ac:dyDescent="0.25">
      <c r="A2154" s="1" t="s">
        <v>2882</v>
      </c>
      <c r="B2154" s="2">
        <v>43587</v>
      </c>
      <c r="C2154" s="1" t="s">
        <v>389</v>
      </c>
      <c r="E2154" s="3">
        <v>131.4</v>
      </c>
      <c r="F2154" s="4">
        <v>131.4</v>
      </c>
      <c r="G2154" s="1">
        <v>2019</v>
      </c>
      <c r="H2154" s="1">
        <v>5</v>
      </c>
      <c r="I2154" s="1" t="s">
        <v>97</v>
      </c>
      <c r="J2154" s="1" t="s">
        <v>207</v>
      </c>
      <c r="K2154" s="1" t="s">
        <v>20</v>
      </c>
      <c r="L2154" s="1" t="s">
        <v>99</v>
      </c>
      <c r="M2154" s="1" t="s">
        <v>208</v>
      </c>
      <c r="O2154">
        <v>2000</v>
      </c>
    </row>
    <row r="2155" spans="1:16" x14ac:dyDescent="0.25">
      <c r="A2155" s="1" t="s">
        <v>2883</v>
      </c>
      <c r="B2155" s="2">
        <v>43587</v>
      </c>
      <c r="C2155" s="1" t="s">
        <v>2884</v>
      </c>
      <c r="D2155" s="3">
        <v>20</v>
      </c>
      <c r="E2155" s="3">
        <v>15.89</v>
      </c>
      <c r="F2155" s="4">
        <v>13.24</v>
      </c>
      <c r="G2155" s="1">
        <v>2019</v>
      </c>
      <c r="H2155" s="1">
        <v>5</v>
      </c>
      <c r="I2155" s="1" t="s">
        <v>134</v>
      </c>
      <c r="J2155" s="1" t="s">
        <v>98</v>
      </c>
      <c r="K2155" s="1" t="s">
        <v>20</v>
      </c>
      <c r="L2155" s="1" t="s">
        <v>135</v>
      </c>
      <c r="M2155" s="1" t="s">
        <v>100</v>
      </c>
      <c r="O2155">
        <f>F2155*191</f>
        <v>2528.84</v>
      </c>
    </row>
    <row r="2156" spans="1:16" x14ac:dyDescent="0.25">
      <c r="A2156" s="1" t="s">
        <v>2883</v>
      </c>
      <c r="B2156" s="2">
        <v>43587</v>
      </c>
      <c r="C2156" s="1" t="s">
        <v>2885</v>
      </c>
      <c r="D2156" s="3">
        <v>10</v>
      </c>
      <c r="E2156" s="3">
        <v>50.03</v>
      </c>
      <c r="F2156" s="4">
        <v>45.48</v>
      </c>
      <c r="G2156" s="1">
        <v>2019</v>
      </c>
      <c r="H2156" s="1">
        <v>5</v>
      </c>
      <c r="I2156" s="1" t="s">
        <v>134</v>
      </c>
      <c r="J2156" s="1" t="s">
        <v>319</v>
      </c>
      <c r="K2156" s="1" t="s">
        <v>20</v>
      </c>
      <c r="L2156" s="1" t="s">
        <v>135</v>
      </c>
      <c r="M2156" s="1" t="s">
        <v>320</v>
      </c>
    </row>
    <row r="2157" spans="1:16" x14ac:dyDescent="0.25">
      <c r="A2157" s="1" t="s">
        <v>2886</v>
      </c>
      <c r="B2157" s="2">
        <v>43588</v>
      </c>
      <c r="C2157" s="1" t="s">
        <v>532</v>
      </c>
      <c r="D2157" s="3">
        <v>20</v>
      </c>
      <c r="E2157" s="3">
        <v>208.15</v>
      </c>
      <c r="F2157" s="4">
        <v>173.46</v>
      </c>
      <c r="G2157" s="1">
        <v>2019</v>
      </c>
      <c r="H2157" s="1">
        <v>5</v>
      </c>
      <c r="I2157" s="1" t="s">
        <v>56</v>
      </c>
      <c r="J2157" s="1" t="s">
        <v>35</v>
      </c>
      <c r="K2157" s="1" t="s">
        <v>20</v>
      </c>
      <c r="L2157" s="1" t="s">
        <v>57</v>
      </c>
      <c r="M2157" s="1" t="s">
        <v>37</v>
      </c>
      <c r="O2157">
        <f>F2157*7</f>
        <v>1214.22</v>
      </c>
    </row>
    <row r="2158" spans="1:16" x14ac:dyDescent="0.25">
      <c r="A2158" s="1" t="s">
        <v>2887</v>
      </c>
      <c r="B2158" s="2">
        <v>43588</v>
      </c>
      <c r="C2158" s="1" t="s">
        <v>2888</v>
      </c>
      <c r="E2158" s="3">
        <v>19.68</v>
      </c>
      <c r="F2158" s="4">
        <v>19.68</v>
      </c>
      <c r="G2158" s="1">
        <v>2019</v>
      </c>
      <c r="H2158" s="1">
        <v>5</v>
      </c>
      <c r="I2158" s="1" t="s">
        <v>86</v>
      </c>
      <c r="J2158" s="1" t="s">
        <v>98</v>
      </c>
      <c r="K2158" s="1" t="s">
        <v>20</v>
      </c>
      <c r="L2158" s="1" t="s">
        <v>87</v>
      </c>
      <c r="M2158" s="1" t="s">
        <v>100</v>
      </c>
    </row>
    <row r="2159" spans="1:16" x14ac:dyDescent="0.25">
      <c r="A2159" s="1" t="s">
        <v>710</v>
      </c>
      <c r="B2159" s="2">
        <v>43588</v>
      </c>
      <c r="C2159" s="1" t="s">
        <v>2889</v>
      </c>
      <c r="E2159" s="3">
        <v>84</v>
      </c>
      <c r="F2159" s="4">
        <v>84</v>
      </c>
      <c r="G2159" s="1">
        <v>2019</v>
      </c>
      <c r="H2159" s="1">
        <v>5</v>
      </c>
      <c r="I2159" s="1" t="s">
        <v>86</v>
      </c>
      <c r="J2159" s="1" t="s">
        <v>378</v>
      </c>
      <c r="K2159" s="1" t="s">
        <v>20</v>
      </c>
      <c r="L2159" s="1" t="s">
        <v>87</v>
      </c>
      <c r="M2159" s="1" t="s">
        <v>379</v>
      </c>
      <c r="O2159">
        <f>F2159*52.63</f>
        <v>4420.92</v>
      </c>
    </row>
    <row r="2160" spans="1:16" x14ac:dyDescent="0.25">
      <c r="A2160" s="1" t="s">
        <v>724</v>
      </c>
      <c r="B2160" s="2">
        <v>43588</v>
      </c>
      <c r="C2160" s="1" t="s">
        <v>2890</v>
      </c>
      <c r="E2160" s="3">
        <v>120.96</v>
      </c>
      <c r="F2160" s="4">
        <v>120.96</v>
      </c>
      <c r="G2160" s="1">
        <v>2019</v>
      </c>
      <c r="H2160" s="1">
        <v>5</v>
      </c>
      <c r="I2160" s="1" t="s">
        <v>1734</v>
      </c>
      <c r="J2160" s="1" t="s">
        <v>35</v>
      </c>
      <c r="K2160" s="1" t="s">
        <v>20</v>
      </c>
      <c r="L2160" s="1" t="s">
        <v>1735</v>
      </c>
      <c r="M2160" s="1" t="s">
        <v>37</v>
      </c>
    </row>
    <row r="2161" spans="1:15" x14ac:dyDescent="0.25">
      <c r="A2161" s="1" t="s">
        <v>2891</v>
      </c>
      <c r="B2161" s="2">
        <v>43588</v>
      </c>
      <c r="C2161" s="1" t="s">
        <v>85</v>
      </c>
      <c r="E2161" s="3">
        <v>298.07</v>
      </c>
      <c r="F2161" s="4">
        <v>298.07</v>
      </c>
      <c r="G2161" s="1">
        <v>2019</v>
      </c>
      <c r="H2161" s="1">
        <v>5</v>
      </c>
      <c r="I2161" s="1" t="s">
        <v>86</v>
      </c>
      <c r="J2161" s="1" t="s">
        <v>41</v>
      </c>
      <c r="K2161" s="1" t="s">
        <v>20</v>
      </c>
      <c r="L2161" s="1" t="s">
        <v>87</v>
      </c>
      <c r="M2161" s="1" t="s">
        <v>43</v>
      </c>
      <c r="O2161">
        <f t="shared" ref="O2161:O2168" si="31">F2161/1.26</f>
        <v>236.56349206349205</v>
      </c>
    </row>
    <row r="2162" spans="1:15" x14ac:dyDescent="0.25">
      <c r="A2162" s="1" t="s">
        <v>2891</v>
      </c>
      <c r="B2162" s="2">
        <v>43588</v>
      </c>
      <c r="C2162" s="1" t="s">
        <v>85</v>
      </c>
      <c r="D2162" s="3">
        <v>20</v>
      </c>
      <c r="E2162" s="3">
        <v>115.87</v>
      </c>
      <c r="F2162" s="4">
        <v>96.56</v>
      </c>
      <c r="G2162" s="1">
        <v>2019</v>
      </c>
      <c r="H2162" s="1">
        <v>5</v>
      </c>
      <c r="I2162" s="1" t="s">
        <v>34</v>
      </c>
      <c r="J2162" s="1" t="s">
        <v>41</v>
      </c>
      <c r="K2162" s="1" t="s">
        <v>20</v>
      </c>
      <c r="L2162" s="1" t="s">
        <v>36</v>
      </c>
      <c r="M2162" s="1" t="s">
        <v>43</v>
      </c>
      <c r="O2162">
        <f t="shared" si="31"/>
        <v>76.634920634920633</v>
      </c>
    </row>
    <row r="2163" spans="1:15" x14ac:dyDescent="0.25">
      <c r="A2163" s="1" t="s">
        <v>2891</v>
      </c>
      <c r="B2163" s="2">
        <v>43588</v>
      </c>
      <c r="C2163" s="1" t="s">
        <v>85</v>
      </c>
      <c r="E2163" s="3">
        <v>78.55</v>
      </c>
      <c r="F2163" s="4">
        <v>78.55</v>
      </c>
      <c r="G2163" s="1">
        <v>2019</v>
      </c>
      <c r="H2163" s="1">
        <v>5</v>
      </c>
      <c r="I2163" s="1" t="s">
        <v>86</v>
      </c>
      <c r="J2163" s="1" t="s">
        <v>41</v>
      </c>
      <c r="K2163" s="1" t="s">
        <v>20</v>
      </c>
      <c r="L2163" s="1" t="s">
        <v>87</v>
      </c>
      <c r="M2163" s="1" t="s">
        <v>43</v>
      </c>
      <c r="O2163">
        <f t="shared" si="31"/>
        <v>62.341269841269842</v>
      </c>
    </row>
    <row r="2164" spans="1:15" x14ac:dyDescent="0.25">
      <c r="A2164" s="1" t="s">
        <v>2891</v>
      </c>
      <c r="B2164" s="2">
        <v>43588</v>
      </c>
      <c r="C2164" s="1" t="s">
        <v>85</v>
      </c>
      <c r="D2164" s="3">
        <v>20</v>
      </c>
      <c r="E2164" s="3">
        <v>86.7</v>
      </c>
      <c r="F2164" s="4">
        <v>72.25</v>
      </c>
      <c r="G2164" s="1">
        <v>2019</v>
      </c>
      <c r="H2164" s="1">
        <v>5</v>
      </c>
      <c r="I2164" s="1" t="s">
        <v>34</v>
      </c>
      <c r="J2164" s="1" t="s">
        <v>41</v>
      </c>
      <c r="K2164" s="1" t="s">
        <v>20</v>
      </c>
      <c r="L2164" s="1" t="s">
        <v>36</v>
      </c>
      <c r="M2164" s="1" t="s">
        <v>43</v>
      </c>
      <c r="O2164">
        <f t="shared" si="31"/>
        <v>57.341269841269842</v>
      </c>
    </row>
    <row r="2165" spans="1:15" x14ac:dyDescent="0.25">
      <c r="A2165" s="1" t="s">
        <v>2891</v>
      </c>
      <c r="B2165" s="2">
        <v>43588</v>
      </c>
      <c r="C2165" s="1" t="s">
        <v>85</v>
      </c>
      <c r="D2165" s="3">
        <v>20</v>
      </c>
      <c r="E2165" s="3">
        <v>86.61</v>
      </c>
      <c r="F2165" s="4">
        <v>72.17</v>
      </c>
      <c r="G2165" s="1">
        <v>2019</v>
      </c>
      <c r="H2165" s="1">
        <v>5</v>
      </c>
      <c r="I2165" s="1" t="s">
        <v>56</v>
      </c>
      <c r="J2165" s="1" t="s">
        <v>41</v>
      </c>
      <c r="K2165" s="1" t="s">
        <v>20</v>
      </c>
      <c r="L2165" s="1" t="s">
        <v>57</v>
      </c>
      <c r="M2165" s="1" t="s">
        <v>43</v>
      </c>
      <c r="O2165">
        <f t="shared" si="31"/>
        <v>57.277777777777779</v>
      </c>
    </row>
    <row r="2166" spans="1:15" x14ac:dyDescent="0.25">
      <c r="A2166" s="1" t="s">
        <v>2891</v>
      </c>
      <c r="B2166" s="2">
        <v>43588</v>
      </c>
      <c r="C2166" s="1" t="s">
        <v>85</v>
      </c>
      <c r="E2166" s="3">
        <v>58</v>
      </c>
      <c r="F2166" s="4">
        <v>58</v>
      </c>
      <c r="G2166" s="1">
        <v>2019</v>
      </c>
      <c r="H2166" s="1">
        <v>5</v>
      </c>
      <c r="I2166" s="1" t="s">
        <v>86</v>
      </c>
      <c r="J2166" s="1" t="s">
        <v>41</v>
      </c>
      <c r="K2166" s="1" t="s">
        <v>20</v>
      </c>
      <c r="L2166" s="1" t="s">
        <v>87</v>
      </c>
      <c r="M2166" s="1" t="s">
        <v>43</v>
      </c>
      <c r="O2166">
        <f t="shared" si="31"/>
        <v>46.031746031746032</v>
      </c>
    </row>
    <row r="2167" spans="1:15" x14ac:dyDescent="0.25">
      <c r="A2167" s="1" t="s">
        <v>2891</v>
      </c>
      <c r="B2167" s="2">
        <v>43588</v>
      </c>
      <c r="C2167" s="1" t="s">
        <v>85</v>
      </c>
      <c r="E2167" s="3">
        <v>24.78</v>
      </c>
      <c r="F2167" s="4">
        <v>24.78</v>
      </c>
      <c r="G2167" s="1">
        <v>2019</v>
      </c>
      <c r="H2167" s="1">
        <v>5</v>
      </c>
      <c r="I2167" s="1" t="s">
        <v>86</v>
      </c>
      <c r="J2167" s="1" t="s">
        <v>41</v>
      </c>
      <c r="K2167" s="1" t="s">
        <v>20</v>
      </c>
      <c r="L2167" s="1" t="s">
        <v>87</v>
      </c>
      <c r="M2167" s="1" t="s">
        <v>43</v>
      </c>
      <c r="O2167">
        <f t="shared" si="31"/>
        <v>19.666666666666668</v>
      </c>
    </row>
    <row r="2168" spans="1:15" x14ac:dyDescent="0.25">
      <c r="A2168" s="1" t="s">
        <v>2891</v>
      </c>
      <c r="B2168" s="2">
        <v>43588</v>
      </c>
      <c r="C2168" s="1" t="s">
        <v>85</v>
      </c>
      <c r="E2168" s="3">
        <v>12.05</v>
      </c>
      <c r="F2168" s="4">
        <v>12.05</v>
      </c>
      <c r="G2168" s="1">
        <v>2019</v>
      </c>
      <c r="H2168" s="1">
        <v>5</v>
      </c>
      <c r="I2168" s="1" t="s">
        <v>18</v>
      </c>
      <c r="J2168" s="1" t="s">
        <v>41</v>
      </c>
      <c r="K2168" s="1" t="s">
        <v>20</v>
      </c>
      <c r="L2168" s="1" t="s">
        <v>21</v>
      </c>
      <c r="M2168" s="1" t="s">
        <v>43</v>
      </c>
      <c r="O2168">
        <f t="shared" si="31"/>
        <v>9.5634920634920633</v>
      </c>
    </row>
    <row r="2169" spans="1:15" x14ac:dyDescent="0.25">
      <c r="A2169" s="1" t="s">
        <v>2892</v>
      </c>
      <c r="B2169" s="2">
        <v>43588</v>
      </c>
      <c r="C2169" s="1" t="s">
        <v>2606</v>
      </c>
      <c r="E2169" s="3">
        <v>110.16</v>
      </c>
      <c r="F2169" s="4">
        <v>110.16</v>
      </c>
      <c r="G2169" s="1">
        <v>2019</v>
      </c>
      <c r="H2169" s="1">
        <v>5</v>
      </c>
      <c r="I2169" s="1" t="s">
        <v>86</v>
      </c>
      <c r="J2169" s="1" t="s">
        <v>92</v>
      </c>
      <c r="K2169" s="1" t="s">
        <v>20</v>
      </c>
      <c r="L2169" s="1" t="s">
        <v>87</v>
      </c>
      <c r="M2169" s="1" t="s">
        <v>94</v>
      </c>
    </row>
    <row r="2170" spans="1:15" x14ac:dyDescent="0.25">
      <c r="A2170" s="1" t="s">
        <v>2891</v>
      </c>
      <c r="B2170" s="2">
        <v>43588</v>
      </c>
      <c r="C2170" s="1" t="s">
        <v>906</v>
      </c>
      <c r="E2170" s="3">
        <v>42.76</v>
      </c>
      <c r="F2170" s="4">
        <v>42.76</v>
      </c>
      <c r="G2170" s="1">
        <v>2019</v>
      </c>
      <c r="H2170" s="1">
        <v>5</v>
      </c>
      <c r="I2170" s="1" t="s">
        <v>97</v>
      </c>
      <c r="J2170" s="1" t="s">
        <v>41</v>
      </c>
      <c r="K2170" s="1" t="s">
        <v>20</v>
      </c>
      <c r="L2170" s="1" t="s">
        <v>99</v>
      </c>
      <c r="M2170" s="1" t="s">
        <v>43</v>
      </c>
    </row>
    <row r="2171" spans="1:15" x14ac:dyDescent="0.25">
      <c r="A2171" s="1" t="s">
        <v>2893</v>
      </c>
      <c r="B2171" s="2">
        <v>43588</v>
      </c>
      <c r="C2171" s="1" t="s">
        <v>2894</v>
      </c>
      <c r="D2171" s="3">
        <v>20</v>
      </c>
      <c r="E2171" s="3">
        <v>325.04000000000002</v>
      </c>
      <c r="F2171" s="4">
        <v>270.87</v>
      </c>
      <c r="G2171" s="1">
        <v>2019</v>
      </c>
      <c r="H2171" s="1">
        <v>5</v>
      </c>
      <c r="I2171" s="1" t="s">
        <v>56</v>
      </c>
      <c r="J2171" s="1" t="s">
        <v>35</v>
      </c>
      <c r="K2171" s="1" t="s">
        <v>20</v>
      </c>
      <c r="L2171" s="1" t="s">
        <v>57</v>
      </c>
      <c r="M2171" s="1" t="s">
        <v>37</v>
      </c>
    </row>
    <row r="2172" spans="1:15" x14ac:dyDescent="0.25">
      <c r="A2172" s="1" t="s">
        <v>2895</v>
      </c>
      <c r="B2172" s="2">
        <v>43588</v>
      </c>
      <c r="C2172" s="1" t="s">
        <v>2896</v>
      </c>
      <c r="E2172" s="3">
        <v>166.62</v>
      </c>
      <c r="F2172" s="4">
        <v>166.62</v>
      </c>
      <c r="G2172" s="1">
        <v>2019</v>
      </c>
      <c r="H2172" s="1">
        <v>5</v>
      </c>
      <c r="I2172" s="1" t="s">
        <v>86</v>
      </c>
      <c r="J2172" s="1" t="s">
        <v>51</v>
      </c>
      <c r="K2172" s="1" t="s">
        <v>20</v>
      </c>
      <c r="L2172" s="1" t="s">
        <v>87</v>
      </c>
      <c r="M2172" s="1" t="s">
        <v>53</v>
      </c>
    </row>
    <row r="2173" spans="1:15" x14ac:dyDescent="0.25">
      <c r="A2173" s="1" t="s">
        <v>2897</v>
      </c>
      <c r="B2173" s="2">
        <v>43588</v>
      </c>
      <c r="C2173" s="1" t="s">
        <v>2898</v>
      </c>
      <c r="E2173" s="3">
        <v>369.36</v>
      </c>
      <c r="F2173" s="4">
        <v>369.36</v>
      </c>
      <c r="G2173" s="1">
        <v>2019</v>
      </c>
      <c r="H2173" s="1">
        <v>5</v>
      </c>
      <c r="I2173" s="1" t="s">
        <v>18</v>
      </c>
      <c r="J2173" s="1" t="s">
        <v>51</v>
      </c>
      <c r="K2173" s="1" t="s">
        <v>20</v>
      </c>
      <c r="L2173" s="1" t="s">
        <v>21</v>
      </c>
      <c r="M2173" s="1" t="s">
        <v>53</v>
      </c>
    </row>
    <row r="2174" spans="1:15" x14ac:dyDescent="0.25">
      <c r="A2174" s="1" t="s">
        <v>2899</v>
      </c>
      <c r="B2174" s="2">
        <v>43588</v>
      </c>
      <c r="C2174" s="1" t="s">
        <v>2900</v>
      </c>
      <c r="E2174" s="3">
        <v>175.76</v>
      </c>
      <c r="F2174" s="4">
        <v>175.76</v>
      </c>
      <c r="G2174" s="1">
        <v>2019</v>
      </c>
      <c r="H2174" s="1">
        <v>5</v>
      </c>
      <c r="I2174" s="1" t="s">
        <v>150</v>
      </c>
      <c r="J2174" s="1" t="s">
        <v>51</v>
      </c>
      <c r="K2174" s="1" t="s">
        <v>20</v>
      </c>
      <c r="L2174" s="1" t="s">
        <v>151</v>
      </c>
      <c r="M2174" s="1" t="s">
        <v>53</v>
      </c>
      <c r="O2174">
        <f>F2174*12.5</f>
        <v>2197</v>
      </c>
    </row>
    <row r="2175" spans="1:15" x14ac:dyDescent="0.25">
      <c r="A2175" s="1" t="s">
        <v>2901</v>
      </c>
      <c r="B2175" s="2">
        <v>43588</v>
      </c>
      <c r="C2175" s="1" t="s">
        <v>2902</v>
      </c>
      <c r="E2175" s="3">
        <v>16.079999999999998</v>
      </c>
      <c r="F2175" s="4">
        <v>16.079999999999998</v>
      </c>
      <c r="G2175" s="1">
        <v>2019</v>
      </c>
      <c r="H2175" s="1">
        <v>5</v>
      </c>
      <c r="I2175" s="1" t="s">
        <v>86</v>
      </c>
      <c r="J2175" s="1" t="s">
        <v>35</v>
      </c>
      <c r="K2175" s="1" t="s">
        <v>20</v>
      </c>
      <c r="L2175" s="1" t="s">
        <v>87</v>
      </c>
      <c r="M2175" s="1" t="s">
        <v>37</v>
      </c>
    </row>
    <row r="2176" spans="1:15" x14ac:dyDescent="0.25">
      <c r="A2176" s="1" t="s">
        <v>2891</v>
      </c>
      <c r="B2176" s="2">
        <v>43588</v>
      </c>
      <c r="C2176" s="1" t="s">
        <v>59</v>
      </c>
      <c r="E2176" s="3">
        <v>65.3</v>
      </c>
      <c r="F2176" s="4">
        <v>65.3</v>
      </c>
      <c r="G2176" s="1">
        <v>2019</v>
      </c>
      <c r="H2176" s="1">
        <v>5</v>
      </c>
      <c r="I2176" s="1" t="s">
        <v>86</v>
      </c>
      <c r="J2176" s="1" t="s">
        <v>41</v>
      </c>
      <c r="K2176" s="1" t="s">
        <v>20</v>
      </c>
      <c r="L2176" s="1" t="s">
        <v>87</v>
      </c>
      <c r="M2176" s="1" t="s">
        <v>43</v>
      </c>
    </row>
    <row r="2177" spans="1:16" x14ac:dyDescent="0.25">
      <c r="A2177" s="1" t="s">
        <v>2891</v>
      </c>
      <c r="B2177" s="2">
        <v>43588</v>
      </c>
      <c r="C2177" s="1" t="s">
        <v>2903</v>
      </c>
      <c r="E2177" s="3">
        <v>89.03</v>
      </c>
      <c r="F2177" s="4">
        <v>89.03</v>
      </c>
      <c r="G2177" s="1">
        <v>2019</v>
      </c>
      <c r="H2177" s="1">
        <v>5</v>
      </c>
      <c r="I2177" s="1" t="s">
        <v>86</v>
      </c>
      <c r="J2177" s="1" t="s">
        <v>41</v>
      </c>
      <c r="K2177" s="1" t="s">
        <v>20</v>
      </c>
      <c r="L2177" s="1" t="s">
        <v>87</v>
      </c>
      <c r="M2177" s="1" t="s">
        <v>43</v>
      </c>
      <c r="O2177">
        <f>F2177/1.26</f>
        <v>70.658730158730165</v>
      </c>
    </row>
    <row r="2178" spans="1:16" x14ac:dyDescent="0.25">
      <c r="A2178" s="1" t="s">
        <v>2904</v>
      </c>
      <c r="B2178" s="2">
        <v>43592</v>
      </c>
      <c r="C2178" s="1" t="s">
        <v>2905</v>
      </c>
      <c r="E2178" s="3">
        <v>333.98</v>
      </c>
      <c r="F2178" s="4">
        <v>333.98</v>
      </c>
      <c r="G2178" s="1">
        <v>2019</v>
      </c>
      <c r="H2178" s="1">
        <v>5</v>
      </c>
      <c r="I2178" s="1" t="s">
        <v>18</v>
      </c>
      <c r="J2178" s="1" t="s">
        <v>19</v>
      </c>
      <c r="K2178" s="1" t="s">
        <v>20</v>
      </c>
      <c r="L2178" s="1" t="s">
        <v>21</v>
      </c>
      <c r="M2178" s="1" t="s">
        <v>22</v>
      </c>
    </row>
    <row r="2179" spans="1:16" x14ac:dyDescent="0.25">
      <c r="A2179" s="1" t="s">
        <v>2906</v>
      </c>
      <c r="B2179" s="2">
        <v>43592</v>
      </c>
      <c r="C2179" s="1" t="s">
        <v>2907</v>
      </c>
      <c r="E2179" s="3">
        <v>220.25</v>
      </c>
      <c r="F2179" s="4">
        <v>220.25</v>
      </c>
      <c r="G2179" s="1">
        <v>2019</v>
      </c>
      <c r="H2179" s="1">
        <v>5</v>
      </c>
      <c r="I2179" s="1" t="s">
        <v>24</v>
      </c>
      <c r="J2179" s="1" t="s">
        <v>25</v>
      </c>
      <c r="K2179" s="1" t="s">
        <v>20</v>
      </c>
      <c r="L2179" s="1" t="s">
        <v>26</v>
      </c>
      <c r="M2179" s="1" t="s">
        <v>27</v>
      </c>
    </row>
    <row r="2180" spans="1:16" x14ac:dyDescent="0.25">
      <c r="A2180" s="1" t="s">
        <v>2908</v>
      </c>
      <c r="B2180" s="2">
        <v>43592</v>
      </c>
      <c r="C2180" s="1" t="s">
        <v>29</v>
      </c>
      <c r="E2180" s="3">
        <v>81.28</v>
      </c>
      <c r="F2180" s="4">
        <v>81.28</v>
      </c>
      <c r="G2180" s="1">
        <v>2019</v>
      </c>
      <c r="H2180" s="1">
        <v>5</v>
      </c>
      <c r="I2180" s="1" t="s">
        <v>30</v>
      </c>
      <c r="J2180" s="1" t="s">
        <v>25</v>
      </c>
      <c r="K2180" s="1" t="s">
        <v>20</v>
      </c>
      <c r="L2180" s="1" t="s">
        <v>31</v>
      </c>
      <c r="M2180" s="1" t="s">
        <v>27</v>
      </c>
    </row>
    <row r="2181" spans="1:16" x14ac:dyDescent="0.25">
      <c r="A2181" s="1" t="s">
        <v>2909</v>
      </c>
      <c r="B2181" s="2">
        <v>43592</v>
      </c>
      <c r="C2181" s="1" t="s">
        <v>276</v>
      </c>
      <c r="E2181" s="3">
        <v>97.2</v>
      </c>
      <c r="F2181" s="4">
        <v>97.2</v>
      </c>
      <c r="G2181" s="1">
        <v>2019</v>
      </c>
      <c r="H2181" s="1">
        <v>5</v>
      </c>
      <c r="I2181" s="1" t="s">
        <v>91</v>
      </c>
      <c r="J2181" s="1" t="s">
        <v>98</v>
      </c>
      <c r="K2181" s="1" t="s">
        <v>20</v>
      </c>
      <c r="L2181" s="1" t="s">
        <v>93</v>
      </c>
      <c r="M2181" s="1" t="s">
        <v>100</v>
      </c>
      <c r="O2181">
        <f>F2181*191</f>
        <v>18565.2</v>
      </c>
      <c r="P2181" s="1" t="s">
        <v>2910</v>
      </c>
    </row>
    <row r="2182" spans="1:16" x14ac:dyDescent="0.25">
      <c r="A2182" s="1" t="s">
        <v>2911</v>
      </c>
      <c r="B2182" s="2">
        <v>43592</v>
      </c>
      <c r="C2182" s="1" t="s">
        <v>2912</v>
      </c>
      <c r="E2182" s="3">
        <v>498.27</v>
      </c>
      <c r="F2182" s="4">
        <v>498.27</v>
      </c>
      <c r="G2182" s="1">
        <v>2019</v>
      </c>
      <c r="H2182" s="1">
        <v>5</v>
      </c>
      <c r="I2182" s="1" t="s">
        <v>18</v>
      </c>
      <c r="J2182" s="1" t="s">
        <v>119</v>
      </c>
      <c r="K2182" s="1" t="s">
        <v>20</v>
      </c>
      <c r="L2182" s="1" t="s">
        <v>21</v>
      </c>
      <c r="M2182" s="1" t="s">
        <v>120</v>
      </c>
    </row>
    <row r="2183" spans="1:16" x14ac:dyDescent="0.25">
      <c r="A2183" s="1" t="s">
        <v>2911</v>
      </c>
      <c r="B2183" s="2">
        <v>43592</v>
      </c>
      <c r="C2183" s="1" t="s">
        <v>2912</v>
      </c>
      <c r="D2183" s="3">
        <v>20</v>
      </c>
      <c r="E2183" s="3">
        <v>917.53</v>
      </c>
      <c r="F2183" s="4">
        <v>764.61</v>
      </c>
      <c r="G2183" s="1">
        <v>2019</v>
      </c>
      <c r="H2183" s="1">
        <v>5</v>
      </c>
      <c r="I2183" s="1" t="s">
        <v>18</v>
      </c>
      <c r="J2183" s="1" t="s">
        <v>119</v>
      </c>
      <c r="K2183" s="1" t="s">
        <v>20</v>
      </c>
      <c r="L2183" s="1" t="s">
        <v>21</v>
      </c>
      <c r="M2183" s="1" t="s">
        <v>120</v>
      </c>
    </row>
    <row r="2184" spans="1:16" x14ac:dyDescent="0.25">
      <c r="A2184" s="1" t="s">
        <v>2913</v>
      </c>
      <c r="B2184" s="2">
        <v>43592</v>
      </c>
      <c r="C2184" s="1" t="s">
        <v>2914</v>
      </c>
      <c r="E2184" s="3">
        <v>10.5</v>
      </c>
      <c r="F2184" s="4">
        <v>10.5</v>
      </c>
      <c r="G2184" s="1">
        <v>2019</v>
      </c>
      <c r="H2184" s="1">
        <v>5</v>
      </c>
      <c r="I2184" s="1" t="s">
        <v>24</v>
      </c>
      <c r="J2184" s="1" t="s">
        <v>25</v>
      </c>
      <c r="K2184" s="1" t="s">
        <v>20</v>
      </c>
      <c r="L2184" s="1" t="s">
        <v>26</v>
      </c>
      <c r="M2184" s="1" t="s">
        <v>27</v>
      </c>
    </row>
    <row r="2185" spans="1:16" x14ac:dyDescent="0.25">
      <c r="A2185" s="1" t="s">
        <v>2915</v>
      </c>
      <c r="B2185" s="2">
        <v>43593</v>
      </c>
      <c r="C2185" s="1" t="s">
        <v>2916</v>
      </c>
      <c r="E2185" s="3">
        <v>8.3800000000000008</v>
      </c>
      <c r="F2185" s="4">
        <v>8.3800000000000008</v>
      </c>
      <c r="G2185" s="1">
        <v>2019</v>
      </c>
      <c r="H2185" s="1">
        <v>5</v>
      </c>
      <c r="I2185" s="1" t="s">
        <v>50</v>
      </c>
      <c r="J2185" s="1" t="s">
        <v>51</v>
      </c>
      <c r="K2185" s="1" t="s">
        <v>20</v>
      </c>
      <c r="L2185" s="1" t="s">
        <v>52</v>
      </c>
      <c r="M2185" s="1" t="s">
        <v>53</v>
      </c>
    </row>
    <row r="2186" spans="1:16" x14ac:dyDescent="0.25">
      <c r="A2186" s="1" t="s">
        <v>2917</v>
      </c>
      <c r="B2186" s="2">
        <v>43594</v>
      </c>
      <c r="C2186" s="1" t="s">
        <v>2918</v>
      </c>
      <c r="E2186" s="3">
        <v>78.8</v>
      </c>
      <c r="F2186" s="4">
        <v>78.8</v>
      </c>
      <c r="G2186" s="1">
        <v>2019</v>
      </c>
      <c r="H2186" s="1">
        <v>5</v>
      </c>
      <c r="I2186" s="1" t="s">
        <v>40</v>
      </c>
      <c r="J2186" s="1" t="s">
        <v>35</v>
      </c>
      <c r="K2186" s="1" t="s">
        <v>20</v>
      </c>
      <c r="L2186" s="1" t="s">
        <v>42</v>
      </c>
      <c r="M2186" s="1" t="s">
        <v>37</v>
      </c>
      <c r="O2186">
        <f>F2186*7</f>
        <v>551.6</v>
      </c>
    </row>
    <row r="2187" spans="1:16" x14ac:dyDescent="0.25">
      <c r="A2187" s="1" t="s">
        <v>2919</v>
      </c>
      <c r="B2187" s="2">
        <v>43594</v>
      </c>
      <c r="C2187" s="1" t="s">
        <v>2920</v>
      </c>
      <c r="E2187" s="3">
        <v>202.32</v>
      </c>
      <c r="F2187" s="4">
        <v>202.32</v>
      </c>
      <c r="G2187" s="1">
        <v>2019</v>
      </c>
      <c r="H2187" s="1">
        <v>5</v>
      </c>
      <c r="I2187" s="1" t="s">
        <v>40</v>
      </c>
      <c r="J2187" s="1" t="s">
        <v>35</v>
      </c>
      <c r="K2187" s="1" t="s">
        <v>20</v>
      </c>
      <c r="L2187" s="1" t="s">
        <v>42</v>
      </c>
      <c r="M2187" s="1" t="s">
        <v>37</v>
      </c>
    </row>
    <row r="2188" spans="1:16" x14ac:dyDescent="0.25">
      <c r="A2188" s="1" t="s">
        <v>2921</v>
      </c>
      <c r="B2188" s="2">
        <v>43594</v>
      </c>
      <c r="C2188" s="1" t="s">
        <v>2922</v>
      </c>
      <c r="E2188" s="3">
        <v>27.94</v>
      </c>
      <c r="F2188" s="4">
        <v>27.94</v>
      </c>
      <c r="G2188" s="1">
        <v>2019</v>
      </c>
      <c r="H2188" s="1">
        <v>5</v>
      </c>
      <c r="I2188" s="1" t="s">
        <v>97</v>
      </c>
      <c r="J2188" s="1" t="s">
        <v>35</v>
      </c>
      <c r="K2188" s="1" t="s">
        <v>20</v>
      </c>
      <c r="L2188" s="1" t="s">
        <v>99</v>
      </c>
      <c r="M2188" s="1" t="s">
        <v>37</v>
      </c>
    </row>
    <row r="2189" spans="1:16" x14ac:dyDescent="0.25">
      <c r="A2189" s="1" t="s">
        <v>2923</v>
      </c>
      <c r="B2189" s="2">
        <v>43594</v>
      </c>
      <c r="C2189" s="1" t="s">
        <v>85</v>
      </c>
      <c r="E2189" s="3">
        <v>38.22</v>
      </c>
      <c r="F2189" s="4">
        <v>38.22</v>
      </c>
      <c r="G2189" s="1">
        <v>2019</v>
      </c>
      <c r="H2189" s="1">
        <v>5</v>
      </c>
      <c r="I2189" s="1" t="s">
        <v>40</v>
      </c>
      <c r="J2189" s="1" t="s">
        <v>41</v>
      </c>
      <c r="K2189" s="1" t="s">
        <v>20</v>
      </c>
      <c r="L2189" s="1" t="s">
        <v>42</v>
      </c>
      <c r="M2189" s="1" t="s">
        <v>43</v>
      </c>
      <c r="O2189">
        <f>F2189/1.26</f>
        <v>30.333333333333332</v>
      </c>
    </row>
    <row r="2190" spans="1:16" x14ac:dyDescent="0.25">
      <c r="A2190" s="1" t="s">
        <v>2924</v>
      </c>
      <c r="B2190" s="2">
        <v>43594</v>
      </c>
      <c r="C2190" s="1" t="s">
        <v>2925</v>
      </c>
      <c r="D2190" s="3">
        <v>20</v>
      </c>
      <c r="E2190" s="3">
        <v>2923.2</v>
      </c>
      <c r="F2190" s="4">
        <v>2436</v>
      </c>
      <c r="G2190" s="1">
        <v>2019</v>
      </c>
      <c r="H2190" s="1">
        <v>5</v>
      </c>
      <c r="I2190" s="1" t="s">
        <v>56</v>
      </c>
      <c r="J2190" s="1" t="s">
        <v>177</v>
      </c>
      <c r="K2190" s="1" t="s">
        <v>20</v>
      </c>
      <c r="L2190" s="1" t="s">
        <v>57</v>
      </c>
      <c r="M2190" s="1" t="s">
        <v>178</v>
      </c>
      <c r="O2190">
        <v>1050000</v>
      </c>
    </row>
    <row r="2191" spans="1:16" x14ac:dyDescent="0.25">
      <c r="A2191" s="1" t="s">
        <v>2926</v>
      </c>
      <c r="B2191" s="2">
        <v>43594</v>
      </c>
      <c r="C2191" s="1" t="s">
        <v>7912</v>
      </c>
      <c r="E2191" s="3">
        <v>1780.8</v>
      </c>
      <c r="F2191" s="4">
        <v>1780.8</v>
      </c>
      <c r="G2191" s="1">
        <v>2019</v>
      </c>
      <c r="H2191" s="1">
        <v>5</v>
      </c>
      <c r="I2191" s="1" t="s">
        <v>168</v>
      </c>
      <c r="J2191" s="1" t="s">
        <v>35</v>
      </c>
      <c r="K2191" s="1" t="s">
        <v>20</v>
      </c>
      <c r="L2191" s="1" t="s">
        <v>169</v>
      </c>
      <c r="M2191" s="1" t="s">
        <v>37</v>
      </c>
    </row>
    <row r="2192" spans="1:16" x14ac:dyDescent="0.25">
      <c r="A2192" s="1" t="s">
        <v>2927</v>
      </c>
      <c r="B2192" s="2">
        <v>43594</v>
      </c>
      <c r="C2192" s="1" t="s">
        <v>2928</v>
      </c>
      <c r="D2192" s="3">
        <v>20</v>
      </c>
      <c r="E2192" s="3">
        <v>43.16</v>
      </c>
      <c r="F2192" s="4">
        <v>35.97</v>
      </c>
      <c r="G2192" s="1">
        <v>2019</v>
      </c>
      <c r="H2192" s="1">
        <v>5</v>
      </c>
      <c r="I2192" s="1" t="s">
        <v>34</v>
      </c>
      <c r="J2192" s="1" t="s">
        <v>35</v>
      </c>
      <c r="K2192" s="1" t="s">
        <v>20</v>
      </c>
      <c r="L2192" s="1" t="s">
        <v>36</v>
      </c>
      <c r="M2192" s="1" t="s">
        <v>37</v>
      </c>
      <c r="O2192">
        <f>F2192*4.8</f>
        <v>172.65599999999998</v>
      </c>
    </row>
    <row r="2193" spans="1:15" x14ac:dyDescent="0.25">
      <c r="A2193" s="1" t="s">
        <v>2929</v>
      </c>
      <c r="B2193" s="2">
        <v>43594</v>
      </c>
      <c r="C2193" s="1" t="s">
        <v>2930</v>
      </c>
      <c r="D2193" s="3">
        <v>20</v>
      </c>
      <c r="E2193" s="3">
        <v>79.2</v>
      </c>
      <c r="F2193" s="4">
        <v>66</v>
      </c>
      <c r="G2193" s="1">
        <v>2019</v>
      </c>
      <c r="H2193" s="1">
        <v>5</v>
      </c>
      <c r="I2193" s="1" t="s">
        <v>111</v>
      </c>
      <c r="J2193" s="1" t="s">
        <v>35</v>
      </c>
      <c r="K2193" s="1" t="s">
        <v>20</v>
      </c>
      <c r="L2193" s="1" t="s">
        <v>112</v>
      </c>
      <c r="M2193" s="1" t="s">
        <v>37</v>
      </c>
    </row>
    <row r="2194" spans="1:15" x14ac:dyDescent="0.25">
      <c r="A2194" s="1" t="s">
        <v>742</v>
      </c>
      <c r="B2194" s="2">
        <v>43594</v>
      </c>
      <c r="C2194" s="1" t="s">
        <v>2931</v>
      </c>
      <c r="E2194" s="3">
        <v>116.16</v>
      </c>
      <c r="F2194" s="4">
        <v>116.16</v>
      </c>
      <c r="G2194" s="1">
        <v>2019</v>
      </c>
      <c r="H2194" s="1">
        <v>5</v>
      </c>
      <c r="I2194" s="1" t="s">
        <v>50</v>
      </c>
      <c r="J2194" s="1" t="s">
        <v>51</v>
      </c>
      <c r="K2194" s="1" t="s">
        <v>20</v>
      </c>
      <c r="L2194" s="1" t="s">
        <v>52</v>
      </c>
      <c r="M2194" s="1" t="s">
        <v>53</v>
      </c>
    </row>
    <row r="2195" spans="1:15" x14ac:dyDescent="0.25">
      <c r="A2195" s="1" t="s">
        <v>740</v>
      </c>
      <c r="B2195" s="2">
        <v>43594</v>
      </c>
      <c r="C2195" s="1" t="s">
        <v>2932</v>
      </c>
      <c r="E2195" s="3">
        <v>10.67</v>
      </c>
      <c r="F2195" s="4">
        <v>10.67</v>
      </c>
      <c r="G2195" s="1">
        <v>2019</v>
      </c>
      <c r="H2195" s="1">
        <v>5</v>
      </c>
      <c r="I2195" s="1" t="s">
        <v>91</v>
      </c>
      <c r="J2195" s="1" t="s">
        <v>35</v>
      </c>
      <c r="K2195" s="1" t="s">
        <v>20</v>
      </c>
      <c r="L2195" s="1" t="s">
        <v>93</v>
      </c>
      <c r="M2195" s="1" t="s">
        <v>37</v>
      </c>
    </row>
    <row r="2196" spans="1:15" x14ac:dyDescent="0.25">
      <c r="A2196" s="1" t="s">
        <v>738</v>
      </c>
      <c r="B2196" s="2">
        <v>43594</v>
      </c>
      <c r="C2196" s="1" t="s">
        <v>2933</v>
      </c>
      <c r="D2196" s="3">
        <v>20</v>
      </c>
      <c r="E2196" s="3">
        <v>7.55</v>
      </c>
      <c r="F2196" s="4">
        <v>6.29</v>
      </c>
      <c r="G2196" s="1">
        <v>2019</v>
      </c>
      <c r="H2196" s="1">
        <v>5</v>
      </c>
      <c r="I2196" s="1" t="s">
        <v>56</v>
      </c>
      <c r="J2196" s="1" t="s">
        <v>35</v>
      </c>
      <c r="K2196" s="1" t="s">
        <v>20</v>
      </c>
      <c r="L2196" s="1" t="s">
        <v>57</v>
      </c>
      <c r="M2196" s="1" t="s">
        <v>37</v>
      </c>
    </row>
    <row r="2197" spans="1:15" x14ac:dyDescent="0.25">
      <c r="A2197" s="1" t="s">
        <v>2923</v>
      </c>
      <c r="B2197" s="2">
        <v>43594</v>
      </c>
      <c r="C2197" s="1" t="s">
        <v>59</v>
      </c>
      <c r="E2197" s="3">
        <v>14.66</v>
      </c>
      <c r="F2197" s="4">
        <v>14.66</v>
      </c>
      <c r="G2197" s="1">
        <v>2019</v>
      </c>
      <c r="H2197" s="1">
        <v>5</v>
      </c>
      <c r="I2197" s="1" t="s">
        <v>40</v>
      </c>
      <c r="J2197" s="1" t="s">
        <v>41</v>
      </c>
      <c r="K2197" s="1" t="s">
        <v>20</v>
      </c>
      <c r="L2197" s="1" t="s">
        <v>42</v>
      </c>
      <c r="M2197" s="1" t="s">
        <v>43</v>
      </c>
    </row>
    <row r="2198" spans="1:15" x14ac:dyDescent="0.25">
      <c r="A2198" s="1" t="s">
        <v>2934</v>
      </c>
      <c r="B2198" s="2">
        <v>43594</v>
      </c>
      <c r="C2198" s="1" t="s">
        <v>224</v>
      </c>
      <c r="D2198" s="3">
        <v>20</v>
      </c>
      <c r="E2198" s="3">
        <v>326.39999999999998</v>
      </c>
      <c r="F2198" s="4">
        <v>272</v>
      </c>
      <c r="G2198" s="1">
        <v>2019</v>
      </c>
      <c r="H2198" s="1">
        <v>5</v>
      </c>
      <c r="I2198" s="1" t="s">
        <v>56</v>
      </c>
      <c r="J2198" s="1" t="s">
        <v>51</v>
      </c>
      <c r="K2198" s="1" t="s">
        <v>20</v>
      </c>
      <c r="L2198" s="1" t="s">
        <v>57</v>
      </c>
      <c r="M2198" s="1" t="s">
        <v>53</v>
      </c>
      <c r="O2198">
        <f>F2198* 6.04</f>
        <v>1642.88</v>
      </c>
    </row>
    <row r="2199" spans="1:15" x14ac:dyDescent="0.25">
      <c r="A2199" s="1" t="s">
        <v>751</v>
      </c>
      <c r="B2199" s="2">
        <v>43599</v>
      </c>
      <c r="C2199" s="1" t="s">
        <v>440</v>
      </c>
      <c r="E2199" s="3">
        <v>164.4</v>
      </c>
      <c r="F2199" s="4">
        <v>164.4</v>
      </c>
      <c r="G2199" s="1">
        <v>2019</v>
      </c>
      <c r="H2199" s="1">
        <v>5</v>
      </c>
      <c r="I2199" s="1" t="s">
        <v>24</v>
      </c>
      <c r="J2199" s="1" t="s">
        <v>25</v>
      </c>
      <c r="K2199" s="1" t="s">
        <v>20</v>
      </c>
      <c r="L2199" s="1" t="s">
        <v>26</v>
      </c>
      <c r="M2199" s="1" t="s">
        <v>27</v>
      </c>
      <c r="O2199">
        <f>F2199*3.6</f>
        <v>591.84</v>
      </c>
    </row>
    <row r="2200" spans="1:15" x14ac:dyDescent="0.25">
      <c r="A2200" s="1" t="s">
        <v>2935</v>
      </c>
      <c r="B2200" s="2">
        <v>43600</v>
      </c>
      <c r="C2200" s="1" t="s">
        <v>29</v>
      </c>
      <c r="E2200" s="3">
        <v>77.61</v>
      </c>
      <c r="F2200" s="4">
        <v>77.61</v>
      </c>
      <c r="G2200" s="1">
        <v>2019</v>
      </c>
      <c r="H2200" s="1">
        <v>5</v>
      </c>
      <c r="I2200" s="1" t="s">
        <v>30</v>
      </c>
      <c r="J2200" s="1" t="s">
        <v>25</v>
      </c>
      <c r="K2200" s="1" t="s">
        <v>20</v>
      </c>
      <c r="L2200" s="1" t="s">
        <v>31</v>
      </c>
      <c r="M2200" s="1" t="s">
        <v>27</v>
      </c>
    </row>
    <row r="2201" spans="1:15" x14ac:dyDescent="0.25">
      <c r="A2201" s="1" t="s">
        <v>819</v>
      </c>
      <c r="B2201" s="2">
        <v>43601</v>
      </c>
      <c r="C2201" s="1" t="s">
        <v>2936</v>
      </c>
      <c r="D2201" s="3">
        <v>20</v>
      </c>
      <c r="E2201" s="3">
        <v>196.33</v>
      </c>
      <c r="F2201" s="4">
        <v>163.61000000000001</v>
      </c>
      <c r="G2201" s="1">
        <v>2019</v>
      </c>
      <c r="H2201" s="1">
        <v>5</v>
      </c>
      <c r="I2201" s="1" t="s">
        <v>34</v>
      </c>
      <c r="J2201" s="1" t="s">
        <v>1106</v>
      </c>
      <c r="K2201" s="1" t="s">
        <v>20</v>
      </c>
      <c r="L2201" s="1" t="s">
        <v>36</v>
      </c>
      <c r="M2201" s="1" t="s">
        <v>1107</v>
      </c>
      <c r="O2201">
        <f>F2201*72.79</f>
        <v>11909.171900000001</v>
      </c>
    </row>
    <row r="2202" spans="1:15" x14ac:dyDescent="0.25">
      <c r="A2202" s="1" t="s">
        <v>2937</v>
      </c>
      <c r="B2202" s="2">
        <v>43601</v>
      </c>
      <c r="C2202" s="1" t="s">
        <v>2938</v>
      </c>
      <c r="E2202" s="3">
        <v>189.6</v>
      </c>
      <c r="F2202" s="4">
        <v>189.6</v>
      </c>
      <c r="G2202" s="1">
        <v>2019</v>
      </c>
      <c r="H2202" s="1">
        <v>5</v>
      </c>
      <c r="I2202" s="1" t="s">
        <v>40</v>
      </c>
      <c r="J2202" s="1" t="s">
        <v>35</v>
      </c>
      <c r="K2202" s="1" t="s">
        <v>20</v>
      </c>
      <c r="L2202" s="1" t="s">
        <v>42</v>
      </c>
      <c r="M2202" s="1" t="s">
        <v>37</v>
      </c>
      <c r="O2202">
        <f>F2202*5.226921047</f>
        <v>991.02423051120002</v>
      </c>
    </row>
    <row r="2203" spans="1:15" x14ac:dyDescent="0.25">
      <c r="A2203" s="1" t="s">
        <v>817</v>
      </c>
      <c r="B2203" s="2">
        <v>43601</v>
      </c>
      <c r="C2203" s="1" t="s">
        <v>2939</v>
      </c>
      <c r="E2203" s="3">
        <v>71.209999999999994</v>
      </c>
      <c r="F2203" s="4">
        <v>71.209999999999994</v>
      </c>
      <c r="G2203" s="1">
        <v>2019</v>
      </c>
      <c r="H2203" s="1">
        <v>5</v>
      </c>
      <c r="I2203" s="1" t="s">
        <v>86</v>
      </c>
      <c r="J2203" s="1" t="s">
        <v>35</v>
      </c>
      <c r="K2203" s="1" t="s">
        <v>20</v>
      </c>
      <c r="L2203" s="1" t="s">
        <v>87</v>
      </c>
      <c r="M2203" s="1" t="s">
        <v>37</v>
      </c>
    </row>
    <row r="2204" spans="1:15" x14ac:dyDescent="0.25">
      <c r="A2204" s="1" t="s">
        <v>2940</v>
      </c>
      <c r="B2204" s="2">
        <v>43601</v>
      </c>
      <c r="C2204" s="1" t="s">
        <v>85</v>
      </c>
      <c r="E2204" s="3">
        <v>406.4</v>
      </c>
      <c r="F2204" s="4">
        <v>406.4</v>
      </c>
      <c r="G2204" s="1">
        <v>2019</v>
      </c>
      <c r="H2204" s="1">
        <v>5</v>
      </c>
      <c r="I2204" s="1" t="s">
        <v>40</v>
      </c>
      <c r="J2204" s="1" t="s">
        <v>41</v>
      </c>
      <c r="K2204" s="1" t="s">
        <v>20</v>
      </c>
      <c r="L2204" s="1" t="s">
        <v>42</v>
      </c>
      <c r="M2204" s="1" t="s">
        <v>43</v>
      </c>
      <c r="O2204">
        <f t="shared" ref="O2204:O2211" si="32">F2204/1.26</f>
        <v>322.53968253968253</v>
      </c>
    </row>
    <row r="2205" spans="1:15" x14ac:dyDescent="0.25">
      <c r="A2205" s="1" t="s">
        <v>2941</v>
      </c>
      <c r="B2205" s="2">
        <v>43601</v>
      </c>
      <c r="C2205" s="1" t="s">
        <v>85</v>
      </c>
      <c r="E2205" s="3">
        <v>75.790000000000006</v>
      </c>
      <c r="F2205" s="4">
        <v>75.790000000000006</v>
      </c>
      <c r="G2205" s="1">
        <v>2019</v>
      </c>
      <c r="H2205" s="1">
        <v>5</v>
      </c>
      <c r="I2205" s="1" t="s">
        <v>40</v>
      </c>
      <c r="J2205" s="1" t="s">
        <v>41</v>
      </c>
      <c r="K2205" s="1" t="s">
        <v>20</v>
      </c>
      <c r="L2205" s="1" t="s">
        <v>42</v>
      </c>
      <c r="M2205" s="1" t="s">
        <v>43</v>
      </c>
      <c r="O2205">
        <f t="shared" si="32"/>
        <v>60.150793650793652</v>
      </c>
    </row>
    <row r="2206" spans="1:15" x14ac:dyDescent="0.25">
      <c r="A2206" s="1" t="s">
        <v>2942</v>
      </c>
      <c r="B2206" s="2">
        <v>43601</v>
      </c>
      <c r="C2206" s="1" t="s">
        <v>85</v>
      </c>
      <c r="D2206" s="3">
        <v>20</v>
      </c>
      <c r="E2206" s="3">
        <v>79.97</v>
      </c>
      <c r="F2206" s="4">
        <v>66.64</v>
      </c>
      <c r="G2206" s="1">
        <v>2019</v>
      </c>
      <c r="H2206" s="1">
        <v>5</v>
      </c>
      <c r="I2206" s="1" t="s">
        <v>70</v>
      </c>
      <c r="J2206" s="1" t="s">
        <v>41</v>
      </c>
      <c r="K2206" s="1" t="s">
        <v>20</v>
      </c>
      <c r="L2206" s="1" t="s">
        <v>71</v>
      </c>
      <c r="M2206" s="1" t="s">
        <v>43</v>
      </c>
      <c r="O2206">
        <f t="shared" si="32"/>
        <v>52.888888888888886</v>
      </c>
    </row>
    <row r="2207" spans="1:15" x14ac:dyDescent="0.25">
      <c r="A2207" s="1" t="s">
        <v>2943</v>
      </c>
      <c r="B2207" s="2">
        <v>43601</v>
      </c>
      <c r="C2207" s="1" t="s">
        <v>85</v>
      </c>
      <c r="E2207" s="3">
        <v>52.14</v>
      </c>
      <c r="F2207" s="4">
        <v>52.14</v>
      </c>
      <c r="G2207" s="1">
        <v>2019</v>
      </c>
      <c r="H2207" s="1">
        <v>5</v>
      </c>
      <c r="I2207" s="1" t="s">
        <v>40</v>
      </c>
      <c r="J2207" s="1" t="s">
        <v>35</v>
      </c>
      <c r="K2207" s="1" t="s">
        <v>20</v>
      </c>
      <c r="L2207" s="1" t="s">
        <v>42</v>
      </c>
      <c r="M2207" s="1" t="s">
        <v>37</v>
      </c>
      <c r="O2207">
        <f t="shared" si="32"/>
        <v>41.38095238095238</v>
      </c>
    </row>
    <row r="2208" spans="1:15" x14ac:dyDescent="0.25">
      <c r="A2208" s="1" t="s">
        <v>2944</v>
      </c>
      <c r="B2208" s="2">
        <v>43601</v>
      </c>
      <c r="C2208" s="1" t="s">
        <v>85</v>
      </c>
      <c r="E2208" s="3">
        <v>40.020000000000003</v>
      </c>
      <c r="F2208" s="4">
        <v>40.020000000000003</v>
      </c>
      <c r="G2208" s="1">
        <v>2019</v>
      </c>
      <c r="H2208" s="1">
        <v>5</v>
      </c>
      <c r="I2208" s="1" t="s">
        <v>40</v>
      </c>
      <c r="J2208" s="1" t="s">
        <v>41</v>
      </c>
      <c r="K2208" s="1" t="s">
        <v>20</v>
      </c>
      <c r="L2208" s="1" t="s">
        <v>42</v>
      </c>
      <c r="M2208" s="1" t="s">
        <v>43</v>
      </c>
      <c r="O2208">
        <f t="shared" si="32"/>
        <v>31.761904761904763</v>
      </c>
    </row>
    <row r="2209" spans="1:15" x14ac:dyDescent="0.25">
      <c r="A2209" s="1" t="s">
        <v>797</v>
      </c>
      <c r="B2209" s="2">
        <v>43601</v>
      </c>
      <c r="C2209" s="1" t="s">
        <v>39</v>
      </c>
      <c r="E2209" s="3">
        <v>73.45</v>
      </c>
      <c r="F2209" s="4">
        <v>73.45</v>
      </c>
      <c r="G2209" s="1">
        <v>2019</v>
      </c>
      <c r="H2209" s="1">
        <v>5</v>
      </c>
      <c r="I2209" s="1" t="s">
        <v>40</v>
      </c>
      <c r="J2209" s="1" t="s">
        <v>41</v>
      </c>
      <c r="K2209" s="1" t="s">
        <v>20</v>
      </c>
      <c r="L2209" s="1" t="s">
        <v>42</v>
      </c>
      <c r="M2209" s="1" t="s">
        <v>43</v>
      </c>
      <c r="O2209">
        <f t="shared" si="32"/>
        <v>58.293650793650798</v>
      </c>
    </row>
    <row r="2210" spans="1:15" x14ac:dyDescent="0.25">
      <c r="A2210" s="1" t="s">
        <v>759</v>
      </c>
      <c r="B2210" s="2">
        <v>43601</v>
      </c>
      <c r="C2210" s="1" t="s">
        <v>2945</v>
      </c>
      <c r="E2210" s="3">
        <v>76.31</v>
      </c>
      <c r="F2210" s="4">
        <v>76.31</v>
      </c>
      <c r="G2210" s="1">
        <v>2019</v>
      </c>
      <c r="H2210" s="1">
        <v>5</v>
      </c>
      <c r="I2210" s="1" t="s">
        <v>40</v>
      </c>
      <c r="J2210" s="1" t="s">
        <v>41</v>
      </c>
      <c r="K2210" s="1" t="s">
        <v>20</v>
      </c>
      <c r="L2210" s="1" t="s">
        <v>42</v>
      </c>
      <c r="M2210" s="1" t="s">
        <v>43</v>
      </c>
      <c r="O2210">
        <f t="shared" si="32"/>
        <v>60.563492063492063</v>
      </c>
    </row>
    <row r="2211" spans="1:15" x14ac:dyDescent="0.25">
      <c r="A2211" s="1" t="s">
        <v>2946</v>
      </c>
      <c r="B2211" s="2">
        <v>43601</v>
      </c>
      <c r="C2211" s="1" t="s">
        <v>2947</v>
      </c>
      <c r="E2211" s="3">
        <v>189.8</v>
      </c>
      <c r="F2211" s="4">
        <v>189.8</v>
      </c>
      <c r="G2211" s="1">
        <v>2019</v>
      </c>
      <c r="H2211" s="1">
        <v>5</v>
      </c>
      <c r="I2211" s="1" t="s">
        <v>40</v>
      </c>
      <c r="J2211" s="1" t="s">
        <v>41</v>
      </c>
      <c r="K2211" s="1" t="s">
        <v>20</v>
      </c>
      <c r="L2211" s="1" t="s">
        <v>42</v>
      </c>
      <c r="M2211" s="1" t="s">
        <v>43</v>
      </c>
      <c r="O2211">
        <f t="shared" si="32"/>
        <v>150.63492063492063</v>
      </c>
    </row>
    <row r="2212" spans="1:15" x14ac:dyDescent="0.25">
      <c r="A2212" s="1" t="s">
        <v>765</v>
      </c>
      <c r="B2212" s="2">
        <v>43601</v>
      </c>
      <c r="C2212" s="1" t="s">
        <v>2948</v>
      </c>
      <c r="E2212" s="3">
        <v>158.33000000000001</v>
      </c>
      <c r="F2212" s="4">
        <v>158.33000000000001</v>
      </c>
      <c r="G2212" s="1">
        <v>2019</v>
      </c>
      <c r="H2212" s="1">
        <v>5</v>
      </c>
      <c r="I2212" s="1" t="s">
        <v>30</v>
      </c>
      <c r="J2212" s="1" t="s">
        <v>25</v>
      </c>
      <c r="K2212" s="1" t="s">
        <v>20</v>
      </c>
      <c r="L2212" s="1" t="s">
        <v>31</v>
      </c>
      <c r="M2212" s="1" t="s">
        <v>27</v>
      </c>
    </row>
    <row r="2213" spans="1:15" x14ac:dyDescent="0.25">
      <c r="A2213" s="1" t="s">
        <v>2949</v>
      </c>
      <c r="B2213" s="2">
        <v>43601</v>
      </c>
      <c r="C2213" s="1" t="s">
        <v>1733</v>
      </c>
      <c r="E2213" s="3">
        <v>9.81</v>
      </c>
      <c r="F2213" s="4">
        <v>9.81</v>
      </c>
      <c r="G2213" s="1">
        <v>2019</v>
      </c>
      <c r="H2213" s="1">
        <v>5</v>
      </c>
      <c r="I2213" s="1" t="s">
        <v>86</v>
      </c>
      <c r="J2213" s="1" t="s">
        <v>35</v>
      </c>
      <c r="K2213" s="1" t="s">
        <v>20</v>
      </c>
      <c r="L2213" s="1" t="s">
        <v>87</v>
      </c>
      <c r="M2213" s="1" t="s">
        <v>37</v>
      </c>
    </row>
    <row r="2214" spans="1:15" x14ac:dyDescent="0.25">
      <c r="A2214" s="1" t="s">
        <v>817</v>
      </c>
      <c r="B2214" s="2">
        <v>43601</v>
      </c>
      <c r="C2214" s="1" t="s">
        <v>2950</v>
      </c>
      <c r="E2214" s="3">
        <v>76.5</v>
      </c>
      <c r="F2214" s="4">
        <v>76.5</v>
      </c>
      <c r="G2214" s="1">
        <v>2019</v>
      </c>
      <c r="H2214" s="1">
        <v>5</v>
      </c>
      <c r="I2214" s="1" t="s">
        <v>168</v>
      </c>
      <c r="J2214" s="1" t="s">
        <v>35</v>
      </c>
      <c r="K2214" s="1" t="s">
        <v>20</v>
      </c>
      <c r="L2214" s="1" t="s">
        <v>169</v>
      </c>
      <c r="M2214" s="1" t="s">
        <v>37</v>
      </c>
    </row>
    <row r="2215" spans="1:15" x14ac:dyDescent="0.25">
      <c r="A2215" s="1" t="s">
        <v>2951</v>
      </c>
      <c r="B2215" s="2">
        <v>43601</v>
      </c>
      <c r="C2215" s="1" t="s">
        <v>2952</v>
      </c>
      <c r="E2215" s="3">
        <v>11.73</v>
      </c>
      <c r="F2215" s="4">
        <v>11.73</v>
      </c>
      <c r="G2215" s="1">
        <v>2019</v>
      </c>
      <c r="H2215" s="1">
        <v>5</v>
      </c>
      <c r="I2215" s="1" t="s">
        <v>704</v>
      </c>
      <c r="J2215" s="1" t="s">
        <v>212</v>
      </c>
      <c r="K2215" s="1" t="s">
        <v>20</v>
      </c>
      <c r="L2215" s="1" t="s">
        <v>705</v>
      </c>
      <c r="M2215" s="1" t="s">
        <v>214</v>
      </c>
    </row>
    <row r="2216" spans="1:15" x14ac:dyDescent="0.25">
      <c r="A2216" s="1" t="s">
        <v>2953</v>
      </c>
      <c r="B2216" s="2">
        <v>43601</v>
      </c>
      <c r="C2216" s="1" t="s">
        <v>2343</v>
      </c>
      <c r="D2216" s="3">
        <v>20</v>
      </c>
      <c r="E2216" s="3">
        <v>9.98</v>
      </c>
      <c r="F2216" s="4">
        <v>8.32</v>
      </c>
      <c r="G2216" s="1">
        <v>2019</v>
      </c>
      <c r="H2216" s="1">
        <v>5</v>
      </c>
      <c r="I2216" s="1" t="s">
        <v>34</v>
      </c>
      <c r="J2216" s="1" t="s">
        <v>35</v>
      </c>
      <c r="K2216" s="1" t="s">
        <v>20</v>
      </c>
      <c r="L2216" s="1" t="s">
        <v>36</v>
      </c>
      <c r="M2216" s="1" t="s">
        <v>37</v>
      </c>
      <c r="O2216">
        <f>F2216*4.812</f>
        <v>40.03584</v>
      </c>
    </row>
    <row r="2217" spans="1:15" x14ac:dyDescent="0.25">
      <c r="A2217" s="1" t="s">
        <v>755</v>
      </c>
      <c r="B2217" s="2">
        <v>43601</v>
      </c>
      <c r="C2217" s="1" t="s">
        <v>2954</v>
      </c>
      <c r="E2217" s="3">
        <v>751.98</v>
      </c>
      <c r="F2217" s="4">
        <v>751.98</v>
      </c>
      <c r="G2217" s="1">
        <v>2019</v>
      </c>
      <c r="H2217" s="1">
        <v>5</v>
      </c>
      <c r="I2217" s="1" t="s">
        <v>40</v>
      </c>
      <c r="J2217" s="1" t="s">
        <v>35</v>
      </c>
      <c r="K2217" s="1" t="s">
        <v>20</v>
      </c>
      <c r="L2217" s="1" t="s">
        <v>42</v>
      </c>
      <c r="M2217" s="1" t="s">
        <v>37</v>
      </c>
      <c r="O2217">
        <f>F2217*5.226921047</f>
        <v>3930.5400889230605</v>
      </c>
    </row>
    <row r="2218" spans="1:15" x14ac:dyDescent="0.25">
      <c r="A2218" s="1" t="s">
        <v>803</v>
      </c>
      <c r="B2218" s="2">
        <v>43601</v>
      </c>
      <c r="C2218" s="1" t="s">
        <v>2955</v>
      </c>
      <c r="E2218" s="3">
        <v>62.42</v>
      </c>
      <c r="F2218" s="4">
        <v>62.42</v>
      </c>
      <c r="G2218" s="1">
        <v>2019</v>
      </c>
      <c r="H2218" s="1">
        <v>5</v>
      </c>
      <c r="I2218" s="1" t="s">
        <v>704</v>
      </c>
      <c r="J2218" s="1" t="s">
        <v>35</v>
      </c>
      <c r="K2218" s="1" t="s">
        <v>20</v>
      </c>
      <c r="L2218" s="1" t="s">
        <v>705</v>
      </c>
      <c r="M2218" s="1" t="s">
        <v>37</v>
      </c>
    </row>
    <row r="2219" spans="1:15" x14ac:dyDescent="0.25">
      <c r="A2219" s="1" t="s">
        <v>2956</v>
      </c>
      <c r="B2219" s="2">
        <v>43601</v>
      </c>
      <c r="C2219" s="1" t="s">
        <v>2957</v>
      </c>
      <c r="D2219" s="3">
        <v>20</v>
      </c>
      <c r="E2219" s="3">
        <v>36.92</v>
      </c>
      <c r="F2219" s="4">
        <v>30.77</v>
      </c>
      <c r="G2219" s="1">
        <v>2019</v>
      </c>
      <c r="H2219" s="1">
        <v>5</v>
      </c>
      <c r="I2219" s="1" t="s">
        <v>34</v>
      </c>
      <c r="J2219" s="1" t="s">
        <v>237</v>
      </c>
      <c r="K2219" s="1" t="s">
        <v>20</v>
      </c>
      <c r="L2219" s="1" t="s">
        <v>36</v>
      </c>
      <c r="M2219" s="1" t="s">
        <v>238</v>
      </c>
    </row>
    <row r="2220" spans="1:15" x14ac:dyDescent="0.25">
      <c r="A2220" s="1" t="s">
        <v>810</v>
      </c>
      <c r="B2220" s="2">
        <v>43601</v>
      </c>
      <c r="C2220" s="1" t="s">
        <v>2958</v>
      </c>
      <c r="E2220" s="3">
        <v>104.4</v>
      </c>
      <c r="F2220" s="4">
        <v>104.4</v>
      </c>
      <c r="G2220" s="1">
        <v>2019</v>
      </c>
      <c r="H2220" s="1">
        <v>5</v>
      </c>
      <c r="I2220" s="1" t="s">
        <v>24</v>
      </c>
      <c r="J2220" s="1" t="s">
        <v>25</v>
      </c>
      <c r="K2220" s="1" t="s">
        <v>20</v>
      </c>
      <c r="L2220" s="1" t="s">
        <v>26</v>
      </c>
      <c r="M2220" s="1" t="s">
        <v>27</v>
      </c>
    </row>
    <row r="2221" spans="1:15" x14ac:dyDescent="0.25">
      <c r="A2221" s="1" t="s">
        <v>2959</v>
      </c>
      <c r="B2221" s="2">
        <v>43601</v>
      </c>
      <c r="C2221" s="1" t="s">
        <v>2960</v>
      </c>
      <c r="D2221" s="3">
        <v>20</v>
      </c>
      <c r="E2221" s="3">
        <v>41.96</v>
      </c>
      <c r="F2221" s="4">
        <v>34.97</v>
      </c>
      <c r="G2221" s="1">
        <v>2019</v>
      </c>
      <c r="H2221" s="1">
        <v>5</v>
      </c>
      <c r="I2221" s="1" t="s">
        <v>134</v>
      </c>
      <c r="J2221" s="1" t="s">
        <v>35</v>
      </c>
      <c r="K2221" s="1" t="s">
        <v>20</v>
      </c>
      <c r="L2221" s="1" t="s">
        <v>135</v>
      </c>
      <c r="M2221" s="1" t="s">
        <v>37</v>
      </c>
      <c r="O2221">
        <f>F2221*400</f>
        <v>13988</v>
      </c>
    </row>
    <row r="2222" spans="1:15" x14ac:dyDescent="0.25">
      <c r="A2222" s="1" t="s">
        <v>2961</v>
      </c>
      <c r="B2222" s="2">
        <v>43601</v>
      </c>
      <c r="C2222" s="1" t="s">
        <v>802</v>
      </c>
      <c r="E2222" s="3">
        <v>87.5</v>
      </c>
      <c r="F2222" s="4">
        <v>87.5</v>
      </c>
      <c r="G2222" s="1">
        <v>2019</v>
      </c>
      <c r="H2222" s="1">
        <v>5</v>
      </c>
      <c r="I2222" s="1" t="s">
        <v>97</v>
      </c>
      <c r="J2222" s="1" t="s">
        <v>19</v>
      </c>
      <c r="K2222" s="1" t="s">
        <v>20</v>
      </c>
      <c r="L2222" s="1" t="s">
        <v>99</v>
      </c>
      <c r="M2222" s="1" t="s">
        <v>22</v>
      </c>
    </row>
    <row r="2223" spans="1:15" x14ac:dyDescent="0.25">
      <c r="A2223" s="1" t="s">
        <v>781</v>
      </c>
      <c r="B2223" s="2">
        <v>43601</v>
      </c>
      <c r="C2223" s="1" t="s">
        <v>2962</v>
      </c>
      <c r="D2223" s="3">
        <v>20</v>
      </c>
      <c r="E2223" s="3">
        <v>210</v>
      </c>
      <c r="F2223" s="4">
        <v>175</v>
      </c>
      <c r="G2223" s="1">
        <v>2019</v>
      </c>
      <c r="H2223" s="1">
        <v>5</v>
      </c>
      <c r="I2223" s="1" t="s">
        <v>134</v>
      </c>
      <c r="J2223" s="1" t="s">
        <v>207</v>
      </c>
      <c r="K2223" s="1" t="s">
        <v>20</v>
      </c>
      <c r="L2223" s="1" t="s">
        <v>135</v>
      </c>
      <c r="M2223" s="1" t="s">
        <v>208</v>
      </c>
    </row>
    <row r="2224" spans="1:15" x14ac:dyDescent="0.25">
      <c r="A2224" s="1" t="s">
        <v>2963</v>
      </c>
      <c r="B2224" s="2">
        <v>43601</v>
      </c>
      <c r="C2224" s="1" t="s">
        <v>2964</v>
      </c>
      <c r="E2224" s="3">
        <v>133.13999999999999</v>
      </c>
      <c r="F2224" s="4">
        <v>133.13999999999999</v>
      </c>
      <c r="G2224" s="1">
        <v>2019</v>
      </c>
      <c r="H2224" s="1">
        <v>5</v>
      </c>
      <c r="I2224" s="1" t="s">
        <v>86</v>
      </c>
      <c r="J2224" s="1" t="s">
        <v>35</v>
      </c>
      <c r="K2224" s="1" t="s">
        <v>20</v>
      </c>
      <c r="L2224" s="1" t="s">
        <v>87</v>
      </c>
      <c r="M2224" s="1" t="s">
        <v>37</v>
      </c>
    </row>
    <row r="2225" spans="1:15" x14ac:dyDescent="0.25">
      <c r="A2225" s="1" t="s">
        <v>817</v>
      </c>
      <c r="B2225" s="2">
        <v>43601</v>
      </c>
      <c r="C2225" s="1" t="s">
        <v>2965</v>
      </c>
      <c r="E2225" s="3">
        <v>152.41</v>
      </c>
      <c r="F2225" s="4">
        <v>152.41</v>
      </c>
      <c r="G2225" s="1">
        <v>2019</v>
      </c>
      <c r="H2225" s="1">
        <v>5</v>
      </c>
      <c r="I2225" s="1" t="s">
        <v>704</v>
      </c>
      <c r="J2225" s="1" t="s">
        <v>212</v>
      </c>
      <c r="K2225" s="1" t="s">
        <v>20</v>
      </c>
      <c r="L2225" s="1" t="s">
        <v>705</v>
      </c>
      <c r="M2225" s="1" t="s">
        <v>214</v>
      </c>
      <c r="O2225">
        <f>F2225*3.6</f>
        <v>548.67600000000004</v>
      </c>
    </row>
    <row r="2226" spans="1:15" x14ac:dyDescent="0.25">
      <c r="A2226" s="1" t="s">
        <v>817</v>
      </c>
      <c r="B2226" s="2">
        <v>43601</v>
      </c>
      <c r="C2226" s="1" t="s">
        <v>7913</v>
      </c>
      <c r="E2226" s="3">
        <v>8.49</v>
      </c>
      <c r="F2226" s="4">
        <v>8.49</v>
      </c>
      <c r="G2226" s="1">
        <v>2019</v>
      </c>
      <c r="H2226" s="1">
        <v>5</v>
      </c>
      <c r="I2226" s="1" t="s">
        <v>312</v>
      </c>
      <c r="J2226" s="1" t="s">
        <v>35</v>
      </c>
      <c r="K2226" s="1" t="s">
        <v>20</v>
      </c>
      <c r="L2226" s="1" t="s">
        <v>313</v>
      </c>
      <c r="M2226" s="1" t="s">
        <v>37</v>
      </c>
    </row>
    <row r="2227" spans="1:15" x14ac:dyDescent="0.25">
      <c r="A2227" s="1" t="s">
        <v>2966</v>
      </c>
      <c r="B2227" s="2">
        <v>43601</v>
      </c>
      <c r="C2227" s="1" t="s">
        <v>2967</v>
      </c>
      <c r="E2227" s="3">
        <v>33.979999999999997</v>
      </c>
      <c r="F2227" s="4">
        <v>33.979999999999997</v>
      </c>
      <c r="G2227" s="1">
        <v>2019</v>
      </c>
      <c r="H2227" s="1">
        <v>5</v>
      </c>
      <c r="I2227" s="1" t="s">
        <v>312</v>
      </c>
      <c r="J2227" s="1" t="s">
        <v>35</v>
      </c>
      <c r="K2227" s="1" t="s">
        <v>20</v>
      </c>
      <c r="L2227" s="1" t="s">
        <v>313</v>
      </c>
      <c r="M2227" s="1" t="s">
        <v>37</v>
      </c>
    </row>
    <row r="2228" spans="1:15" x14ac:dyDescent="0.25">
      <c r="A2228" s="1" t="s">
        <v>2968</v>
      </c>
      <c r="B2228" s="2">
        <v>43601</v>
      </c>
      <c r="C2228" s="1" t="s">
        <v>2969</v>
      </c>
      <c r="E2228" s="3">
        <v>72.62</v>
      </c>
      <c r="F2228" s="4">
        <v>72.62</v>
      </c>
      <c r="G2228" s="1">
        <v>2019</v>
      </c>
      <c r="H2228" s="1">
        <v>5</v>
      </c>
      <c r="I2228" s="1" t="s">
        <v>86</v>
      </c>
      <c r="J2228" s="1" t="s">
        <v>35</v>
      </c>
      <c r="K2228" s="1" t="s">
        <v>20</v>
      </c>
      <c r="L2228" s="1" t="s">
        <v>87</v>
      </c>
      <c r="M2228" s="1" t="s">
        <v>37</v>
      </c>
    </row>
    <row r="2229" spans="1:15" x14ac:dyDescent="0.25">
      <c r="A2229" s="1" t="s">
        <v>2943</v>
      </c>
      <c r="B2229" s="2">
        <v>43601</v>
      </c>
      <c r="C2229" s="1" t="s">
        <v>2970</v>
      </c>
      <c r="E2229" s="3">
        <v>43.98</v>
      </c>
      <c r="F2229" s="4">
        <v>43.98</v>
      </c>
      <c r="G2229" s="1">
        <v>2019</v>
      </c>
      <c r="H2229" s="1">
        <v>5</v>
      </c>
      <c r="I2229" s="1" t="s">
        <v>40</v>
      </c>
      <c r="J2229" s="1" t="s">
        <v>35</v>
      </c>
      <c r="K2229" s="1" t="s">
        <v>20</v>
      </c>
      <c r="L2229" s="1" t="s">
        <v>42</v>
      </c>
      <c r="M2229" s="1" t="s">
        <v>37</v>
      </c>
    </row>
    <row r="2230" spans="1:15" x14ac:dyDescent="0.25">
      <c r="A2230" s="1" t="s">
        <v>797</v>
      </c>
      <c r="B2230" s="2">
        <v>43601</v>
      </c>
      <c r="C2230" s="1" t="s">
        <v>2971</v>
      </c>
      <c r="E2230" s="3">
        <v>14.36</v>
      </c>
      <c r="F2230" s="4">
        <v>14.36</v>
      </c>
      <c r="G2230" s="1">
        <v>2019</v>
      </c>
      <c r="H2230" s="1">
        <v>5</v>
      </c>
      <c r="I2230" s="1" t="s">
        <v>40</v>
      </c>
      <c r="J2230" s="1" t="s">
        <v>41</v>
      </c>
      <c r="K2230" s="1" t="s">
        <v>20</v>
      </c>
      <c r="L2230" s="1" t="s">
        <v>42</v>
      </c>
      <c r="M2230" s="1" t="s">
        <v>43</v>
      </c>
    </row>
    <row r="2231" spans="1:15" x14ac:dyDescent="0.25">
      <c r="A2231" s="1" t="s">
        <v>2972</v>
      </c>
      <c r="B2231" s="2">
        <v>43601</v>
      </c>
      <c r="C2231" s="1" t="s">
        <v>2973</v>
      </c>
      <c r="D2231" s="3">
        <v>20</v>
      </c>
      <c r="E2231" s="3">
        <v>358.89</v>
      </c>
      <c r="F2231" s="4">
        <v>299.07</v>
      </c>
      <c r="G2231" s="1">
        <v>2019</v>
      </c>
      <c r="H2231" s="1">
        <v>5</v>
      </c>
      <c r="I2231" s="1" t="s">
        <v>134</v>
      </c>
      <c r="J2231" s="1" t="s">
        <v>207</v>
      </c>
      <c r="K2231" s="1" t="s">
        <v>20</v>
      </c>
      <c r="L2231" s="1" t="s">
        <v>135</v>
      </c>
      <c r="M2231" s="1" t="s">
        <v>208</v>
      </c>
    </row>
    <row r="2232" spans="1:15" x14ac:dyDescent="0.25">
      <c r="A2232" s="1" t="s">
        <v>790</v>
      </c>
      <c r="B2232" s="2">
        <v>43601</v>
      </c>
      <c r="C2232" s="1" t="s">
        <v>224</v>
      </c>
      <c r="E2232" s="3">
        <v>240.52</v>
      </c>
      <c r="F2232" s="4">
        <v>240.52</v>
      </c>
      <c r="G2232" s="1">
        <v>2019</v>
      </c>
      <c r="H2232" s="1">
        <v>5</v>
      </c>
      <c r="I2232" s="1" t="s">
        <v>18</v>
      </c>
      <c r="J2232" s="1" t="s">
        <v>51</v>
      </c>
      <c r="K2232" s="1" t="s">
        <v>20</v>
      </c>
      <c r="L2232" s="1" t="s">
        <v>21</v>
      </c>
      <c r="M2232" s="1" t="s">
        <v>53</v>
      </c>
      <c r="O2232">
        <f>F2232* 6.04</f>
        <v>1452.7408</v>
      </c>
    </row>
    <row r="2233" spans="1:15" x14ac:dyDescent="0.25">
      <c r="A2233" s="1" t="s">
        <v>790</v>
      </c>
      <c r="B2233" s="2">
        <v>43601</v>
      </c>
      <c r="C2233" s="1" t="s">
        <v>224</v>
      </c>
      <c r="E2233" s="3">
        <v>82.5</v>
      </c>
      <c r="F2233" s="4">
        <v>82.5</v>
      </c>
      <c r="G2233" s="1">
        <v>2019</v>
      </c>
      <c r="H2233" s="1">
        <v>5</v>
      </c>
      <c r="I2233" s="1" t="s">
        <v>50</v>
      </c>
      <c r="J2233" s="1" t="s">
        <v>51</v>
      </c>
      <c r="K2233" s="1" t="s">
        <v>20</v>
      </c>
      <c r="L2233" s="1" t="s">
        <v>52</v>
      </c>
      <c r="M2233" s="1" t="s">
        <v>53</v>
      </c>
      <c r="O2233">
        <f>F2233*7.34</f>
        <v>605.54999999999995</v>
      </c>
    </row>
    <row r="2234" spans="1:15" x14ac:dyDescent="0.25">
      <c r="A2234" s="1" t="s">
        <v>790</v>
      </c>
      <c r="B2234" s="2">
        <v>43601</v>
      </c>
      <c r="C2234" s="1" t="s">
        <v>224</v>
      </c>
      <c r="E2234" s="3">
        <v>75.900000000000006</v>
      </c>
      <c r="F2234" s="4">
        <v>75.900000000000006</v>
      </c>
      <c r="G2234" s="1">
        <v>2019</v>
      </c>
      <c r="H2234" s="1">
        <v>5</v>
      </c>
      <c r="I2234" s="1" t="s">
        <v>225</v>
      </c>
      <c r="J2234" s="1" t="s">
        <v>226</v>
      </c>
      <c r="K2234" s="1" t="s">
        <v>20</v>
      </c>
      <c r="L2234" s="1" t="s">
        <v>227</v>
      </c>
      <c r="M2234" s="1" t="s">
        <v>53</v>
      </c>
      <c r="O2234">
        <f>F2234*7.34</f>
        <v>557.10599999999999</v>
      </c>
    </row>
    <row r="2235" spans="1:15" x14ac:dyDescent="0.25">
      <c r="A2235" s="1" t="s">
        <v>2974</v>
      </c>
      <c r="B2235" s="2">
        <v>43601</v>
      </c>
      <c r="C2235" s="1" t="s">
        <v>2975</v>
      </c>
      <c r="E2235" s="3">
        <v>19.21</v>
      </c>
      <c r="F2235" s="4">
        <v>19.21</v>
      </c>
      <c r="G2235" s="1">
        <v>2019</v>
      </c>
      <c r="H2235" s="1">
        <v>5</v>
      </c>
      <c r="I2235" s="1" t="s">
        <v>91</v>
      </c>
      <c r="J2235" s="1" t="s">
        <v>35</v>
      </c>
      <c r="K2235" s="1" t="s">
        <v>20</v>
      </c>
      <c r="L2235" s="1" t="s">
        <v>93</v>
      </c>
      <c r="M2235" s="1" t="s">
        <v>37</v>
      </c>
    </row>
    <row r="2236" spans="1:15" x14ac:dyDescent="0.25">
      <c r="A2236" s="1" t="s">
        <v>784</v>
      </c>
      <c r="B2236" s="2">
        <v>43601</v>
      </c>
      <c r="C2236" s="1" t="s">
        <v>2976</v>
      </c>
      <c r="E2236" s="3">
        <v>60.21</v>
      </c>
      <c r="F2236" s="4">
        <v>60.21</v>
      </c>
      <c r="G2236" s="1">
        <v>2019</v>
      </c>
      <c r="H2236" s="1">
        <v>5</v>
      </c>
      <c r="I2236" s="1" t="s">
        <v>312</v>
      </c>
      <c r="J2236" s="1" t="s">
        <v>35</v>
      </c>
      <c r="K2236" s="1" t="s">
        <v>20</v>
      </c>
      <c r="L2236" s="1" t="s">
        <v>313</v>
      </c>
      <c r="M2236" s="1" t="s">
        <v>37</v>
      </c>
    </row>
    <row r="2237" spans="1:15" x14ac:dyDescent="0.25">
      <c r="A2237" s="1" t="s">
        <v>2977</v>
      </c>
      <c r="B2237" s="2">
        <v>43606</v>
      </c>
      <c r="C2237" s="1" t="s">
        <v>644</v>
      </c>
      <c r="E2237" s="3">
        <v>152.66</v>
      </c>
      <c r="F2237" s="4">
        <v>152.66</v>
      </c>
      <c r="G2237" s="1">
        <v>2019</v>
      </c>
      <c r="H2237" s="1">
        <v>5</v>
      </c>
      <c r="I2237" s="1" t="s">
        <v>24</v>
      </c>
      <c r="J2237" s="1" t="s">
        <v>25</v>
      </c>
      <c r="K2237" s="1" t="s">
        <v>20</v>
      </c>
      <c r="L2237" s="1" t="s">
        <v>26</v>
      </c>
      <c r="M2237" s="1" t="s">
        <v>27</v>
      </c>
    </row>
    <row r="2238" spans="1:15" x14ac:dyDescent="0.25">
      <c r="A2238" s="1" t="s">
        <v>2978</v>
      </c>
      <c r="B2238" s="2">
        <v>43606</v>
      </c>
      <c r="C2238" s="1" t="s">
        <v>2979</v>
      </c>
      <c r="D2238" s="3">
        <v>20</v>
      </c>
      <c r="E2238" s="3">
        <v>1477.12</v>
      </c>
      <c r="F2238" s="4">
        <v>1230.93</v>
      </c>
      <c r="G2238" s="1">
        <v>2019</v>
      </c>
      <c r="H2238" s="1">
        <v>5</v>
      </c>
      <c r="I2238" s="1" t="s">
        <v>111</v>
      </c>
      <c r="J2238" s="1" t="s">
        <v>35</v>
      </c>
      <c r="K2238" s="1" t="s">
        <v>20</v>
      </c>
      <c r="L2238" s="1" t="s">
        <v>112</v>
      </c>
      <c r="M2238" s="1" t="s">
        <v>37</v>
      </c>
    </row>
    <row r="2239" spans="1:15" x14ac:dyDescent="0.25">
      <c r="A2239" s="1" t="s">
        <v>2980</v>
      </c>
      <c r="B2239" s="2">
        <v>43606</v>
      </c>
      <c r="C2239" s="1" t="s">
        <v>29</v>
      </c>
      <c r="E2239" s="3">
        <v>70.08</v>
      </c>
      <c r="F2239" s="4">
        <v>70.08</v>
      </c>
      <c r="G2239" s="1">
        <v>2019</v>
      </c>
      <c r="H2239" s="1">
        <v>5</v>
      </c>
      <c r="I2239" s="1" t="s">
        <v>30</v>
      </c>
      <c r="J2239" s="1" t="s">
        <v>25</v>
      </c>
      <c r="K2239" s="1" t="s">
        <v>20</v>
      </c>
      <c r="L2239" s="1" t="s">
        <v>31</v>
      </c>
      <c r="M2239" s="1" t="s">
        <v>27</v>
      </c>
    </row>
    <row r="2240" spans="1:15" x14ac:dyDescent="0.25">
      <c r="A2240" s="1" t="s">
        <v>2981</v>
      </c>
      <c r="B2240" s="2">
        <v>43606</v>
      </c>
      <c r="C2240" s="1" t="s">
        <v>2982</v>
      </c>
      <c r="E2240" s="3">
        <v>400</v>
      </c>
      <c r="F2240" s="4">
        <v>400</v>
      </c>
      <c r="G2240" s="1">
        <v>2019</v>
      </c>
      <c r="H2240" s="1">
        <v>5</v>
      </c>
      <c r="I2240" s="1" t="s">
        <v>704</v>
      </c>
      <c r="J2240" s="1" t="s">
        <v>212</v>
      </c>
      <c r="K2240" s="1" t="s">
        <v>20</v>
      </c>
      <c r="L2240" s="1" t="s">
        <v>705</v>
      </c>
      <c r="M2240" s="1" t="s">
        <v>214</v>
      </c>
    </row>
    <row r="2241" spans="1:15" x14ac:dyDescent="0.25">
      <c r="A2241" s="1" t="s">
        <v>2983</v>
      </c>
      <c r="B2241" s="2">
        <v>43606</v>
      </c>
      <c r="C2241" s="1" t="s">
        <v>2984</v>
      </c>
      <c r="D2241" s="3">
        <v>20</v>
      </c>
      <c r="E2241" s="3">
        <v>65.900000000000006</v>
      </c>
      <c r="F2241" s="4">
        <v>54.92</v>
      </c>
      <c r="G2241" s="1">
        <v>2019</v>
      </c>
      <c r="H2241" s="1">
        <v>5</v>
      </c>
      <c r="I2241" s="1" t="s">
        <v>134</v>
      </c>
      <c r="J2241" s="1" t="s">
        <v>98</v>
      </c>
      <c r="K2241" s="1" t="s">
        <v>20</v>
      </c>
      <c r="L2241" s="1" t="s">
        <v>135</v>
      </c>
      <c r="M2241" s="1" t="s">
        <v>100</v>
      </c>
    </row>
    <row r="2242" spans="1:15" x14ac:dyDescent="0.25">
      <c r="A2242" s="1" t="s">
        <v>2985</v>
      </c>
      <c r="B2242" s="2">
        <v>43606</v>
      </c>
      <c r="C2242" s="1" t="s">
        <v>2986</v>
      </c>
      <c r="E2242" s="3">
        <v>15.6</v>
      </c>
      <c r="F2242" s="4">
        <v>15.6</v>
      </c>
      <c r="G2242" s="1">
        <v>2019</v>
      </c>
      <c r="H2242" s="1">
        <v>5</v>
      </c>
      <c r="I2242" s="1" t="s">
        <v>30</v>
      </c>
      <c r="J2242" s="1" t="s">
        <v>25</v>
      </c>
      <c r="K2242" s="1" t="s">
        <v>20</v>
      </c>
      <c r="L2242" s="1" t="s">
        <v>31</v>
      </c>
      <c r="M2242" s="1" t="s">
        <v>27</v>
      </c>
    </row>
    <row r="2243" spans="1:15" x14ac:dyDescent="0.25">
      <c r="A2243" s="1" t="s">
        <v>2987</v>
      </c>
      <c r="B2243" s="2">
        <v>43609</v>
      </c>
      <c r="C2243" s="1" t="s">
        <v>532</v>
      </c>
      <c r="D2243" s="3">
        <v>20</v>
      </c>
      <c r="E2243" s="3">
        <v>603.29</v>
      </c>
      <c r="F2243" s="4">
        <v>502.74</v>
      </c>
      <c r="G2243" s="1">
        <v>2019</v>
      </c>
      <c r="H2243" s="1">
        <v>5</v>
      </c>
      <c r="I2243" s="1" t="s">
        <v>56</v>
      </c>
      <c r="J2243" s="1" t="s">
        <v>35</v>
      </c>
      <c r="K2243" s="1" t="s">
        <v>20</v>
      </c>
      <c r="L2243" s="1" t="s">
        <v>57</v>
      </c>
      <c r="M2243" s="1" t="s">
        <v>37</v>
      </c>
      <c r="O2243">
        <f>F2243*7</f>
        <v>3519.1800000000003</v>
      </c>
    </row>
    <row r="2244" spans="1:15" x14ac:dyDescent="0.25">
      <c r="A2244" s="1" t="s">
        <v>2988</v>
      </c>
      <c r="B2244" s="2">
        <v>43609</v>
      </c>
      <c r="C2244" s="1" t="s">
        <v>2989</v>
      </c>
      <c r="E2244" s="3">
        <v>117.13</v>
      </c>
      <c r="F2244" s="4">
        <v>117.13</v>
      </c>
      <c r="G2244" s="1">
        <v>2019</v>
      </c>
      <c r="H2244" s="1">
        <v>5</v>
      </c>
      <c r="I2244" s="1" t="s">
        <v>168</v>
      </c>
      <c r="J2244" s="1" t="s">
        <v>35</v>
      </c>
      <c r="K2244" s="1" t="s">
        <v>20</v>
      </c>
      <c r="L2244" s="1" t="s">
        <v>169</v>
      </c>
      <c r="M2244" s="1" t="s">
        <v>37</v>
      </c>
    </row>
    <row r="2245" spans="1:15" x14ac:dyDescent="0.25">
      <c r="A2245" s="1" t="s">
        <v>829</v>
      </c>
      <c r="B2245" s="2">
        <v>43609</v>
      </c>
      <c r="C2245" s="1" t="s">
        <v>33</v>
      </c>
      <c r="D2245" s="3">
        <v>20</v>
      </c>
      <c r="E2245" s="3">
        <v>837</v>
      </c>
      <c r="F2245" s="4">
        <v>697.5</v>
      </c>
      <c r="G2245" s="1">
        <v>2019</v>
      </c>
      <c r="H2245" s="1">
        <v>5</v>
      </c>
      <c r="I2245" s="1" t="s">
        <v>34</v>
      </c>
      <c r="J2245" s="1" t="s">
        <v>35</v>
      </c>
      <c r="K2245" s="1" t="s">
        <v>20</v>
      </c>
      <c r="L2245" s="1" t="s">
        <v>36</v>
      </c>
      <c r="M2245" s="1" t="s">
        <v>37</v>
      </c>
      <c r="O2245">
        <f>F2245*72.79120024</f>
        <v>50771.862167399995</v>
      </c>
    </row>
    <row r="2246" spans="1:15" x14ac:dyDescent="0.25">
      <c r="A2246" s="1" t="s">
        <v>2990</v>
      </c>
      <c r="B2246" s="2">
        <v>43609</v>
      </c>
      <c r="C2246" s="1" t="s">
        <v>33</v>
      </c>
      <c r="D2246" s="3">
        <v>20</v>
      </c>
      <c r="E2246" s="3">
        <v>438.48</v>
      </c>
      <c r="F2246" s="4">
        <v>365.4</v>
      </c>
      <c r="G2246" s="1">
        <v>2019</v>
      </c>
      <c r="H2246" s="1">
        <v>5</v>
      </c>
      <c r="I2246" s="1" t="s">
        <v>34</v>
      </c>
      <c r="J2246" s="1" t="s">
        <v>35</v>
      </c>
      <c r="K2246" s="1" t="s">
        <v>20</v>
      </c>
      <c r="L2246" s="1" t="s">
        <v>36</v>
      </c>
      <c r="M2246" s="1" t="s">
        <v>37</v>
      </c>
      <c r="O2246">
        <f>F2246*72.79120024</f>
        <v>26597.904567695998</v>
      </c>
    </row>
    <row r="2247" spans="1:15" x14ac:dyDescent="0.25">
      <c r="A2247" s="1" t="s">
        <v>2991</v>
      </c>
      <c r="B2247" s="2">
        <v>43609</v>
      </c>
      <c r="C2247" s="1" t="s">
        <v>85</v>
      </c>
      <c r="E2247" s="3">
        <v>250.8</v>
      </c>
      <c r="F2247" s="4">
        <v>250.8</v>
      </c>
      <c r="G2247" s="1">
        <v>2019</v>
      </c>
      <c r="H2247" s="1">
        <v>5</v>
      </c>
      <c r="I2247" s="1" t="s">
        <v>86</v>
      </c>
      <c r="J2247" s="1" t="s">
        <v>41</v>
      </c>
      <c r="K2247" s="1" t="s">
        <v>20</v>
      </c>
      <c r="L2247" s="1" t="s">
        <v>87</v>
      </c>
      <c r="M2247" s="1" t="s">
        <v>43</v>
      </c>
      <c r="O2247">
        <f t="shared" ref="O2247:O2259" si="33">F2247/1.26</f>
        <v>199.04761904761907</v>
      </c>
    </row>
    <row r="2248" spans="1:15" x14ac:dyDescent="0.25">
      <c r="A2248" s="1" t="s">
        <v>2991</v>
      </c>
      <c r="B2248" s="2">
        <v>43609</v>
      </c>
      <c r="C2248" s="1" t="s">
        <v>85</v>
      </c>
      <c r="E2248" s="3">
        <v>237.25</v>
      </c>
      <c r="F2248" s="4">
        <v>237.25</v>
      </c>
      <c r="G2248" s="1">
        <v>2019</v>
      </c>
      <c r="H2248" s="1">
        <v>5</v>
      </c>
      <c r="I2248" s="1" t="s">
        <v>86</v>
      </c>
      <c r="J2248" s="1" t="s">
        <v>41</v>
      </c>
      <c r="K2248" s="1" t="s">
        <v>20</v>
      </c>
      <c r="L2248" s="1" t="s">
        <v>87</v>
      </c>
      <c r="M2248" s="1" t="s">
        <v>43</v>
      </c>
      <c r="O2248">
        <f t="shared" si="33"/>
        <v>188.29365079365078</v>
      </c>
    </row>
    <row r="2249" spans="1:15" x14ac:dyDescent="0.25">
      <c r="A2249" s="1" t="s">
        <v>2991</v>
      </c>
      <c r="B2249" s="2">
        <v>43609</v>
      </c>
      <c r="C2249" s="1" t="s">
        <v>85</v>
      </c>
      <c r="E2249" s="3">
        <v>168.19</v>
      </c>
      <c r="F2249" s="4">
        <v>168.19</v>
      </c>
      <c r="G2249" s="1">
        <v>2019</v>
      </c>
      <c r="H2249" s="1">
        <v>5</v>
      </c>
      <c r="I2249" s="1" t="s">
        <v>86</v>
      </c>
      <c r="J2249" s="1" t="s">
        <v>41</v>
      </c>
      <c r="K2249" s="1" t="s">
        <v>20</v>
      </c>
      <c r="L2249" s="1" t="s">
        <v>87</v>
      </c>
      <c r="M2249" s="1" t="s">
        <v>43</v>
      </c>
      <c r="O2249">
        <f t="shared" si="33"/>
        <v>133.48412698412699</v>
      </c>
    </row>
    <row r="2250" spans="1:15" x14ac:dyDescent="0.25">
      <c r="A2250" s="1" t="s">
        <v>2991</v>
      </c>
      <c r="B2250" s="2">
        <v>43609</v>
      </c>
      <c r="C2250" s="1" t="s">
        <v>85</v>
      </c>
      <c r="E2250" s="3">
        <v>164.48</v>
      </c>
      <c r="F2250" s="4">
        <v>164.48</v>
      </c>
      <c r="G2250" s="1">
        <v>2019</v>
      </c>
      <c r="H2250" s="1">
        <v>5</v>
      </c>
      <c r="I2250" s="1" t="s">
        <v>86</v>
      </c>
      <c r="J2250" s="1" t="s">
        <v>41</v>
      </c>
      <c r="K2250" s="1" t="s">
        <v>20</v>
      </c>
      <c r="L2250" s="1" t="s">
        <v>87</v>
      </c>
      <c r="M2250" s="1" t="s">
        <v>43</v>
      </c>
      <c r="O2250">
        <f t="shared" si="33"/>
        <v>130.53968253968253</v>
      </c>
    </row>
    <row r="2251" spans="1:15" x14ac:dyDescent="0.25">
      <c r="A2251" s="1" t="s">
        <v>2991</v>
      </c>
      <c r="B2251" s="2">
        <v>43609</v>
      </c>
      <c r="C2251" s="1" t="s">
        <v>85</v>
      </c>
      <c r="E2251" s="3">
        <v>119</v>
      </c>
      <c r="F2251" s="4">
        <v>119</v>
      </c>
      <c r="G2251" s="1">
        <v>2019</v>
      </c>
      <c r="H2251" s="1">
        <v>5</v>
      </c>
      <c r="I2251" s="1" t="s">
        <v>86</v>
      </c>
      <c r="J2251" s="1" t="s">
        <v>41</v>
      </c>
      <c r="K2251" s="1" t="s">
        <v>20</v>
      </c>
      <c r="L2251" s="1" t="s">
        <v>87</v>
      </c>
      <c r="M2251" s="1" t="s">
        <v>43</v>
      </c>
      <c r="O2251">
        <f t="shared" si="33"/>
        <v>94.444444444444443</v>
      </c>
    </row>
    <row r="2252" spans="1:15" x14ac:dyDescent="0.25">
      <c r="A2252" s="1" t="s">
        <v>2991</v>
      </c>
      <c r="B2252" s="2">
        <v>43609</v>
      </c>
      <c r="C2252" s="1" t="s">
        <v>85</v>
      </c>
      <c r="E2252" s="3">
        <v>92.8</v>
      </c>
      <c r="F2252" s="4">
        <v>92.8</v>
      </c>
      <c r="G2252" s="1">
        <v>2019</v>
      </c>
      <c r="H2252" s="1">
        <v>5</v>
      </c>
      <c r="I2252" s="1" t="s">
        <v>86</v>
      </c>
      <c r="J2252" s="1" t="s">
        <v>41</v>
      </c>
      <c r="K2252" s="1" t="s">
        <v>20</v>
      </c>
      <c r="L2252" s="1" t="s">
        <v>87</v>
      </c>
      <c r="M2252" s="1" t="s">
        <v>43</v>
      </c>
      <c r="O2252">
        <f t="shared" si="33"/>
        <v>73.650793650793645</v>
      </c>
    </row>
    <row r="2253" spans="1:15" x14ac:dyDescent="0.25">
      <c r="A2253" s="1" t="s">
        <v>2991</v>
      </c>
      <c r="B2253" s="2">
        <v>43609</v>
      </c>
      <c r="C2253" s="1" t="s">
        <v>85</v>
      </c>
      <c r="E2253" s="3">
        <v>89.85</v>
      </c>
      <c r="F2253" s="4">
        <v>89.85</v>
      </c>
      <c r="G2253" s="1">
        <v>2019</v>
      </c>
      <c r="H2253" s="1">
        <v>5</v>
      </c>
      <c r="I2253" s="1" t="s">
        <v>86</v>
      </c>
      <c r="J2253" s="1" t="s">
        <v>41</v>
      </c>
      <c r="K2253" s="1" t="s">
        <v>20</v>
      </c>
      <c r="L2253" s="1" t="s">
        <v>87</v>
      </c>
      <c r="M2253" s="1" t="s">
        <v>43</v>
      </c>
      <c r="O2253">
        <f t="shared" si="33"/>
        <v>71.30952380952381</v>
      </c>
    </row>
    <row r="2254" spans="1:15" x14ac:dyDescent="0.25">
      <c r="A2254" s="1" t="s">
        <v>2991</v>
      </c>
      <c r="B2254" s="2">
        <v>43609</v>
      </c>
      <c r="C2254" s="1" t="s">
        <v>85</v>
      </c>
      <c r="D2254" s="3">
        <v>20</v>
      </c>
      <c r="E2254" s="3">
        <v>81.400000000000006</v>
      </c>
      <c r="F2254" s="4">
        <v>67.83</v>
      </c>
      <c r="G2254" s="1">
        <v>2019</v>
      </c>
      <c r="H2254" s="1">
        <v>5</v>
      </c>
      <c r="I2254" s="1" t="s">
        <v>34</v>
      </c>
      <c r="J2254" s="1" t="s">
        <v>41</v>
      </c>
      <c r="K2254" s="1" t="s">
        <v>20</v>
      </c>
      <c r="L2254" s="1" t="s">
        <v>36</v>
      </c>
      <c r="M2254" s="1" t="s">
        <v>43</v>
      </c>
      <c r="O2254">
        <f t="shared" si="33"/>
        <v>53.833333333333329</v>
      </c>
    </row>
    <row r="2255" spans="1:15" x14ac:dyDescent="0.25">
      <c r="A2255" s="1" t="s">
        <v>2991</v>
      </c>
      <c r="B2255" s="2">
        <v>43609</v>
      </c>
      <c r="C2255" s="1" t="s">
        <v>85</v>
      </c>
      <c r="D2255" s="3">
        <v>20</v>
      </c>
      <c r="E2255" s="3">
        <v>71.17</v>
      </c>
      <c r="F2255" s="4">
        <v>59.31</v>
      </c>
      <c r="G2255" s="1">
        <v>2019</v>
      </c>
      <c r="H2255" s="1">
        <v>5</v>
      </c>
      <c r="I2255" s="1" t="s">
        <v>56</v>
      </c>
      <c r="J2255" s="1" t="s">
        <v>41</v>
      </c>
      <c r="K2255" s="1" t="s">
        <v>20</v>
      </c>
      <c r="L2255" s="1" t="s">
        <v>57</v>
      </c>
      <c r="M2255" s="1" t="s">
        <v>43</v>
      </c>
      <c r="O2255">
        <f t="shared" si="33"/>
        <v>47.071428571428569</v>
      </c>
    </row>
    <row r="2256" spans="1:15" x14ac:dyDescent="0.25">
      <c r="A2256" s="1" t="s">
        <v>2991</v>
      </c>
      <c r="B2256" s="2">
        <v>43609</v>
      </c>
      <c r="C2256" s="1" t="s">
        <v>85</v>
      </c>
      <c r="D2256" s="3">
        <v>20</v>
      </c>
      <c r="E2256" s="3">
        <v>68.650000000000006</v>
      </c>
      <c r="F2256" s="4">
        <v>57.21</v>
      </c>
      <c r="G2256" s="1">
        <v>2019</v>
      </c>
      <c r="H2256" s="1">
        <v>5</v>
      </c>
      <c r="I2256" s="1" t="s">
        <v>34</v>
      </c>
      <c r="J2256" s="1" t="s">
        <v>41</v>
      </c>
      <c r="K2256" s="1" t="s">
        <v>20</v>
      </c>
      <c r="L2256" s="1" t="s">
        <v>36</v>
      </c>
      <c r="M2256" s="1" t="s">
        <v>43</v>
      </c>
      <c r="O2256">
        <f t="shared" si="33"/>
        <v>45.404761904761905</v>
      </c>
    </row>
    <row r="2257" spans="1:15" x14ac:dyDescent="0.25">
      <c r="A2257" s="1" t="s">
        <v>2991</v>
      </c>
      <c r="B2257" s="2">
        <v>43609</v>
      </c>
      <c r="C2257" s="1" t="s">
        <v>85</v>
      </c>
      <c r="E2257" s="3">
        <v>49</v>
      </c>
      <c r="F2257" s="4">
        <v>49</v>
      </c>
      <c r="G2257" s="1">
        <v>2019</v>
      </c>
      <c r="H2257" s="1">
        <v>5</v>
      </c>
      <c r="I2257" s="1" t="s">
        <v>86</v>
      </c>
      <c r="J2257" s="1" t="s">
        <v>41</v>
      </c>
      <c r="K2257" s="1" t="s">
        <v>20</v>
      </c>
      <c r="L2257" s="1" t="s">
        <v>87</v>
      </c>
      <c r="M2257" s="1" t="s">
        <v>43</v>
      </c>
      <c r="O2257">
        <f t="shared" si="33"/>
        <v>38.888888888888886</v>
      </c>
    </row>
    <row r="2258" spans="1:15" x14ac:dyDescent="0.25">
      <c r="A2258" s="1" t="s">
        <v>2991</v>
      </c>
      <c r="B2258" s="2">
        <v>43609</v>
      </c>
      <c r="C2258" s="1" t="s">
        <v>85</v>
      </c>
      <c r="E2258" s="3">
        <v>42.23</v>
      </c>
      <c r="F2258" s="4">
        <v>42.23</v>
      </c>
      <c r="G2258" s="1">
        <v>2019</v>
      </c>
      <c r="H2258" s="1">
        <v>5</v>
      </c>
      <c r="I2258" s="1" t="s">
        <v>18</v>
      </c>
      <c r="J2258" s="1" t="s">
        <v>41</v>
      </c>
      <c r="K2258" s="1" t="s">
        <v>20</v>
      </c>
      <c r="L2258" s="1" t="s">
        <v>21</v>
      </c>
      <c r="M2258" s="1" t="s">
        <v>43</v>
      </c>
      <c r="O2258">
        <f t="shared" si="33"/>
        <v>33.515873015873012</v>
      </c>
    </row>
    <row r="2259" spans="1:15" x14ac:dyDescent="0.25">
      <c r="A2259" s="1" t="s">
        <v>2991</v>
      </c>
      <c r="B2259" s="2">
        <v>43609</v>
      </c>
      <c r="C2259" s="1" t="s">
        <v>39</v>
      </c>
      <c r="E2259" s="3">
        <v>48.13</v>
      </c>
      <c r="F2259" s="4">
        <v>48.13</v>
      </c>
      <c r="G2259" s="1">
        <v>2019</v>
      </c>
      <c r="H2259" s="1">
        <v>5</v>
      </c>
      <c r="I2259" s="1" t="s">
        <v>312</v>
      </c>
      <c r="J2259" s="1" t="s">
        <v>41</v>
      </c>
      <c r="K2259" s="1" t="s">
        <v>20</v>
      </c>
      <c r="L2259" s="1" t="s">
        <v>313</v>
      </c>
      <c r="M2259" s="1" t="s">
        <v>43</v>
      </c>
      <c r="O2259">
        <f t="shared" si="33"/>
        <v>38.198412698412703</v>
      </c>
    </row>
    <row r="2260" spans="1:15" x14ac:dyDescent="0.25">
      <c r="A2260" s="1" t="s">
        <v>2992</v>
      </c>
      <c r="B2260" s="2">
        <v>43609</v>
      </c>
      <c r="C2260" s="1" t="s">
        <v>2993</v>
      </c>
      <c r="D2260" s="3">
        <v>20</v>
      </c>
      <c r="E2260" s="3">
        <v>1052.52</v>
      </c>
      <c r="F2260" s="4">
        <v>877.1</v>
      </c>
      <c r="G2260" s="1">
        <v>2019</v>
      </c>
      <c r="H2260" s="1">
        <v>5</v>
      </c>
      <c r="I2260" s="1" t="s">
        <v>34</v>
      </c>
      <c r="J2260" s="1" t="s">
        <v>237</v>
      </c>
      <c r="K2260" s="1" t="s">
        <v>20</v>
      </c>
      <c r="L2260" s="1" t="s">
        <v>36</v>
      </c>
      <c r="M2260" s="1" t="s">
        <v>238</v>
      </c>
      <c r="O2260" s="1">
        <f>F2260*23</f>
        <v>20173.3</v>
      </c>
    </row>
    <row r="2261" spans="1:15" x14ac:dyDescent="0.25">
      <c r="A2261" s="1" t="s">
        <v>2994</v>
      </c>
      <c r="B2261" s="2">
        <v>43609</v>
      </c>
      <c r="C2261" s="1" t="s">
        <v>2995</v>
      </c>
      <c r="E2261" s="3">
        <v>169.99</v>
      </c>
      <c r="F2261" s="4">
        <v>169.99</v>
      </c>
      <c r="G2261" s="1">
        <v>2019</v>
      </c>
      <c r="H2261" s="1">
        <v>5</v>
      </c>
      <c r="I2261" s="1" t="s">
        <v>91</v>
      </c>
      <c r="J2261" s="1" t="s">
        <v>35</v>
      </c>
      <c r="K2261" s="1" t="s">
        <v>20</v>
      </c>
      <c r="L2261" s="1" t="s">
        <v>93</v>
      </c>
      <c r="M2261" s="1" t="s">
        <v>37</v>
      </c>
    </row>
    <row r="2262" spans="1:15" x14ac:dyDescent="0.25">
      <c r="A2262" s="1" t="s">
        <v>2996</v>
      </c>
      <c r="B2262" s="2">
        <v>43609</v>
      </c>
      <c r="C2262" s="1" t="s">
        <v>2997</v>
      </c>
      <c r="E2262" s="3">
        <v>1079.03</v>
      </c>
      <c r="F2262" s="4">
        <v>1079.03</v>
      </c>
      <c r="G2262" s="1">
        <v>2019</v>
      </c>
      <c r="H2262" s="1">
        <v>5</v>
      </c>
      <c r="I2262" s="1" t="s">
        <v>168</v>
      </c>
      <c r="J2262" s="1" t="s">
        <v>81</v>
      </c>
      <c r="K2262" s="1" t="s">
        <v>20</v>
      </c>
      <c r="L2262" s="1" t="s">
        <v>169</v>
      </c>
      <c r="M2262" s="1" t="s">
        <v>83</v>
      </c>
      <c r="O2262">
        <f>F2262*7692</f>
        <v>8299898.7599999998</v>
      </c>
    </row>
    <row r="2263" spans="1:15" x14ac:dyDescent="0.25">
      <c r="A2263" s="1" t="s">
        <v>2998</v>
      </c>
      <c r="B2263" s="2">
        <v>43609</v>
      </c>
      <c r="C2263" s="1" t="s">
        <v>2999</v>
      </c>
      <c r="E2263" s="3">
        <v>250</v>
      </c>
      <c r="F2263" s="4">
        <v>250</v>
      </c>
      <c r="G2263" s="1">
        <v>2019</v>
      </c>
      <c r="H2263" s="1">
        <v>5</v>
      </c>
      <c r="I2263" s="1" t="s">
        <v>704</v>
      </c>
      <c r="J2263" s="1" t="s">
        <v>35</v>
      </c>
      <c r="K2263" s="1" t="s">
        <v>20</v>
      </c>
      <c r="L2263" s="1" t="s">
        <v>705</v>
      </c>
      <c r="M2263" s="1" t="s">
        <v>37</v>
      </c>
      <c r="O2263">
        <f>F2263*7</f>
        <v>1750</v>
      </c>
    </row>
    <row r="2264" spans="1:15" x14ac:dyDescent="0.25">
      <c r="A2264" s="1" t="s">
        <v>3000</v>
      </c>
      <c r="B2264" s="2">
        <v>43609</v>
      </c>
      <c r="C2264" s="1" t="s">
        <v>1234</v>
      </c>
      <c r="E2264" s="3">
        <v>226.8</v>
      </c>
      <c r="F2264" s="4">
        <v>226.8</v>
      </c>
      <c r="G2264" s="1">
        <v>2019</v>
      </c>
      <c r="H2264" s="1">
        <v>5</v>
      </c>
      <c r="I2264" s="1" t="s">
        <v>168</v>
      </c>
      <c r="J2264" s="1" t="s">
        <v>81</v>
      </c>
      <c r="K2264" s="1" t="s">
        <v>20</v>
      </c>
      <c r="L2264" s="1" t="s">
        <v>169</v>
      </c>
      <c r="M2264" s="1" t="s">
        <v>83</v>
      </c>
    </row>
    <row r="2265" spans="1:15" x14ac:dyDescent="0.25">
      <c r="A2265" s="1" t="s">
        <v>3001</v>
      </c>
      <c r="B2265" s="2">
        <v>43609</v>
      </c>
      <c r="C2265" s="1" t="s">
        <v>3002</v>
      </c>
      <c r="D2265" s="3">
        <v>20</v>
      </c>
      <c r="E2265" s="3">
        <v>97.35</v>
      </c>
      <c r="F2265" s="4">
        <v>81.12</v>
      </c>
      <c r="G2265" s="1">
        <v>2019</v>
      </c>
      <c r="H2265" s="1">
        <v>5</v>
      </c>
      <c r="I2265" s="1" t="s">
        <v>111</v>
      </c>
      <c r="J2265" s="1" t="s">
        <v>98</v>
      </c>
      <c r="K2265" s="1" t="s">
        <v>20</v>
      </c>
      <c r="L2265" s="1" t="s">
        <v>112</v>
      </c>
      <c r="M2265" s="1" t="s">
        <v>100</v>
      </c>
    </row>
    <row r="2266" spans="1:15" x14ac:dyDescent="0.25">
      <c r="A2266" s="1" t="s">
        <v>3001</v>
      </c>
      <c r="B2266" s="2">
        <v>43609</v>
      </c>
      <c r="C2266" s="1" t="s">
        <v>3002</v>
      </c>
      <c r="E2266" s="3">
        <v>97.35</v>
      </c>
      <c r="F2266" s="4">
        <v>97.35</v>
      </c>
      <c r="G2266" s="1">
        <v>2019</v>
      </c>
      <c r="H2266" s="1">
        <v>5</v>
      </c>
      <c r="I2266" s="1" t="s">
        <v>111</v>
      </c>
      <c r="J2266" s="1" t="s">
        <v>98</v>
      </c>
      <c r="K2266" s="1" t="s">
        <v>20</v>
      </c>
      <c r="L2266" s="1" t="s">
        <v>112</v>
      </c>
      <c r="M2266" s="1" t="s">
        <v>100</v>
      </c>
    </row>
    <row r="2267" spans="1:15" x14ac:dyDescent="0.25">
      <c r="A2267" s="1" t="s">
        <v>3003</v>
      </c>
      <c r="B2267" s="2">
        <v>43609</v>
      </c>
      <c r="C2267" s="1" t="s">
        <v>3004</v>
      </c>
      <c r="E2267" s="3">
        <v>177.37</v>
      </c>
      <c r="F2267" s="4">
        <v>177.37</v>
      </c>
      <c r="G2267" s="1">
        <v>2019</v>
      </c>
      <c r="H2267" s="1">
        <v>5</v>
      </c>
      <c r="I2267" s="1" t="s">
        <v>86</v>
      </c>
      <c r="J2267" s="1" t="s">
        <v>35</v>
      </c>
      <c r="K2267" s="1" t="s">
        <v>20</v>
      </c>
      <c r="L2267" s="1" t="s">
        <v>87</v>
      </c>
      <c r="M2267" s="1" t="s">
        <v>37</v>
      </c>
    </row>
    <row r="2268" spans="1:15" x14ac:dyDescent="0.25">
      <c r="A2268" s="1" t="s">
        <v>3005</v>
      </c>
      <c r="B2268" s="2">
        <v>43609</v>
      </c>
      <c r="C2268" s="1" t="s">
        <v>3006</v>
      </c>
      <c r="D2268" s="3">
        <v>20</v>
      </c>
      <c r="E2268" s="3">
        <v>29.62</v>
      </c>
      <c r="F2268" s="4">
        <v>24.68</v>
      </c>
      <c r="G2268" s="1">
        <v>2019</v>
      </c>
      <c r="H2268" s="1">
        <v>5</v>
      </c>
      <c r="I2268" s="1" t="s">
        <v>134</v>
      </c>
      <c r="J2268" s="1" t="s">
        <v>98</v>
      </c>
      <c r="K2268" s="1" t="s">
        <v>20</v>
      </c>
      <c r="L2268" s="1" t="s">
        <v>135</v>
      </c>
      <c r="M2268" s="1" t="s">
        <v>100</v>
      </c>
    </row>
    <row r="2269" spans="1:15" x14ac:dyDescent="0.25">
      <c r="A2269" s="1" t="s">
        <v>3007</v>
      </c>
      <c r="B2269" s="2">
        <v>43609</v>
      </c>
      <c r="C2269" s="1" t="s">
        <v>285</v>
      </c>
      <c r="D2269" s="3">
        <v>20</v>
      </c>
      <c r="E2269" s="3">
        <v>55.2</v>
      </c>
      <c r="F2269" s="4">
        <v>46</v>
      </c>
      <c r="G2269" s="1">
        <v>2019</v>
      </c>
      <c r="H2269" s="1">
        <v>5</v>
      </c>
      <c r="I2269" s="1" t="s">
        <v>70</v>
      </c>
      <c r="J2269" s="1" t="s">
        <v>35</v>
      </c>
      <c r="K2269" s="1" t="s">
        <v>20</v>
      </c>
      <c r="L2269" s="1" t="s">
        <v>71</v>
      </c>
      <c r="M2269" s="1" t="s">
        <v>37</v>
      </c>
      <c r="O2269">
        <f>F2269*66.37</f>
        <v>3053.0200000000004</v>
      </c>
    </row>
    <row r="2270" spans="1:15" x14ac:dyDescent="0.25">
      <c r="A2270" s="1" t="s">
        <v>2991</v>
      </c>
      <c r="B2270" s="2">
        <v>43609</v>
      </c>
      <c r="C2270" s="1" t="s">
        <v>59</v>
      </c>
      <c r="E2270" s="3">
        <v>73.97</v>
      </c>
      <c r="F2270" s="4">
        <v>73.97</v>
      </c>
      <c r="G2270" s="1">
        <v>2019</v>
      </c>
      <c r="H2270" s="1">
        <v>5</v>
      </c>
      <c r="I2270" s="1" t="s">
        <v>86</v>
      </c>
      <c r="J2270" s="1" t="s">
        <v>41</v>
      </c>
      <c r="K2270" s="1" t="s">
        <v>20</v>
      </c>
      <c r="L2270" s="1" t="s">
        <v>87</v>
      </c>
      <c r="M2270" s="1" t="s">
        <v>43</v>
      </c>
    </row>
    <row r="2271" spans="1:15" x14ac:dyDescent="0.25">
      <c r="A2271" s="1" t="s">
        <v>3008</v>
      </c>
      <c r="B2271" s="2">
        <v>43609</v>
      </c>
      <c r="C2271" s="1" t="s">
        <v>3009</v>
      </c>
      <c r="D2271" s="3">
        <v>20</v>
      </c>
      <c r="E2271" s="3">
        <v>31</v>
      </c>
      <c r="F2271" s="4">
        <v>25.83</v>
      </c>
      <c r="G2271" s="1">
        <v>2019</v>
      </c>
      <c r="H2271" s="1">
        <v>5</v>
      </c>
      <c r="I2271" s="1" t="s">
        <v>134</v>
      </c>
      <c r="J2271" s="1" t="s">
        <v>98</v>
      </c>
      <c r="K2271" s="1" t="s">
        <v>20</v>
      </c>
      <c r="L2271" s="1" t="s">
        <v>135</v>
      </c>
      <c r="M2271" s="1" t="s">
        <v>100</v>
      </c>
    </row>
    <row r="2272" spans="1:15" x14ac:dyDescent="0.25">
      <c r="A2272" s="1" t="s">
        <v>3010</v>
      </c>
      <c r="B2272" s="2">
        <v>43609</v>
      </c>
      <c r="C2272" s="1" t="s">
        <v>3011</v>
      </c>
      <c r="D2272" s="3">
        <v>20</v>
      </c>
      <c r="E2272" s="3">
        <v>30.2</v>
      </c>
      <c r="F2272" s="4">
        <v>25.17</v>
      </c>
      <c r="G2272" s="1">
        <v>2019</v>
      </c>
      <c r="H2272" s="1">
        <v>5</v>
      </c>
      <c r="I2272" s="1" t="s">
        <v>134</v>
      </c>
      <c r="J2272" s="1" t="s">
        <v>98</v>
      </c>
      <c r="K2272" s="1" t="s">
        <v>20</v>
      </c>
      <c r="L2272" s="1" t="s">
        <v>135</v>
      </c>
      <c r="M2272" s="1" t="s">
        <v>100</v>
      </c>
    </row>
    <row r="2273" spans="1:16" x14ac:dyDescent="0.25">
      <c r="A2273" s="1" t="s">
        <v>3012</v>
      </c>
      <c r="B2273" s="2">
        <v>43609</v>
      </c>
      <c r="C2273" s="1" t="s">
        <v>3013</v>
      </c>
      <c r="E2273" s="3">
        <v>39</v>
      </c>
      <c r="F2273" s="4">
        <v>39</v>
      </c>
      <c r="G2273" s="1">
        <v>2019</v>
      </c>
      <c r="H2273" s="1">
        <v>5</v>
      </c>
      <c r="I2273" s="1" t="s">
        <v>91</v>
      </c>
      <c r="J2273" s="1" t="s">
        <v>207</v>
      </c>
      <c r="K2273" s="1" t="s">
        <v>20</v>
      </c>
      <c r="L2273" s="1" t="s">
        <v>93</v>
      </c>
      <c r="M2273" s="1" t="s">
        <v>208</v>
      </c>
    </row>
    <row r="2274" spans="1:16" x14ac:dyDescent="0.25">
      <c r="A2274" s="1" t="s">
        <v>3014</v>
      </c>
      <c r="B2274" s="2">
        <v>43609</v>
      </c>
      <c r="C2274" s="1" t="s">
        <v>3015</v>
      </c>
      <c r="E2274" s="3">
        <v>198.77</v>
      </c>
      <c r="F2274" s="4">
        <v>198.77</v>
      </c>
      <c r="G2274" s="1">
        <v>2019</v>
      </c>
      <c r="H2274" s="1">
        <v>5</v>
      </c>
      <c r="I2274" s="1" t="s">
        <v>91</v>
      </c>
      <c r="J2274" s="1" t="s">
        <v>207</v>
      </c>
      <c r="K2274" s="1" t="s">
        <v>20</v>
      </c>
      <c r="L2274" s="1" t="s">
        <v>93</v>
      </c>
      <c r="M2274" s="1" t="s">
        <v>208</v>
      </c>
    </row>
    <row r="2275" spans="1:16" x14ac:dyDescent="0.25">
      <c r="A2275" s="1" t="s">
        <v>3016</v>
      </c>
      <c r="B2275" s="2">
        <v>43609</v>
      </c>
      <c r="C2275" s="1" t="s">
        <v>3017</v>
      </c>
      <c r="D2275" s="3">
        <v>20</v>
      </c>
      <c r="E2275" s="3">
        <v>245.78</v>
      </c>
      <c r="F2275" s="4">
        <v>204.82</v>
      </c>
      <c r="G2275" s="1">
        <v>2019</v>
      </c>
      <c r="H2275" s="1">
        <v>5</v>
      </c>
      <c r="I2275" s="1" t="s">
        <v>34</v>
      </c>
      <c r="J2275" s="1" t="s">
        <v>237</v>
      </c>
      <c r="K2275" s="1" t="s">
        <v>20</v>
      </c>
      <c r="L2275" s="1" t="s">
        <v>36</v>
      </c>
      <c r="M2275" s="1" t="s">
        <v>238</v>
      </c>
      <c r="O2275" s="1">
        <f>F2275*23</f>
        <v>4710.8599999999997</v>
      </c>
    </row>
    <row r="2276" spans="1:16" x14ac:dyDescent="0.25">
      <c r="A2276" s="1" t="s">
        <v>831</v>
      </c>
      <c r="B2276" s="2">
        <v>43609</v>
      </c>
      <c r="C2276" s="1" t="s">
        <v>1049</v>
      </c>
      <c r="E2276" s="3">
        <v>18.75</v>
      </c>
      <c r="F2276" s="4">
        <v>18.75</v>
      </c>
      <c r="G2276" s="1">
        <v>2019</v>
      </c>
      <c r="H2276" s="1">
        <v>5</v>
      </c>
      <c r="I2276" s="1" t="s">
        <v>91</v>
      </c>
      <c r="J2276" s="1" t="s">
        <v>51</v>
      </c>
      <c r="K2276" s="1" t="s">
        <v>20</v>
      </c>
      <c r="L2276" s="1" t="s">
        <v>93</v>
      </c>
      <c r="M2276" s="1" t="s">
        <v>53</v>
      </c>
    </row>
    <row r="2277" spans="1:16" x14ac:dyDescent="0.25">
      <c r="A2277" s="1" t="s">
        <v>831</v>
      </c>
      <c r="B2277" s="2">
        <v>43609</v>
      </c>
      <c r="C2277" s="1" t="s">
        <v>1049</v>
      </c>
      <c r="E2277" s="3">
        <v>18.75</v>
      </c>
      <c r="F2277" s="4">
        <v>18.75</v>
      </c>
      <c r="G2277" s="1">
        <v>2019</v>
      </c>
      <c r="H2277" s="1">
        <v>5</v>
      </c>
      <c r="I2277" s="1" t="s">
        <v>97</v>
      </c>
      <c r="J2277" s="1" t="s">
        <v>51</v>
      </c>
      <c r="K2277" s="1" t="s">
        <v>20</v>
      </c>
      <c r="L2277" s="1" t="s">
        <v>99</v>
      </c>
      <c r="M2277" s="1" t="s">
        <v>53</v>
      </c>
    </row>
    <row r="2278" spans="1:16" x14ac:dyDescent="0.25">
      <c r="A2278" s="1" t="s">
        <v>3018</v>
      </c>
      <c r="B2278" s="2">
        <v>43612</v>
      </c>
      <c r="C2278" s="1" t="s">
        <v>29</v>
      </c>
      <c r="E2278" s="3">
        <v>61.91</v>
      </c>
      <c r="F2278" s="4">
        <v>61.91</v>
      </c>
      <c r="G2278" s="1">
        <v>2019</v>
      </c>
      <c r="H2278" s="1">
        <v>5</v>
      </c>
      <c r="I2278" s="1" t="s">
        <v>30</v>
      </c>
      <c r="J2278" s="1" t="s">
        <v>25</v>
      </c>
      <c r="K2278" s="1" t="s">
        <v>20</v>
      </c>
      <c r="L2278" s="1" t="s">
        <v>31</v>
      </c>
      <c r="M2278" s="1" t="s">
        <v>27</v>
      </c>
    </row>
    <row r="2279" spans="1:16" x14ac:dyDescent="0.25">
      <c r="A2279" s="1" t="s">
        <v>858</v>
      </c>
      <c r="B2279" s="2">
        <v>43614</v>
      </c>
      <c r="C2279" s="1" t="s">
        <v>3019</v>
      </c>
      <c r="E2279" s="3">
        <v>41.17</v>
      </c>
      <c r="F2279" s="4">
        <v>41.17</v>
      </c>
      <c r="G2279" s="1">
        <v>2019</v>
      </c>
      <c r="H2279" s="1">
        <v>5</v>
      </c>
      <c r="I2279" s="1" t="s">
        <v>86</v>
      </c>
      <c r="J2279" s="1" t="s">
        <v>35</v>
      </c>
      <c r="K2279" s="1" t="s">
        <v>20</v>
      </c>
      <c r="L2279" s="1" t="s">
        <v>87</v>
      </c>
      <c r="M2279" s="1" t="s">
        <v>37</v>
      </c>
      <c r="O2279">
        <f>F2279*78</f>
        <v>3211.26</v>
      </c>
    </row>
    <row r="2280" spans="1:16" x14ac:dyDescent="0.25">
      <c r="A2280" s="1" t="s">
        <v>852</v>
      </c>
      <c r="B2280" s="2">
        <v>43614</v>
      </c>
      <c r="C2280" s="1" t="s">
        <v>3020</v>
      </c>
      <c r="E2280" s="3">
        <v>26.27</v>
      </c>
      <c r="F2280" s="4">
        <v>26.27</v>
      </c>
      <c r="G2280" s="1">
        <v>2019</v>
      </c>
      <c r="H2280" s="1">
        <v>5</v>
      </c>
      <c r="I2280" s="1" t="s">
        <v>40</v>
      </c>
      <c r="J2280" s="1" t="s">
        <v>35</v>
      </c>
      <c r="K2280" s="1" t="s">
        <v>20</v>
      </c>
      <c r="L2280" s="1" t="s">
        <v>42</v>
      </c>
      <c r="M2280" s="1" t="s">
        <v>37</v>
      </c>
      <c r="O2280">
        <f>F2280*7</f>
        <v>183.89</v>
      </c>
    </row>
    <row r="2281" spans="1:16" x14ac:dyDescent="0.25">
      <c r="A2281" s="1" t="s">
        <v>3021</v>
      </c>
      <c r="B2281" s="2">
        <v>43614</v>
      </c>
      <c r="C2281" s="1" t="s">
        <v>3022</v>
      </c>
      <c r="D2281" s="3">
        <v>20</v>
      </c>
      <c r="E2281" s="3">
        <v>6342.48</v>
      </c>
      <c r="F2281" s="4">
        <v>5285.4</v>
      </c>
      <c r="G2281" s="1">
        <v>2019</v>
      </c>
      <c r="H2281" s="1">
        <v>5</v>
      </c>
      <c r="I2281" s="1" t="s">
        <v>56</v>
      </c>
      <c r="J2281" s="1" t="s">
        <v>177</v>
      </c>
      <c r="K2281" s="1" t="s">
        <v>20</v>
      </c>
      <c r="L2281" s="1" t="s">
        <v>57</v>
      </c>
      <c r="M2281" s="1" t="s">
        <v>178</v>
      </c>
      <c r="O2281">
        <v>4756860</v>
      </c>
    </row>
    <row r="2282" spans="1:16" x14ac:dyDescent="0.25">
      <c r="A2282" s="1" t="s">
        <v>854</v>
      </c>
      <c r="B2282" s="2">
        <v>43614</v>
      </c>
      <c r="C2282" s="1" t="s">
        <v>104</v>
      </c>
      <c r="E2282" s="3">
        <v>196.56</v>
      </c>
      <c r="F2282" s="4">
        <v>196.56</v>
      </c>
      <c r="G2282" s="1">
        <v>2019</v>
      </c>
      <c r="H2282" s="1">
        <v>5</v>
      </c>
      <c r="I2282" s="1" t="s">
        <v>91</v>
      </c>
      <c r="J2282" s="1" t="s">
        <v>98</v>
      </c>
      <c r="K2282" s="1" t="s">
        <v>20</v>
      </c>
      <c r="L2282" s="1" t="s">
        <v>93</v>
      </c>
      <c r="M2282" s="1" t="s">
        <v>100</v>
      </c>
      <c r="O2282">
        <f>F2282*178</f>
        <v>34987.68</v>
      </c>
      <c r="P2282" s="1" t="s">
        <v>3023</v>
      </c>
    </row>
    <row r="2283" spans="1:16" x14ac:dyDescent="0.25">
      <c r="A2283" s="1" t="s">
        <v>854</v>
      </c>
      <c r="B2283" s="2">
        <v>43614</v>
      </c>
      <c r="C2283" s="1" t="s">
        <v>104</v>
      </c>
      <c r="E2283" s="3">
        <v>115.92</v>
      </c>
      <c r="F2283" s="4">
        <v>115.92</v>
      </c>
      <c r="G2283" s="1">
        <v>2019</v>
      </c>
      <c r="H2283" s="1">
        <v>5</v>
      </c>
      <c r="I2283" s="1" t="s">
        <v>97</v>
      </c>
      <c r="J2283" s="1" t="s">
        <v>98</v>
      </c>
      <c r="K2283" s="1" t="s">
        <v>20</v>
      </c>
      <c r="L2283" s="1" t="s">
        <v>99</v>
      </c>
      <c r="M2283" s="1" t="s">
        <v>100</v>
      </c>
      <c r="O2283">
        <f>F2283*178</f>
        <v>20633.760000000002</v>
      </c>
    </row>
    <row r="2284" spans="1:16" x14ac:dyDescent="0.25">
      <c r="A2284" s="1" t="s">
        <v>3024</v>
      </c>
      <c r="B2284" s="2">
        <v>43614</v>
      </c>
      <c r="C2284" s="1" t="s">
        <v>3025</v>
      </c>
      <c r="D2284" s="3">
        <v>20</v>
      </c>
      <c r="E2284" s="3">
        <v>75.17</v>
      </c>
      <c r="F2284" s="4">
        <v>62.64</v>
      </c>
      <c r="G2284" s="1">
        <v>2019</v>
      </c>
      <c r="H2284" s="1">
        <v>5</v>
      </c>
      <c r="I2284" s="1" t="s">
        <v>56</v>
      </c>
      <c r="J2284" s="1" t="s">
        <v>35</v>
      </c>
      <c r="K2284" s="1" t="s">
        <v>20</v>
      </c>
      <c r="L2284" s="1" t="s">
        <v>57</v>
      </c>
      <c r="M2284" s="1" t="s">
        <v>37</v>
      </c>
    </row>
    <row r="2285" spans="1:16" x14ac:dyDescent="0.25">
      <c r="A2285" s="1" t="s">
        <v>3026</v>
      </c>
      <c r="B2285" s="2">
        <v>43614</v>
      </c>
      <c r="C2285" s="1" t="s">
        <v>3027</v>
      </c>
      <c r="E2285" s="3">
        <v>135.94999999999999</v>
      </c>
      <c r="F2285" s="4">
        <v>135.94999999999999</v>
      </c>
      <c r="G2285" s="1">
        <v>2019</v>
      </c>
      <c r="H2285" s="1">
        <v>5</v>
      </c>
      <c r="I2285" s="1" t="s">
        <v>30</v>
      </c>
      <c r="J2285" s="1" t="s">
        <v>25</v>
      </c>
      <c r="K2285" s="1" t="s">
        <v>20</v>
      </c>
      <c r="L2285" s="1" t="s">
        <v>31</v>
      </c>
      <c r="M2285" s="1" t="s">
        <v>27</v>
      </c>
    </row>
    <row r="2286" spans="1:16" x14ac:dyDescent="0.25">
      <c r="A2286" s="1" t="s">
        <v>844</v>
      </c>
      <c r="B2286" s="2">
        <v>43614</v>
      </c>
      <c r="C2286" s="1" t="s">
        <v>3028</v>
      </c>
      <c r="E2286" s="3">
        <v>189.73</v>
      </c>
      <c r="F2286" s="4">
        <v>189.73</v>
      </c>
      <c r="G2286" s="1">
        <v>2019</v>
      </c>
      <c r="H2286" s="1">
        <v>5</v>
      </c>
      <c r="I2286" s="1" t="s">
        <v>97</v>
      </c>
      <c r="J2286" s="1" t="s">
        <v>98</v>
      </c>
      <c r="K2286" s="1" t="s">
        <v>20</v>
      </c>
      <c r="L2286" s="1" t="s">
        <v>99</v>
      </c>
      <c r="M2286" s="1" t="s">
        <v>100</v>
      </c>
    </row>
    <row r="2287" spans="1:16" x14ac:dyDescent="0.25">
      <c r="A2287" s="1" t="s">
        <v>3029</v>
      </c>
      <c r="B2287" s="2">
        <v>43614</v>
      </c>
      <c r="C2287" s="1" t="s">
        <v>3030</v>
      </c>
      <c r="D2287" s="3">
        <v>20</v>
      </c>
      <c r="E2287" s="3">
        <v>743.82</v>
      </c>
      <c r="F2287" s="4">
        <v>619.85</v>
      </c>
      <c r="G2287" s="1">
        <v>2019</v>
      </c>
      <c r="H2287" s="1">
        <v>5</v>
      </c>
      <c r="I2287" s="1" t="s">
        <v>70</v>
      </c>
      <c r="J2287" s="1" t="s">
        <v>35</v>
      </c>
      <c r="K2287" s="1" t="s">
        <v>20</v>
      </c>
      <c r="L2287" s="1" t="s">
        <v>71</v>
      </c>
      <c r="M2287" s="1" t="s">
        <v>37</v>
      </c>
      <c r="O2287">
        <f>F2287*191</f>
        <v>118391.35</v>
      </c>
    </row>
    <row r="2288" spans="1:16" x14ac:dyDescent="0.25">
      <c r="A2288" s="1" t="s">
        <v>848</v>
      </c>
      <c r="B2288" s="2">
        <v>43614</v>
      </c>
      <c r="C2288" s="1" t="s">
        <v>3031</v>
      </c>
      <c r="E2288" s="3">
        <v>91.76</v>
      </c>
      <c r="F2288" s="4">
        <v>91.76</v>
      </c>
      <c r="G2288" s="1">
        <v>2019</v>
      </c>
      <c r="H2288" s="1">
        <v>5</v>
      </c>
      <c r="I2288" s="1" t="s">
        <v>219</v>
      </c>
      <c r="J2288" s="1" t="s">
        <v>35</v>
      </c>
      <c r="K2288" s="1" t="s">
        <v>20</v>
      </c>
      <c r="L2288" s="1" t="s">
        <v>220</v>
      </c>
      <c r="M2288" s="1" t="s">
        <v>37</v>
      </c>
      <c r="O2288" s="8">
        <f>F2288</f>
        <v>91.76</v>
      </c>
    </row>
    <row r="2289" spans="1:15" x14ac:dyDescent="0.25">
      <c r="A2289" s="1" t="s">
        <v>3032</v>
      </c>
      <c r="B2289" s="2">
        <v>43614</v>
      </c>
      <c r="C2289" s="1" t="s">
        <v>3033</v>
      </c>
      <c r="E2289" s="3">
        <v>338.21</v>
      </c>
      <c r="F2289" s="4">
        <v>338.21</v>
      </c>
      <c r="G2289" s="1">
        <v>2019</v>
      </c>
      <c r="H2289" s="1">
        <v>5</v>
      </c>
      <c r="I2289" s="1" t="s">
        <v>312</v>
      </c>
      <c r="J2289" s="1" t="s">
        <v>35</v>
      </c>
      <c r="K2289" s="1" t="s">
        <v>20</v>
      </c>
      <c r="L2289" s="1" t="s">
        <v>313</v>
      </c>
      <c r="M2289" s="1" t="s">
        <v>37</v>
      </c>
    </row>
    <row r="2290" spans="1:15" x14ac:dyDescent="0.25">
      <c r="A2290" s="1" t="s">
        <v>856</v>
      </c>
      <c r="B2290" s="2">
        <v>43614</v>
      </c>
      <c r="C2290" s="1" t="s">
        <v>3034</v>
      </c>
      <c r="D2290" s="3">
        <v>20</v>
      </c>
      <c r="E2290" s="3">
        <v>33.6</v>
      </c>
      <c r="F2290" s="4">
        <v>28</v>
      </c>
      <c r="G2290" s="1">
        <v>2019</v>
      </c>
      <c r="H2290" s="1">
        <v>5</v>
      </c>
      <c r="I2290" s="1" t="s">
        <v>34</v>
      </c>
      <c r="J2290" s="1" t="s">
        <v>35</v>
      </c>
      <c r="K2290" s="1" t="s">
        <v>20</v>
      </c>
      <c r="L2290" s="1" t="s">
        <v>36</v>
      </c>
      <c r="M2290" s="1" t="s">
        <v>37</v>
      </c>
    </row>
    <row r="2291" spans="1:15" x14ac:dyDescent="0.25">
      <c r="A2291" s="1" t="s">
        <v>3035</v>
      </c>
      <c r="B2291" s="2">
        <v>43619</v>
      </c>
      <c r="C2291" s="1" t="s">
        <v>85</v>
      </c>
      <c r="E2291" s="3">
        <v>530.30999999999995</v>
      </c>
      <c r="F2291" s="4">
        <v>530.30999999999995</v>
      </c>
      <c r="G2291" s="1">
        <v>2019</v>
      </c>
      <c r="H2291" s="1">
        <v>6</v>
      </c>
      <c r="I2291" s="1" t="s">
        <v>86</v>
      </c>
      <c r="J2291" s="1" t="s">
        <v>41</v>
      </c>
      <c r="K2291" s="1" t="s">
        <v>20</v>
      </c>
      <c r="L2291" s="1" t="s">
        <v>87</v>
      </c>
      <c r="M2291" s="1" t="s">
        <v>43</v>
      </c>
      <c r="O2291">
        <f t="shared" ref="O2291:O2301" si="34">F2291/1.26</f>
        <v>420.88095238095235</v>
      </c>
    </row>
    <row r="2292" spans="1:15" x14ac:dyDescent="0.25">
      <c r="A2292" s="1" t="s">
        <v>3035</v>
      </c>
      <c r="B2292" s="2">
        <v>43619</v>
      </c>
      <c r="C2292" s="1" t="s">
        <v>85</v>
      </c>
      <c r="E2292" s="3">
        <v>236.28</v>
      </c>
      <c r="F2292" s="4">
        <v>236.28</v>
      </c>
      <c r="G2292" s="1">
        <v>2019</v>
      </c>
      <c r="H2292" s="1">
        <v>6</v>
      </c>
      <c r="I2292" s="1" t="s">
        <v>86</v>
      </c>
      <c r="J2292" s="1" t="s">
        <v>41</v>
      </c>
      <c r="K2292" s="1" t="s">
        <v>20</v>
      </c>
      <c r="L2292" s="1" t="s">
        <v>87</v>
      </c>
      <c r="M2292" s="1" t="s">
        <v>43</v>
      </c>
      <c r="O2292">
        <f t="shared" si="34"/>
        <v>187.52380952380952</v>
      </c>
    </row>
    <row r="2293" spans="1:15" x14ac:dyDescent="0.25">
      <c r="A2293" s="1" t="s">
        <v>3035</v>
      </c>
      <c r="B2293" s="2">
        <v>43619</v>
      </c>
      <c r="C2293" s="1" t="s">
        <v>85</v>
      </c>
      <c r="D2293" s="3">
        <v>20</v>
      </c>
      <c r="E2293" s="3">
        <v>167.51</v>
      </c>
      <c r="F2293" s="4">
        <v>139.59</v>
      </c>
      <c r="G2293" s="1">
        <v>2019</v>
      </c>
      <c r="H2293" s="1">
        <v>6</v>
      </c>
      <c r="I2293" s="1" t="s">
        <v>34</v>
      </c>
      <c r="J2293" s="1" t="s">
        <v>41</v>
      </c>
      <c r="K2293" s="1" t="s">
        <v>20</v>
      </c>
      <c r="L2293" s="1" t="s">
        <v>36</v>
      </c>
      <c r="M2293" s="1" t="s">
        <v>43</v>
      </c>
      <c r="O2293">
        <f t="shared" si="34"/>
        <v>110.78571428571429</v>
      </c>
    </row>
    <row r="2294" spans="1:15" x14ac:dyDescent="0.25">
      <c r="A2294" s="1" t="s">
        <v>3035</v>
      </c>
      <c r="B2294" s="2">
        <v>43619</v>
      </c>
      <c r="C2294" s="1" t="s">
        <v>85</v>
      </c>
      <c r="E2294" s="3">
        <v>130.47</v>
      </c>
      <c r="F2294" s="4">
        <v>130.47</v>
      </c>
      <c r="G2294" s="1">
        <v>2019</v>
      </c>
      <c r="H2294" s="1">
        <v>6</v>
      </c>
      <c r="I2294" s="1" t="s">
        <v>86</v>
      </c>
      <c r="J2294" s="1" t="s">
        <v>41</v>
      </c>
      <c r="K2294" s="1" t="s">
        <v>20</v>
      </c>
      <c r="L2294" s="1" t="s">
        <v>87</v>
      </c>
      <c r="M2294" s="1" t="s">
        <v>43</v>
      </c>
      <c r="O2294">
        <f t="shared" si="34"/>
        <v>103.54761904761905</v>
      </c>
    </row>
    <row r="2295" spans="1:15" x14ac:dyDescent="0.25">
      <c r="A2295" s="1" t="s">
        <v>3035</v>
      </c>
      <c r="B2295" s="2">
        <v>43619</v>
      </c>
      <c r="C2295" s="1" t="s">
        <v>85</v>
      </c>
      <c r="D2295" s="3">
        <v>20</v>
      </c>
      <c r="E2295" s="3">
        <v>132.43</v>
      </c>
      <c r="F2295" s="4">
        <v>110.36</v>
      </c>
      <c r="G2295" s="1">
        <v>2019</v>
      </c>
      <c r="H2295" s="1">
        <v>6</v>
      </c>
      <c r="I2295" s="1" t="s">
        <v>34</v>
      </c>
      <c r="J2295" s="1" t="s">
        <v>41</v>
      </c>
      <c r="K2295" s="1" t="s">
        <v>20</v>
      </c>
      <c r="L2295" s="1" t="s">
        <v>36</v>
      </c>
      <c r="M2295" s="1" t="s">
        <v>43</v>
      </c>
      <c r="O2295">
        <f t="shared" si="34"/>
        <v>87.587301587301582</v>
      </c>
    </row>
    <row r="2296" spans="1:15" x14ac:dyDescent="0.25">
      <c r="A2296" s="1" t="s">
        <v>3035</v>
      </c>
      <c r="B2296" s="2">
        <v>43619</v>
      </c>
      <c r="C2296" s="1" t="s">
        <v>85</v>
      </c>
      <c r="E2296" s="3">
        <v>97.13</v>
      </c>
      <c r="F2296" s="4">
        <v>97.13</v>
      </c>
      <c r="G2296" s="1">
        <v>2019</v>
      </c>
      <c r="H2296" s="1">
        <v>6</v>
      </c>
      <c r="I2296" s="1" t="s">
        <v>86</v>
      </c>
      <c r="J2296" s="1" t="s">
        <v>41</v>
      </c>
      <c r="K2296" s="1" t="s">
        <v>20</v>
      </c>
      <c r="L2296" s="1" t="s">
        <v>87</v>
      </c>
      <c r="M2296" s="1" t="s">
        <v>43</v>
      </c>
      <c r="O2296">
        <f t="shared" si="34"/>
        <v>77.087301587301582</v>
      </c>
    </row>
    <row r="2297" spans="1:15" x14ac:dyDescent="0.25">
      <c r="A2297" s="1" t="s">
        <v>3035</v>
      </c>
      <c r="B2297" s="2">
        <v>43619</v>
      </c>
      <c r="C2297" s="1" t="s">
        <v>85</v>
      </c>
      <c r="E2297" s="3">
        <v>94.1</v>
      </c>
      <c r="F2297" s="4">
        <v>94.1</v>
      </c>
      <c r="G2297" s="1">
        <v>2019</v>
      </c>
      <c r="H2297" s="1">
        <v>6</v>
      </c>
      <c r="I2297" s="1" t="s">
        <v>86</v>
      </c>
      <c r="J2297" s="1" t="s">
        <v>41</v>
      </c>
      <c r="K2297" s="1" t="s">
        <v>20</v>
      </c>
      <c r="L2297" s="1" t="s">
        <v>87</v>
      </c>
      <c r="M2297" s="1" t="s">
        <v>43</v>
      </c>
      <c r="O2297">
        <f t="shared" si="34"/>
        <v>74.682539682539684</v>
      </c>
    </row>
    <row r="2298" spans="1:15" x14ac:dyDescent="0.25">
      <c r="A2298" s="1" t="s">
        <v>868</v>
      </c>
      <c r="B2298" s="2">
        <v>43619</v>
      </c>
      <c r="C2298" s="1" t="s">
        <v>85</v>
      </c>
      <c r="D2298" s="3">
        <v>20</v>
      </c>
      <c r="E2298" s="3">
        <v>86.79</v>
      </c>
      <c r="F2298" s="4">
        <v>72.319999999999993</v>
      </c>
      <c r="G2298" s="1">
        <v>2019</v>
      </c>
      <c r="H2298" s="1">
        <v>6</v>
      </c>
      <c r="I2298" s="1" t="s">
        <v>70</v>
      </c>
      <c r="J2298" s="1" t="s">
        <v>41</v>
      </c>
      <c r="K2298" s="1" t="s">
        <v>20</v>
      </c>
      <c r="L2298" s="1" t="s">
        <v>71</v>
      </c>
      <c r="M2298" s="1" t="s">
        <v>43</v>
      </c>
      <c r="O2298">
        <f t="shared" si="34"/>
        <v>57.396825396825392</v>
      </c>
    </row>
    <row r="2299" spans="1:15" x14ac:dyDescent="0.25">
      <c r="A2299" s="1" t="s">
        <v>3035</v>
      </c>
      <c r="B2299" s="2">
        <v>43619</v>
      </c>
      <c r="C2299" s="1" t="s">
        <v>85</v>
      </c>
      <c r="E2299" s="3">
        <v>67.8</v>
      </c>
      <c r="F2299" s="4">
        <v>67.8</v>
      </c>
      <c r="G2299" s="1">
        <v>2019</v>
      </c>
      <c r="H2299" s="1">
        <v>6</v>
      </c>
      <c r="I2299" s="1" t="s">
        <v>86</v>
      </c>
      <c r="J2299" s="1" t="s">
        <v>41</v>
      </c>
      <c r="K2299" s="1" t="s">
        <v>20</v>
      </c>
      <c r="L2299" s="1" t="s">
        <v>87</v>
      </c>
      <c r="M2299" s="1" t="s">
        <v>43</v>
      </c>
      <c r="O2299">
        <f t="shared" si="34"/>
        <v>53.80952380952381</v>
      </c>
    </row>
    <row r="2300" spans="1:15" x14ac:dyDescent="0.25">
      <c r="A2300" s="1" t="s">
        <v>3035</v>
      </c>
      <c r="B2300" s="2">
        <v>43619</v>
      </c>
      <c r="C2300" s="1" t="s">
        <v>85</v>
      </c>
      <c r="D2300" s="3">
        <v>20</v>
      </c>
      <c r="E2300" s="3">
        <v>80.010000000000005</v>
      </c>
      <c r="F2300" s="4">
        <v>66.67</v>
      </c>
      <c r="G2300" s="1">
        <v>2019</v>
      </c>
      <c r="H2300" s="1">
        <v>6</v>
      </c>
      <c r="I2300" s="1" t="s">
        <v>56</v>
      </c>
      <c r="J2300" s="1" t="s">
        <v>41</v>
      </c>
      <c r="K2300" s="1" t="s">
        <v>20</v>
      </c>
      <c r="L2300" s="1" t="s">
        <v>57</v>
      </c>
      <c r="M2300" s="1" t="s">
        <v>43</v>
      </c>
      <c r="O2300">
        <f t="shared" si="34"/>
        <v>52.912698412698411</v>
      </c>
    </row>
    <row r="2301" spans="1:15" x14ac:dyDescent="0.25">
      <c r="A2301" s="1" t="s">
        <v>863</v>
      </c>
      <c r="B2301" s="2">
        <v>43619</v>
      </c>
      <c r="C2301" s="1" t="s">
        <v>85</v>
      </c>
      <c r="E2301" s="3">
        <v>50.45</v>
      </c>
      <c r="F2301" s="4">
        <v>50.45</v>
      </c>
      <c r="G2301" s="1">
        <v>2019</v>
      </c>
      <c r="H2301" s="1">
        <v>6</v>
      </c>
      <c r="I2301" s="1" t="s">
        <v>40</v>
      </c>
      <c r="J2301" s="1" t="s">
        <v>41</v>
      </c>
      <c r="K2301" s="1" t="s">
        <v>20</v>
      </c>
      <c r="L2301" s="1" t="s">
        <v>42</v>
      </c>
      <c r="M2301" s="1" t="s">
        <v>43</v>
      </c>
      <c r="O2301">
        <f t="shared" si="34"/>
        <v>40.039682539682545</v>
      </c>
    </row>
    <row r="2302" spans="1:15" x14ac:dyDescent="0.25">
      <c r="A2302" s="1" t="s">
        <v>3036</v>
      </c>
      <c r="B2302" s="2">
        <v>43619</v>
      </c>
      <c r="C2302" s="1" t="s">
        <v>3037</v>
      </c>
      <c r="E2302" s="3">
        <v>230</v>
      </c>
      <c r="F2302" s="4">
        <v>230</v>
      </c>
      <c r="G2302" s="1">
        <v>2019</v>
      </c>
      <c r="H2302" s="1">
        <v>6</v>
      </c>
      <c r="I2302" s="1" t="s">
        <v>134</v>
      </c>
      <c r="J2302" s="1" t="s">
        <v>144</v>
      </c>
      <c r="K2302" s="1" t="s">
        <v>20</v>
      </c>
      <c r="L2302" s="1" t="s">
        <v>135</v>
      </c>
      <c r="M2302" s="1" t="s">
        <v>145</v>
      </c>
    </row>
    <row r="2303" spans="1:15" x14ac:dyDescent="0.25">
      <c r="A2303" s="1" t="s">
        <v>869</v>
      </c>
      <c r="B2303" s="2">
        <v>43619</v>
      </c>
      <c r="C2303" s="1" t="s">
        <v>3038</v>
      </c>
      <c r="E2303" s="3">
        <v>35.68</v>
      </c>
      <c r="F2303" s="4">
        <v>35.68</v>
      </c>
      <c r="G2303" s="1">
        <v>2019</v>
      </c>
      <c r="H2303" s="1">
        <v>6</v>
      </c>
      <c r="I2303" s="1" t="s">
        <v>150</v>
      </c>
      <c r="J2303" s="1" t="s">
        <v>51</v>
      </c>
      <c r="K2303" s="1" t="s">
        <v>20</v>
      </c>
      <c r="L2303" s="1" t="s">
        <v>151</v>
      </c>
      <c r="M2303" s="1" t="s">
        <v>53</v>
      </c>
      <c r="O2303">
        <f>F2303*5.3</f>
        <v>189.10399999999998</v>
      </c>
    </row>
    <row r="2304" spans="1:15" x14ac:dyDescent="0.25">
      <c r="A2304" s="1" t="s">
        <v>864</v>
      </c>
      <c r="B2304" s="2">
        <v>43619</v>
      </c>
      <c r="C2304" s="1" t="s">
        <v>3039</v>
      </c>
      <c r="E2304" s="3">
        <v>9.66</v>
      </c>
      <c r="F2304" s="4">
        <v>9.66</v>
      </c>
      <c r="G2304" s="1">
        <v>2019</v>
      </c>
      <c r="H2304" s="1">
        <v>6</v>
      </c>
      <c r="I2304" s="1" t="s">
        <v>138</v>
      </c>
      <c r="J2304" s="1" t="s">
        <v>35</v>
      </c>
      <c r="K2304" s="1" t="s">
        <v>20</v>
      </c>
      <c r="L2304" s="1" t="s">
        <v>139</v>
      </c>
      <c r="M2304" s="1" t="s">
        <v>37</v>
      </c>
    </row>
    <row r="2305" spans="1:15" x14ac:dyDescent="0.25">
      <c r="A2305" s="1" t="s">
        <v>872</v>
      </c>
      <c r="B2305" s="2">
        <v>43619</v>
      </c>
      <c r="C2305" s="1" t="s">
        <v>3040</v>
      </c>
      <c r="E2305" s="3">
        <v>38.4</v>
      </c>
      <c r="F2305" s="4">
        <v>38.4</v>
      </c>
      <c r="G2305" s="1">
        <v>2019</v>
      </c>
      <c r="H2305" s="1">
        <v>6</v>
      </c>
      <c r="I2305" s="1" t="s">
        <v>18</v>
      </c>
      <c r="J2305" s="1" t="s">
        <v>51</v>
      </c>
      <c r="K2305" s="1" t="s">
        <v>20</v>
      </c>
      <c r="L2305" s="1" t="s">
        <v>21</v>
      </c>
      <c r="M2305" s="1" t="s">
        <v>53</v>
      </c>
    </row>
    <row r="2306" spans="1:15" x14ac:dyDescent="0.25">
      <c r="A2306" s="1" t="s">
        <v>3035</v>
      </c>
      <c r="B2306" s="2">
        <v>43619</v>
      </c>
      <c r="C2306" s="1" t="s">
        <v>368</v>
      </c>
      <c r="E2306" s="3">
        <v>50.02</v>
      </c>
      <c r="F2306" s="4">
        <v>50.02</v>
      </c>
      <c r="G2306" s="1">
        <v>2019</v>
      </c>
      <c r="H2306" s="1">
        <v>6</v>
      </c>
      <c r="I2306" s="1" t="s">
        <v>86</v>
      </c>
      <c r="J2306" s="1" t="s">
        <v>369</v>
      </c>
      <c r="K2306" s="1" t="s">
        <v>20</v>
      </c>
      <c r="L2306" s="1" t="s">
        <v>87</v>
      </c>
      <c r="M2306" s="1" t="s">
        <v>370</v>
      </c>
      <c r="O2306">
        <f>F2306*120</f>
        <v>6002.4000000000005</v>
      </c>
    </row>
    <row r="2307" spans="1:15" x14ac:dyDescent="0.25">
      <c r="A2307" s="1" t="s">
        <v>3041</v>
      </c>
      <c r="B2307" s="2">
        <v>43619</v>
      </c>
      <c r="C2307" s="1" t="s">
        <v>3042</v>
      </c>
      <c r="E2307" s="3">
        <v>52.8</v>
      </c>
      <c r="F2307" s="4">
        <v>52.8</v>
      </c>
      <c r="G2307" s="1">
        <v>2019</v>
      </c>
      <c r="H2307" s="1">
        <v>6</v>
      </c>
      <c r="I2307" s="1" t="s">
        <v>704</v>
      </c>
      <c r="J2307" s="1" t="s">
        <v>35</v>
      </c>
      <c r="K2307" s="1" t="s">
        <v>20</v>
      </c>
      <c r="L2307" s="1" t="s">
        <v>705</v>
      </c>
      <c r="M2307" s="1" t="s">
        <v>37</v>
      </c>
    </row>
    <row r="2308" spans="1:15" x14ac:dyDescent="0.25">
      <c r="A2308" s="1" t="s">
        <v>870</v>
      </c>
      <c r="B2308" s="2">
        <v>43619</v>
      </c>
      <c r="C2308" s="1" t="s">
        <v>3043</v>
      </c>
      <c r="E2308" s="3">
        <v>490</v>
      </c>
      <c r="F2308" s="4">
        <v>490</v>
      </c>
      <c r="G2308" s="1">
        <v>2019</v>
      </c>
      <c r="H2308" s="1">
        <v>6</v>
      </c>
      <c r="I2308" s="1" t="s">
        <v>704</v>
      </c>
      <c r="J2308" s="1" t="s">
        <v>212</v>
      </c>
      <c r="K2308" s="1" t="s">
        <v>20</v>
      </c>
      <c r="L2308" s="1" t="s">
        <v>705</v>
      </c>
      <c r="M2308" s="1" t="s">
        <v>214</v>
      </c>
      <c r="O2308">
        <f>F2308*400</f>
        <v>196000</v>
      </c>
    </row>
    <row r="2309" spans="1:15" x14ac:dyDescent="0.25">
      <c r="A2309" s="1" t="s">
        <v>870</v>
      </c>
      <c r="B2309" s="2">
        <v>43619</v>
      </c>
      <c r="C2309" s="1" t="s">
        <v>3044</v>
      </c>
      <c r="E2309" s="3">
        <v>490</v>
      </c>
      <c r="F2309" s="4">
        <v>490</v>
      </c>
      <c r="G2309" s="1">
        <v>2019</v>
      </c>
      <c r="H2309" s="1">
        <v>6</v>
      </c>
      <c r="I2309" s="1" t="s">
        <v>312</v>
      </c>
      <c r="J2309" s="1" t="s">
        <v>35</v>
      </c>
      <c r="K2309" s="1" t="s">
        <v>20</v>
      </c>
      <c r="L2309" s="1" t="s">
        <v>313</v>
      </c>
      <c r="M2309" s="1" t="s">
        <v>37</v>
      </c>
      <c r="O2309">
        <f>F2309*400</f>
        <v>196000</v>
      </c>
    </row>
    <row r="2310" spans="1:15" x14ac:dyDescent="0.25">
      <c r="A2310" s="1" t="s">
        <v>3045</v>
      </c>
      <c r="B2310" s="2">
        <v>43619</v>
      </c>
      <c r="C2310" s="1" t="s">
        <v>3046</v>
      </c>
      <c r="D2310" s="3">
        <v>20</v>
      </c>
      <c r="E2310" s="3">
        <v>135</v>
      </c>
      <c r="F2310" s="4">
        <v>112.5</v>
      </c>
      <c r="G2310" s="1">
        <v>2019</v>
      </c>
      <c r="H2310" s="1">
        <v>6</v>
      </c>
      <c r="I2310" s="1" t="s">
        <v>70</v>
      </c>
      <c r="J2310" s="1" t="s">
        <v>35</v>
      </c>
      <c r="K2310" s="1" t="s">
        <v>20</v>
      </c>
      <c r="L2310" s="1" t="s">
        <v>71</v>
      </c>
      <c r="M2310" s="1" t="s">
        <v>37</v>
      </c>
    </row>
    <row r="2311" spans="1:15" x14ac:dyDescent="0.25">
      <c r="A2311" s="1" t="s">
        <v>3035</v>
      </c>
      <c r="B2311" s="2">
        <v>43619</v>
      </c>
      <c r="C2311" s="1" t="s">
        <v>59</v>
      </c>
      <c r="E2311" s="3">
        <v>64.86</v>
      </c>
      <c r="F2311" s="4">
        <v>64.86</v>
      </c>
      <c r="G2311" s="1">
        <v>2019</v>
      </c>
      <c r="H2311" s="1">
        <v>6</v>
      </c>
      <c r="I2311" s="1" t="s">
        <v>86</v>
      </c>
      <c r="J2311" s="1" t="s">
        <v>41</v>
      </c>
      <c r="K2311" s="1" t="s">
        <v>20</v>
      </c>
      <c r="L2311" s="1" t="s">
        <v>87</v>
      </c>
      <c r="M2311" s="1" t="s">
        <v>43</v>
      </c>
    </row>
    <row r="2312" spans="1:15" x14ac:dyDescent="0.25">
      <c r="A2312" s="1" t="s">
        <v>3047</v>
      </c>
      <c r="B2312" s="2">
        <v>43620</v>
      </c>
      <c r="C2312" s="1" t="s">
        <v>3048</v>
      </c>
      <c r="E2312" s="3">
        <v>183.4</v>
      </c>
      <c r="F2312" s="4">
        <v>183.4</v>
      </c>
      <c r="G2312" s="1">
        <v>2019</v>
      </c>
      <c r="H2312" s="1">
        <v>6</v>
      </c>
      <c r="I2312" s="1" t="s">
        <v>18</v>
      </c>
      <c r="J2312" s="1" t="s">
        <v>119</v>
      </c>
      <c r="K2312" s="1" t="s">
        <v>20</v>
      </c>
      <c r="L2312" s="1" t="s">
        <v>21</v>
      </c>
      <c r="M2312" s="1" t="s">
        <v>120</v>
      </c>
    </row>
    <row r="2313" spans="1:15" x14ac:dyDescent="0.25">
      <c r="A2313" s="1" t="s">
        <v>883</v>
      </c>
      <c r="B2313" s="2">
        <v>43620</v>
      </c>
      <c r="C2313" s="1" t="s">
        <v>3048</v>
      </c>
      <c r="E2313" s="3">
        <v>1409.7</v>
      </c>
      <c r="F2313" s="4">
        <v>1409.7</v>
      </c>
      <c r="G2313" s="1">
        <v>2019</v>
      </c>
      <c r="H2313" s="1">
        <v>6</v>
      </c>
      <c r="I2313" s="1" t="s">
        <v>18</v>
      </c>
      <c r="J2313" s="1" t="s">
        <v>119</v>
      </c>
      <c r="K2313" s="1" t="s">
        <v>20</v>
      </c>
      <c r="L2313" s="1" t="s">
        <v>21</v>
      </c>
      <c r="M2313" s="1" t="s">
        <v>120</v>
      </c>
    </row>
    <row r="2314" spans="1:15" x14ac:dyDescent="0.25">
      <c r="A2314" s="1" t="s">
        <v>924</v>
      </c>
      <c r="B2314" s="2">
        <v>43628</v>
      </c>
      <c r="C2314" s="1" t="s">
        <v>29</v>
      </c>
      <c r="E2314" s="3">
        <v>25.02</v>
      </c>
      <c r="F2314" s="4">
        <v>25.02</v>
      </c>
      <c r="G2314" s="1">
        <v>2019</v>
      </c>
      <c r="H2314" s="1">
        <v>6</v>
      </c>
      <c r="I2314" s="1" t="s">
        <v>30</v>
      </c>
      <c r="J2314" s="1" t="s">
        <v>25</v>
      </c>
      <c r="K2314" s="1" t="s">
        <v>20</v>
      </c>
      <c r="L2314" s="1" t="s">
        <v>31</v>
      </c>
      <c r="M2314" s="1" t="s">
        <v>27</v>
      </c>
    </row>
    <row r="2315" spans="1:15" x14ac:dyDescent="0.25">
      <c r="A2315" s="1" t="s">
        <v>3049</v>
      </c>
      <c r="B2315" s="2">
        <v>43629</v>
      </c>
      <c r="C2315" s="1" t="s">
        <v>3050</v>
      </c>
      <c r="D2315" s="3">
        <v>20</v>
      </c>
      <c r="E2315" s="3">
        <v>226.2</v>
      </c>
      <c r="F2315" s="4">
        <v>188.5</v>
      </c>
      <c r="G2315" s="1">
        <v>2019</v>
      </c>
      <c r="H2315" s="1">
        <v>6</v>
      </c>
      <c r="I2315" s="1" t="s">
        <v>134</v>
      </c>
      <c r="J2315" s="1" t="s">
        <v>144</v>
      </c>
      <c r="K2315" s="1" t="s">
        <v>20</v>
      </c>
      <c r="L2315" s="1" t="s">
        <v>135</v>
      </c>
      <c r="M2315" s="1" t="s">
        <v>145</v>
      </c>
    </row>
    <row r="2316" spans="1:15" x14ac:dyDescent="0.25">
      <c r="A2316" s="1" t="s">
        <v>970</v>
      </c>
      <c r="B2316" s="2">
        <v>43629</v>
      </c>
      <c r="C2316" s="1" t="s">
        <v>3051</v>
      </c>
      <c r="E2316" s="3">
        <v>844.8</v>
      </c>
      <c r="F2316" s="4">
        <v>844.8</v>
      </c>
      <c r="G2316" s="1">
        <v>2019</v>
      </c>
      <c r="H2316" s="1">
        <v>6</v>
      </c>
      <c r="I2316" s="1" t="s">
        <v>86</v>
      </c>
      <c r="J2316" s="1" t="s">
        <v>41</v>
      </c>
      <c r="K2316" s="1" t="s">
        <v>20</v>
      </c>
      <c r="L2316" s="1" t="s">
        <v>87</v>
      </c>
      <c r="M2316" s="1" t="s">
        <v>43</v>
      </c>
    </row>
    <row r="2317" spans="1:15" x14ac:dyDescent="0.25">
      <c r="A2317" s="1" t="s">
        <v>3052</v>
      </c>
      <c r="B2317" s="2">
        <v>43629</v>
      </c>
      <c r="C2317" s="1" t="s">
        <v>3053</v>
      </c>
      <c r="D2317" s="3">
        <v>20</v>
      </c>
      <c r="E2317" s="3">
        <v>740.3</v>
      </c>
      <c r="F2317" s="4">
        <v>616.91999999999996</v>
      </c>
      <c r="G2317" s="1">
        <v>2019</v>
      </c>
      <c r="H2317" s="1">
        <v>6</v>
      </c>
      <c r="I2317" s="1" t="s">
        <v>56</v>
      </c>
      <c r="J2317" s="1" t="s">
        <v>177</v>
      </c>
      <c r="K2317" s="1" t="s">
        <v>20</v>
      </c>
      <c r="L2317" s="1" t="s">
        <v>57</v>
      </c>
      <c r="M2317" s="1" t="s">
        <v>178</v>
      </c>
      <c r="O2317">
        <f>F2317*19.4</f>
        <v>11968.247999999998</v>
      </c>
    </row>
    <row r="2318" spans="1:15" x14ac:dyDescent="0.25">
      <c r="A2318" s="1" t="s">
        <v>3054</v>
      </c>
      <c r="B2318" s="2">
        <v>43629</v>
      </c>
      <c r="C2318" s="1" t="s">
        <v>199</v>
      </c>
      <c r="E2318" s="3">
        <v>101.4</v>
      </c>
      <c r="F2318" s="4">
        <v>101.4</v>
      </c>
      <c r="G2318" s="1">
        <v>2019</v>
      </c>
      <c r="H2318" s="1">
        <v>6</v>
      </c>
      <c r="I2318" s="1" t="s">
        <v>111</v>
      </c>
      <c r="J2318" s="1" t="s">
        <v>98</v>
      </c>
      <c r="K2318" s="1" t="s">
        <v>20</v>
      </c>
      <c r="L2318" s="1" t="s">
        <v>112</v>
      </c>
      <c r="M2318" s="1" t="s">
        <v>100</v>
      </c>
      <c r="O2318">
        <f>F2318*243</f>
        <v>24640.2</v>
      </c>
    </row>
    <row r="2319" spans="1:15" x14ac:dyDescent="0.25">
      <c r="A2319" s="1" t="s">
        <v>3054</v>
      </c>
      <c r="B2319" s="2">
        <v>43629</v>
      </c>
      <c r="C2319" s="1" t="s">
        <v>3055</v>
      </c>
      <c r="D2319" s="3">
        <v>20</v>
      </c>
      <c r="E2319" s="3">
        <v>137.52000000000001</v>
      </c>
      <c r="F2319" s="4">
        <v>114.6</v>
      </c>
      <c r="G2319" s="1">
        <v>2019</v>
      </c>
      <c r="H2319" s="1">
        <v>6</v>
      </c>
      <c r="I2319" s="1" t="s">
        <v>111</v>
      </c>
      <c r="J2319" s="1" t="s">
        <v>98</v>
      </c>
      <c r="K2319" s="1" t="s">
        <v>20</v>
      </c>
      <c r="L2319" s="1" t="s">
        <v>112</v>
      </c>
      <c r="M2319" s="1" t="s">
        <v>100</v>
      </c>
      <c r="O2319">
        <f>F2319*243</f>
        <v>27847.8</v>
      </c>
    </row>
    <row r="2320" spans="1:15" x14ac:dyDescent="0.25">
      <c r="A2320" s="1" t="s">
        <v>3056</v>
      </c>
      <c r="B2320" s="2">
        <v>43629</v>
      </c>
      <c r="C2320" s="1" t="s">
        <v>2343</v>
      </c>
      <c r="D2320" s="3">
        <v>20</v>
      </c>
      <c r="E2320" s="3">
        <v>276.75</v>
      </c>
      <c r="F2320" s="4">
        <v>230.62</v>
      </c>
      <c r="G2320" s="1">
        <v>2019</v>
      </c>
      <c r="H2320" s="1">
        <v>6</v>
      </c>
      <c r="I2320" s="1" t="s">
        <v>56</v>
      </c>
      <c r="J2320" s="1" t="s">
        <v>35</v>
      </c>
      <c r="K2320" s="1" t="s">
        <v>20</v>
      </c>
      <c r="L2320" s="1" t="s">
        <v>57</v>
      </c>
      <c r="M2320" s="1" t="s">
        <v>37</v>
      </c>
      <c r="O2320">
        <f>F2320*4.812</f>
        <v>1109.7434400000002</v>
      </c>
    </row>
    <row r="2321" spans="1:15" x14ac:dyDescent="0.25">
      <c r="A2321" s="1" t="s">
        <v>3057</v>
      </c>
      <c r="B2321" s="2">
        <v>43629</v>
      </c>
      <c r="C2321" s="1" t="s">
        <v>3058</v>
      </c>
      <c r="D2321" s="3">
        <v>20</v>
      </c>
      <c r="E2321" s="3">
        <v>348.62</v>
      </c>
      <c r="F2321" s="4">
        <v>290.52</v>
      </c>
      <c r="G2321" s="1">
        <v>2019</v>
      </c>
      <c r="H2321" s="1">
        <v>6</v>
      </c>
      <c r="I2321" s="1" t="s">
        <v>134</v>
      </c>
      <c r="J2321" s="1" t="s">
        <v>144</v>
      </c>
      <c r="K2321" s="1" t="s">
        <v>20</v>
      </c>
      <c r="L2321" s="1" t="s">
        <v>135</v>
      </c>
      <c r="M2321" s="1" t="s">
        <v>145</v>
      </c>
      <c r="O2321">
        <f>F2321*93</f>
        <v>27018.359999999997</v>
      </c>
    </row>
    <row r="2322" spans="1:15" x14ac:dyDescent="0.25">
      <c r="A2322" s="1" t="s">
        <v>942</v>
      </c>
      <c r="B2322" s="2">
        <v>43629</v>
      </c>
      <c r="C2322" s="1" t="s">
        <v>3059</v>
      </c>
      <c r="E2322" s="3">
        <v>88</v>
      </c>
      <c r="F2322" s="4">
        <v>88</v>
      </c>
      <c r="G2322" s="1">
        <v>2019</v>
      </c>
      <c r="H2322" s="1">
        <v>6</v>
      </c>
      <c r="I2322" s="1" t="s">
        <v>91</v>
      </c>
      <c r="J2322" s="1" t="s">
        <v>207</v>
      </c>
      <c r="K2322" s="1" t="s">
        <v>20</v>
      </c>
      <c r="L2322" s="1" t="s">
        <v>93</v>
      </c>
      <c r="M2322" s="1" t="s">
        <v>208</v>
      </c>
      <c r="O2322">
        <f>F2322*350</f>
        <v>30800</v>
      </c>
    </row>
    <row r="2323" spans="1:15" x14ac:dyDescent="0.25">
      <c r="A2323" s="1" t="s">
        <v>3060</v>
      </c>
      <c r="B2323" s="2">
        <v>43629</v>
      </c>
      <c r="C2323" s="1" t="s">
        <v>3061</v>
      </c>
      <c r="D2323" s="3">
        <v>20</v>
      </c>
      <c r="E2323" s="3">
        <v>14.22</v>
      </c>
      <c r="F2323" s="4">
        <v>11.85</v>
      </c>
      <c r="G2323" s="1">
        <v>2019</v>
      </c>
      <c r="H2323" s="1">
        <v>6</v>
      </c>
      <c r="I2323" s="1" t="s">
        <v>34</v>
      </c>
      <c r="J2323" s="1" t="s">
        <v>35</v>
      </c>
      <c r="K2323" s="1" t="s">
        <v>20</v>
      </c>
      <c r="L2323" s="1" t="s">
        <v>36</v>
      </c>
      <c r="M2323" s="1" t="s">
        <v>37</v>
      </c>
    </row>
    <row r="2324" spans="1:15" x14ac:dyDescent="0.25">
      <c r="A2324" s="1" t="s">
        <v>3062</v>
      </c>
      <c r="B2324" s="2">
        <v>43629</v>
      </c>
      <c r="C2324" s="1" t="s">
        <v>3063</v>
      </c>
      <c r="E2324" s="3">
        <v>162.72999999999999</v>
      </c>
      <c r="F2324" s="4">
        <v>162.72999999999999</v>
      </c>
      <c r="G2324" s="1">
        <v>2019</v>
      </c>
      <c r="H2324" s="1">
        <v>6</v>
      </c>
      <c r="I2324" s="1" t="s">
        <v>91</v>
      </c>
      <c r="J2324" s="1" t="s">
        <v>207</v>
      </c>
      <c r="K2324" s="1" t="s">
        <v>20</v>
      </c>
      <c r="L2324" s="1" t="s">
        <v>93</v>
      </c>
      <c r="M2324" s="1" t="s">
        <v>208</v>
      </c>
    </row>
    <row r="2325" spans="1:15" x14ac:dyDescent="0.25">
      <c r="A2325" s="1" t="s">
        <v>3064</v>
      </c>
      <c r="B2325" s="2">
        <v>43629</v>
      </c>
      <c r="C2325" s="1" t="s">
        <v>3065</v>
      </c>
      <c r="E2325" s="3">
        <v>144.9</v>
      </c>
      <c r="F2325" s="4">
        <v>144.9</v>
      </c>
      <c r="G2325" s="1">
        <v>2019</v>
      </c>
      <c r="H2325" s="1">
        <v>6</v>
      </c>
      <c r="I2325" s="1" t="s">
        <v>97</v>
      </c>
      <c r="J2325" s="1" t="s">
        <v>144</v>
      </c>
      <c r="K2325" s="1" t="s">
        <v>20</v>
      </c>
      <c r="L2325" s="1" t="s">
        <v>99</v>
      </c>
      <c r="M2325" s="1" t="s">
        <v>145</v>
      </c>
    </row>
    <row r="2326" spans="1:15" x14ac:dyDescent="0.25">
      <c r="A2326" s="1" t="s">
        <v>3066</v>
      </c>
      <c r="B2326" s="2">
        <v>43629</v>
      </c>
      <c r="C2326" s="1" t="s">
        <v>3067</v>
      </c>
      <c r="E2326" s="3">
        <v>165.36</v>
      </c>
      <c r="F2326" s="4">
        <v>165.36</v>
      </c>
      <c r="G2326" s="1">
        <v>2019</v>
      </c>
      <c r="H2326" s="1">
        <v>6</v>
      </c>
      <c r="I2326" s="1" t="s">
        <v>91</v>
      </c>
      <c r="J2326" s="1" t="s">
        <v>51</v>
      </c>
      <c r="K2326" s="1" t="s">
        <v>20</v>
      </c>
      <c r="L2326" s="1" t="s">
        <v>93</v>
      </c>
      <c r="M2326" s="1" t="s">
        <v>53</v>
      </c>
    </row>
    <row r="2327" spans="1:15" x14ac:dyDescent="0.25">
      <c r="A2327" s="1" t="s">
        <v>3068</v>
      </c>
      <c r="B2327" s="2">
        <v>43629</v>
      </c>
      <c r="C2327" s="1" t="s">
        <v>3069</v>
      </c>
      <c r="E2327" s="3">
        <v>217.5</v>
      </c>
      <c r="F2327" s="4">
        <v>217.5</v>
      </c>
      <c r="G2327" s="1">
        <v>2019</v>
      </c>
      <c r="H2327" s="1">
        <v>6</v>
      </c>
      <c r="I2327" s="1" t="s">
        <v>91</v>
      </c>
      <c r="J2327" s="1" t="s">
        <v>207</v>
      </c>
      <c r="K2327" s="1" t="s">
        <v>20</v>
      </c>
      <c r="L2327" s="1" t="s">
        <v>93</v>
      </c>
      <c r="M2327" s="1" t="s">
        <v>208</v>
      </c>
    </row>
    <row r="2328" spans="1:15" x14ac:dyDescent="0.25">
      <c r="A2328" s="1" t="s">
        <v>3070</v>
      </c>
      <c r="B2328" s="2">
        <v>43629</v>
      </c>
      <c r="C2328" s="1" t="s">
        <v>3071</v>
      </c>
      <c r="E2328" s="3">
        <v>14.7</v>
      </c>
      <c r="F2328" s="4">
        <v>14.7</v>
      </c>
      <c r="G2328" s="1">
        <v>2019</v>
      </c>
      <c r="H2328" s="1">
        <v>6</v>
      </c>
      <c r="I2328" s="1" t="s">
        <v>97</v>
      </c>
      <c r="J2328" s="1" t="s">
        <v>144</v>
      </c>
      <c r="K2328" s="1" t="s">
        <v>20</v>
      </c>
      <c r="L2328" s="1" t="s">
        <v>99</v>
      </c>
      <c r="M2328" s="1" t="s">
        <v>145</v>
      </c>
      <c r="O2328">
        <f>F2328*20</f>
        <v>294</v>
      </c>
    </row>
    <row r="2329" spans="1:15" x14ac:dyDescent="0.25">
      <c r="A2329" s="1" t="s">
        <v>3072</v>
      </c>
      <c r="B2329" s="2">
        <v>43629</v>
      </c>
      <c r="C2329" s="1" t="s">
        <v>3073</v>
      </c>
      <c r="E2329" s="3">
        <v>48</v>
      </c>
      <c r="F2329" s="4">
        <v>48</v>
      </c>
      <c r="G2329" s="1">
        <v>2019</v>
      </c>
      <c r="H2329" s="1">
        <v>6</v>
      </c>
      <c r="I2329" s="1" t="s">
        <v>91</v>
      </c>
      <c r="J2329" s="1" t="s">
        <v>207</v>
      </c>
      <c r="K2329" s="1" t="s">
        <v>20</v>
      </c>
      <c r="L2329" s="1" t="s">
        <v>93</v>
      </c>
      <c r="M2329" s="1" t="s">
        <v>208</v>
      </c>
    </row>
    <row r="2330" spans="1:15" x14ac:dyDescent="0.25">
      <c r="A2330" s="1" t="s">
        <v>3074</v>
      </c>
      <c r="B2330" s="2">
        <v>43629</v>
      </c>
      <c r="C2330" s="1" t="s">
        <v>3075</v>
      </c>
      <c r="E2330" s="3">
        <v>9.9600000000000009</v>
      </c>
      <c r="F2330" s="4">
        <v>9.9600000000000009</v>
      </c>
      <c r="G2330" s="1">
        <v>2019</v>
      </c>
      <c r="H2330" s="1">
        <v>6</v>
      </c>
      <c r="I2330" s="1" t="s">
        <v>150</v>
      </c>
      <c r="J2330" s="1" t="s">
        <v>51</v>
      </c>
      <c r="K2330" s="1" t="s">
        <v>20</v>
      </c>
      <c r="L2330" s="1" t="s">
        <v>151</v>
      </c>
      <c r="M2330" s="1" t="s">
        <v>53</v>
      </c>
    </row>
    <row r="2331" spans="1:15" x14ac:dyDescent="0.25">
      <c r="A2331" s="1" t="s">
        <v>3076</v>
      </c>
      <c r="B2331" s="2">
        <v>43634</v>
      </c>
      <c r="C2331" s="1" t="s">
        <v>29</v>
      </c>
      <c r="E2331" s="3">
        <v>87.24</v>
      </c>
      <c r="F2331" s="4">
        <v>87.24</v>
      </c>
      <c r="G2331" s="1">
        <v>2019</v>
      </c>
      <c r="H2331" s="1">
        <v>6</v>
      </c>
      <c r="I2331" s="1" t="s">
        <v>30</v>
      </c>
      <c r="J2331" s="1" t="s">
        <v>25</v>
      </c>
      <c r="K2331" s="1" t="s">
        <v>20</v>
      </c>
      <c r="L2331" s="1" t="s">
        <v>31</v>
      </c>
      <c r="M2331" s="1" t="s">
        <v>27</v>
      </c>
    </row>
    <row r="2332" spans="1:15" x14ac:dyDescent="0.25">
      <c r="A2332" s="1" t="s">
        <v>3077</v>
      </c>
      <c r="B2332" s="2">
        <v>43635</v>
      </c>
      <c r="C2332" s="1" t="s">
        <v>3078</v>
      </c>
      <c r="E2332" s="3">
        <v>229</v>
      </c>
      <c r="F2332" s="4">
        <v>229</v>
      </c>
      <c r="G2332" s="1">
        <v>2019</v>
      </c>
      <c r="H2332" s="1">
        <v>6</v>
      </c>
      <c r="I2332" s="1" t="s">
        <v>40</v>
      </c>
      <c r="J2332" s="1" t="s">
        <v>35</v>
      </c>
      <c r="K2332" s="1" t="s">
        <v>20</v>
      </c>
      <c r="L2332" s="1" t="s">
        <v>42</v>
      </c>
      <c r="M2332" s="1" t="s">
        <v>37</v>
      </c>
    </row>
    <row r="2333" spans="1:15" x14ac:dyDescent="0.25">
      <c r="A2333" s="1" t="s">
        <v>3079</v>
      </c>
      <c r="B2333" s="2">
        <v>43635</v>
      </c>
      <c r="C2333" s="1" t="s">
        <v>85</v>
      </c>
      <c r="E2333" s="3">
        <v>217.35</v>
      </c>
      <c r="F2333" s="4">
        <v>217.35</v>
      </c>
      <c r="G2333" s="1">
        <v>2019</v>
      </c>
      <c r="H2333" s="1">
        <v>6</v>
      </c>
      <c r="I2333" s="1" t="s">
        <v>40</v>
      </c>
      <c r="J2333" s="1" t="s">
        <v>41</v>
      </c>
      <c r="K2333" s="1" t="s">
        <v>20</v>
      </c>
      <c r="L2333" s="1" t="s">
        <v>42</v>
      </c>
      <c r="M2333" s="1" t="s">
        <v>43</v>
      </c>
      <c r="O2333">
        <f>F2333/1.26</f>
        <v>172.5</v>
      </c>
    </row>
    <row r="2334" spans="1:15" x14ac:dyDescent="0.25">
      <c r="A2334" s="1" t="s">
        <v>985</v>
      </c>
      <c r="B2334" s="2">
        <v>43635</v>
      </c>
      <c r="C2334" s="1" t="s">
        <v>85</v>
      </c>
      <c r="E2334" s="3">
        <v>161.47999999999999</v>
      </c>
      <c r="F2334" s="4">
        <v>161.47999999999999</v>
      </c>
      <c r="G2334" s="1">
        <v>2019</v>
      </c>
      <c r="H2334" s="1">
        <v>6</v>
      </c>
      <c r="I2334" s="1" t="s">
        <v>40</v>
      </c>
      <c r="J2334" s="1" t="s">
        <v>41</v>
      </c>
      <c r="K2334" s="1" t="s">
        <v>20</v>
      </c>
      <c r="L2334" s="1" t="s">
        <v>42</v>
      </c>
      <c r="M2334" s="1" t="s">
        <v>43</v>
      </c>
      <c r="O2334">
        <f>F2334/1.26</f>
        <v>128.15873015873015</v>
      </c>
    </row>
    <row r="2335" spans="1:15" x14ac:dyDescent="0.25">
      <c r="A2335" s="1" t="s">
        <v>3080</v>
      </c>
      <c r="B2335" s="2">
        <v>43635</v>
      </c>
      <c r="C2335" s="1" t="s">
        <v>3081</v>
      </c>
      <c r="E2335" s="3">
        <v>67.319999999999993</v>
      </c>
      <c r="F2335" s="4">
        <v>67.319999999999993</v>
      </c>
      <c r="G2335" s="1">
        <v>2019</v>
      </c>
      <c r="H2335" s="1">
        <v>6</v>
      </c>
      <c r="I2335" s="1" t="s">
        <v>40</v>
      </c>
      <c r="J2335" s="1" t="s">
        <v>41</v>
      </c>
      <c r="K2335" s="1" t="s">
        <v>20</v>
      </c>
      <c r="L2335" s="1" t="s">
        <v>42</v>
      </c>
      <c r="M2335" s="1" t="s">
        <v>43</v>
      </c>
      <c r="O2335">
        <f>F2335/1.26</f>
        <v>53.428571428571423</v>
      </c>
    </row>
    <row r="2336" spans="1:15" x14ac:dyDescent="0.25">
      <c r="A2336" s="1" t="s">
        <v>3082</v>
      </c>
      <c r="B2336" s="2">
        <v>43635</v>
      </c>
      <c r="C2336" s="1" t="s">
        <v>3083</v>
      </c>
      <c r="E2336" s="3">
        <v>48.12</v>
      </c>
      <c r="F2336" s="4">
        <v>48.12</v>
      </c>
      <c r="G2336" s="1">
        <v>2019</v>
      </c>
      <c r="H2336" s="1">
        <v>6</v>
      </c>
      <c r="I2336" s="1" t="s">
        <v>40</v>
      </c>
      <c r="J2336" s="1" t="s">
        <v>41</v>
      </c>
      <c r="K2336" s="1" t="s">
        <v>20</v>
      </c>
      <c r="L2336" s="1" t="s">
        <v>42</v>
      </c>
      <c r="M2336" s="1" t="s">
        <v>43</v>
      </c>
      <c r="O2336">
        <f>F2336/1.26</f>
        <v>38.19047619047619</v>
      </c>
    </row>
    <row r="2337" spans="1:15" x14ac:dyDescent="0.25">
      <c r="A2337" s="1" t="s">
        <v>3084</v>
      </c>
      <c r="B2337" s="2">
        <v>43635</v>
      </c>
      <c r="C2337" s="1" t="s">
        <v>39</v>
      </c>
      <c r="E2337" s="3">
        <v>185.23</v>
      </c>
      <c r="F2337" s="4">
        <v>185.23</v>
      </c>
      <c r="G2337" s="1">
        <v>2019</v>
      </c>
      <c r="H2337" s="1">
        <v>6</v>
      </c>
      <c r="I2337" s="1" t="s">
        <v>40</v>
      </c>
      <c r="J2337" s="1" t="s">
        <v>41</v>
      </c>
      <c r="K2337" s="1" t="s">
        <v>20</v>
      </c>
      <c r="L2337" s="1" t="s">
        <v>42</v>
      </c>
      <c r="M2337" s="1" t="s">
        <v>43</v>
      </c>
      <c r="O2337">
        <f>F2337/1.26</f>
        <v>147.00793650793651</v>
      </c>
    </row>
    <row r="2338" spans="1:15" x14ac:dyDescent="0.25">
      <c r="A2338" s="1" t="s">
        <v>3085</v>
      </c>
      <c r="B2338" s="2">
        <v>43635</v>
      </c>
      <c r="C2338" s="1" t="s">
        <v>3086</v>
      </c>
      <c r="E2338" s="3">
        <v>208.3</v>
      </c>
      <c r="F2338" s="4">
        <v>208.3</v>
      </c>
      <c r="G2338" s="1">
        <v>2019</v>
      </c>
      <c r="H2338" s="1">
        <v>6</v>
      </c>
      <c r="I2338" s="1" t="s">
        <v>30</v>
      </c>
      <c r="J2338" s="1" t="s">
        <v>25</v>
      </c>
      <c r="K2338" s="1" t="s">
        <v>20</v>
      </c>
      <c r="L2338" s="1" t="s">
        <v>31</v>
      </c>
      <c r="M2338" s="1" t="s">
        <v>27</v>
      </c>
    </row>
    <row r="2339" spans="1:15" x14ac:dyDescent="0.25">
      <c r="A2339" s="1" t="s">
        <v>3087</v>
      </c>
      <c r="B2339" s="2">
        <v>43635</v>
      </c>
      <c r="C2339" s="1" t="s">
        <v>3088</v>
      </c>
      <c r="E2339" s="3">
        <v>213.6</v>
      </c>
      <c r="F2339" s="4">
        <v>213.6</v>
      </c>
      <c r="G2339" s="1">
        <v>2019</v>
      </c>
      <c r="H2339" s="1">
        <v>6</v>
      </c>
      <c r="I2339" s="1" t="s">
        <v>40</v>
      </c>
      <c r="J2339" s="1" t="s">
        <v>35</v>
      </c>
      <c r="K2339" s="1" t="s">
        <v>20</v>
      </c>
      <c r="L2339" s="1" t="s">
        <v>42</v>
      </c>
      <c r="M2339" s="1" t="s">
        <v>37</v>
      </c>
      <c r="O2339">
        <f>F2339*5.226921047</f>
        <v>1116.4703356392001</v>
      </c>
    </row>
    <row r="2340" spans="1:15" x14ac:dyDescent="0.25">
      <c r="A2340" s="1" t="s">
        <v>3089</v>
      </c>
      <c r="B2340" s="2">
        <v>43635</v>
      </c>
      <c r="C2340" s="1" t="s">
        <v>3090</v>
      </c>
      <c r="E2340" s="3">
        <v>89.4</v>
      </c>
      <c r="F2340" s="4">
        <v>89.4</v>
      </c>
      <c r="G2340" s="1">
        <v>2019</v>
      </c>
      <c r="H2340" s="1">
        <v>6</v>
      </c>
      <c r="I2340" s="1" t="s">
        <v>40</v>
      </c>
      <c r="J2340" s="1" t="s">
        <v>35</v>
      </c>
      <c r="K2340" s="1" t="s">
        <v>20</v>
      </c>
      <c r="L2340" s="1" t="s">
        <v>42</v>
      </c>
      <c r="M2340" s="1" t="s">
        <v>37</v>
      </c>
    </row>
    <row r="2341" spans="1:15" x14ac:dyDescent="0.25">
      <c r="A2341" s="1" t="s">
        <v>3091</v>
      </c>
      <c r="B2341" s="2">
        <v>43635</v>
      </c>
      <c r="C2341" s="1" t="s">
        <v>3092</v>
      </c>
      <c r="E2341" s="3">
        <v>173.93</v>
      </c>
      <c r="F2341" s="4">
        <v>173.93</v>
      </c>
      <c r="G2341" s="1">
        <v>2019</v>
      </c>
      <c r="H2341" s="1">
        <v>6</v>
      </c>
      <c r="I2341" s="1" t="s">
        <v>40</v>
      </c>
      <c r="J2341" s="1" t="s">
        <v>35</v>
      </c>
      <c r="K2341" s="1" t="s">
        <v>20</v>
      </c>
      <c r="L2341" s="1" t="s">
        <v>42</v>
      </c>
      <c r="M2341" s="1" t="s">
        <v>37</v>
      </c>
      <c r="O2341">
        <f>F2341*7</f>
        <v>1217.51</v>
      </c>
    </row>
    <row r="2342" spans="1:15" x14ac:dyDescent="0.25">
      <c r="A2342" s="1" t="s">
        <v>3093</v>
      </c>
      <c r="B2342" s="2">
        <v>43635</v>
      </c>
      <c r="C2342" s="1" t="s">
        <v>3094</v>
      </c>
      <c r="E2342" s="3">
        <v>1180.17</v>
      </c>
      <c r="F2342" s="4">
        <v>1180.17</v>
      </c>
      <c r="G2342" s="1">
        <v>2019</v>
      </c>
      <c r="H2342" s="1">
        <v>6</v>
      </c>
      <c r="I2342" s="1" t="s">
        <v>40</v>
      </c>
      <c r="J2342" s="1" t="s">
        <v>478</v>
      </c>
      <c r="K2342" s="1" t="s">
        <v>20</v>
      </c>
      <c r="L2342" s="1" t="s">
        <v>42</v>
      </c>
      <c r="M2342" s="1" t="s">
        <v>479</v>
      </c>
      <c r="O2342">
        <v>5000000</v>
      </c>
    </row>
    <row r="2343" spans="1:15" x14ac:dyDescent="0.25">
      <c r="A2343" s="1" t="s">
        <v>988</v>
      </c>
      <c r="B2343" s="2">
        <v>43635</v>
      </c>
      <c r="C2343" s="1" t="s">
        <v>3095</v>
      </c>
      <c r="E2343" s="3">
        <v>2467.4499999999998</v>
      </c>
      <c r="F2343" s="4">
        <v>2467.4499999999998</v>
      </c>
      <c r="G2343" s="1">
        <v>2019</v>
      </c>
      <c r="H2343" s="1">
        <v>6</v>
      </c>
      <c r="I2343" s="1" t="s">
        <v>345</v>
      </c>
      <c r="J2343" s="1" t="s">
        <v>35</v>
      </c>
      <c r="K2343" s="1" t="s">
        <v>20</v>
      </c>
      <c r="L2343" s="1" t="s">
        <v>346</v>
      </c>
      <c r="M2343" s="1" t="s">
        <v>37</v>
      </c>
    </row>
    <row r="2344" spans="1:15" x14ac:dyDescent="0.25">
      <c r="A2344" s="1" t="s">
        <v>978</v>
      </c>
      <c r="B2344" s="2">
        <v>43635</v>
      </c>
      <c r="C2344" s="1" t="s">
        <v>3096</v>
      </c>
      <c r="D2344" s="3">
        <v>20</v>
      </c>
      <c r="E2344" s="3">
        <v>-67.94</v>
      </c>
      <c r="F2344" s="4">
        <v>-56.62</v>
      </c>
      <c r="G2344" s="1">
        <v>2019</v>
      </c>
      <c r="H2344" s="1">
        <v>6</v>
      </c>
      <c r="I2344" s="1" t="s">
        <v>134</v>
      </c>
      <c r="J2344" s="1" t="s">
        <v>98</v>
      </c>
      <c r="K2344" s="1" t="s">
        <v>20</v>
      </c>
      <c r="L2344" s="1" t="s">
        <v>135</v>
      </c>
      <c r="M2344" s="1" t="s">
        <v>100</v>
      </c>
    </row>
    <row r="2345" spans="1:15" x14ac:dyDescent="0.25">
      <c r="A2345" s="1" t="s">
        <v>3097</v>
      </c>
      <c r="B2345" s="2">
        <v>43635</v>
      </c>
      <c r="C2345" s="1" t="s">
        <v>3098</v>
      </c>
      <c r="D2345" s="3">
        <v>20</v>
      </c>
      <c r="E2345" s="3">
        <v>396.9</v>
      </c>
      <c r="F2345" s="4">
        <v>330.75</v>
      </c>
      <c r="G2345" s="1">
        <v>2019</v>
      </c>
      <c r="H2345" s="1">
        <v>6</v>
      </c>
      <c r="I2345" s="1" t="s">
        <v>34</v>
      </c>
      <c r="J2345" s="1" t="s">
        <v>35</v>
      </c>
      <c r="K2345" s="1" t="s">
        <v>20</v>
      </c>
      <c r="L2345" s="1" t="s">
        <v>36</v>
      </c>
      <c r="M2345" s="1" t="s">
        <v>37</v>
      </c>
      <c r="O2345" s="1">
        <f>F2345*23</f>
        <v>7607.25</v>
      </c>
    </row>
    <row r="2346" spans="1:15" x14ac:dyDescent="0.25">
      <c r="A2346" s="1" t="s">
        <v>3099</v>
      </c>
      <c r="B2346" s="2">
        <v>43635</v>
      </c>
      <c r="C2346" s="1" t="s">
        <v>59</v>
      </c>
      <c r="E2346" s="3">
        <v>27.64</v>
      </c>
      <c r="F2346" s="4">
        <v>27.64</v>
      </c>
      <c r="G2346" s="1">
        <v>2019</v>
      </c>
      <c r="H2346" s="1">
        <v>6</v>
      </c>
      <c r="I2346" s="1" t="s">
        <v>40</v>
      </c>
      <c r="J2346" s="1" t="s">
        <v>41</v>
      </c>
      <c r="K2346" s="1" t="s">
        <v>20</v>
      </c>
      <c r="L2346" s="1" t="s">
        <v>42</v>
      </c>
      <c r="M2346" s="1" t="s">
        <v>43</v>
      </c>
    </row>
    <row r="2347" spans="1:15" x14ac:dyDescent="0.25">
      <c r="A2347" s="1" t="s">
        <v>3100</v>
      </c>
      <c r="B2347" s="2">
        <v>43635</v>
      </c>
      <c r="C2347" s="1" t="s">
        <v>62</v>
      </c>
      <c r="E2347" s="3">
        <v>123.98</v>
      </c>
      <c r="F2347" s="4">
        <v>123.98</v>
      </c>
      <c r="G2347" s="1">
        <v>2019</v>
      </c>
      <c r="H2347" s="1">
        <v>6</v>
      </c>
      <c r="I2347" s="1" t="s">
        <v>40</v>
      </c>
      <c r="J2347" s="1" t="s">
        <v>41</v>
      </c>
      <c r="K2347" s="1" t="s">
        <v>20</v>
      </c>
      <c r="L2347" s="1" t="s">
        <v>42</v>
      </c>
      <c r="M2347" s="1" t="s">
        <v>43</v>
      </c>
      <c r="O2347">
        <f>F2347/1.26</f>
        <v>98.396825396825406</v>
      </c>
    </row>
    <row r="2348" spans="1:15" x14ac:dyDescent="0.25">
      <c r="A2348" s="1" t="s">
        <v>3101</v>
      </c>
      <c r="B2348" s="2">
        <v>43635</v>
      </c>
      <c r="C2348" s="1" t="s">
        <v>224</v>
      </c>
      <c r="D2348" s="3">
        <v>20</v>
      </c>
      <c r="E2348" s="3">
        <v>326.39999999999998</v>
      </c>
      <c r="F2348" s="4">
        <v>272</v>
      </c>
      <c r="G2348" s="1">
        <v>2019</v>
      </c>
      <c r="H2348" s="1">
        <v>6</v>
      </c>
      <c r="I2348" s="1" t="s">
        <v>34</v>
      </c>
      <c r="J2348" s="1" t="s">
        <v>51</v>
      </c>
      <c r="K2348" s="1" t="s">
        <v>20</v>
      </c>
      <c r="L2348" s="1" t="s">
        <v>36</v>
      </c>
      <c r="M2348" s="1" t="s">
        <v>53</v>
      </c>
      <c r="O2348">
        <f>F2348* 6.04</f>
        <v>1642.88</v>
      </c>
    </row>
    <row r="2349" spans="1:15" x14ac:dyDescent="0.25">
      <c r="A2349" s="1" t="s">
        <v>987</v>
      </c>
      <c r="B2349" s="2">
        <v>43635</v>
      </c>
      <c r="C2349" s="1" t="s">
        <v>1479</v>
      </c>
      <c r="E2349" s="3">
        <v>3961.44</v>
      </c>
      <c r="F2349" s="4">
        <v>3961.44</v>
      </c>
      <c r="G2349" s="1">
        <v>2019</v>
      </c>
      <c r="H2349" s="1">
        <v>6</v>
      </c>
      <c r="I2349" s="1" t="s">
        <v>345</v>
      </c>
      <c r="J2349" s="1" t="s">
        <v>35</v>
      </c>
      <c r="K2349" s="1" t="s">
        <v>20</v>
      </c>
      <c r="L2349" s="1" t="s">
        <v>346</v>
      </c>
      <c r="M2349" s="1" t="s">
        <v>37</v>
      </c>
      <c r="O2349">
        <f>F2349*5.3</f>
        <v>20995.631999999998</v>
      </c>
    </row>
    <row r="2350" spans="1:15" x14ac:dyDescent="0.25">
      <c r="A2350" s="1" t="s">
        <v>1012</v>
      </c>
      <c r="B2350" s="2">
        <v>43640</v>
      </c>
      <c r="C2350" s="1" t="s">
        <v>3102</v>
      </c>
      <c r="D2350" s="3">
        <v>20</v>
      </c>
      <c r="E2350" s="3">
        <v>151.56</v>
      </c>
      <c r="F2350" s="4">
        <v>126.3</v>
      </c>
      <c r="G2350" s="1">
        <v>2019</v>
      </c>
      <c r="H2350" s="1">
        <v>6</v>
      </c>
      <c r="I2350" s="1" t="s">
        <v>34</v>
      </c>
      <c r="J2350" s="1" t="s">
        <v>35</v>
      </c>
      <c r="K2350" s="1" t="s">
        <v>20</v>
      </c>
      <c r="L2350" s="1" t="s">
        <v>36</v>
      </c>
      <c r="M2350" s="1" t="s">
        <v>37</v>
      </c>
    </row>
    <row r="2351" spans="1:15" x14ac:dyDescent="0.25">
      <c r="A2351" s="1" t="s">
        <v>3103</v>
      </c>
      <c r="B2351" s="2">
        <v>43640</v>
      </c>
      <c r="C2351" s="1" t="s">
        <v>467</v>
      </c>
      <c r="E2351" s="3">
        <v>139.12</v>
      </c>
      <c r="F2351" s="4">
        <v>139.12</v>
      </c>
      <c r="G2351" s="1">
        <v>2019</v>
      </c>
      <c r="H2351" s="1">
        <v>6</v>
      </c>
      <c r="I2351" s="1" t="s">
        <v>24</v>
      </c>
      <c r="J2351" s="1" t="s">
        <v>25</v>
      </c>
      <c r="K2351" s="1" t="s">
        <v>20</v>
      </c>
      <c r="L2351" s="1" t="s">
        <v>26</v>
      </c>
      <c r="M2351" s="1" t="s">
        <v>27</v>
      </c>
    </row>
    <row r="2352" spans="1:15" x14ac:dyDescent="0.25">
      <c r="A2352" s="1" t="s">
        <v>3104</v>
      </c>
      <c r="B2352" s="2">
        <v>43640</v>
      </c>
      <c r="C2352" s="1" t="s">
        <v>3105</v>
      </c>
      <c r="E2352" s="3">
        <v>251.77</v>
      </c>
      <c r="F2352" s="4">
        <v>251.77</v>
      </c>
      <c r="G2352" s="1">
        <v>2019</v>
      </c>
      <c r="H2352" s="1">
        <v>6</v>
      </c>
      <c r="I2352" s="1" t="s">
        <v>312</v>
      </c>
      <c r="J2352" s="1" t="s">
        <v>35</v>
      </c>
      <c r="K2352" s="1" t="s">
        <v>20</v>
      </c>
      <c r="L2352" s="1" t="s">
        <v>313</v>
      </c>
      <c r="M2352" s="1" t="s">
        <v>37</v>
      </c>
      <c r="O2352">
        <f>F2352*1850</f>
        <v>465774.5</v>
      </c>
    </row>
    <row r="2353" spans="1:15" x14ac:dyDescent="0.25">
      <c r="A2353" s="1" t="s">
        <v>1005</v>
      </c>
      <c r="B2353" s="2">
        <v>43640</v>
      </c>
      <c r="C2353" s="1" t="s">
        <v>3106</v>
      </c>
      <c r="E2353" s="3">
        <v>130.43</v>
      </c>
      <c r="F2353" s="4">
        <v>130.43</v>
      </c>
      <c r="G2353" s="1">
        <v>2019</v>
      </c>
      <c r="H2353" s="1">
        <v>6</v>
      </c>
      <c r="I2353" s="1" t="s">
        <v>312</v>
      </c>
      <c r="J2353" s="1" t="s">
        <v>35</v>
      </c>
      <c r="K2353" s="1" t="s">
        <v>20</v>
      </c>
      <c r="L2353" s="1" t="s">
        <v>313</v>
      </c>
      <c r="M2353" s="1" t="s">
        <v>37</v>
      </c>
      <c r="O2353">
        <f>F2353*52.63</f>
        <v>6864.5309000000007</v>
      </c>
    </row>
    <row r="2354" spans="1:15" x14ac:dyDescent="0.25">
      <c r="A2354" s="1" t="s">
        <v>996</v>
      </c>
      <c r="B2354" s="2">
        <v>43640</v>
      </c>
      <c r="C2354" s="1" t="s">
        <v>3107</v>
      </c>
      <c r="D2354" s="3">
        <v>20</v>
      </c>
      <c r="E2354" s="3">
        <v>374.4</v>
      </c>
      <c r="F2354" s="4">
        <v>312</v>
      </c>
      <c r="G2354" s="1">
        <v>2019</v>
      </c>
      <c r="H2354" s="1">
        <v>6</v>
      </c>
      <c r="I2354" s="1" t="s">
        <v>34</v>
      </c>
      <c r="J2354" s="1" t="s">
        <v>35</v>
      </c>
      <c r="K2354" s="1" t="s">
        <v>20</v>
      </c>
      <c r="L2354" s="1" t="s">
        <v>36</v>
      </c>
      <c r="M2354" s="1" t="s">
        <v>37</v>
      </c>
    </row>
    <row r="2355" spans="1:15" x14ac:dyDescent="0.25">
      <c r="A2355" s="1" t="s">
        <v>992</v>
      </c>
      <c r="B2355" s="2">
        <v>43640</v>
      </c>
      <c r="C2355" s="1" t="s">
        <v>3108</v>
      </c>
      <c r="E2355" s="3">
        <v>96.6</v>
      </c>
      <c r="F2355" s="4">
        <v>96.6</v>
      </c>
      <c r="G2355" s="1">
        <v>2019</v>
      </c>
      <c r="H2355" s="1">
        <v>6</v>
      </c>
      <c r="I2355" s="1" t="s">
        <v>312</v>
      </c>
      <c r="J2355" s="1" t="s">
        <v>98</v>
      </c>
      <c r="K2355" s="1" t="s">
        <v>20</v>
      </c>
      <c r="L2355" s="1" t="s">
        <v>313</v>
      </c>
      <c r="M2355" s="1" t="s">
        <v>100</v>
      </c>
    </row>
    <row r="2356" spans="1:15" x14ac:dyDescent="0.25">
      <c r="A2356" s="1" t="s">
        <v>3109</v>
      </c>
      <c r="B2356" s="2">
        <v>43640</v>
      </c>
      <c r="C2356" s="1" t="s">
        <v>3110</v>
      </c>
      <c r="E2356" s="3">
        <v>449.92</v>
      </c>
      <c r="F2356" s="4">
        <v>449.92</v>
      </c>
      <c r="G2356" s="1">
        <v>2019</v>
      </c>
      <c r="H2356" s="1">
        <v>6</v>
      </c>
      <c r="I2356" s="1" t="s">
        <v>91</v>
      </c>
      <c r="J2356" s="1" t="s">
        <v>98</v>
      </c>
      <c r="K2356" s="1" t="s">
        <v>20</v>
      </c>
      <c r="L2356" s="1" t="s">
        <v>93</v>
      </c>
      <c r="M2356" s="1" t="s">
        <v>100</v>
      </c>
    </row>
    <row r="2357" spans="1:15" x14ac:dyDescent="0.25">
      <c r="A2357" s="1" t="s">
        <v>3111</v>
      </c>
      <c r="B2357" s="2">
        <v>43640</v>
      </c>
      <c r="C2357" s="1" t="s">
        <v>3112</v>
      </c>
      <c r="D2357" s="3">
        <v>20</v>
      </c>
      <c r="E2357" s="3">
        <v>838.36</v>
      </c>
      <c r="F2357" s="4">
        <v>698.63</v>
      </c>
      <c r="G2357" s="1">
        <v>2019</v>
      </c>
      <c r="H2357" s="1">
        <v>6</v>
      </c>
      <c r="I2357" s="1" t="s">
        <v>34</v>
      </c>
      <c r="J2357" s="1" t="s">
        <v>237</v>
      </c>
      <c r="K2357" s="1" t="s">
        <v>20</v>
      </c>
      <c r="L2357" s="1" t="s">
        <v>36</v>
      </c>
      <c r="M2357" s="1" t="s">
        <v>238</v>
      </c>
      <c r="O2357">
        <f>F2357*25</f>
        <v>17465.75</v>
      </c>
    </row>
    <row r="2358" spans="1:15" x14ac:dyDescent="0.25">
      <c r="A2358" s="1" t="s">
        <v>3113</v>
      </c>
      <c r="B2358" s="2">
        <v>43640</v>
      </c>
      <c r="C2358" s="1" t="s">
        <v>3114</v>
      </c>
      <c r="E2358" s="3">
        <v>352.79</v>
      </c>
      <c r="F2358" s="4">
        <v>352.79</v>
      </c>
      <c r="G2358" s="1">
        <v>2019</v>
      </c>
      <c r="H2358" s="1">
        <v>6</v>
      </c>
      <c r="I2358" s="1" t="s">
        <v>97</v>
      </c>
      <c r="J2358" s="1" t="s">
        <v>98</v>
      </c>
      <c r="K2358" s="1" t="s">
        <v>20</v>
      </c>
      <c r="L2358" s="1" t="s">
        <v>99</v>
      </c>
      <c r="M2358" s="1" t="s">
        <v>100</v>
      </c>
    </row>
    <row r="2359" spans="1:15" x14ac:dyDescent="0.25">
      <c r="A2359" s="1" t="s">
        <v>1025</v>
      </c>
      <c r="B2359" s="2">
        <v>43643</v>
      </c>
      <c r="C2359" s="1" t="s">
        <v>3115</v>
      </c>
      <c r="D2359" s="3">
        <v>20</v>
      </c>
      <c r="E2359" s="3">
        <v>51.73</v>
      </c>
      <c r="F2359" s="4">
        <v>43.11</v>
      </c>
      <c r="G2359" s="1">
        <v>2019</v>
      </c>
      <c r="H2359" s="1">
        <v>6</v>
      </c>
      <c r="I2359" s="1" t="s">
        <v>34</v>
      </c>
      <c r="J2359" s="1" t="s">
        <v>378</v>
      </c>
      <c r="K2359" s="1" t="s">
        <v>20</v>
      </c>
      <c r="L2359" s="1" t="s">
        <v>36</v>
      </c>
      <c r="M2359" s="1" t="s">
        <v>379</v>
      </c>
      <c r="O2359" s="8">
        <f>F2359</f>
        <v>43.11</v>
      </c>
    </row>
    <row r="2360" spans="1:15" x14ac:dyDescent="0.25">
      <c r="A2360" s="1" t="s">
        <v>3116</v>
      </c>
      <c r="B2360" s="2">
        <v>43643</v>
      </c>
      <c r="C2360" s="1" t="s">
        <v>3117</v>
      </c>
      <c r="E2360" s="3">
        <v>1011.83</v>
      </c>
      <c r="F2360" s="4">
        <v>1011.83</v>
      </c>
      <c r="G2360" s="1">
        <v>2019</v>
      </c>
      <c r="H2360" s="1">
        <v>6</v>
      </c>
      <c r="I2360" s="1" t="s">
        <v>704</v>
      </c>
      <c r="J2360" s="1" t="s">
        <v>212</v>
      </c>
      <c r="K2360" s="1" t="s">
        <v>20</v>
      </c>
      <c r="L2360" s="1" t="s">
        <v>705</v>
      </c>
      <c r="M2360" s="1" t="s">
        <v>214</v>
      </c>
    </row>
    <row r="2361" spans="1:15" x14ac:dyDescent="0.25">
      <c r="A2361" s="1" t="s">
        <v>3118</v>
      </c>
      <c r="B2361" s="2">
        <v>43643</v>
      </c>
      <c r="C2361" s="1" t="s">
        <v>3119</v>
      </c>
      <c r="E2361" s="3">
        <v>35.659999999999997</v>
      </c>
      <c r="F2361" s="4">
        <v>35.659999999999997</v>
      </c>
      <c r="G2361" s="1">
        <v>2019</v>
      </c>
      <c r="H2361" s="1">
        <v>6</v>
      </c>
      <c r="I2361" s="1" t="s">
        <v>704</v>
      </c>
      <c r="J2361" s="1" t="s">
        <v>212</v>
      </c>
      <c r="K2361" s="1" t="s">
        <v>20</v>
      </c>
      <c r="L2361" s="1" t="s">
        <v>705</v>
      </c>
      <c r="M2361" s="1" t="s">
        <v>214</v>
      </c>
      <c r="O2361">
        <f>F2361*3.6</f>
        <v>128.376</v>
      </c>
    </row>
    <row r="2362" spans="1:15" x14ac:dyDescent="0.25">
      <c r="A2362" s="1" t="s">
        <v>1041</v>
      </c>
      <c r="B2362" s="2">
        <v>43643</v>
      </c>
      <c r="C2362" s="1" t="s">
        <v>3120</v>
      </c>
      <c r="E2362" s="3">
        <v>199.92</v>
      </c>
      <c r="F2362" s="4">
        <v>199.92</v>
      </c>
      <c r="G2362" s="1">
        <v>2019</v>
      </c>
      <c r="H2362" s="1">
        <v>6</v>
      </c>
      <c r="I2362" s="1" t="s">
        <v>168</v>
      </c>
      <c r="J2362" s="1" t="s">
        <v>35</v>
      </c>
      <c r="K2362" s="1" t="s">
        <v>20</v>
      </c>
      <c r="L2362" s="1" t="s">
        <v>169</v>
      </c>
      <c r="M2362" s="1" t="s">
        <v>37</v>
      </c>
    </row>
    <row r="2363" spans="1:15" x14ac:dyDescent="0.25">
      <c r="A2363" s="1" t="s">
        <v>1023</v>
      </c>
      <c r="B2363" s="2">
        <v>43643</v>
      </c>
      <c r="C2363" s="1" t="s">
        <v>3121</v>
      </c>
      <c r="E2363" s="3">
        <v>36.96</v>
      </c>
      <c r="F2363" s="4">
        <v>36.96</v>
      </c>
      <c r="G2363" s="1">
        <v>2019</v>
      </c>
      <c r="H2363" s="1">
        <v>6</v>
      </c>
      <c r="I2363" s="1" t="s">
        <v>219</v>
      </c>
      <c r="J2363" s="1" t="s">
        <v>212</v>
      </c>
      <c r="K2363" s="1" t="s">
        <v>20</v>
      </c>
      <c r="L2363" s="1" t="s">
        <v>220</v>
      </c>
      <c r="M2363" s="1" t="s">
        <v>214</v>
      </c>
    </row>
    <row r="2364" spans="1:15" x14ac:dyDescent="0.25">
      <c r="A2364" s="1" t="s">
        <v>3118</v>
      </c>
      <c r="B2364" s="2">
        <v>43643</v>
      </c>
      <c r="C2364" s="1" t="s">
        <v>3122</v>
      </c>
      <c r="D2364" s="3">
        <v>20</v>
      </c>
      <c r="E2364" s="3">
        <v>85.03</v>
      </c>
      <c r="F2364" s="4">
        <v>70.86</v>
      </c>
      <c r="G2364" s="1">
        <v>2019</v>
      </c>
      <c r="H2364" s="1">
        <v>6</v>
      </c>
      <c r="I2364" s="1" t="s">
        <v>70</v>
      </c>
      <c r="J2364" s="1" t="s">
        <v>35</v>
      </c>
      <c r="K2364" s="1" t="s">
        <v>20</v>
      </c>
      <c r="L2364" s="1" t="s">
        <v>71</v>
      </c>
      <c r="M2364" s="1" t="s">
        <v>37</v>
      </c>
    </row>
    <row r="2365" spans="1:15" x14ac:dyDescent="0.25">
      <c r="A2365" s="1" t="s">
        <v>3123</v>
      </c>
      <c r="B2365" s="2">
        <v>43643</v>
      </c>
      <c r="C2365" s="1" t="s">
        <v>3124</v>
      </c>
      <c r="E2365" s="3">
        <v>39.75</v>
      </c>
      <c r="F2365" s="4">
        <v>39.75</v>
      </c>
      <c r="G2365" s="1">
        <v>2019</v>
      </c>
      <c r="H2365" s="1">
        <v>6</v>
      </c>
      <c r="I2365" s="1" t="s">
        <v>86</v>
      </c>
      <c r="J2365" s="1" t="s">
        <v>35</v>
      </c>
      <c r="K2365" s="1" t="s">
        <v>20</v>
      </c>
      <c r="L2365" s="1" t="s">
        <v>87</v>
      </c>
      <c r="M2365" s="1" t="s">
        <v>37</v>
      </c>
      <c r="O2365">
        <f>F2365*7.89</f>
        <v>313.6275</v>
      </c>
    </row>
    <row r="2366" spans="1:15" x14ac:dyDescent="0.25">
      <c r="A2366" s="1" t="s">
        <v>1050</v>
      </c>
      <c r="B2366" s="2">
        <v>43643</v>
      </c>
      <c r="C2366" s="1" t="s">
        <v>3125</v>
      </c>
      <c r="D2366" s="3">
        <v>20</v>
      </c>
      <c r="E2366" s="3">
        <v>180</v>
      </c>
      <c r="F2366" s="4">
        <v>150</v>
      </c>
      <c r="G2366" s="1">
        <v>2019</v>
      </c>
      <c r="H2366" s="1">
        <v>6</v>
      </c>
      <c r="I2366" s="1" t="s">
        <v>111</v>
      </c>
      <c r="J2366" s="1" t="s">
        <v>98</v>
      </c>
      <c r="K2366" s="1" t="s">
        <v>20</v>
      </c>
      <c r="L2366" s="1" t="s">
        <v>112</v>
      </c>
      <c r="M2366" s="1" t="s">
        <v>100</v>
      </c>
    </row>
    <row r="2367" spans="1:15" x14ac:dyDescent="0.25">
      <c r="A2367" s="1" t="s">
        <v>3126</v>
      </c>
      <c r="B2367" s="2">
        <v>43643</v>
      </c>
      <c r="C2367" s="1" t="s">
        <v>3127</v>
      </c>
      <c r="E2367" s="3">
        <v>117.96</v>
      </c>
      <c r="F2367" s="4">
        <v>117.96</v>
      </c>
      <c r="G2367" s="1">
        <v>2019</v>
      </c>
      <c r="H2367" s="1">
        <v>6</v>
      </c>
      <c r="I2367" s="1" t="s">
        <v>704</v>
      </c>
      <c r="J2367" s="1" t="s">
        <v>35</v>
      </c>
      <c r="K2367" s="1" t="s">
        <v>20</v>
      </c>
      <c r="L2367" s="1" t="s">
        <v>705</v>
      </c>
      <c r="M2367" s="1" t="s">
        <v>37</v>
      </c>
    </row>
    <row r="2368" spans="1:15" x14ac:dyDescent="0.25">
      <c r="A2368" s="1" t="s">
        <v>3128</v>
      </c>
      <c r="B2368" s="2">
        <v>43643</v>
      </c>
      <c r="C2368" s="1" t="s">
        <v>3129</v>
      </c>
      <c r="E2368" s="3">
        <v>518.55999999999995</v>
      </c>
      <c r="F2368" s="4">
        <v>518.55999999999995</v>
      </c>
      <c r="G2368" s="1">
        <v>2019</v>
      </c>
      <c r="H2368" s="1">
        <v>6</v>
      </c>
      <c r="I2368" s="1" t="s">
        <v>30</v>
      </c>
      <c r="J2368" s="1" t="s">
        <v>25</v>
      </c>
      <c r="K2368" s="1" t="s">
        <v>20</v>
      </c>
      <c r="L2368" s="1" t="s">
        <v>3130</v>
      </c>
      <c r="M2368" s="1" t="s">
        <v>27</v>
      </c>
    </row>
    <row r="2369" spans="1:15" x14ac:dyDescent="0.25">
      <c r="A2369" s="1" t="s">
        <v>3131</v>
      </c>
      <c r="B2369" s="2">
        <v>43644</v>
      </c>
      <c r="C2369" s="1" t="s">
        <v>29</v>
      </c>
      <c r="E2369" s="3">
        <v>80.349999999999994</v>
      </c>
      <c r="F2369" s="4">
        <v>80.349999999999994</v>
      </c>
      <c r="G2369" s="1">
        <v>2019</v>
      </c>
      <c r="H2369" s="1">
        <v>6</v>
      </c>
      <c r="I2369" s="1" t="s">
        <v>30</v>
      </c>
      <c r="J2369" s="1" t="s">
        <v>25</v>
      </c>
      <c r="K2369" s="1" t="s">
        <v>20</v>
      </c>
      <c r="L2369" s="1" t="s">
        <v>31</v>
      </c>
      <c r="M2369" s="1" t="s">
        <v>27</v>
      </c>
    </row>
    <row r="2370" spans="1:15" x14ac:dyDescent="0.25">
      <c r="A2370" s="1" t="s">
        <v>3132</v>
      </c>
      <c r="B2370" s="2">
        <v>43647</v>
      </c>
      <c r="C2370" s="1" t="s">
        <v>3133</v>
      </c>
      <c r="D2370" s="3">
        <v>20</v>
      </c>
      <c r="E2370" s="3">
        <v>53.04</v>
      </c>
      <c r="F2370" s="4">
        <v>44.2</v>
      </c>
      <c r="G2370" s="1">
        <v>2019</v>
      </c>
      <c r="H2370" s="1">
        <v>7</v>
      </c>
      <c r="I2370" s="1" t="s">
        <v>56</v>
      </c>
      <c r="J2370" s="1" t="s">
        <v>35</v>
      </c>
      <c r="K2370" s="1" t="s">
        <v>20</v>
      </c>
      <c r="L2370" s="1" t="s">
        <v>57</v>
      </c>
      <c r="M2370" s="1" t="s">
        <v>37</v>
      </c>
    </row>
    <row r="2371" spans="1:15" x14ac:dyDescent="0.25">
      <c r="A2371" s="1" t="s">
        <v>3134</v>
      </c>
      <c r="B2371" s="2">
        <v>43647</v>
      </c>
      <c r="C2371" s="1" t="s">
        <v>3135</v>
      </c>
      <c r="E2371" s="3">
        <v>4.2300000000000004</v>
      </c>
      <c r="F2371" s="4">
        <v>4.2300000000000004</v>
      </c>
      <c r="G2371" s="1">
        <v>2019</v>
      </c>
      <c r="H2371" s="1">
        <v>7</v>
      </c>
      <c r="I2371" s="1" t="s">
        <v>86</v>
      </c>
      <c r="J2371" s="1" t="s">
        <v>35</v>
      </c>
      <c r="K2371" s="1" t="s">
        <v>20</v>
      </c>
      <c r="L2371" s="1" t="s">
        <v>87</v>
      </c>
      <c r="M2371" s="1" t="s">
        <v>37</v>
      </c>
    </row>
    <row r="2372" spans="1:15" x14ac:dyDescent="0.25">
      <c r="A2372" s="1" t="s">
        <v>3136</v>
      </c>
      <c r="B2372" s="2">
        <v>43647</v>
      </c>
      <c r="C2372" s="1" t="s">
        <v>3137</v>
      </c>
      <c r="E2372" s="3">
        <v>72.59</v>
      </c>
      <c r="F2372" s="4">
        <v>72.59</v>
      </c>
      <c r="G2372" s="1">
        <v>2019</v>
      </c>
      <c r="H2372" s="1">
        <v>7</v>
      </c>
      <c r="I2372" s="1" t="s">
        <v>91</v>
      </c>
      <c r="J2372" s="1" t="s">
        <v>35</v>
      </c>
      <c r="K2372" s="1" t="s">
        <v>20</v>
      </c>
      <c r="L2372" s="1" t="s">
        <v>93</v>
      </c>
      <c r="M2372" s="1" t="s">
        <v>37</v>
      </c>
      <c r="O2372">
        <f>F2372*5.2</f>
        <v>377.46800000000002</v>
      </c>
    </row>
    <row r="2373" spans="1:15" x14ac:dyDescent="0.25">
      <c r="A2373" s="1" t="s">
        <v>3138</v>
      </c>
      <c r="B2373" s="2">
        <v>43647</v>
      </c>
      <c r="C2373" s="1" t="s">
        <v>85</v>
      </c>
      <c r="E2373" s="3">
        <v>542.53</v>
      </c>
      <c r="F2373" s="4">
        <v>542.53</v>
      </c>
      <c r="G2373" s="1">
        <v>2019</v>
      </c>
      <c r="H2373" s="1">
        <v>7</v>
      </c>
      <c r="I2373" s="1" t="s">
        <v>86</v>
      </c>
      <c r="J2373" s="1" t="s">
        <v>41</v>
      </c>
      <c r="K2373" s="1" t="s">
        <v>20</v>
      </c>
      <c r="L2373" s="1" t="s">
        <v>87</v>
      </c>
      <c r="M2373" s="1" t="s">
        <v>43</v>
      </c>
      <c r="O2373">
        <f t="shared" ref="O2373:O2388" si="35">F2373/1.26</f>
        <v>430.57936507936506</v>
      </c>
    </row>
    <row r="2374" spans="1:15" x14ac:dyDescent="0.25">
      <c r="A2374" s="1" t="s">
        <v>3138</v>
      </c>
      <c r="B2374" s="2">
        <v>43647</v>
      </c>
      <c r="C2374" s="1" t="s">
        <v>85</v>
      </c>
      <c r="E2374" s="3">
        <v>213.18</v>
      </c>
      <c r="F2374" s="4">
        <v>213.18</v>
      </c>
      <c r="G2374" s="1">
        <v>2019</v>
      </c>
      <c r="H2374" s="1">
        <v>7</v>
      </c>
      <c r="I2374" s="1" t="s">
        <v>86</v>
      </c>
      <c r="J2374" s="1" t="s">
        <v>41</v>
      </c>
      <c r="K2374" s="1" t="s">
        <v>20</v>
      </c>
      <c r="L2374" s="1" t="s">
        <v>87</v>
      </c>
      <c r="M2374" s="1" t="s">
        <v>43</v>
      </c>
      <c r="O2374">
        <f t="shared" si="35"/>
        <v>169.1904761904762</v>
      </c>
    </row>
    <row r="2375" spans="1:15" x14ac:dyDescent="0.25">
      <c r="A2375" s="1" t="s">
        <v>3138</v>
      </c>
      <c r="B2375" s="2">
        <v>43647</v>
      </c>
      <c r="C2375" s="1" t="s">
        <v>85</v>
      </c>
      <c r="D2375" s="3">
        <v>20</v>
      </c>
      <c r="E2375" s="3">
        <v>172</v>
      </c>
      <c r="F2375" s="4">
        <v>143.33000000000001</v>
      </c>
      <c r="G2375" s="1">
        <v>2019</v>
      </c>
      <c r="H2375" s="1">
        <v>7</v>
      </c>
      <c r="I2375" s="1" t="s">
        <v>56</v>
      </c>
      <c r="J2375" s="1" t="s">
        <v>41</v>
      </c>
      <c r="K2375" s="1" t="s">
        <v>20</v>
      </c>
      <c r="L2375" s="1" t="s">
        <v>57</v>
      </c>
      <c r="M2375" s="1" t="s">
        <v>43</v>
      </c>
      <c r="O2375">
        <f t="shared" si="35"/>
        <v>113.75396825396827</v>
      </c>
    </row>
    <row r="2376" spans="1:15" x14ac:dyDescent="0.25">
      <c r="A2376" s="1" t="s">
        <v>3138</v>
      </c>
      <c r="B2376" s="2">
        <v>43647</v>
      </c>
      <c r="C2376" s="1" t="s">
        <v>85</v>
      </c>
      <c r="D2376" s="3">
        <v>20</v>
      </c>
      <c r="E2376" s="3">
        <v>138.07</v>
      </c>
      <c r="F2376" s="4">
        <v>115.06</v>
      </c>
      <c r="G2376" s="1">
        <v>2019</v>
      </c>
      <c r="H2376" s="1">
        <v>7</v>
      </c>
      <c r="I2376" s="1" t="s">
        <v>34</v>
      </c>
      <c r="J2376" s="1" t="s">
        <v>41</v>
      </c>
      <c r="K2376" s="1" t="s">
        <v>20</v>
      </c>
      <c r="L2376" s="1" t="s">
        <v>36</v>
      </c>
      <c r="M2376" s="1" t="s">
        <v>43</v>
      </c>
      <c r="O2376">
        <f t="shared" si="35"/>
        <v>91.317460317460316</v>
      </c>
    </row>
    <row r="2377" spans="1:15" x14ac:dyDescent="0.25">
      <c r="A2377" s="1" t="s">
        <v>3138</v>
      </c>
      <c r="B2377" s="2">
        <v>43647</v>
      </c>
      <c r="C2377" s="1" t="s">
        <v>85</v>
      </c>
      <c r="E2377" s="3">
        <v>102.8</v>
      </c>
      <c r="F2377" s="4">
        <v>102.8</v>
      </c>
      <c r="G2377" s="1">
        <v>2019</v>
      </c>
      <c r="H2377" s="1">
        <v>7</v>
      </c>
      <c r="I2377" s="1" t="s">
        <v>86</v>
      </c>
      <c r="J2377" s="1" t="s">
        <v>41</v>
      </c>
      <c r="K2377" s="1" t="s">
        <v>20</v>
      </c>
      <c r="L2377" s="1" t="s">
        <v>87</v>
      </c>
      <c r="M2377" s="1" t="s">
        <v>43</v>
      </c>
      <c r="O2377">
        <f t="shared" si="35"/>
        <v>81.587301587301582</v>
      </c>
    </row>
    <row r="2378" spans="1:15" x14ac:dyDescent="0.25">
      <c r="A2378" s="1" t="s">
        <v>3138</v>
      </c>
      <c r="B2378" s="2">
        <v>43647</v>
      </c>
      <c r="C2378" s="1" t="s">
        <v>85</v>
      </c>
      <c r="E2378" s="3">
        <v>91</v>
      </c>
      <c r="F2378" s="4">
        <v>91</v>
      </c>
      <c r="G2378" s="1">
        <v>2019</v>
      </c>
      <c r="H2378" s="1">
        <v>7</v>
      </c>
      <c r="I2378" s="1" t="s">
        <v>86</v>
      </c>
      <c r="J2378" s="1" t="s">
        <v>41</v>
      </c>
      <c r="K2378" s="1" t="s">
        <v>20</v>
      </c>
      <c r="L2378" s="1" t="s">
        <v>87</v>
      </c>
      <c r="M2378" s="1" t="s">
        <v>43</v>
      </c>
      <c r="O2378">
        <f t="shared" si="35"/>
        <v>72.222222222222229</v>
      </c>
    </row>
    <row r="2379" spans="1:15" x14ac:dyDescent="0.25">
      <c r="A2379" s="1" t="s">
        <v>3138</v>
      </c>
      <c r="B2379" s="2">
        <v>43647</v>
      </c>
      <c r="C2379" s="1" t="s">
        <v>85</v>
      </c>
      <c r="E2379" s="3">
        <v>74.5</v>
      </c>
      <c r="F2379" s="4">
        <v>74.5</v>
      </c>
      <c r="G2379" s="1">
        <v>2019</v>
      </c>
      <c r="H2379" s="1">
        <v>7</v>
      </c>
      <c r="I2379" s="1" t="s">
        <v>86</v>
      </c>
      <c r="J2379" s="1" t="s">
        <v>41</v>
      </c>
      <c r="K2379" s="1" t="s">
        <v>20</v>
      </c>
      <c r="L2379" s="1" t="s">
        <v>87</v>
      </c>
      <c r="M2379" s="1" t="s">
        <v>43</v>
      </c>
      <c r="O2379">
        <f t="shared" si="35"/>
        <v>59.126984126984127</v>
      </c>
    </row>
    <row r="2380" spans="1:15" x14ac:dyDescent="0.25">
      <c r="A2380" s="1" t="s">
        <v>3138</v>
      </c>
      <c r="B2380" s="2">
        <v>43647</v>
      </c>
      <c r="C2380" s="1" t="s">
        <v>85</v>
      </c>
      <c r="D2380" s="3">
        <v>20</v>
      </c>
      <c r="E2380" s="3">
        <v>75.8</v>
      </c>
      <c r="F2380" s="4">
        <v>63.17</v>
      </c>
      <c r="G2380" s="1">
        <v>2019</v>
      </c>
      <c r="H2380" s="1">
        <v>7</v>
      </c>
      <c r="I2380" s="1" t="s">
        <v>34</v>
      </c>
      <c r="J2380" s="1" t="s">
        <v>41</v>
      </c>
      <c r="K2380" s="1" t="s">
        <v>20</v>
      </c>
      <c r="L2380" s="1" t="s">
        <v>36</v>
      </c>
      <c r="M2380" s="1" t="s">
        <v>43</v>
      </c>
      <c r="O2380">
        <f t="shared" si="35"/>
        <v>50.134920634920633</v>
      </c>
    </row>
    <row r="2381" spans="1:15" x14ac:dyDescent="0.25">
      <c r="A2381" s="1" t="s">
        <v>3138</v>
      </c>
      <c r="B2381" s="2">
        <v>43647</v>
      </c>
      <c r="C2381" s="1" t="s">
        <v>85</v>
      </c>
      <c r="E2381" s="3">
        <v>60</v>
      </c>
      <c r="F2381" s="4">
        <v>60</v>
      </c>
      <c r="G2381" s="1">
        <v>2019</v>
      </c>
      <c r="H2381" s="1">
        <v>7</v>
      </c>
      <c r="I2381" s="1" t="s">
        <v>86</v>
      </c>
      <c r="J2381" s="1" t="s">
        <v>41</v>
      </c>
      <c r="K2381" s="1" t="s">
        <v>20</v>
      </c>
      <c r="L2381" s="1" t="s">
        <v>87</v>
      </c>
      <c r="M2381" s="1" t="s">
        <v>43</v>
      </c>
      <c r="O2381">
        <f t="shared" si="35"/>
        <v>47.61904761904762</v>
      </c>
    </row>
    <row r="2382" spans="1:15" x14ac:dyDescent="0.25">
      <c r="A2382" s="1" t="s">
        <v>3138</v>
      </c>
      <c r="B2382" s="2">
        <v>43647</v>
      </c>
      <c r="C2382" s="1" t="s">
        <v>85</v>
      </c>
      <c r="E2382" s="3">
        <v>58.52</v>
      </c>
      <c r="F2382" s="4">
        <v>58.52</v>
      </c>
      <c r="G2382" s="1">
        <v>2019</v>
      </c>
      <c r="H2382" s="1">
        <v>7</v>
      </c>
      <c r="I2382" s="1" t="s">
        <v>86</v>
      </c>
      <c r="J2382" s="1" t="s">
        <v>41</v>
      </c>
      <c r="K2382" s="1" t="s">
        <v>20</v>
      </c>
      <c r="L2382" s="1" t="s">
        <v>87</v>
      </c>
      <c r="M2382" s="1" t="s">
        <v>43</v>
      </c>
      <c r="O2382">
        <f t="shared" si="35"/>
        <v>46.44444444444445</v>
      </c>
    </row>
    <row r="2383" spans="1:15" x14ac:dyDescent="0.25">
      <c r="A2383" s="1" t="s">
        <v>3138</v>
      </c>
      <c r="B2383" s="2">
        <v>43647</v>
      </c>
      <c r="C2383" s="1" t="s">
        <v>85</v>
      </c>
      <c r="E2383" s="3">
        <v>58</v>
      </c>
      <c r="F2383" s="4">
        <v>58</v>
      </c>
      <c r="G2383" s="1">
        <v>2019</v>
      </c>
      <c r="H2383" s="1">
        <v>7</v>
      </c>
      <c r="I2383" s="1" t="s">
        <v>86</v>
      </c>
      <c r="J2383" s="1" t="s">
        <v>41</v>
      </c>
      <c r="K2383" s="1" t="s">
        <v>20</v>
      </c>
      <c r="L2383" s="1" t="s">
        <v>87</v>
      </c>
      <c r="M2383" s="1" t="s">
        <v>43</v>
      </c>
      <c r="O2383">
        <f t="shared" si="35"/>
        <v>46.031746031746032</v>
      </c>
    </row>
    <row r="2384" spans="1:15" x14ac:dyDescent="0.25">
      <c r="A2384" s="1" t="s">
        <v>3138</v>
      </c>
      <c r="B2384" s="2">
        <v>43647</v>
      </c>
      <c r="C2384" s="1" t="s">
        <v>85</v>
      </c>
      <c r="E2384" s="3">
        <v>46.54</v>
      </c>
      <c r="F2384" s="4">
        <v>46.54</v>
      </c>
      <c r="G2384" s="1">
        <v>2019</v>
      </c>
      <c r="H2384" s="1">
        <v>7</v>
      </c>
      <c r="I2384" s="1" t="s">
        <v>86</v>
      </c>
      <c r="J2384" s="1" t="s">
        <v>41</v>
      </c>
      <c r="K2384" s="1" t="s">
        <v>20</v>
      </c>
      <c r="L2384" s="1" t="s">
        <v>87</v>
      </c>
      <c r="M2384" s="1" t="s">
        <v>43</v>
      </c>
      <c r="O2384">
        <f t="shared" si="35"/>
        <v>36.936507936507937</v>
      </c>
    </row>
    <row r="2385" spans="1:15" x14ac:dyDescent="0.25">
      <c r="A2385" s="1" t="s">
        <v>3138</v>
      </c>
      <c r="B2385" s="2">
        <v>43647</v>
      </c>
      <c r="C2385" s="1" t="s">
        <v>85</v>
      </c>
      <c r="E2385" s="3">
        <v>34.549999999999997</v>
      </c>
      <c r="F2385" s="4">
        <v>34.549999999999997</v>
      </c>
      <c r="G2385" s="1">
        <v>2019</v>
      </c>
      <c r="H2385" s="1">
        <v>7</v>
      </c>
      <c r="I2385" s="1" t="s">
        <v>86</v>
      </c>
      <c r="J2385" s="1" t="s">
        <v>41</v>
      </c>
      <c r="K2385" s="1" t="s">
        <v>20</v>
      </c>
      <c r="L2385" s="1" t="s">
        <v>87</v>
      </c>
      <c r="M2385" s="1" t="s">
        <v>43</v>
      </c>
      <c r="O2385">
        <f t="shared" si="35"/>
        <v>27.420634920634917</v>
      </c>
    </row>
    <row r="2386" spans="1:15" x14ac:dyDescent="0.25">
      <c r="A2386" s="1" t="s">
        <v>3138</v>
      </c>
      <c r="B2386" s="2">
        <v>43647</v>
      </c>
      <c r="C2386" s="1" t="s">
        <v>85</v>
      </c>
      <c r="E2386" s="3">
        <v>34.1</v>
      </c>
      <c r="F2386" s="4">
        <v>34.1</v>
      </c>
      <c r="G2386" s="1">
        <v>2019</v>
      </c>
      <c r="H2386" s="1">
        <v>7</v>
      </c>
      <c r="I2386" s="1" t="s">
        <v>86</v>
      </c>
      <c r="J2386" s="1" t="s">
        <v>41</v>
      </c>
      <c r="K2386" s="1" t="s">
        <v>20</v>
      </c>
      <c r="L2386" s="1" t="s">
        <v>87</v>
      </c>
      <c r="M2386" s="1" t="s">
        <v>43</v>
      </c>
      <c r="O2386">
        <f t="shared" si="35"/>
        <v>27.063492063492063</v>
      </c>
    </row>
    <row r="2387" spans="1:15" x14ac:dyDescent="0.25">
      <c r="A2387" s="1" t="s">
        <v>3138</v>
      </c>
      <c r="B2387" s="2">
        <v>43647</v>
      </c>
      <c r="C2387" s="1" t="s">
        <v>85</v>
      </c>
      <c r="D2387" s="3">
        <v>20</v>
      </c>
      <c r="E2387" s="3">
        <v>38.94</v>
      </c>
      <c r="F2387" s="4">
        <v>32.450000000000003</v>
      </c>
      <c r="G2387" s="1">
        <v>2019</v>
      </c>
      <c r="H2387" s="1">
        <v>7</v>
      </c>
      <c r="I2387" s="1" t="s">
        <v>34</v>
      </c>
      <c r="J2387" s="1" t="s">
        <v>41</v>
      </c>
      <c r="K2387" s="1" t="s">
        <v>20</v>
      </c>
      <c r="L2387" s="1" t="s">
        <v>36</v>
      </c>
      <c r="M2387" s="1" t="s">
        <v>43</v>
      </c>
      <c r="O2387">
        <f t="shared" si="35"/>
        <v>25.753968253968257</v>
      </c>
    </row>
    <row r="2388" spans="1:15" x14ac:dyDescent="0.25">
      <c r="A2388" s="1" t="s">
        <v>3138</v>
      </c>
      <c r="B2388" s="2">
        <v>43647</v>
      </c>
      <c r="C2388" s="1" t="s">
        <v>85</v>
      </c>
      <c r="E2388" s="3">
        <v>30.77</v>
      </c>
      <c r="F2388" s="4">
        <v>30.77</v>
      </c>
      <c r="G2388" s="1">
        <v>2019</v>
      </c>
      <c r="H2388" s="1">
        <v>7</v>
      </c>
      <c r="I2388" s="1" t="s">
        <v>18</v>
      </c>
      <c r="J2388" s="1" t="s">
        <v>41</v>
      </c>
      <c r="K2388" s="1" t="s">
        <v>20</v>
      </c>
      <c r="L2388" s="1" t="s">
        <v>21</v>
      </c>
      <c r="M2388" s="1" t="s">
        <v>43</v>
      </c>
      <c r="O2388">
        <f t="shared" si="35"/>
        <v>24.420634920634921</v>
      </c>
    </row>
    <row r="2389" spans="1:15" x14ac:dyDescent="0.25">
      <c r="A2389" s="1" t="s">
        <v>1053</v>
      </c>
      <c r="B2389" s="2">
        <v>43647</v>
      </c>
      <c r="C2389" s="1" t="s">
        <v>3139</v>
      </c>
      <c r="E2389" s="3">
        <v>46.36</v>
      </c>
      <c r="F2389" s="4">
        <v>46.36</v>
      </c>
      <c r="G2389" s="1">
        <v>2019</v>
      </c>
      <c r="H2389" s="1">
        <v>7</v>
      </c>
      <c r="I2389" s="1" t="s">
        <v>97</v>
      </c>
      <c r="J2389" s="1" t="s">
        <v>35</v>
      </c>
      <c r="K2389" s="1" t="s">
        <v>20</v>
      </c>
      <c r="L2389" s="1" t="s">
        <v>99</v>
      </c>
      <c r="M2389" s="1" t="s">
        <v>37</v>
      </c>
      <c r="O2389">
        <f>F2389*3.6</f>
        <v>166.89600000000002</v>
      </c>
    </row>
    <row r="2390" spans="1:15" x14ac:dyDescent="0.25">
      <c r="A2390" s="1" t="s">
        <v>3140</v>
      </c>
      <c r="B2390" s="2">
        <v>43647</v>
      </c>
      <c r="C2390" s="1" t="s">
        <v>8053</v>
      </c>
      <c r="E2390" s="3">
        <v>1125</v>
      </c>
      <c r="F2390" s="4">
        <v>1125</v>
      </c>
      <c r="G2390" s="1">
        <v>2019</v>
      </c>
      <c r="H2390" s="1">
        <v>7</v>
      </c>
      <c r="I2390" s="1" t="s">
        <v>24</v>
      </c>
      <c r="J2390" s="1" t="s">
        <v>25</v>
      </c>
      <c r="K2390" s="1" t="s">
        <v>20</v>
      </c>
      <c r="L2390" s="1" t="s">
        <v>26</v>
      </c>
      <c r="M2390" s="1" t="s">
        <v>27</v>
      </c>
    </row>
    <row r="2391" spans="1:15" x14ac:dyDescent="0.25">
      <c r="A2391" s="1" t="s">
        <v>3141</v>
      </c>
      <c r="B2391" s="2">
        <v>43647</v>
      </c>
      <c r="C2391" s="1" t="s">
        <v>3142</v>
      </c>
      <c r="E2391" s="3">
        <v>3.03</v>
      </c>
      <c r="F2391" s="4">
        <v>3.03</v>
      </c>
      <c r="G2391" s="1">
        <v>2019</v>
      </c>
      <c r="H2391" s="1">
        <v>7</v>
      </c>
      <c r="I2391" s="1" t="s">
        <v>704</v>
      </c>
      <c r="J2391" s="1" t="s">
        <v>212</v>
      </c>
      <c r="K2391" s="1" t="s">
        <v>20</v>
      </c>
      <c r="L2391" s="1" t="s">
        <v>705</v>
      </c>
      <c r="M2391" s="1" t="s">
        <v>214</v>
      </c>
    </row>
    <row r="2392" spans="1:15" x14ac:dyDescent="0.25">
      <c r="A2392" s="1" t="s">
        <v>3143</v>
      </c>
      <c r="B2392" s="2">
        <v>43647</v>
      </c>
      <c r="C2392" s="1" t="s">
        <v>3144</v>
      </c>
      <c r="E2392" s="3">
        <v>7.5</v>
      </c>
      <c r="F2392" s="4">
        <v>7.5</v>
      </c>
      <c r="G2392" s="1">
        <v>2019</v>
      </c>
      <c r="H2392" s="1">
        <v>7</v>
      </c>
      <c r="I2392" s="1" t="s">
        <v>91</v>
      </c>
      <c r="J2392" s="1" t="s">
        <v>35</v>
      </c>
      <c r="K2392" s="1" t="s">
        <v>20</v>
      </c>
      <c r="L2392" s="1" t="s">
        <v>93</v>
      </c>
      <c r="M2392" s="1" t="s">
        <v>37</v>
      </c>
      <c r="O2392" s="8">
        <f>F2392</f>
        <v>7.5</v>
      </c>
    </row>
    <row r="2393" spans="1:15" x14ac:dyDescent="0.25">
      <c r="A2393" s="1" t="s">
        <v>3145</v>
      </c>
      <c r="B2393" s="2">
        <v>43647</v>
      </c>
      <c r="C2393" s="1" t="s">
        <v>3146</v>
      </c>
      <c r="E2393" s="3">
        <v>396</v>
      </c>
      <c r="F2393" s="4">
        <v>396</v>
      </c>
      <c r="G2393" s="1">
        <v>2019</v>
      </c>
      <c r="H2393" s="1">
        <v>7</v>
      </c>
      <c r="I2393" s="1" t="s">
        <v>18</v>
      </c>
      <c r="J2393" s="1" t="s">
        <v>51</v>
      </c>
      <c r="K2393" s="1" t="s">
        <v>20</v>
      </c>
      <c r="L2393" s="1" t="s">
        <v>21</v>
      </c>
      <c r="M2393" s="1" t="s">
        <v>53</v>
      </c>
      <c r="O2393">
        <f>F2393*8.3</f>
        <v>3286.8</v>
      </c>
    </row>
    <row r="2394" spans="1:15" x14ac:dyDescent="0.25">
      <c r="A2394" s="1" t="s">
        <v>3147</v>
      </c>
      <c r="B2394" s="2">
        <v>43647</v>
      </c>
      <c r="C2394" s="1" t="s">
        <v>3148</v>
      </c>
      <c r="E2394" s="3">
        <v>332.4</v>
      </c>
      <c r="F2394" s="4">
        <v>332.4</v>
      </c>
      <c r="G2394" s="1">
        <v>2019</v>
      </c>
      <c r="H2394" s="1">
        <v>7</v>
      </c>
      <c r="I2394" s="1" t="s">
        <v>474</v>
      </c>
      <c r="J2394" s="1" t="s">
        <v>35</v>
      </c>
      <c r="K2394" s="1" t="s">
        <v>20</v>
      </c>
      <c r="L2394" s="1" t="s">
        <v>475</v>
      </c>
      <c r="M2394" s="1" t="s">
        <v>37</v>
      </c>
      <c r="O2394">
        <f>F2394*5.3</f>
        <v>1761.7199999999998</v>
      </c>
    </row>
    <row r="2395" spans="1:15" x14ac:dyDescent="0.25">
      <c r="A2395" s="1" t="s">
        <v>3149</v>
      </c>
      <c r="B2395" s="2">
        <v>43647</v>
      </c>
      <c r="C2395" s="1" t="s">
        <v>3150</v>
      </c>
      <c r="E2395" s="3">
        <v>78.599999999999994</v>
      </c>
      <c r="F2395" s="4">
        <v>78.599999999999994</v>
      </c>
      <c r="G2395" s="1">
        <v>2019</v>
      </c>
      <c r="H2395" s="1">
        <v>7</v>
      </c>
      <c r="I2395" s="1" t="s">
        <v>86</v>
      </c>
      <c r="J2395" s="1" t="s">
        <v>378</v>
      </c>
      <c r="K2395" s="1" t="s">
        <v>20</v>
      </c>
      <c r="L2395" s="1" t="s">
        <v>87</v>
      </c>
      <c r="M2395" s="1" t="s">
        <v>379</v>
      </c>
    </row>
    <row r="2396" spans="1:15" x14ac:dyDescent="0.25">
      <c r="A2396" s="1" t="s">
        <v>3151</v>
      </c>
      <c r="B2396" s="2">
        <v>43647</v>
      </c>
      <c r="C2396" s="1" t="s">
        <v>3152</v>
      </c>
      <c r="D2396" s="3">
        <v>20</v>
      </c>
      <c r="E2396" s="3">
        <v>28.91</v>
      </c>
      <c r="F2396" s="4">
        <v>24.09</v>
      </c>
      <c r="G2396" s="1">
        <v>2019</v>
      </c>
      <c r="H2396" s="1">
        <v>7</v>
      </c>
      <c r="I2396" s="1" t="s">
        <v>134</v>
      </c>
      <c r="J2396" s="1" t="s">
        <v>98</v>
      </c>
      <c r="K2396" s="1" t="s">
        <v>20</v>
      </c>
      <c r="L2396" s="1" t="s">
        <v>135</v>
      </c>
      <c r="M2396" s="1" t="s">
        <v>100</v>
      </c>
    </row>
    <row r="2397" spans="1:15" x14ac:dyDescent="0.25">
      <c r="A2397" s="1" t="s">
        <v>3153</v>
      </c>
      <c r="B2397" s="2">
        <v>43647</v>
      </c>
      <c r="C2397" s="1" t="s">
        <v>7907</v>
      </c>
      <c r="D2397" s="3">
        <v>20</v>
      </c>
      <c r="E2397" s="3">
        <v>120</v>
      </c>
      <c r="F2397" s="4">
        <v>100</v>
      </c>
      <c r="G2397" s="1">
        <v>2019</v>
      </c>
      <c r="H2397" s="1">
        <v>7</v>
      </c>
      <c r="I2397" s="1" t="s">
        <v>111</v>
      </c>
      <c r="J2397" s="1" t="s">
        <v>98</v>
      </c>
      <c r="K2397" s="1" t="s">
        <v>20</v>
      </c>
      <c r="L2397" s="1" t="s">
        <v>112</v>
      </c>
      <c r="M2397" s="1" t="s">
        <v>100</v>
      </c>
    </row>
    <row r="2398" spans="1:15" x14ac:dyDescent="0.25">
      <c r="A2398" s="1" t="s">
        <v>3153</v>
      </c>
      <c r="B2398" s="2">
        <v>43647</v>
      </c>
      <c r="C2398" s="1" t="s">
        <v>7907</v>
      </c>
      <c r="E2398" s="3">
        <v>120</v>
      </c>
      <c r="F2398" s="4">
        <v>120</v>
      </c>
      <c r="G2398" s="1">
        <v>2019</v>
      </c>
      <c r="H2398" s="1">
        <v>7</v>
      </c>
      <c r="I2398" s="1" t="s">
        <v>111</v>
      </c>
      <c r="J2398" s="1" t="s">
        <v>98</v>
      </c>
      <c r="K2398" s="1" t="s">
        <v>20</v>
      </c>
      <c r="L2398" s="1" t="s">
        <v>112</v>
      </c>
      <c r="M2398" s="1" t="s">
        <v>100</v>
      </c>
    </row>
    <row r="2399" spans="1:15" x14ac:dyDescent="0.25">
      <c r="A2399" s="1" t="s">
        <v>3154</v>
      </c>
      <c r="B2399" s="2">
        <v>43647</v>
      </c>
      <c r="C2399" s="1" t="s">
        <v>3155</v>
      </c>
      <c r="E2399" s="3">
        <v>49.03</v>
      </c>
      <c r="F2399" s="4">
        <v>49.03</v>
      </c>
      <c r="G2399" s="1">
        <v>2019</v>
      </c>
      <c r="H2399" s="1">
        <v>7</v>
      </c>
      <c r="I2399" s="1" t="s">
        <v>40</v>
      </c>
      <c r="J2399" s="1" t="s">
        <v>35</v>
      </c>
      <c r="K2399" s="1" t="s">
        <v>20</v>
      </c>
      <c r="L2399" s="1" t="s">
        <v>42</v>
      </c>
      <c r="M2399" s="1" t="s">
        <v>37</v>
      </c>
    </row>
    <row r="2400" spans="1:15" x14ac:dyDescent="0.25">
      <c r="A2400" s="1" t="s">
        <v>3156</v>
      </c>
      <c r="B2400" s="2">
        <v>43647</v>
      </c>
      <c r="C2400" s="1" t="s">
        <v>7914</v>
      </c>
      <c r="D2400" s="3">
        <v>20</v>
      </c>
      <c r="E2400" s="3">
        <v>68.599999999999994</v>
      </c>
      <c r="F2400" s="4">
        <v>57.17</v>
      </c>
      <c r="G2400" s="1">
        <v>2019</v>
      </c>
      <c r="H2400" s="1">
        <v>7</v>
      </c>
      <c r="I2400" s="1" t="s">
        <v>134</v>
      </c>
      <c r="J2400" s="1" t="s">
        <v>207</v>
      </c>
      <c r="K2400" s="1" t="s">
        <v>20</v>
      </c>
      <c r="L2400" s="1" t="s">
        <v>135</v>
      </c>
      <c r="M2400" s="1" t="s">
        <v>208</v>
      </c>
    </row>
    <row r="2401" spans="1:15" x14ac:dyDescent="0.25">
      <c r="A2401" s="1" t="s">
        <v>3138</v>
      </c>
      <c r="B2401" s="2">
        <v>43647</v>
      </c>
      <c r="C2401" s="1" t="s">
        <v>3157</v>
      </c>
      <c r="E2401" s="3">
        <v>56.27</v>
      </c>
      <c r="F2401" s="4">
        <v>56.27</v>
      </c>
      <c r="G2401" s="1">
        <v>2019</v>
      </c>
      <c r="H2401" s="1">
        <v>7</v>
      </c>
      <c r="I2401" s="1" t="s">
        <v>312</v>
      </c>
      <c r="J2401" s="1" t="s">
        <v>41</v>
      </c>
      <c r="K2401" s="1" t="s">
        <v>20</v>
      </c>
      <c r="L2401" s="1" t="s">
        <v>313</v>
      </c>
      <c r="M2401" s="1" t="s">
        <v>43</v>
      </c>
    </row>
    <row r="2402" spans="1:15" x14ac:dyDescent="0.25">
      <c r="A2402" s="1" t="s">
        <v>3158</v>
      </c>
      <c r="B2402" s="2">
        <v>43647</v>
      </c>
      <c r="C2402" s="1" t="s">
        <v>3159</v>
      </c>
      <c r="E2402" s="3">
        <v>79.010000000000005</v>
      </c>
      <c r="F2402" s="4">
        <v>79.010000000000005</v>
      </c>
      <c r="G2402" s="1">
        <v>2019</v>
      </c>
      <c r="H2402" s="1">
        <v>7</v>
      </c>
      <c r="I2402" s="1" t="s">
        <v>18</v>
      </c>
      <c r="J2402" s="1" t="s">
        <v>51</v>
      </c>
      <c r="K2402" s="1" t="s">
        <v>20</v>
      </c>
      <c r="L2402" s="1" t="s">
        <v>21</v>
      </c>
      <c r="M2402" s="1" t="s">
        <v>53</v>
      </c>
      <c r="O2402">
        <f>F2402*7.34</f>
        <v>579.93340000000001</v>
      </c>
    </row>
    <row r="2403" spans="1:15" x14ac:dyDescent="0.25">
      <c r="A2403" s="1" t="s">
        <v>3160</v>
      </c>
      <c r="B2403" s="2">
        <v>43647</v>
      </c>
      <c r="C2403" s="1" t="s">
        <v>3161</v>
      </c>
      <c r="E2403" s="3">
        <v>43.02</v>
      </c>
      <c r="F2403" s="4">
        <v>43.02</v>
      </c>
      <c r="G2403" s="1">
        <v>2019</v>
      </c>
      <c r="H2403" s="1">
        <v>7</v>
      </c>
      <c r="I2403" s="1" t="s">
        <v>86</v>
      </c>
      <c r="J2403" s="1" t="s">
        <v>35</v>
      </c>
      <c r="K2403" s="1" t="s">
        <v>20</v>
      </c>
      <c r="L2403" s="1" t="s">
        <v>87</v>
      </c>
      <c r="M2403" s="1" t="s">
        <v>37</v>
      </c>
    </row>
    <row r="2404" spans="1:15" x14ac:dyDescent="0.25">
      <c r="A2404" s="1" t="s">
        <v>3162</v>
      </c>
      <c r="B2404" s="2">
        <v>43648</v>
      </c>
      <c r="C2404" s="1" t="s">
        <v>3163</v>
      </c>
      <c r="E2404" s="3">
        <v>14.9</v>
      </c>
      <c r="F2404" s="4">
        <v>14.9</v>
      </c>
      <c r="G2404" s="1">
        <v>2019</v>
      </c>
      <c r="H2404" s="1">
        <v>7</v>
      </c>
      <c r="I2404" s="1" t="s">
        <v>86</v>
      </c>
      <c r="J2404" s="1" t="s">
        <v>35</v>
      </c>
      <c r="K2404" s="1" t="s">
        <v>20</v>
      </c>
      <c r="L2404" s="1" t="s">
        <v>87</v>
      </c>
      <c r="M2404" s="1" t="s">
        <v>37</v>
      </c>
      <c r="O2404">
        <f>F2404*50</f>
        <v>745</v>
      </c>
    </row>
    <row r="2405" spans="1:15" x14ac:dyDescent="0.25">
      <c r="A2405" s="1" t="s">
        <v>3164</v>
      </c>
      <c r="B2405" s="2">
        <v>43648</v>
      </c>
      <c r="C2405" s="1" t="s">
        <v>3165</v>
      </c>
      <c r="E2405" s="3">
        <v>23.8</v>
      </c>
      <c r="F2405" s="4">
        <v>23.8</v>
      </c>
      <c r="G2405" s="1">
        <v>2019</v>
      </c>
      <c r="H2405" s="1">
        <v>7</v>
      </c>
      <c r="I2405" s="1" t="s">
        <v>86</v>
      </c>
      <c r="J2405" s="1" t="s">
        <v>35</v>
      </c>
      <c r="K2405" s="1" t="s">
        <v>20</v>
      </c>
      <c r="L2405" s="1" t="s">
        <v>87</v>
      </c>
      <c r="M2405" s="1" t="s">
        <v>37</v>
      </c>
      <c r="O2405">
        <f>F2405*50</f>
        <v>1190</v>
      </c>
    </row>
    <row r="2406" spans="1:15" x14ac:dyDescent="0.25">
      <c r="A2406" s="1" t="s">
        <v>3166</v>
      </c>
      <c r="B2406" s="2">
        <v>43648</v>
      </c>
      <c r="C2406" s="1" t="s">
        <v>3167</v>
      </c>
      <c r="E2406" s="3">
        <v>26.5</v>
      </c>
      <c r="F2406" s="4">
        <v>26.5</v>
      </c>
      <c r="G2406" s="1">
        <v>2019</v>
      </c>
      <c r="H2406" s="1">
        <v>7</v>
      </c>
      <c r="I2406" s="1" t="s">
        <v>86</v>
      </c>
      <c r="J2406" s="1" t="s">
        <v>35</v>
      </c>
      <c r="K2406" s="1" t="s">
        <v>20</v>
      </c>
      <c r="L2406" s="1" t="s">
        <v>87</v>
      </c>
      <c r="M2406" s="1" t="s">
        <v>37</v>
      </c>
      <c r="O2406">
        <f>F2406*50</f>
        <v>1325</v>
      </c>
    </row>
    <row r="2407" spans="1:15" x14ac:dyDescent="0.25">
      <c r="A2407" s="1" t="s">
        <v>3168</v>
      </c>
      <c r="B2407" s="2">
        <v>43648</v>
      </c>
      <c r="C2407" s="1" t="s">
        <v>3169</v>
      </c>
      <c r="E2407" s="3">
        <v>133.4</v>
      </c>
      <c r="F2407" s="4">
        <v>133.4</v>
      </c>
      <c r="G2407" s="1">
        <v>2019</v>
      </c>
      <c r="H2407" s="1">
        <v>7</v>
      </c>
      <c r="I2407" s="1" t="s">
        <v>24</v>
      </c>
      <c r="J2407" s="1" t="s">
        <v>25</v>
      </c>
      <c r="K2407" s="1" t="s">
        <v>20</v>
      </c>
      <c r="L2407" s="1" t="s">
        <v>26</v>
      </c>
      <c r="M2407" s="1" t="s">
        <v>27</v>
      </c>
      <c r="O2407">
        <f>F2407*3.6</f>
        <v>480.24</v>
      </c>
    </row>
    <row r="2408" spans="1:15" x14ac:dyDescent="0.25">
      <c r="A2408" s="1" t="s">
        <v>3170</v>
      </c>
      <c r="B2408" s="2">
        <v>43648</v>
      </c>
      <c r="C2408" s="1" t="s">
        <v>3171</v>
      </c>
      <c r="E2408" s="3">
        <v>12.9</v>
      </c>
      <c r="F2408" s="4">
        <v>12.9</v>
      </c>
      <c r="G2408" s="1">
        <v>2019</v>
      </c>
      <c r="H2408" s="1">
        <v>7</v>
      </c>
      <c r="I2408" s="1" t="s">
        <v>97</v>
      </c>
      <c r="J2408" s="1" t="s">
        <v>98</v>
      </c>
      <c r="K2408" s="1" t="s">
        <v>20</v>
      </c>
      <c r="L2408" s="1" t="s">
        <v>99</v>
      </c>
      <c r="M2408" s="1" t="s">
        <v>100</v>
      </c>
    </row>
    <row r="2409" spans="1:15" x14ac:dyDescent="0.25">
      <c r="A2409" s="1" t="s">
        <v>3172</v>
      </c>
      <c r="B2409" s="2">
        <v>43648</v>
      </c>
      <c r="C2409" s="1" t="s">
        <v>7915</v>
      </c>
      <c r="D2409" s="3">
        <v>20</v>
      </c>
      <c r="E2409" s="3">
        <v>19.8</v>
      </c>
      <c r="F2409" s="4">
        <v>16.5</v>
      </c>
      <c r="G2409" s="1">
        <v>2019</v>
      </c>
      <c r="H2409" s="1">
        <v>7</v>
      </c>
      <c r="I2409" s="1" t="s">
        <v>34</v>
      </c>
      <c r="J2409" s="1" t="s">
        <v>35</v>
      </c>
      <c r="K2409" s="1" t="s">
        <v>20</v>
      </c>
      <c r="L2409" s="1" t="s">
        <v>36</v>
      </c>
      <c r="M2409" s="1" t="s">
        <v>37</v>
      </c>
      <c r="O2409">
        <f>F2409*47.42</f>
        <v>782.43000000000006</v>
      </c>
    </row>
    <row r="2410" spans="1:15" x14ac:dyDescent="0.25">
      <c r="A2410" s="1" t="s">
        <v>3173</v>
      </c>
      <c r="B2410" s="2">
        <v>43648</v>
      </c>
      <c r="C2410" s="1" t="s">
        <v>3174</v>
      </c>
      <c r="E2410" s="3">
        <v>25.8</v>
      </c>
      <c r="F2410" s="4">
        <v>25.8</v>
      </c>
      <c r="G2410" s="1">
        <v>2019</v>
      </c>
      <c r="H2410" s="1">
        <v>7</v>
      </c>
      <c r="I2410" s="1" t="s">
        <v>86</v>
      </c>
      <c r="J2410" s="1" t="s">
        <v>35</v>
      </c>
      <c r="K2410" s="1" t="s">
        <v>20</v>
      </c>
      <c r="L2410" s="1" t="s">
        <v>87</v>
      </c>
      <c r="M2410" s="1" t="s">
        <v>37</v>
      </c>
      <c r="O2410">
        <f>F2410*47.42</f>
        <v>1223.4360000000001</v>
      </c>
    </row>
    <row r="2411" spans="1:15" x14ac:dyDescent="0.25">
      <c r="A2411" s="1" t="s">
        <v>3175</v>
      </c>
      <c r="B2411" s="2">
        <v>43648</v>
      </c>
      <c r="C2411" s="1" t="s">
        <v>3176</v>
      </c>
      <c r="D2411" s="3">
        <v>20</v>
      </c>
      <c r="E2411" s="3">
        <v>55.3</v>
      </c>
      <c r="F2411" s="4">
        <v>46.08</v>
      </c>
      <c r="G2411" s="1">
        <v>2019</v>
      </c>
      <c r="H2411" s="1">
        <v>7</v>
      </c>
      <c r="I2411" s="1" t="s">
        <v>56</v>
      </c>
      <c r="J2411" s="1" t="s">
        <v>35</v>
      </c>
      <c r="K2411" s="1" t="s">
        <v>20</v>
      </c>
      <c r="L2411" s="1" t="s">
        <v>57</v>
      </c>
      <c r="M2411" s="1" t="s">
        <v>37</v>
      </c>
    </row>
    <row r="2412" spans="1:15" x14ac:dyDescent="0.25">
      <c r="A2412" s="1" t="s">
        <v>3177</v>
      </c>
      <c r="B2412" s="2">
        <v>43648</v>
      </c>
      <c r="C2412" s="1" t="s">
        <v>3178</v>
      </c>
      <c r="E2412" s="3">
        <v>14.9</v>
      </c>
      <c r="F2412" s="4">
        <v>14.9</v>
      </c>
      <c r="G2412" s="1">
        <v>2019</v>
      </c>
      <c r="H2412" s="1">
        <v>7</v>
      </c>
      <c r="I2412" s="1" t="s">
        <v>91</v>
      </c>
      <c r="J2412" s="1" t="s">
        <v>35</v>
      </c>
      <c r="K2412" s="1" t="s">
        <v>20</v>
      </c>
      <c r="L2412" s="1" t="s">
        <v>93</v>
      </c>
      <c r="M2412" s="1" t="s">
        <v>37</v>
      </c>
    </row>
    <row r="2413" spans="1:15" x14ac:dyDescent="0.25">
      <c r="A2413" s="1" t="s">
        <v>3179</v>
      </c>
      <c r="B2413" s="2">
        <v>43649</v>
      </c>
      <c r="C2413" s="1" t="s">
        <v>3180</v>
      </c>
      <c r="E2413" s="3">
        <v>482.26</v>
      </c>
      <c r="F2413" s="4">
        <v>482.26</v>
      </c>
      <c r="G2413" s="1">
        <v>2019</v>
      </c>
      <c r="H2413" s="1">
        <v>7</v>
      </c>
      <c r="I2413" s="1" t="s">
        <v>24</v>
      </c>
      <c r="J2413" s="1" t="s">
        <v>25</v>
      </c>
      <c r="K2413" s="1" t="s">
        <v>20</v>
      </c>
      <c r="L2413" s="1" t="s">
        <v>26</v>
      </c>
      <c r="M2413" s="1" t="s">
        <v>27</v>
      </c>
    </row>
    <row r="2414" spans="1:15" x14ac:dyDescent="0.25">
      <c r="A2414" s="1" t="s">
        <v>1096</v>
      </c>
      <c r="B2414" s="2">
        <v>43650</v>
      </c>
      <c r="C2414" s="1" t="s">
        <v>3181</v>
      </c>
      <c r="D2414" s="3">
        <v>20</v>
      </c>
      <c r="E2414" s="3">
        <v>121.98</v>
      </c>
      <c r="F2414" s="4">
        <v>101.65</v>
      </c>
      <c r="G2414" s="1">
        <v>2019</v>
      </c>
      <c r="H2414" s="1">
        <v>7</v>
      </c>
      <c r="I2414" s="1" t="s">
        <v>56</v>
      </c>
      <c r="J2414" s="1" t="s">
        <v>35</v>
      </c>
      <c r="K2414" s="1" t="s">
        <v>20</v>
      </c>
      <c r="L2414" s="1" t="s">
        <v>57</v>
      </c>
      <c r="M2414" s="1" t="s">
        <v>37</v>
      </c>
    </row>
    <row r="2415" spans="1:15" x14ac:dyDescent="0.25">
      <c r="A2415" s="1" t="s">
        <v>3182</v>
      </c>
      <c r="B2415" s="2">
        <v>43650</v>
      </c>
      <c r="C2415" s="1" t="s">
        <v>3183</v>
      </c>
      <c r="E2415" s="3">
        <v>224.49</v>
      </c>
      <c r="F2415" s="4">
        <v>224.49</v>
      </c>
      <c r="G2415" s="1">
        <v>2019</v>
      </c>
      <c r="H2415" s="1">
        <v>7</v>
      </c>
      <c r="I2415" s="1" t="s">
        <v>91</v>
      </c>
      <c r="J2415" s="1" t="s">
        <v>207</v>
      </c>
      <c r="K2415" s="1" t="s">
        <v>20</v>
      </c>
      <c r="L2415" s="1" t="s">
        <v>93</v>
      </c>
      <c r="M2415" s="1" t="s">
        <v>208</v>
      </c>
    </row>
    <row r="2416" spans="1:15" x14ac:dyDescent="0.25">
      <c r="A2416" s="1" t="s">
        <v>1098</v>
      </c>
      <c r="B2416" s="2">
        <v>43650</v>
      </c>
      <c r="C2416" s="1" t="s">
        <v>3184</v>
      </c>
      <c r="E2416" s="3">
        <v>14.99</v>
      </c>
      <c r="F2416" s="4">
        <v>14.99</v>
      </c>
      <c r="G2416" s="1">
        <v>2019</v>
      </c>
      <c r="H2416" s="1">
        <v>7</v>
      </c>
      <c r="I2416" s="1" t="s">
        <v>30</v>
      </c>
      <c r="J2416" s="1" t="s">
        <v>25</v>
      </c>
      <c r="K2416" s="1" t="s">
        <v>20</v>
      </c>
      <c r="L2416" s="1" t="s">
        <v>31</v>
      </c>
      <c r="M2416" s="1" t="s">
        <v>27</v>
      </c>
      <c r="O2416">
        <f>F2416*50</f>
        <v>749.5</v>
      </c>
    </row>
    <row r="2417" spans="1:15" x14ac:dyDescent="0.25">
      <c r="A2417" s="1" t="s">
        <v>3185</v>
      </c>
      <c r="B2417" s="2">
        <v>43650</v>
      </c>
      <c r="C2417" s="1" t="s">
        <v>29</v>
      </c>
      <c r="E2417" s="3">
        <v>30.51</v>
      </c>
      <c r="F2417" s="4">
        <v>30.51</v>
      </c>
      <c r="G2417" s="1">
        <v>2019</v>
      </c>
      <c r="H2417" s="1">
        <v>7</v>
      </c>
      <c r="I2417" s="1" t="s">
        <v>30</v>
      </c>
      <c r="J2417" s="1" t="s">
        <v>25</v>
      </c>
      <c r="K2417" s="1" t="s">
        <v>20</v>
      </c>
      <c r="L2417" s="1" t="s">
        <v>31</v>
      </c>
      <c r="M2417" s="1" t="s">
        <v>27</v>
      </c>
    </row>
    <row r="2418" spans="1:15" x14ac:dyDescent="0.25">
      <c r="A2418" s="1" t="s">
        <v>1089</v>
      </c>
      <c r="B2418" s="2">
        <v>43650</v>
      </c>
      <c r="C2418" s="1" t="s">
        <v>3186</v>
      </c>
      <c r="E2418" s="3">
        <v>68.8</v>
      </c>
      <c r="F2418" s="4">
        <v>68.8</v>
      </c>
      <c r="G2418" s="1">
        <v>2019</v>
      </c>
      <c r="H2418" s="1">
        <v>7</v>
      </c>
      <c r="I2418" s="1" t="s">
        <v>312</v>
      </c>
      <c r="J2418" s="1" t="s">
        <v>35</v>
      </c>
      <c r="K2418" s="1" t="s">
        <v>20</v>
      </c>
      <c r="L2418" s="1" t="s">
        <v>313</v>
      </c>
      <c r="M2418" s="1" t="s">
        <v>37</v>
      </c>
      <c r="O2418">
        <f>F2418*1850</f>
        <v>127280</v>
      </c>
    </row>
    <row r="2419" spans="1:15" x14ac:dyDescent="0.25">
      <c r="A2419" s="1" t="s">
        <v>3187</v>
      </c>
      <c r="B2419" s="2">
        <v>43650</v>
      </c>
      <c r="C2419" s="1" t="s">
        <v>3188</v>
      </c>
      <c r="E2419" s="3">
        <v>19.399999999999999</v>
      </c>
      <c r="F2419" s="4">
        <v>19.399999999999999</v>
      </c>
      <c r="G2419" s="1">
        <v>2019</v>
      </c>
      <c r="H2419" s="1">
        <v>7</v>
      </c>
      <c r="I2419" s="1" t="s">
        <v>312</v>
      </c>
      <c r="J2419" s="1" t="s">
        <v>35</v>
      </c>
      <c r="K2419" s="1" t="s">
        <v>20</v>
      </c>
      <c r="L2419" s="1" t="s">
        <v>313</v>
      </c>
      <c r="M2419" s="1" t="s">
        <v>37</v>
      </c>
    </row>
    <row r="2420" spans="1:15" x14ac:dyDescent="0.25">
      <c r="A2420" s="1" t="s">
        <v>1091</v>
      </c>
      <c r="B2420" s="2">
        <v>43650</v>
      </c>
      <c r="C2420" s="1" t="s">
        <v>3189</v>
      </c>
      <c r="D2420" s="3">
        <v>20</v>
      </c>
      <c r="E2420" s="3">
        <v>25.23</v>
      </c>
      <c r="F2420" s="4">
        <v>21.02</v>
      </c>
      <c r="G2420" s="1">
        <v>2019</v>
      </c>
      <c r="H2420" s="1">
        <v>7</v>
      </c>
      <c r="I2420" s="1" t="s">
        <v>56</v>
      </c>
      <c r="J2420" s="1" t="s">
        <v>35</v>
      </c>
      <c r="K2420" s="1" t="s">
        <v>20</v>
      </c>
      <c r="L2420" s="1" t="s">
        <v>57</v>
      </c>
      <c r="M2420" s="1" t="s">
        <v>37</v>
      </c>
    </row>
    <row r="2421" spans="1:15" x14ac:dyDescent="0.25">
      <c r="A2421" s="1" t="s">
        <v>1139</v>
      </c>
      <c r="B2421" s="2">
        <v>43655</v>
      </c>
      <c r="C2421" s="1" t="s">
        <v>7916</v>
      </c>
      <c r="E2421" s="3">
        <v>185.76</v>
      </c>
      <c r="F2421" s="4">
        <v>185.76</v>
      </c>
      <c r="G2421" s="1">
        <v>2019</v>
      </c>
      <c r="H2421" s="1">
        <v>7</v>
      </c>
      <c r="I2421" s="1" t="s">
        <v>40</v>
      </c>
      <c r="J2421" s="1" t="s">
        <v>35</v>
      </c>
      <c r="K2421" s="1" t="s">
        <v>20</v>
      </c>
      <c r="L2421" s="1" t="s">
        <v>42</v>
      </c>
      <c r="M2421" s="1" t="s">
        <v>37</v>
      </c>
      <c r="O2421">
        <f>F2421*400</f>
        <v>74304</v>
      </c>
    </row>
    <row r="2422" spans="1:15" x14ac:dyDescent="0.25">
      <c r="A2422" s="1" t="s">
        <v>3190</v>
      </c>
      <c r="B2422" s="2">
        <v>43655</v>
      </c>
      <c r="C2422" s="1" t="s">
        <v>3191</v>
      </c>
      <c r="D2422" s="3">
        <v>20</v>
      </c>
      <c r="E2422" s="3">
        <v>165.93</v>
      </c>
      <c r="F2422" s="4">
        <v>138.27000000000001</v>
      </c>
      <c r="G2422" s="1">
        <v>2019</v>
      </c>
      <c r="H2422" s="1">
        <v>7</v>
      </c>
      <c r="I2422" s="1" t="s">
        <v>34</v>
      </c>
      <c r="J2422" s="1" t="s">
        <v>35</v>
      </c>
      <c r="K2422" s="1" t="s">
        <v>20</v>
      </c>
      <c r="L2422" s="1" t="s">
        <v>36</v>
      </c>
      <c r="M2422" s="1" t="s">
        <v>37</v>
      </c>
    </row>
    <row r="2423" spans="1:15" x14ac:dyDescent="0.25">
      <c r="A2423" s="1" t="s">
        <v>1141</v>
      </c>
      <c r="B2423" s="2">
        <v>43655</v>
      </c>
      <c r="C2423" s="1" t="s">
        <v>85</v>
      </c>
      <c r="D2423" s="3">
        <v>20</v>
      </c>
      <c r="E2423" s="3">
        <v>83.2</v>
      </c>
      <c r="F2423" s="4">
        <v>69.33</v>
      </c>
      <c r="G2423" s="1">
        <v>2019</v>
      </c>
      <c r="H2423" s="1">
        <v>7</v>
      </c>
      <c r="I2423" s="1" t="s">
        <v>70</v>
      </c>
      <c r="J2423" s="1" t="s">
        <v>41</v>
      </c>
      <c r="K2423" s="1" t="s">
        <v>20</v>
      </c>
      <c r="L2423" s="1" t="s">
        <v>71</v>
      </c>
      <c r="M2423" s="1" t="s">
        <v>43</v>
      </c>
      <c r="O2423">
        <f>F2423/1.26</f>
        <v>55.023809523809526</v>
      </c>
    </row>
    <row r="2424" spans="1:15" x14ac:dyDescent="0.25">
      <c r="A2424" s="1" t="s">
        <v>3192</v>
      </c>
      <c r="B2424" s="2">
        <v>43655</v>
      </c>
      <c r="C2424" s="1" t="s">
        <v>1451</v>
      </c>
      <c r="E2424" s="3">
        <v>325.17</v>
      </c>
      <c r="F2424" s="4">
        <v>325.17</v>
      </c>
      <c r="G2424" s="1">
        <v>2019</v>
      </c>
      <c r="H2424" s="1">
        <v>7</v>
      </c>
      <c r="I2424" s="1" t="s">
        <v>40</v>
      </c>
      <c r="J2424" s="1" t="s">
        <v>41</v>
      </c>
      <c r="K2424" s="1" t="s">
        <v>20</v>
      </c>
      <c r="L2424" s="1" t="s">
        <v>42</v>
      </c>
      <c r="M2424" s="1" t="s">
        <v>43</v>
      </c>
      <c r="O2424">
        <f>F2424/1.26</f>
        <v>258.07142857142856</v>
      </c>
    </row>
    <row r="2425" spans="1:15" x14ac:dyDescent="0.25">
      <c r="A2425" s="1" t="s">
        <v>3193</v>
      </c>
      <c r="B2425" s="2">
        <v>43655</v>
      </c>
      <c r="C2425" s="1" t="s">
        <v>3194</v>
      </c>
      <c r="D2425" s="3">
        <v>20</v>
      </c>
      <c r="E2425" s="3">
        <v>145.21</v>
      </c>
      <c r="F2425" s="4">
        <v>121.01</v>
      </c>
      <c r="G2425" s="1">
        <v>2019</v>
      </c>
      <c r="H2425" s="1">
        <v>7</v>
      </c>
      <c r="I2425" s="1" t="s">
        <v>134</v>
      </c>
      <c r="J2425" s="1" t="s">
        <v>51</v>
      </c>
      <c r="K2425" s="1" t="s">
        <v>20</v>
      </c>
      <c r="L2425" s="1" t="s">
        <v>135</v>
      </c>
      <c r="M2425" s="1" t="s">
        <v>53</v>
      </c>
      <c r="O2425">
        <f>F2425*5.7</f>
        <v>689.75700000000006</v>
      </c>
    </row>
    <row r="2426" spans="1:15" x14ac:dyDescent="0.25">
      <c r="A2426" s="1" t="s">
        <v>3195</v>
      </c>
      <c r="B2426" s="2">
        <v>43655</v>
      </c>
      <c r="C2426" s="1" t="s">
        <v>3196</v>
      </c>
      <c r="E2426" s="3">
        <v>29</v>
      </c>
      <c r="F2426" s="4">
        <v>29</v>
      </c>
      <c r="G2426" s="1">
        <v>2019</v>
      </c>
      <c r="H2426" s="1">
        <v>7</v>
      </c>
      <c r="I2426" s="1" t="s">
        <v>30</v>
      </c>
      <c r="J2426" s="1" t="s">
        <v>25</v>
      </c>
      <c r="K2426" s="1" t="s">
        <v>20</v>
      </c>
      <c r="L2426" s="1" t="s">
        <v>31</v>
      </c>
      <c r="M2426" s="1" t="s">
        <v>27</v>
      </c>
    </row>
    <row r="2427" spans="1:15" x14ac:dyDescent="0.25">
      <c r="A2427" s="1" t="s">
        <v>1137</v>
      </c>
      <c r="B2427" s="2">
        <v>43655</v>
      </c>
      <c r="C2427" s="1" t="s">
        <v>3197</v>
      </c>
      <c r="D2427" s="3">
        <v>20</v>
      </c>
      <c r="E2427" s="3">
        <v>250.49</v>
      </c>
      <c r="F2427" s="4">
        <v>208.74</v>
      </c>
      <c r="G2427" s="1">
        <v>2019</v>
      </c>
      <c r="H2427" s="1">
        <v>7</v>
      </c>
      <c r="I2427" s="1" t="s">
        <v>34</v>
      </c>
      <c r="J2427" s="1" t="s">
        <v>378</v>
      </c>
      <c r="K2427" s="1" t="s">
        <v>20</v>
      </c>
      <c r="L2427" s="1" t="s">
        <v>36</v>
      </c>
      <c r="M2427" s="1" t="s">
        <v>379</v>
      </c>
    </row>
    <row r="2428" spans="1:15" x14ac:dyDescent="0.25">
      <c r="A2428" s="1" t="s">
        <v>3198</v>
      </c>
      <c r="B2428" s="2">
        <v>43655</v>
      </c>
      <c r="C2428" s="1" t="s">
        <v>3199</v>
      </c>
      <c r="D2428" s="3">
        <v>20</v>
      </c>
      <c r="E2428" s="3">
        <v>24</v>
      </c>
      <c r="F2428" s="4">
        <v>20</v>
      </c>
      <c r="G2428" s="1">
        <v>2019</v>
      </c>
      <c r="H2428" s="1">
        <v>7</v>
      </c>
      <c r="I2428" s="1" t="s">
        <v>70</v>
      </c>
      <c r="J2428" s="1" t="s">
        <v>19</v>
      </c>
      <c r="K2428" s="1" t="s">
        <v>20</v>
      </c>
      <c r="L2428" s="1" t="s">
        <v>71</v>
      </c>
      <c r="M2428" s="1" t="s">
        <v>22</v>
      </c>
    </row>
    <row r="2429" spans="1:15" x14ac:dyDescent="0.25">
      <c r="A2429" s="1" t="s">
        <v>3200</v>
      </c>
      <c r="B2429" s="2">
        <v>43656</v>
      </c>
      <c r="C2429" s="1" t="s">
        <v>3201</v>
      </c>
      <c r="E2429" s="3">
        <v>19.98</v>
      </c>
      <c r="F2429" s="4">
        <v>19.98</v>
      </c>
      <c r="G2429" s="1">
        <v>2019</v>
      </c>
      <c r="H2429" s="1">
        <v>7</v>
      </c>
      <c r="I2429" s="1" t="s">
        <v>18</v>
      </c>
      <c r="J2429" s="1" t="s">
        <v>51</v>
      </c>
      <c r="K2429" s="1" t="s">
        <v>20</v>
      </c>
      <c r="L2429" s="1" t="s">
        <v>21</v>
      </c>
      <c r="M2429" s="1" t="s">
        <v>53</v>
      </c>
    </row>
    <row r="2430" spans="1:15" x14ac:dyDescent="0.25">
      <c r="A2430" s="1" t="s">
        <v>1195</v>
      </c>
      <c r="B2430" s="2">
        <v>43657</v>
      </c>
      <c r="C2430" s="1" t="s">
        <v>3202</v>
      </c>
      <c r="E2430" s="3">
        <v>233.78</v>
      </c>
      <c r="F2430" s="4">
        <v>233.78</v>
      </c>
      <c r="G2430" s="1">
        <v>2019</v>
      </c>
      <c r="H2430" s="1">
        <v>7</v>
      </c>
      <c r="I2430" s="1" t="s">
        <v>704</v>
      </c>
      <c r="J2430" s="1" t="s">
        <v>35</v>
      </c>
      <c r="K2430" s="1" t="s">
        <v>20</v>
      </c>
      <c r="L2430" s="1" t="s">
        <v>705</v>
      </c>
      <c r="M2430" s="1" t="s">
        <v>37</v>
      </c>
      <c r="O2430">
        <f t="shared" ref="O2430:O2439" si="36">F2430*400</f>
        <v>93512</v>
      </c>
    </row>
    <row r="2431" spans="1:15" x14ac:dyDescent="0.25">
      <c r="A2431" s="1" t="s">
        <v>3203</v>
      </c>
      <c r="B2431" s="2">
        <v>43657</v>
      </c>
      <c r="C2431" s="1" t="s">
        <v>3204</v>
      </c>
      <c r="E2431" s="3">
        <v>195.72</v>
      </c>
      <c r="F2431" s="4">
        <v>195.72</v>
      </c>
      <c r="G2431" s="1">
        <v>2019</v>
      </c>
      <c r="H2431" s="1">
        <v>7</v>
      </c>
      <c r="I2431" s="1" t="s">
        <v>704</v>
      </c>
      <c r="J2431" s="1" t="s">
        <v>35</v>
      </c>
      <c r="K2431" s="1" t="s">
        <v>20</v>
      </c>
      <c r="L2431" s="1" t="s">
        <v>705</v>
      </c>
      <c r="M2431" s="1" t="s">
        <v>37</v>
      </c>
      <c r="O2431">
        <f t="shared" si="36"/>
        <v>78288</v>
      </c>
    </row>
    <row r="2432" spans="1:15" x14ac:dyDescent="0.25">
      <c r="A2432" s="1" t="s">
        <v>1183</v>
      </c>
      <c r="B2432" s="2">
        <v>43657</v>
      </c>
      <c r="C2432" s="1" t="s">
        <v>3205</v>
      </c>
      <c r="E2432" s="3">
        <v>316.85000000000002</v>
      </c>
      <c r="F2432" s="4">
        <v>316.85000000000002</v>
      </c>
      <c r="G2432" s="1">
        <v>2019</v>
      </c>
      <c r="H2432" s="1">
        <v>7</v>
      </c>
      <c r="I2432" s="1" t="s">
        <v>704</v>
      </c>
      <c r="J2432" s="1" t="s">
        <v>35</v>
      </c>
      <c r="K2432" s="1" t="s">
        <v>20</v>
      </c>
      <c r="L2432" s="1" t="s">
        <v>705</v>
      </c>
      <c r="M2432" s="1" t="s">
        <v>37</v>
      </c>
      <c r="O2432">
        <f t="shared" si="36"/>
        <v>126740.00000000001</v>
      </c>
    </row>
    <row r="2433" spans="1:15" x14ac:dyDescent="0.25">
      <c r="A2433" s="1" t="s">
        <v>1177</v>
      </c>
      <c r="B2433" s="2">
        <v>43657</v>
      </c>
      <c r="C2433" s="1" t="s">
        <v>3205</v>
      </c>
      <c r="E2433" s="3">
        <v>78.53</v>
      </c>
      <c r="F2433" s="4">
        <v>78.53</v>
      </c>
      <c r="G2433" s="1">
        <v>2019</v>
      </c>
      <c r="H2433" s="1">
        <v>7</v>
      </c>
      <c r="I2433" s="1" t="s">
        <v>704</v>
      </c>
      <c r="J2433" s="1" t="s">
        <v>35</v>
      </c>
      <c r="K2433" s="1" t="s">
        <v>20</v>
      </c>
      <c r="L2433" s="1" t="s">
        <v>705</v>
      </c>
      <c r="M2433" s="1" t="s">
        <v>37</v>
      </c>
      <c r="O2433">
        <f t="shared" si="36"/>
        <v>31412</v>
      </c>
    </row>
    <row r="2434" spans="1:15" x14ac:dyDescent="0.25">
      <c r="A2434" s="1" t="s">
        <v>1193</v>
      </c>
      <c r="B2434" s="2">
        <v>43657</v>
      </c>
      <c r="C2434" s="1" t="s">
        <v>3206</v>
      </c>
      <c r="E2434" s="3">
        <v>575.28</v>
      </c>
      <c r="F2434" s="4">
        <v>575.28</v>
      </c>
      <c r="G2434" s="1">
        <v>2019</v>
      </c>
      <c r="H2434" s="1">
        <v>7</v>
      </c>
      <c r="I2434" s="1" t="s">
        <v>704</v>
      </c>
      <c r="J2434" s="1" t="s">
        <v>212</v>
      </c>
      <c r="K2434" s="1" t="s">
        <v>20</v>
      </c>
      <c r="L2434" s="1" t="s">
        <v>705</v>
      </c>
      <c r="M2434" s="1" t="s">
        <v>214</v>
      </c>
      <c r="O2434">
        <f t="shared" si="36"/>
        <v>230112</v>
      </c>
    </row>
    <row r="2435" spans="1:15" x14ac:dyDescent="0.25">
      <c r="A2435" s="1" t="s">
        <v>1184</v>
      </c>
      <c r="B2435" s="2">
        <v>43657</v>
      </c>
      <c r="C2435" s="1" t="s">
        <v>7917</v>
      </c>
      <c r="E2435" s="3">
        <v>168.78</v>
      </c>
      <c r="F2435" s="4">
        <v>168.78</v>
      </c>
      <c r="G2435" s="1">
        <v>2019</v>
      </c>
      <c r="H2435" s="1">
        <v>7</v>
      </c>
      <c r="I2435" s="1" t="s">
        <v>312</v>
      </c>
      <c r="J2435" s="1" t="s">
        <v>35</v>
      </c>
      <c r="K2435" s="1" t="s">
        <v>20</v>
      </c>
      <c r="L2435" s="1" t="s">
        <v>313</v>
      </c>
      <c r="M2435" s="1" t="s">
        <v>37</v>
      </c>
      <c r="O2435">
        <f t="shared" si="36"/>
        <v>67512</v>
      </c>
    </row>
    <row r="2436" spans="1:15" x14ac:dyDescent="0.25">
      <c r="A2436" s="1" t="s">
        <v>1186</v>
      </c>
      <c r="B2436" s="2">
        <v>43657</v>
      </c>
      <c r="C2436" s="1" t="s">
        <v>7917</v>
      </c>
      <c r="E2436" s="3">
        <v>970.75</v>
      </c>
      <c r="F2436" s="4">
        <v>970.75</v>
      </c>
      <c r="G2436" s="1">
        <v>2019</v>
      </c>
      <c r="H2436" s="1">
        <v>7</v>
      </c>
      <c r="I2436" s="1" t="s">
        <v>704</v>
      </c>
      <c r="J2436" s="1" t="s">
        <v>35</v>
      </c>
      <c r="K2436" s="1" t="s">
        <v>20</v>
      </c>
      <c r="L2436" s="1" t="s">
        <v>705</v>
      </c>
      <c r="M2436" s="1" t="s">
        <v>37</v>
      </c>
      <c r="O2436">
        <f t="shared" si="36"/>
        <v>388300</v>
      </c>
    </row>
    <row r="2437" spans="1:15" x14ac:dyDescent="0.25">
      <c r="A2437" s="1" t="s">
        <v>3207</v>
      </c>
      <c r="B2437" s="2">
        <v>43657</v>
      </c>
      <c r="C2437" s="1" t="s">
        <v>7918</v>
      </c>
      <c r="E2437" s="3">
        <v>437.28</v>
      </c>
      <c r="F2437" s="4">
        <v>437.28</v>
      </c>
      <c r="G2437" s="1">
        <v>2019</v>
      </c>
      <c r="H2437" s="1">
        <v>7</v>
      </c>
      <c r="I2437" s="1" t="s">
        <v>704</v>
      </c>
      <c r="J2437" s="1" t="s">
        <v>35</v>
      </c>
      <c r="K2437" s="1" t="s">
        <v>20</v>
      </c>
      <c r="L2437" s="1" t="s">
        <v>705</v>
      </c>
      <c r="M2437" s="1" t="s">
        <v>37</v>
      </c>
      <c r="O2437">
        <f t="shared" si="36"/>
        <v>174912</v>
      </c>
    </row>
    <row r="2438" spans="1:15" x14ac:dyDescent="0.25">
      <c r="A2438" s="1" t="s">
        <v>3208</v>
      </c>
      <c r="B2438" s="2">
        <v>43657</v>
      </c>
      <c r="C2438" s="1" t="s">
        <v>7917</v>
      </c>
      <c r="E2438" s="3">
        <v>71.87</v>
      </c>
      <c r="F2438" s="4">
        <v>71.87</v>
      </c>
      <c r="G2438" s="1">
        <v>2019</v>
      </c>
      <c r="H2438" s="1">
        <v>7</v>
      </c>
      <c r="I2438" s="1" t="s">
        <v>704</v>
      </c>
      <c r="J2438" s="1" t="s">
        <v>35</v>
      </c>
      <c r="K2438" s="1" t="s">
        <v>20</v>
      </c>
      <c r="L2438" s="1" t="s">
        <v>705</v>
      </c>
      <c r="M2438" s="1" t="s">
        <v>37</v>
      </c>
      <c r="O2438">
        <f t="shared" si="36"/>
        <v>28748</v>
      </c>
    </row>
    <row r="2439" spans="1:15" x14ac:dyDescent="0.25">
      <c r="A2439" s="1" t="s">
        <v>1181</v>
      </c>
      <c r="B2439" s="2">
        <v>43657</v>
      </c>
      <c r="C2439" s="1" t="s">
        <v>7917</v>
      </c>
      <c r="E2439" s="3">
        <v>89.92</v>
      </c>
      <c r="F2439" s="4">
        <v>89.92</v>
      </c>
      <c r="G2439" s="1">
        <v>2019</v>
      </c>
      <c r="H2439" s="1">
        <v>7</v>
      </c>
      <c r="I2439" s="1" t="s">
        <v>704</v>
      </c>
      <c r="J2439" s="1" t="s">
        <v>35</v>
      </c>
      <c r="K2439" s="1" t="s">
        <v>20</v>
      </c>
      <c r="L2439" s="1" t="s">
        <v>705</v>
      </c>
      <c r="M2439" s="1" t="s">
        <v>37</v>
      </c>
      <c r="O2439">
        <f t="shared" si="36"/>
        <v>35968</v>
      </c>
    </row>
    <row r="2440" spans="1:15" x14ac:dyDescent="0.25">
      <c r="A2440" s="1" t="s">
        <v>1159</v>
      </c>
      <c r="B2440" s="2">
        <v>43657</v>
      </c>
      <c r="C2440" s="1" t="s">
        <v>85</v>
      </c>
      <c r="E2440" s="3">
        <v>54.74</v>
      </c>
      <c r="F2440" s="4">
        <v>54.74</v>
      </c>
      <c r="G2440" s="1">
        <v>2019</v>
      </c>
      <c r="H2440" s="1">
        <v>7</v>
      </c>
      <c r="I2440" s="1" t="s">
        <v>40</v>
      </c>
      <c r="J2440" s="1" t="s">
        <v>41</v>
      </c>
      <c r="K2440" s="1" t="s">
        <v>20</v>
      </c>
      <c r="L2440" s="1" t="s">
        <v>42</v>
      </c>
      <c r="M2440" s="1" t="s">
        <v>43</v>
      </c>
      <c r="O2440">
        <f>F2440/1.26</f>
        <v>43.444444444444443</v>
      </c>
    </row>
    <row r="2441" spans="1:15" x14ac:dyDescent="0.25">
      <c r="A2441" s="1" t="s">
        <v>1173</v>
      </c>
      <c r="B2441" s="2">
        <v>43657</v>
      </c>
      <c r="C2441" s="1" t="s">
        <v>85</v>
      </c>
      <c r="E2441" s="3">
        <v>39.4</v>
      </c>
      <c r="F2441" s="4">
        <v>39.4</v>
      </c>
      <c r="G2441" s="1">
        <v>2019</v>
      </c>
      <c r="H2441" s="1">
        <v>7</v>
      </c>
      <c r="I2441" s="1" t="s">
        <v>40</v>
      </c>
      <c r="J2441" s="1" t="s">
        <v>41</v>
      </c>
      <c r="K2441" s="1" t="s">
        <v>20</v>
      </c>
      <c r="L2441" s="1" t="s">
        <v>42</v>
      </c>
      <c r="M2441" s="1" t="s">
        <v>43</v>
      </c>
      <c r="O2441">
        <f>F2441/1.26</f>
        <v>31.269841269841269</v>
      </c>
    </row>
    <row r="2442" spans="1:15" x14ac:dyDescent="0.25">
      <c r="A2442" s="1" t="s">
        <v>1150</v>
      </c>
      <c r="B2442" s="2">
        <v>43657</v>
      </c>
      <c r="C2442" s="1" t="s">
        <v>3209</v>
      </c>
      <c r="E2442" s="3">
        <v>1620</v>
      </c>
      <c r="F2442" s="4">
        <v>1620</v>
      </c>
      <c r="G2442" s="1">
        <v>2019</v>
      </c>
      <c r="H2442" s="1">
        <v>7</v>
      </c>
      <c r="I2442" s="1" t="s">
        <v>30</v>
      </c>
      <c r="J2442" s="1" t="s">
        <v>25</v>
      </c>
      <c r="K2442" s="1" t="s">
        <v>20</v>
      </c>
      <c r="L2442" s="1" t="s">
        <v>3130</v>
      </c>
      <c r="M2442" s="1" t="s">
        <v>27</v>
      </c>
    </row>
    <row r="2443" spans="1:15" x14ac:dyDescent="0.25">
      <c r="A2443" s="1" t="s">
        <v>1174</v>
      </c>
      <c r="B2443" s="2">
        <v>43657</v>
      </c>
      <c r="C2443" s="1" t="s">
        <v>857</v>
      </c>
      <c r="E2443" s="3">
        <v>52.8</v>
      </c>
      <c r="F2443" s="4">
        <v>52.8</v>
      </c>
      <c r="G2443" s="1">
        <v>2019</v>
      </c>
      <c r="H2443" s="1">
        <v>7</v>
      </c>
      <c r="I2443" s="1" t="s">
        <v>91</v>
      </c>
      <c r="J2443" s="1" t="s">
        <v>19</v>
      </c>
      <c r="K2443" s="1" t="s">
        <v>20</v>
      </c>
      <c r="L2443" s="1" t="s">
        <v>93</v>
      </c>
      <c r="M2443" s="1" t="s">
        <v>22</v>
      </c>
    </row>
    <row r="2444" spans="1:15" x14ac:dyDescent="0.25">
      <c r="A2444" s="1" t="s">
        <v>1155</v>
      </c>
      <c r="B2444" s="2">
        <v>43657</v>
      </c>
      <c r="C2444" s="1" t="s">
        <v>3210</v>
      </c>
      <c r="D2444" s="3">
        <v>20</v>
      </c>
      <c r="E2444" s="3">
        <v>208.15</v>
      </c>
      <c r="F2444" s="4">
        <v>173.46</v>
      </c>
      <c r="G2444" s="1">
        <v>2019</v>
      </c>
      <c r="H2444" s="1">
        <v>7</v>
      </c>
      <c r="I2444" s="1" t="s">
        <v>56</v>
      </c>
      <c r="J2444" s="1" t="s">
        <v>35</v>
      </c>
      <c r="K2444" s="1" t="s">
        <v>20</v>
      </c>
      <c r="L2444" s="1" t="s">
        <v>57</v>
      </c>
      <c r="M2444" s="1" t="s">
        <v>37</v>
      </c>
    </row>
    <row r="2445" spans="1:15" x14ac:dyDescent="0.25">
      <c r="A2445" s="1" t="s">
        <v>3211</v>
      </c>
      <c r="B2445" s="2">
        <v>43661</v>
      </c>
      <c r="C2445" s="1" t="s">
        <v>85</v>
      </c>
      <c r="E2445" s="3">
        <v>567.02</v>
      </c>
      <c r="F2445" s="4">
        <v>567.02</v>
      </c>
      <c r="G2445" s="1">
        <v>2019</v>
      </c>
      <c r="H2445" s="1">
        <v>7</v>
      </c>
      <c r="I2445" s="1" t="s">
        <v>86</v>
      </c>
      <c r="J2445" s="1" t="s">
        <v>41</v>
      </c>
      <c r="K2445" s="1" t="s">
        <v>20</v>
      </c>
      <c r="L2445" s="1" t="s">
        <v>87</v>
      </c>
      <c r="M2445" s="1" t="s">
        <v>43</v>
      </c>
      <c r="O2445">
        <f t="shared" ref="O2445:O2453" si="37">F2445/1.26</f>
        <v>450.01587301587301</v>
      </c>
    </row>
    <row r="2446" spans="1:15" x14ac:dyDescent="0.25">
      <c r="A2446" s="1" t="s">
        <v>3211</v>
      </c>
      <c r="B2446" s="2">
        <v>43661</v>
      </c>
      <c r="C2446" s="1" t="s">
        <v>85</v>
      </c>
      <c r="E2446" s="3">
        <v>271.33</v>
      </c>
      <c r="F2446" s="4">
        <v>271.33</v>
      </c>
      <c r="G2446" s="1">
        <v>2019</v>
      </c>
      <c r="H2446" s="1">
        <v>7</v>
      </c>
      <c r="I2446" s="1" t="s">
        <v>86</v>
      </c>
      <c r="J2446" s="1" t="s">
        <v>41</v>
      </c>
      <c r="K2446" s="1" t="s">
        <v>20</v>
      </c>
      <c r="L2446" s="1" t="s">
        <v>87</v>
      </c>
      <c r="M2446" s="1" t="s">
        <v>43</v>
      </c>
      <c r="O2446">
        <f t="shared" si="37"/>
        <v>215.34126984126982</v>
      </c>
    </row>
    <row r="2447" spans="1:15" x14ac:dyDescent="0.25">
      <c r="A2447" s="1" t="s">
        <v>3211</v>
      </c>
      <c r="B2447" s="2">
        <v>43661</v>
      </c>
      <c r="C2447" s="1" t="s">
        <v>85</v>
      </c>
      <c r="E2447" s="3">
        <v>215.98</v>
      </c>
      <c r="F2447" s="4">
        <v>215.98</v>
      </c>
      <c r="G2447" s="1">
        <v>2019</v>
      </c>
      <c r="H2447" s="1">
        <v>7</v>
      </c>
      <c r="I2447" s="1" t="s">
        <v>86</v>
      </c>
      <c r="J2447" s="1" t="s">
        <v>41</v>
      </c>
      <c r="K2447" s="1" t="s">
        <v>20</v>
      </c>
      <c r="L2447" s="1" t="s">
        <v>87</v>
      </c>
      <c r="M2447" s="1" t="s">
        <v>43</v>
      </c>
      <c r="O2447">
        <f t="shared" si="37"/>
        <v>171.4126984126984</v>
      </c>
    </row>
    <row r="2448" spans="1:15" x14ac:dyDescent="0.25">
      <c r="A2448" s="1" t="s">
        <v>3211</v>
      </c>
      <c r="B2448" s="2">
        <v>43661</v>
      </c>
      <c r="C2448" s="1" t="s">
        <v>85</v>
      </c>
      <c r="E2448" s="3">
        <v>131</v>
      </c>
      <c r="F2448" s="4">
        <v>131</v>
      </c>
      <c r="G2448" s="1">
        <v>2019</v>
      </c>
      <c r="H2448" s="1">
        <v>7</v>
      </c>
      <c r="I2448" s="1" t="s">
        <v>86</v>
      </c>
      <c r="J2448" s="1" t="s">
        <v>41</v>
      </c>
      <c r="K2448" s="1" t="s">
        <v>20</v>
      </c>
      <c r="L2448" s="1" t="s">
        <v>87</v>
      </c>
      <c r="M2448" s="1" t="s">
        <v>43</v>
      </c>
      <c r="O2448">
        <f t="shared" si="37"/>
        <v>103.96825396825396</v>
      </c>
    </row>
    <row r="2449" spans="1:15" x14ac:dyDescent="0.25">
      <c r="A2449" s="1" t="s">
        <v>3211</v>
      </c>
      <c r="B2449" s="2">
        <v>43661</v>
      </c>
      <c r="C2449" s="1" t="s">
        <v>85</v>
      </c>
      <c r="E2449" s="3">
        <v>102.3</v>
      </c>
      <c r="F2449" s="4">
        <v>102.3</v>
      </c>
      <c r="G2449" s="1">
        <v>2019</v>
      </c>
      <c r="H2449" s="1">
        <v>7</v>
      </c>
      <c r="I2449" s="1" t="s">
        <v>86</v>
      </c>
      <c r="J2449" s="1" t="s">
        <v>41</v>
      </c>
      <c r="K2449" s="1" t="s">
        <v>20</v>
      </c>
      <c r="L2449" s="1" t="s">
        <v>87</v>
      </c>
      <c r="M2449" s="1" t="s">
        <v>43</v>
      </c>
      <c r="O2449">
        <f t="shared" si="37"/>
        <v>81.19047619047619</v>
      </c>
    </row>
    <row r="2450" spans="1:15" x14ac:dyDescent="0.25">
      <c r="A2450" s="1" t="s">
        <v>3211</v>
      </c>
      <c r="B2450" s="2">
        <v>43661</v>
      </c>
      <c r="C2450" s="1" t="s">
        <v>85</v>
      </c>
      <c r="E2450" s="3">
        <v>73.5</v>
      </c>
      <c r="F2450" s="4">
        <v>73.5</v>
      </c>
      <c r="G2450" s="1">
        <v>2019</v>
      </c>
      <c r="H2450" s="1">
        <v>7</v>
      </c>
      <c r="I2450" s="1" t="s">
        <v>86</v>
      </c>
      <c r="J2450" s="1" t="s">
        <v>41</v>
      </c>
      <c r="K2450" s="1" t="s">
        <v>20</v>
      </c>
      <c r="L2450" s="1" t="s">
        <v>87</v>
      </c>
      <c r="M2450" s="1" t="s">
        <v>43</v>
      </c>
      <c r="O2450">
        <f t="shared" si="37"/>
        <v>58.333333333333336</v>
      </c>
    </row>
    <row r="2451" spans="1:15" x14ac:dyDescent="0.25">
      <c r="A2451" s="1" t="s">
        <v>3211</v>
      </c>
      <c r="B2451" s="2">
        <v>43661</v>
      </c>
      <c r="C2451" s="1" t="s">
        <v>85</v>
      </c>
      <c r="D2451" s="3">
        <v>20</v>
      </c>
      <c r="E2451" s="3">
        <v>80.41</v>
      </c>
      <c r="F2451" s="4">
        <v>67.010000000000005</v>
      </c>
      <c r="G2451" s="1">
        <v>2019</v>
      </c>
      <c r="H2451" s="1">
        <v>7</v>
      </c>
      <c r="I2451" s="1" t="s">
        <v>34</v>
      </c>
      <c r="J2451" s="1" t="s">
        <v>41</v>
      </c>
      <c r="K2451" s="1" t="s">
        <v>20</v>
      </c>
      <c r="L2451" s="1" t="s">
        <v>36</v>
      </c>
      <c r="M2451" s="1" t="s">
        <v>43</v>
      </c>
      <c r="O2451">
        <f t="shared" si="37"/>
        <v>53.182539682539684</v>
      </c>
    </row>
    <row r="2452" spans="1:15" x14ac:dyDescent="0.25">
      <c r="A2452" s="1" t="s">
        <v>3211</v>
      </c>
      <c r="B2452" s="2">
        <v>43661</v>
      </c>
      <c r="C2452" s="1" t="s">
        <v>85</v>
      </c>
      <c r="D2452" s="3">
        <v>20</v>
      </c>
      <c r="E2452" s="3">
        <v>68.2</v>
      </c>
      <c r="F2452" s="4">
        <v>56.83</v>
      </c>
      <c r="G2452" s="1">
        <v>2019</v>
      </c>
      <c r="H2452" s="1">
        <v>7</v>
      </c>
      <c r="I2452" s="1" t="s">
        <v>34</v>
      </c>
      <c r="J2452" s="1" t="s">
        <v>41</v>
      </c>
      <c r="K2452" s="1" t="s">
        <v>20</v>
      </c>
      <c r="L2452" s="1" t="s">
        <v>36</v>
      </c>
      <c r="M2452" s="1" t="s">
        <v>43</v>
      </c>
      <c r="O2452">
        <f t="shared" si="37"/>
        <v>45.103174603174601</v>
      </c>
    </row>
    <row r="2453" spans="1:15" x14ac:dyDescent="0.25">
      <c r="A2453" s="1" t="s">
        <v>3211</v>
      </c>
      <c r="B2453" s="2">
        <v>43661</v>
      </c>
      <c r="C2453" s="1" t="s">
        <v>85</v>
      </c>
      <c r="E2453" s="3">
        <v>47.31</v>
      </c>
      <c r="F2453" s="4">
        <v>47.31</v>
      </c>
      <c r="G2453" s="1">
        <v>2019</v>
      </c>
      <c r="H2453" s="1">
        <v>7</v>
      </c>
      <c r="I2453" s="1" t="s">
        <v>86</v>
      </c>
      <c r="J2453" s="1" t="s">
        <v>41</v>
      </c>
      <c r="K2453" s="1" t="s">
        <v>20</v>
      </c>
      <c r="L2453" s="1" t="s">
        <v>87</v>
      </c>
      <c r="M2453" s="1" t="s">
        <v>43</v>
      </c>
      <c r="O2453">
        <f t="shared" si="37"/>
        <v>37.547619047619051</v>
      </c>
    </row>
    <row r="2454" spans="1:15" x14ac:dyDescent="0.25">
      <c r="A2454" s="1" t="s">
        <v>3212</v>
      </c>
      <c r="B2454" s="2">
        <v>43661</v>
      </c>
      <c r="C2454" s="1" t="s">
        <v>3213</v>
      </c>
      <c r="E2454" s="3">
        <v>174.54</v>
      </c>
      <c r="F2454" s="4">
        <v>174.54</v>
      </c>
      <c r="G2454" s="1">
        <v>2019</v>
      </c>
      <c r="H2454" s="1">
        <v>7</v>
      </c>
      <c r="I2454" s="1" t="s">
        <v>30</v>
      </c>
      <c r="J2454" s="1" t="s">
        <v>25</v>
      </c>
      <c r="K2454" s="1" t="s">
        <v>20</v>
      </c>
      <c r="L2454" s="1" t="s">
        <v>31</v>
      </c>
      <c r="M2454" s="1" t="s">
        <v>27</v>
      </c>
    </row>
    <row r="2455" spans="1:15" x14ac:dyDescent="0.25">
      <c r="A2455" s="1" t="s">
        <v>3211</v>
      </c>
      <c r="B2455" s="2">
        <v>43661</v>
      </c>
      <c r="C2455" s="1" t="s">
        <v>906</v>
      </c>
      <c r="E2455" s="3">
        <v>66.84</v>
      </c>
      <c r="F2455" s="4">
        <v>66.84</v>
      </c>
      <c r="G2455" s="1">
        <v>2019</v>
      </c>
      <c r="H2455" s="1">
        <v>7</v>
      </c>
      <c r="I2455" s="1" t="s">
        <v>704</v>
      </c>
      <c r="J2455" s="1" t="s">
        <v>41</v>
      </c>
      <c r="K2455" s="1" t="s">
        <v>20</v>
      </c>
      <c r="L2455" s="1" t="s">
        <v>705</v>
      </c>
      <c r="M2455" s="1" t="s">
        <v>43</v>
      </c>
    </row>
    <row r="2456" spans="1:15" x14ac:dyDescent="0.25">
      <c r="A2456" s="1" t="s">
        <v>3214</v>
      </c>
      <c r="B2456" s="2">
        <v>43661</v>
      </c>
      <c r="C2456" s="1" t="s">
        <v>3215</v>
      </c>
      <c r="E2456" s="3">
        <v>24.71</v>
      </c>
      <c r="F2456" s="4">
        <v>24.71</v>
      </c>
      <c r="G2456" s="1">
        <v>2019</v>
      </c>
      <c r="H2456" s="1">
        <v>7</v>
      </c>
      <c r="I2456" s="1" t="s">
        <v>111</v>
      </c>
      <c r="J2456" s="1" t="s">
        <v>35</v>
      </c>
      <c r="K2456" s="1" t="s">
        <v>20</v>
      </c>
      <c r="L2456" s="1" t="s">
        <v>112</v>
      </c>
      <c r="M2456" s="1" t="s">
        <v>37</v>
      </c>
    </row>
    <row r="2457" spans="1:15" x14ac:dyDescent="0.25">
      <c r="A2457" s="1" t="s">
        <v>3216</v>
      </c>
      <c r="B2457" s="2">
        <v>43661</v>
      </c>
      <c r="C2457" s="1" t="s">
        <v>3217</v>
      </c>
      <c r="E2457" s="3">
        <v>8.3699999999999992</v>
      </c>
      <c r="F2457" s="4">
        <v>8.3699999999999992</v>
      </c>
      <c r="G2457" s="1">
        <v>2019</v>
      </c>
      <c r="H2457" s="1">
        <v>7</v>
      </c>
      <c r="I2457" s="1" t="s">
        <v>40</v>
      </c>
      <c r="J2457" s="1" t="s">
        <v>98</v>
      </c>
      <c r="K2457" s="1" t="s">
        <v>20</v>
      </c>
      <c r="L2457" s="1" t="s">
        <v>42</v>
      </c>
      <c r="M2457" s="1" t="s">
        <v>100</v>
      </c>
    </row>
    <row r="2458" spans="1:15" x14ac:dyDescent="0.25">
      <c r="A2458" s="1" t="s">
        <v>3218</v>
      </c>
      <c r="B2458" s="2">
        <v>43661</v>
      </c>
      <c r="C2458" s="1" t="s">
        <v>3219</v>
      </c>
      <c r="E2458" s="3">
        <v>112.15</v>
      </c>
      <c r="F2458" s="4">
        <v>112.15</v>
      </c>
      <c r="G2458" s="1">
        <v>2019</v>
      </c>
      <c r="H2458" s="1">
        <v>7</v>
      </c>
      <c r="I2458" s="1" t="s">
        <v>30</v>
      </c>
      <c r="J2458" s="1" t="s">
        <v>25</v>
      </c>
      <c r="K2458" s="1" t="s">
        <v>20</v>
      </c>
      <c r="L2458" s="1" t="s">
        <v>31</v>
      </c>
      <c r="M2458" s="1" t="s">
        <v>27</v>
      </c>
    </row>
    <row r="2459" spans="1:15" x14ac:dyDescent="0.25">
      <c r="A2459" s="1" t="s">
        <v>1213</v>
      </c>
      <c r="B2459" s="2">
        <v>43661</v>
      </c>
      <c r="C2459" s="1" t="s">
        <v>3220</v>
      </c>
      <c r="E2459" s="3">
        <v>20.9</v>
      </c>
      <c r="F2459" s="4">
        <v>20.9</v>
      </c>
      <c r="G2459" s="1">
        <v>2019</v>
      </c>
      <c r="H2459" s="1">
        <v>7</v>
      </c>
      <c r="I2459" s="1" t="s">
        <v>30</v>
      </c>
      <c r="J2459" s="1" t="s">
        <v>35</v>
      </c>
      <c r="K2459" s="1" t="s">
        <v>20</v>
      </c>
      <c r="L2459" s="1" t="s">
        <v>195</v>
      </c>
      <c r="M2459" s="1" t="s">
        <v>37</v>
      </c>
      <c r="O2459">
        <f>F2459*78</f>
        <v>1630.1999999999998</v>
      </c>
    </row>
    <row r="2460" spans="1:15" x14ac:dyDescent="0.25">
      <c r="A2460" s="1" t="s">
        <v>3221</v>
      </c>
      <c r="B2460" s="2">
        <v>43661</v>
      </c>
      <c r="C2460" s="1" t="s">
        <v>3222</v>
      </c>
      <c r="D2460" s="3">
        <v>20</v>
      </c>
      <c r="E2460" s="3">
        <v>154.35</v>
      </c>
      <c r="F2460" s="4">
        <v>128.62</v>
      </c>
      <c r="G2460" s="1">
        <v>2019</v>
      </c>
      <c r="H2460" s="1">
        <v>7</v>
      </c>
      <c r="I2460" s="1" t="s">
        <v>56</v>
      </c>
      <c r="J2460" s="1" t="s">
        <v>35</v>
      </c>
      <c r="K2460" s="1" t="s">
        <v>20</v>
      </c>
      <c r="L2460" s="1" t="s">
        <v>57</v>
      </c>
      <c r="M2460" s="1" t="s">
        <v>37</v>
      </c>
    </row>
    <row r="2461" spans="1:15" x14ac:dyDescent="0.25">
      <c r="A2461" s="1" t="s">
        <v>3223</v>
      </c>
      <c r="B2461" s="2">
        <v>43661</v>
      </c>
      <c r="C2461" s="1" t="s">
        <v>7894</v>
      </c>
      <c r="E2461" s="3">
        <v>49.49</v>
      </c>
      <c r="F2461" s="4">
        <v>49.49</v>
      </c>
      <c r="G2461" s="1">
        <v>2019</v>
      </c>
      <c r="H2461" s="1">
        <v>7</v>
      </c>
      <c r="I2461" s="1" t="s">
        <v>168</v>
      </c>
      <c r="J2461" s="1" t="s">
        <v>35</v>
      </c>
      <c r="K2461" s="1" t="s">
        <v>20</v>
      </c>
      <c r="L2461" s="1" t="s">
        <v>169</v>
      </c>
      <c r="M2461" s="1" t="s">
        <v>37</v>
      </c>
      <c r="O2461" s="8">
        <f>F2461</f>
        <v>49.49</v>
      </c>
    </row>
    <row r="2462" spans="1:15" x14ac:dyDescent="0.25">
      <c r="A2462" s="1" t="s">
        <v>3211</v>
      </c>
      <c r="B2462" s="2">
        <v>43661</v>
      </c>
      <c r="C2462" s="1" t="s">
        <v>59</v>
      </c>
      <c r="E2462" s="3">
        <v>27.18</v>
      </c>
      <c r="F2462" s="4">
        <v>27.18</v>
      </c>
      <c r="G2462" s="1">
        <v>2019</v>
      </c>
      <c r="H2462" s="1">
        <v>7</v>
      </c>
      <c r="I2462" s="1" t="s">
        <v>97</v>
      </c>
      <c r="J2462" s="1" t="s">
        <v>41</v>
      </c>
      <c r="K2462" s="1" t="s">
        <v>20</v>
      </c>
      <c r="L2462" s="1" t="s">
        <v>99</v>
      </c>
      <c r="M2462" s="1" t="s">
        <v>43</v>
      </c>
    </row>
    <row r="2463" spans="1:15" x14ac:dyDescent="0.25">
      <c r="A2463" s="1" t="s">
        <v>3211</v>
      </c>
      <c r="B2463" s="2">
        <v>43661</v>
      </c>
      <c r="C2463" s="1" t="s">
        <v>59</v>
      </c>
      <c r="E2463" s="3">
        <v>80.7</v>
      </c>
      <c r="F2463" s="4">
        <v>80.7</v>
      </c>
      <c r="G2463" s="1">
        <v>2019</v>
      </c>
      <c r="H2463" s="1">
        <v>7</v>
      </c>
      <c r="I2463" s="1" t="s">
        <v>312</v>
      </c>
      <c r="J2463" s="1" t="s">
        <v>41</v>
      </c>
      <c r="K2463" s="1" t="s">
        <v>20</v>
      </c>
      <c r="L2463" s="1" t="s">
        <v>313</v>
      </c>
      <c r="M2463" s="1" t="s">
        <v>43</v>
      </c>
    </row>
    <row r="2464" spans="1:15" x14ac:dyDescent="0.25">
      <c r="A2464" s="1" t="s">
        <v>3224</v>
      </c>
      <c r="B2464" s="2">
        <v>43661</v>
      </c>
      <c r="C2464" s="1" t="s">
        <v>3225</v>
      </c>
      <c r="E2464" s="3">
        <v>21.99</v>
      </c>
      <c r="F2464" s="4">
        <v>21.99</v>
      </c>
      <c r="G2464" s="1">
        <v>2019</v>
      </c>
      <c r="H2464" s="1">
        <v>7</v>
      </c>
      <c r="I2464" s="1" t="s">
        <v>150</v>
      </c>
      <c r="J2464" s="1" t="s">
        <v>51</v>
      </c>
      <c r="K2464" s="1" t="s">
        <v>20</v>
      </c>
      <c r="L2464" s="1" t="s">
        <v>151</v>
      </c>
      <c r="M2464" s="1" t="s">
        <v>53</v>
      </c>
    </row>
    <row r="2465" spans="1:15" x14ac:dyDescent="0.25">
      <c r="A2465" s="1" t="s">
        <v>3226</v>
      </c>
      <c r="B2465" s="2">
        <v>43661</v>
      </c>
      <c r="C2465" s="1" t="s">
        <v>3227</v>
      </c>
      <c r="E2465" s="3">
        <v>111.7</v>
      </c>
      <c r="F2465" s="4">
        <v>111.7</v>
      </c>
      <c r="G2465" s="1">
        <v>2019</v>
      </c>
      <c r="H2465" s="1">
        <v>7</v>
      </c>
      <c r="I2465" s="1" t="s">
        <v>40</v>
      </c>
      <c r="J2465" s="1" t="s">
        <v>369</v>
      </c>
      <c r="K2465" s="1" t="s">
        <v>20</v>
      </c>
      <c r="L2465" s="1" t="s">
        <v>42</v>
      </c>
      <c r="M2465" s="1" t="s">
        <v>370</v>
      </c>
      <c r="O2465">
        <f>F2465*120</f>
        <v>13404</v>
      </c>
    </row>
    <row r="2466" spans="1:15" x14ac:dyDescent="0.25">
      <c r="A2466" s="1" t="s">
        <v>3228</v>
      </c>
      <c r="B2466" s="2">
        <v>43662</v>
      </c>
      <c r="C2466" s="1" t="s">
        <v>435</v>
      </c>
      <c r="D2466" s="3">
        <v>20</v>
      </c>
      <c r="E2466" s="3">
        <v>53.91</v>
      </c>
      <c r="F2466" s="4">
        <v>44.92</v>
      </c>
      <c r="G2466" s="1">
        <v>2019</v>
      </c>
      <c r="H2466" s="1">
        <v>7</v>
      </c>
      <c r="I2466" s="1" t="s">
        <v>70</v>
      </c>
      <c r="J2466" s="1" t="s">
        <v>35</v>
      </c>
      <c r="K2466" s="1" t="s">
        <v>20</v>
      </c>
      <c r="L2466" s="1" t="s">
        <v>71</v>
      </c>
      <c r="M2466" s="1" t="s">
        <v>37</v>
      </c>
      <c r="O2466">
        <f>F2466*14.92</f>
        <v>670.20640000000003</v>
      </c>
    </row>
    <row r="2467" spans="1:15" x14ac:dyDescent="0.25">
      <c r="A2467" s="1" t="s">
        <v>3229</v>
      </c>
      <c r="B2467" s="2">
        <v>43662</v>
      </c>
      <c r="C2467" s="1" t="s">
        <v>3230</v>
      </c>
      <c r="E2467" s="3">
        <v>64.19</v>
      </c>
      <c r="F2467" s="4">
        <v>64.19</v>
      </c>
      <c r="G2467" s="1">
        <v>2019</v>
      </c>
      <c r="H2467" s="1">
        <v>7</v>
      </c>
      <c r="I2467" s="1" t="s">
        <v>86</v>
      </c>
      <c r="J2467" s="1" t="s">
        <v>35</v>
      </c>
      <c r="K2467" s="1" t="s">
        <v>20</v>
      </c>
      <c r="L2467" s="1" t="s">
        <v>87</v>
      </c>
      <c r="M2467" s="1" t="s">
        <v>37</v>
      </c>
    </row>
    <row r="2468" spans="1:15" x14ac:dyDescent="0.25">
      <c r="A2468" s="1" t="s">
        <v>3231</v>
      </c>
      <c r="B2468" s="2">
        <v>43662</v>
      </c>
      <c r="C2468" s="1" t="s">
        <v>3232</v>
      </c>
      <c r="D2468" s="3">
        <v>20</v>
      </c>
      <c r="E2468" s="3">
        <v>17.55</v>
      </c>
      <c r="F2468" s="4">
        <v>14.62</v>
      </c>
      <c r="G2468" s="1">
        <v>2019</v>
      </c>
      <c r="H2468" s="1">
        <v>7</v>
      </c>
      <c r="I2468" s="1" t="s">
        <v>134</v>
      </c>
      <c r="J2468" s="1" t="s">
        <v>35</v>
      </c>
      <c r="K2468" s="1" t="s">
        <v>20</v>
      </c>
      <c r="L2468" s="1" t="s">
        <v>135</v>
      </c>
      <c r="M2468" s="1" t="s">
        <v>37</v>
      </c>
    </row>
    <row r="2469" spans="1:15" x14ac:dyDescent="0.25">
      <c r="A2469" s="1" t="s">
        <v>3229</v>
      </c>
      <c r="B2469" s="2">
        <v>43662</v>
      </c>
      <c r="C2469" s="1" t="s">
        <v>7919</v>
      </c>
      <c r="D2469" s="3">
        <v>20</v>
      </c>
      <c r="E2469" s="3">
        <v>460.07</v>
      </c>
      <c r="F2469" s="4">
        <v>383.39</v>
      </c>
      <c r="G2469" s="1">
        <v>2019</v>
      </c>
      <c r="H2469" s="1">
        <v>7</v>
      </c>
      <c r="I2469" s="1" t="s">
        <v>34</v>
      </c>
      <c r="J2469" s="1" t="s">
        <v>237</v>
      </c>
      <c r="K2469" s="1" t="s">
        <v>20</v>
      </c>
      <c r="L2469" s="1" t="s">
        <v>36</v>
      </c>
      <c r="M2469" s="1" t="s">
        <v>238</v>
      </c>
      <c r="O2469">
        <f>F2469*25</f>
        <v>9584.75</v>
      </c>
    </row>
    <row r="2470" spans="1:15" x14ac:dyDescent="0.25">
      <c r="A2470" s="1" t="s">
        <v>1215</v>
      </c>
      <c r="B2470" s="2">
        <v>43662</v>
      </c>
      <c r="C2470" s="1" t="s">
        <v>1387</v>
      </c>
      <c r="E2470" s="3">
        <v>73.099999999999994</v>
      </c>
      <c r="F2470" s="4">
        <v>73.099999999999994</v>
      </c>
      <c r="G2470" s="1">
        <v>2019</v>
      </c>
      <c r="H2470" s="1">
        <v>7</v>
      </c>
      <c r="I2470" s="1" t="s">
        <v>91</v>
      </c>
      <c r="J2470" s="1" t="s">
        <v>19</v>
      </c>
      <c r="K2470" s="1" t="s">
        <v>20</v>
      </c>
      <c r="L2470" s="1" t="s">
        <v>93</v>
      </c>
      <c r="M2470" s="1" t="s">
        <v>22</v>
      </c>
      <c r="O2470">
        <f>F2470*400</f>
        <v>29239.999999999996</v>
      </c>
    </row>
    <row r="2471" spans="1:15" x14ac:dyDescent="0.25">
      <c r="A2471" s="1" t="s">
        <v>3233</v>
      </c>
      <c r="B2471" s="2">
        <v>43662</v>
      </c>
      <c r="C2471" s="1" t="s">
        <v>3234</v>
      </c>
      <c r="D2471" s="3">
        <v>20</v>
      </c>
      <c r="E2471" s="3">
        <v>44.74</v>
      </c>
      <c r="F2471" s="4">
        <v>37.28</v>
      </c>
      <c r="G2471" s="1">
        <v>2019</v>
      </c>
      <c r="H2471" s="1">
        <v>7</v>
      </c>
      <c r="I2471" s="1" t="s">
        <v>34</v>
      </c>
      <c r="J2471" s="1" t="s">
        <v>35</v>
      </c>
      <c r="K2471" s="1" t="s">
        <v>20</v>
      </c>
      <c r="L2471" s="1" t="s">
        <v>36</v>
      </c>
      <c r="M2471" s="1" t="s">
        <v>37</v>
      </c>
      <c r="O2471">
        <f>F2471*1850</f>
        <v>68968</v>
      </c>
    </row>
    <row r="2472" spans="1:15" x14ac:dyDescent="0.25">
      <c r="A2472" s="1" t="s">
        <v>3235</v>
      </c>
      <c r="B2472" s="2">
        <v>43662</v>
      </c>
      <c r="C2472" s="1" t="s">
        <v>3236</v>
      </c>
      <c r="D2472" s="3">
        <v>20</v>
      </c>
      <c r="E2472" s="3">
        <v>144.63999999999999</v>
      </c>
      <c r="F2472" s="4">
        <v>120.53</v>
      </c>
      <c r="G2472" s="1">
        <v>2019</v>
      </c>
      <c r="H2472" s="1">
        <v>7</v>
      </c>
      <c r="I2472" s="1" t="s">
        <v>34</v>
      </c>
      <c r="J2472" s="1" t="s">
        <v>35</v>
      </c>
      <c r="K2472" s="1" t="s">
        <v>20</v>
      </c>
      <c r="L2472" s="1" t="s">
        <v>36</v>
      </c>
      <c r="M2472" s="1" t="s">
        <v>37</v>
      </c>
    </row>
    <row r="2473" spans="1:15" x14ac:dyDescent="0.25">
      <c r="A2473" s="1" t="s">
        <v>3237</v>
      </c>
      <c r="B2473" s="2">
        <v>43662</v>
      </c>
      <c r="C2473" s="1" t="s">
        <v>3069</v>
      </c>
      <c r="E2473" s="3">
        <v>217.49</v>
      </c>
      <c r="F2473" s="4">
        <v>217.49</v>
      </c>
      <c r="G2473" s="1">
        <v>2019</v>
      </c>
      <c r="H2473" s="1">
        <v>7</v>
      </c>
      <c r="I2473" s="1" t="s">
        <v>91</v>
      </c>
      <c r="J2473" s="1" t="s">
        <v>207</v>
      </c>
      <c r="K2473" s="1" t="s">
        <v>20</v>
      </c>
      <c r="L2473" s="1" t="s">
        <v>93</v>
      </c>
      <c r="M2473" s="1" t="s">
        <v>208</v>
      </c>
    </row>
    <row r="2474" spans="1:15" x14ac:dyDescent="0.25">
      <c r="A2474" s="1" t="s">
        <v>3238</v>
      </c>
      <c r="B2474" s="2">
        <v>43662</v>
      </c>
      <c r="C2474" s="1" t="s">
        <v>3239</v>
      </c>
      <c r="E2474" s="3">
        <v>49.62</v>
      </c>
      <c r="F2474" s="4">
        <v>49.62</v>
      </c>
      <c r="G2474" s="1">
        <v>2019</v>
      </c>
      <c r="H2474" s="1">
        <v>7</v>
      </c>
      <c r="I2474" s="1" t="s">
        <v>1734</v>
      </c>
      <c r="J2474" s="1" t="s">
        <v>35</v>
      </c>
      <c r="K2474" s="1" t="s">
        <v>20</v>
      </c>
      <c r="L2474" s="1" t="s">
        <v>1735</v>
      </c>
      <c r="M2474" s="1" t="s">
        <v>37</v>
      </c>
      <c r="O2474">
        <f>F2474*200</f>
        <v>9924</v>
      </c>
    </row>
    <row r="2475" spans="1:15" x14ac:dyDescent="0.25">
      <c r="A2475" s="1" t="s">
        <v>1204</v>
      </c>
      <c r="B2475" s="2">
        <v>43662</v>
      </c>
      <c r="C2475" s="1" t="s">
        <v>285</v>
      </c>
      <c r="D2475" s="3">
        <v>20</v>
      </c>
      <c r="E2475" s="3">
        <v>27.6</v>
      </c>
      <c r="F2475" s="4">
        <v>23</v>
      </c>
      <c r="G2475" s="1">
        <v>2019</v>
      </c>
      <c r="H2475" s="1">
        <v>7</v>
      </c>
      <c r="I2475" s="1" t="s">
        <v>70</v>
      </c>
      <c r="J2475" s="1" t="s">
        <v>35</v>
      </c>
      <c r="K2475" s="1" t="s">
        <v>20</v>
      </c>
      <c r="L2475" s="1" t="s">
        <v>71</v>
      </c>
      <c r="M2475" s="1" t="s">
        <v>37</v>
      </c>
      <c r="O2475">
        <f>F2475*66.37</f>
        <v>1526.5100000000002</v>
      </c>
    </row>
    <row r="2476" spans="1:15" x14ac:dyDescent="0.25">
      <c r="A2476" s="1" t="s">
        <v>3240</v>
      </c>
      <c r="B2476" s="2">
        <v>43662</v>
      </c>
      <c r="C2476" s="1" t="s">
        <v>3241</v>
      </c>
      <c r="D2476" s="3">
        <v>20</v>
      </c>
      <c r="E2476" s="3">
        <v>527.78</v>
      </c>
      <c r="F2476" s="4">
        <v>439.82</v>
      </c>
      <c r="G2476" s="1">
        <v>2019</v>
      </c>
      <c r="H2476" s="1">
        <v>7</v>
      </c>
      <c r="I2476" s="1" t="s">
        <v>34</v>
      </c>
      <c r="J2476" s="1" t="s">
        <v>35</v>
      </c>
      <c r="K2476" s="1" t="s">
        <v>20</v>
      </c>
      <c r="L2476" s="1" t="s">
        <v>36</v>
      </c>
      <c r="M2476" s="1" t="s">
        <v>37</v>
      </c>
    </row>
    <row r="2477" spans="1:15" x14ac:dyDescent="0.25">
      <c r="A2477" s="1" t="s">
        <v>1206</v>
      </c>
      <c r="B2477" s="2">
        <v>43662</v>
      </c>
      <c r="C2477" s="1" t="s">
        <v>1360</v>
      </c>
      <c r="E2477" s="3">
        <v>59.2</v>
      </c>
      <c r="F2477" s="4">
        <v>59.2</v>
      </c>
      <c r="G2477" s="1">
        <v>2019</v>
      </c>
      <c r="H2477" s="1">
        <v>7</v>
      </c>
      <c r="I2477" s="1" t="s">
        <v>97</v>
      </c>
      <c r="J2477" s="1" t="s">
        <v>19</v>
      </c>
      <c r="K2477" s="1" t="s">
        <v>20</v>
      </c>
      <c r="L2477" s="1" t="s">
        <v>99</v>
      </c>
      <c r="M2477" s="1" t="s">
        <v>22</v>
      </c>
      <c r="O2477">
        <f>F2477*400</f>
        <v>23680</v>
      </c>
    </row>
    <row r="2478" spans="1:15" x14ac:dyDescent="0.25">
      <c r="A2478" s="1" t="s">
        <v>3242</v>
      </c>
      <c r="B2478" s="2">
        <v>43662</v>
      </c>
      <c r="C2478" s="1" t="s">
        <v>3243</v>
      </c>
      <c r="E2478" s="3">
        <v>162.72999999999999</v>
      </c>
      <c r="F2478" s="4">
        <v>162.72999999999999</v>
      </c>
      <c r="G2478" s="1">
        <v>2019</v>
      </c>
      <c r="H2478" s="1">
        <v>7</v>
      </c>
      <c r="I2478" s="1" t="s">
        <v>91</v>
      </c>
      <c r="J2478" s="1" t="s">
        <v>19</v>
      </c>
      <c r="K2478" s="1" t="s">
        <v>20</v>
      </c>
      <c r="L2478" s="1" t="s">
        <v>93</v>
      </c>
      <c r="M2478" s="1" t="s">
        <v>22</v>
      </c>
    </row>
    <row r="2479" spans="1:15" x14ac:dyDescent="0.25">
      <c r="A2479" s="1" t="s">
        <v>3244</v>
      </c>
      <c r="B2479" s="2">
        <v>43662</v>
      </c>
      <c r="C2479" s="1" t="s">
        <v>3245</v>
      </c>
      <c r="E2479" s="3">
        <v>77.760000000000005</v>
      </c>
      <c r="F2479" s="4">
        <v>77.760000000000005</v>
      </c>
      <c r="G2479" s="1">
        <v>2019</v>
      </c>
      <c r="H2479" s="1">
        <v>7</v>
      </c>
      <c r="I2479" s="1" t="s">
        <v>91</v>
      </c>
      <c r="J2479" s="1" t="s">
        <v>207</v>
      </c>
      <c r="K2479" s="1" t="s">
        <v>20</v>
      </c>
      <c r="L2479" s="1" t="s">
        <v>93</v>
      </c>
      <c r="M2479" s="1" t="s">
        <v>208</v>
      </c>
      <c r="O2479">
        <v>1000</v>
      </c>
    </row>
    <row r="2480" spans="1:15" x14ac:dyDescent="0.25">
      <c r="A2480" s="1" t="s">
        <v>3246</v>
      </c>
      <c r="B2480" s="2">
        <v>43662</v>
      </c>
      <c r="C2480" s="1" t="s">
        <v>1049</v>
      </c>
      <c r="E2480" s="3">
        <v>25</v>
      </c>
      <c r="F2480" s="4">
        <v>25</v>
      </c>
      <c r="G2480" s="1">
        <v>2019</v>
      </c>
      <c r="H2480" s="1">
        <v>7</v>
      </c>
      <c r="I2480" s="1" t="s">
        <v>91</v>
      </c>
      <c r="J2480" s="1" t="s">
        <v>19</v>
      </c>
      <c r="K2480" s="1" t="s">
        <v>20</v>
      </c>
      <c r="L2480" s="1" t="s">
        <v>93</v>
      </c>
      <c r="M2480" s="1" t="s">
        <v>22</v>
      </c>
    </row>
    <row r="2481" spans="1:15" x14ac:dyDescent="0.25">
      <c r="A2481" s="1" t="s">
        <v>3247</v>
      </c>
      <c r="B2481" s="2">
        <v>43662</v>
      </c>
      <c r="C2481" s="1" t="s">
        <v>1049</v>
      </c>
      <c r="E2481" s="3">
        <v>25</v>
      </c>
      <c r="F2481" s="4">
        <v>25</v>
      </c>
      <c r="G2481" s="1">
        <v>2019</v>
      </c>
      <c r="H2481" s="1">
        <v>7</v>
      </c>
      <c r="I2481" s="1" t="s">
        <v>97</v>
      </c>
      <c r="J2481" s="1" t="s">
        <v>19</v>
      </c>
      <c r="K2481" s="1" t="s">
        <v>20</v>
      </c>
      <c r="L2481" s="1" t="s">
        <v>99</v>
      </c>
      <c r="M2481" s="1" t="s">
        <v>22</v>
      </c>
    </row>
    <row r="2482" spans="1:15" x14ac:dyDescent="0.25">
      <c r="A2482" s="1" t="s">
        <v>3248</v>
      </c>
      <c r="B2482" s="2">
        <v>43664</v>
      </c>
      <c r="C2482" s="1" t="s">
        <v>3249</v>
      </c>
      <c r="D2482" s="3">
        <v>20</v>
      </c>
      <c r="E2482" s="3">
        <v>-27.6</v>
      </c>
      <c r="F2482" s="4">
        <v>-23</v>
      </c>
      <c r="G2482" s="1">
        <v>2019</v>
      </c>
      <c r="H2482" s="1">
        <v>7</v>
      </c>
      <c r="I2482" s="1" t="s">
        <v>70</v>
      </c>
      <c r="J2482" s="1" t="s">
        <v>35</v>
      </c>
      <c r="K2482" s="1" t="s">
        <v>20</v>
      </c>
      <c r="L2482" s="1" t="s">
        <v>71</v>
      </c>
      <c r="M2482" s="1" t="s">
        <v>37</v>
      </c>
    </row>
    <row r="2483" spans="1:15" x14ac:dyDescent="0.25">
      <c r="A2483" s="1" t="s">
        <v>3250</v>
      </c>
      <c r="B2483" s="2">
        <v>43665</v>
      </c>
      <c r="C2483" s="1" t="s">
        <v>3251</v>
      </c>
      <c r="E2483" s="3">
        <v>10.58</v>
      </c>
      <c r="F2483" s="4">
        <v>10.58</v>
      </c>
      <c r="G2483" s="1">
        <v>2019</v>
      </c>
      <c r="H2483" s="1">
        <v>7</v>
      </c>
      <c r="I2483" s="1" t="s">
        <v>30</v>
      </c>
      <c r="J2483" s="1" t="s">
        <v>25</v>
      </c>
      <c r="K2483" s="1" t="s">
        <v>20</v>
      </c>
      <c r="L2483" s="1" t="s">
        <v>31</v>
      </c>
      <c r="M2483" s="1" t="s">
        <v>27</v>
      </c>
    </row>
    <row r="2484" spans="1:15" x14ac:dyDescent="0.25">
      <c r="A2484" s="1" t="s">
        <v>3252</v>
      </c>
      <c r="B2484" s="2">
        <v>43665</v>
      </c>
      <c r="C2484" s="1" t="s">
        <v>3253</v>
      </c>
      <c r="D2484" s="3">
        <v>20</v>
      </c>
      <c r="E2484" s="3">
        <v>106.2</v>
      </c>
      <c r="F2484" s="4">
        <v>88.5</v>
      </c>
      <c r="G2484" s="1">
        <v>2019</v>
      </c>
      <c r="H2484" s="1">
        <v>7</v>
      </c>
      <c r="I2484" s="1" t="s">
        <v>134</v>
      </c>
      <c r="J2484" s="1" t="s">
        <v>35</v>
      </c>
      <c r="K2484" s="1" t="s">
        <v>20</v>
      </c>
      <c r="L2484" s="1" t="s">
        <v>135</v>
      </c>
      <c r="M2484" s="1" t="s">
        <v>37</v>
      </c>
    </row>
    <row r="2485" spans="1:15" x14ac:dyDescent="0.25">
      <c r="A2485" s="1" t="s">
        <v>3254</v>
      </c>
      <c r="B2485" s="2">
        <v>43665</v>
      </c>
      <c r="C2485" s="1" t="s">
        <v>85</v>
      </c>
      <c r="E2485" s="3">
        <v>111.86</v>
      </c>
      <c r="F2485" s="4">
        <v>111.86</v>
      </c>
      <c r="G2485" s="1">
        <v>2019</v>
      </c>
      <c r="H2485" s="1">
        <v>7</v>
      </c>
      <c r="I2485" s="1" t="s">
        <v>40</v>
      </c>
      <c r="J2485" s="1" t="s">
        <v>41</v>
      </c>
      <c r="K2485" s="1" t="s">
        <v>20</v>
      </c>
      <c r="L2485" s="1" t="s">
        <v>42</v>
      </c>
      <c r="M2485" s="1" t="s">
        <v>43</v>
      </c>
      <c r="O2485">
        <f>F2485/1.26</f>
        <v>88.777777777777771</v>
      </c>
    </row>
    <row r="2486" spans="1:15" x14ac:dyDescent="0.25">
      <c r="A2486" s="1" t="s">
        <v>3254</v>
      </c>
      <c r="B2486" s="2">
        <v>43665</v>
      </c>
      <c r="C2486" s="1" t="s">
        <v>85</v>
      </c>
      <c r="E2486" s="3">
        <v>37.97</v>
      </c>
      <c r="F2486" s="4">
        <v>37.97</v>
      </c>
      <c r="G2486" s="1">
        <v>2019</v>
      </c>
      <c r="H2486" s="1">
        <v>7</v>
      </c>
      <c r="I2486" s="1" t="s">
        <v>40</v>
      </c>
      <c r="J2486" s="1" t="s">
        <v>41</v>
      </c>
      <c r="K2486" s="1" t="s">
        <v>20</v>
      </c>
      <c r="L2486" s="1" t="s">
        <v>42</v>
      </c>
      <c r="M2486" s="1" t="s">
        <v>43</v>
      </c>
      <c r="O2486">
        <f>F2486/1.26</f>
        <v>30.134920634920633</v>
      </c>
    </row>
    <row r="2487" spans="1:15" x14ac:dyDescent="0.25">
      <c r="A2487" s="1" t="s">
        <v>3255</v>
      </c>
      <c r="B2487" s="2">
        <v>43665</v>
      </c>
      <c r="C2487" s="1" t="s">
        <v>3256</v>
      </c>
      <c r="E2487" s="3">
        <v>76.010000000000005</v>
      </c>
      <c r="F2487" s="4">
        <v>76.010000000000005</v>
      </c>
      <c r="G2487" s="1">
        <v>2019</v>
      </c>
      <c r="H2487" s="1">
        <v>7</v>
      </c>
      <c r="I2487" s="1" t="s">
        <v>97</v>
      </c>
      <c r="J2487" s="1" t="s">
        <v>35</v>
      </c>
      <c r="K2487" s="1" t="s">
        <v>20</v>
      </c>
      <c r="L2487" s="1" t="s">
        <v>99</v>
      </c>
      <c r="M2487" s="1" t="s">
        <v>37</v>
      </c>
    </row>
    <row r="2488" spans="1:15" x14ac:dyDescent="0.25">
      <c r="A2488" s="1" t="s">
        <v>3257</v>
      </c>
      <c r="B2488" s="2">
        <v>43665</v>
      </c>
      <c r="C2488" s="1" t="s">
        <v>7920</v>
      </c>
      <c r="D2488" s="3">
        <v>20</v>
      </c>
      <c r="E2488" s="3">
        <v>120</v>
      </c>
      <c r="F2488" s="4">
        <v>100</v>
      </c>
      <c r="G2488" s="1">
        <v>2019</v>
      </c>
      <c r="H2488" s="1">
        <v>7</v>
      </c>
      <c r="I2488" s="1" t="s">
        <v>111</v>
      </c>
      <c r="J2488" s="1" t="s">
        <v>98</v>
      </c>
      <c r="K2488" s="1" t="s">
        <v>20</v>
      </c>
      <c r="L2488" s="1" t="s">
        <v>112</v>
      </c>
      <c r="M2488" s="1" t="s">
        <v>100</v>
      </c>
    </row>
    <row r="2489" spans="1:15" x14ac:dyDescent="0.25">
      <c r="A2489" s="1" t="s">
        <v>3257</v>
      </c>
      <c r="B2489" s="2">
        <v>43665</v>
      </c>
      <c r="C2489" s="1" t="s">
        <v>7920</v>
      </c>
      <c r="E2489" s="3">
        <v>120</v>
      </c>
      <c r="F2489" s="4">
        <v>120</v>
      </c>
      <c r="G2489" s="1">
        <v>2019</v>
      </c>
      <c r="H2489" s="1">
        <v>7</v>
      </c>
      <c r="I2489" s="1" t="s">
        <v>111</v>
      </c>
      <c r="J2489" s="1" t="s">
        <v>98</v>
      </c>
      <c r="K2489" s="1" t="s">
        <v>20</v>
      </c>
      <c r="L2489" s="1" t="s">
        <v>112</v>
      </c>
      <c r="M2489" s="1" t="s">
        <v>100</v>
      </c>
    </row>
    <row r="2490" spans="1:15" x14ac:dyDescent="0.25">
      <c r="A2490" s="1" t="s">
        <v>3258</v>
      </c>
      <c r="B2490" s="2">
        <v>43665</v>
      </c>
      <c r="C2490" s="1" t="s">
        <v>3259</v>
      </c>
      <c r="D2490" s="3">
        <v>10</v>
      </c>
      <c r="E2490" s="3">
        <v>68</v>
      </c>
      <c r="F2490" s="4">
        <v>61.82</v>
      </c>
      <c r="G2490" s="1">
        <v>2019</v>
      </c>
      <c r="H2490" s="1">
        <v>7</v>
      </c>
      <c r="I2490" s="1" t="s">
        <v>134</v>
      </c>
      <c r="J2490" s="1" t="s">
        <v>319</v>
      </c>
      <c r="K2490" s="1" t="s">
        <v>20</v>
      </c>
      <c r="L2490" s="1" t="s">
        <v>135</v>
      </c>
      <c r="M2490" s="1" t="s">
        <v>320</v>
      </c>
    </row>
    <row r="2491" spans="1:15" x14ac:dyDescent="0.25">
      <c r="A2491" s="1" t="s">
        <v>1231</v>
      </c>
      <c r="B2491" s="2">
        <v>43665</v>
      </c>
      <c r="C2491" s="1" t="s">
        <v>1363</v>
      </c>
      <c r="E2491" s="3">
        <v>174.75</v>
      </c>
      <c r="F2491" s="4">
        <v>174.75</v>
      </c>
      <c r="G2491" s="1">
        <v>2019</v>
      </c>
      <c r="H2491" s="1">
        <v>7</v>
      </c>
      <c r="I2491" s="1" t="s">
        <v>91</v>
      </c>
      <c r="J2491" s="1" t="s">
        <v>207</v>
      </c>
      <c r="K2491" s="1" t="s">
        <v>20</v>
      </c>
      <c r="L2491" s="1" t="s">
        <v>93</v>
      </c>
      <c r="M2491" s="1" t="s">
        <v>208</v>
      </c>
      <c r="O2491">
        <f>F2491*400</f>
        <v>69900</v>
      </c>
    </row>
    <row r="2492" spans="1:15" x14ac:dyDescent="0.25">
      <c r="A2492" s="1" t="s">
        <v>3260</v>
      </c>
      <c r="B2492" s="2">
        <v>43665</v>
      </c>
      <c r="C2492" s="1" t="s">
        <v>3261</v>
      </c>
      <c r="E2492" s="3">
        <v>236</v>
      </c>
      <c r="F2492" s="4">
        <v>236</v>
      </c>
      <c r="G2492" s="1">
        <v>2019</v>
      </c>
      <c r="H2492" s="1">
        <v>7</v>
      </c>
      <c r="I2492" s="1" t="s">
        <v>91</v>
      </c>
      <c r="J2492" s="1" t="s">
        <v>51</v>
      </c>
      <c r="K2492" s="1" t="s">
        <v>20</v>
      </c>
      <c r="L2492" s="1" t="s">
        <v>93</v>
      </c>
      <c r="M2492" s="1" t="s">
        <v>53</v>
      </c>
    </row>
    <row r="2493" spans="1:15" x14ac:dyDescent="0.25">
      <c r="A2493" s="1" t="s">
        <v>1225</v>
      </c>
      <c r="B2493" s="2">
        <v>43669</v>
      </c>
      <c r="C2493" s="1" t="s">
        <v>3262</v>
      </c>
      <c r="E2493" s="3">
        <v>14.5</v>
      </c>
      <c r="F2493" s="4">
        <v>14.5</v>
      </c>
      <c r="G2493" s="1">
        <v>2019</v>
      </c>
      <c r="H2493" s="1">
        <v>7</v>
      </c>
      <c r="I2493" s="1" t="s">
        <v>91</v>
      </c>
      <c r="J2493" s="1" t="s">
        <v>35</v>
      </c>
      <c r="K2493" s="1" t="s">
        <v>20</v>
      </c>
      <c r="L2493" s="1" t="s">
        <v>93</v>
      </c>
      <c r="M2493" s="1" t="s">
        <v>37</v>
      </c>
    </row>
    <row r="2494" spans="1:15" x14ac:dyDescent="0.25">
      <c r="A2494" s="1" t="s">
        <v>3263</v>
      </c>
      <c r="B2494" s="2">
        <v>43669</v>
      </c>
      <c r="C2494" s="1" t="s">
        <v>3264</v>
      </c>
      <c r="E2494" s="3">
        <v>144.72</v>
      </c>
      <c r="F2494" s="4">
        <v>144.72</v>
      </c>
      <c r="G2494" s="1">
        <v>2019</v>
      </c>
      <c r="H2494" s="1">
        <v>7</v>
      </c>
      <c r="I2494" s="1" t="s">
        <v>97</v>
      </c>
      <c r="J2494" s="1" t="s">
        <v>35</v>
      </c>
      <c r="K2494" s="1" t="s">
        <v>20</v>
      </c>
      <c r="L2494" s="1" t="s">
        <v>99</v>
      </c>
      <c r="M2494" s="1" t="s">
        <v>37</v>
      </c>
    </row>
    <row r="2495" spans="1:15" x14ac:dyDescent="0.25">
      <c r="A2495" s="1" t="s">
        <v>3265</v>
      </c>
      <c r="B2495" s="2">
        <v>43669</v>
      </c>
      <c r="C2495" s="1" t="s">
        <v>85</v>
      </c>
      <c r="E2495" s="3">
        <v>501.01</v>
      </c>
      <c r="F2495" s="4">
        <v>501.01</v>
      </c>
      <c r="G2495" s="1">
        <v>2019</v>
      </c>
      <c r="H2495" s="1">
        <v>7</v>
      </c>
      <c r="I2495" s="1" t="s">
        <v>86</v>
      </c>
      <c r="J2495" s="1" t="s">
        <v>41</v>
      </c>
      <c r="K2495" s="1" t="s">
        <v>20</v>
      </c>
      <c r="L2495" s="1" t="s">
        <v>87</v>
      </c>
      <c r="M2495" s="1" t="s">
        <v>43</v>
      </c>
      <c r="O2495">
        <f t="shared" ref="O2495:O2505" si="38">F2495/1.26</f>
        <v>397.6269841269841</v>
      </c>
    </row>
    <row r="2496" spans="1:15" x14ac:dyDescent="0.25">
      <c r="A2496" s="1" t="s">
        <v>3265</v>
      </c>
      <c r="B2496" s="2">
        <v>43669</v>
      </c>
      <c r="C2496" s="1" t="s">
        <v>85</v>
      </c>
      <c r="E2496" s="3">
        <v>91</v>
      </c>
      <c r="F2496" s="4">
        <v>91</v>
      </c>
      <c r="G2496" s="1">
        <v>2019</v>
      </c>
      <c r="H2496" s="1">
        <v>7</v>
      </c>
      <c r="I2496" s="1" t="s">
        <v>86</v>
      </c>
      <c r="J2496" s="1" t="s">
        <v>41</v>
      </c>
      <c r="K2496" s="1" t="s">
        <v>20</v>
      </c>
      <c r="L2496" s="1" t="s">
        <v>87</v>
      </c>
      <c r="M2496" s="1" t="s">
        <v>43</v>
      </c>
      <c r="O2496">
        <f t="shared" si="38"/>
        <v>72.222222222222229</v>
      </c>
    </row>
    <row r="2497" spans="1:15" x14ac:dyDescent="0.25">
      <c r="A2497" s="1" t="s">
        <v>3265</v>
      </c>
      <c r="B2497" s="2">
        <v>43669</v>
      </c>
      <c r="C2497" s="1" t="s">
        <v>85</v>
      </c>
      <c r="E2497" s="3">
        <v>89.41</v>
      </c>
      <c r="F2497" s="4">
        <v>89.41</v>
      </c>
      <c r="G2497" s="1">
        <v>2019</v>
      </c>
      <c r="H2497" s="1">
        <v>7</v>
      </c>
      <c r="I2497" s="1" t="s">
        <v>86</v>
      </c>
      <c r="J2497" s="1" t="s">
        <v>41</v>
      </c>
      <c r="K2497" s="1" t="s">
        <v>20</v>
      </c>
      <c r="L2497" s="1" t="s">
        <v>87</v>
      </c>
      <c r="M2497" s="1" t="s">
        <v>43</v>
      </c>
      <c r="O2497">
        <f t="shared" si="38"/>
        <v>70.960317460317455</v>
      </c>
    </row>
    <row r="2498" spans="1:15" x14ac:dyDescent="0.25">
      <c r="A2498" s="1" t="s">
        <v>3265</v>
      </c>
      <c r="B2498" s="2">
        <v>43669</v>
      </c>
      <c r="C2498" s="1" t="s">
        <v>85</v>
      </c>
      <c r="D2498" s="3">
        <v>20</v>
      </c>
      <c r="E2498" s="3">
        <v>83.5</v>
      </c>
      <c r="F2498" s="4">
        <v>69.58</v>
      </c>
      <c r="G2498" s="1">
        <v>2019</v>
      </c>
      <c r="H2498" s="1">
        <v>7</v>
      </c>
      <c r="I2498" s="1" t="s">
        <v>34</v>
      </c>
      <c r="J2498" s="1" t="s">
        <v>41</v>
      </c>
      <c r="K2498" s="1" t="s">
        <v>20</v>
      </c>
      <c r="L2498" s="1" t="s">
        <v>36</v>
      </c>
      <c r="M2498" s="1" t="s">
        <v>43</v>
      </c>
      <c r="O2498">
        <f t="shared" si="38"/>
        <v>55.222222222222221</v>
      </c>
    </row>
    <row r="2499" spans="1:15" x14ac:dyDescent="0.25">
      <c r="A2499" s="1" t="s">
        <v>3265</v>
      </c>
      <c r="B2499" s="2">
        <v>43669</v>
      </c>
      <c r="C2499" s="1" t="s">
        <v>85</v>
      </c>
      <c r="D2499" s="3">
        <v>20</v>
      </c>
      <c r="E2499" s="3">
        <v>83.25</v>
      </c>
      <c r="F2499" s="4">
        <v>69.37</v>
      </c>
      <c r="G2499" s="1">
        <v>2019</v>
      </c>
      <c r="H2499" s="1">
        <v>7</v>
      </c>
      <c r="I2499" s="1" t="s">
        <v>56</v>
      </c>
      <c r="J2499" s="1" t="s">
        <v>41</v>
      </c>
      <c r="K2499" s="1" t="s">
        <v>20</v>
      </c>
      <c r="L2499" s="1" t="s">
        <v>57</v>
      </c>
      <c r="M2499" s="1" t="s">
        <v>43</v>
      </c>
      <c r="O2499">
        <f t="shared" si="38"/>
        <v>55.055555555555557</v>
      </c>
    </row>
    <row r="2500" spans="1:15" x14ac:dyDescent="0.25">
      <c r="A2500" s="1" t="s">
        <v>3265</v>
      </c>
      <c r="B2500" s="2">
        <v>43669</v>
      </c>
      <c r="C2500" s="1" t="s">
        <v>85</v>
      </c>
      <c r="D2500" s="3">
        <v>20</v>
      </c>
      <c r="E2500" s="3">
        <v>63.01</v>
      </c>
      <c r="F2500" s="4">
        <v>52.51</v>
      </c>
      <c r="G2500" s="1">
        <v>2019</v>
      </c>
      <c r="H2500" s="1">
        <v>7</v>
      </c>
      <c r="I2500" s="1" t="s">
        <v>34</v>
      </c>
      <c r="J2500" s="1" t="s">
        <v>41</v>
      </c>
      <c r="K2500" s="1" t="s">
        <v>20</v>
      </c>
      <c r="L2500" s="1" t="s">
        <v>36</v>
      </c>
      <c r="M2500" s="1" t="s">
        <v>43</v>
      </c>
      <c r="O2500">
        <f t="shared" si="38"/>
        <v>41.67460317460317</v>
      </c>
    </row>
    <row r="2501" spans="1:15" x14ac:dyDescent="0.25">
      <c r="A2501" s="1" t="s">
        <v>3265</v>
      </c>
      <c r="B2501" s="2">
        <v>43669</v>
      </c>
      <c r="C2501" s="1" t="s">
        <v>85</v>
      </c>
      <c r="E2501" s="3">
        <v>52</v>
      </c>
      <c r="F2501" s="4">
        <v>52</v>
      </c>
      <c r="G2501" s="1">
        <v>2019</v>
      </c>
      <c r="H2501" s="1">
        <v>7</v>
      </c>
      <c r="I2501" s="1" t="s">
        <v>86</v>
      </c>
      <c r="J2501" s="1" t="s">
        <v>41</v>
      </c>
      <c r="K2501" s="1" t="s">
        <v>20</v>
      </c>
      <c r="L2501" s="1" t="s">
        <v>87</v>
      </c>
      <c r="M2501" s="1" t="s">
        <v>43</v>
      </c>
      <c r="O2501">
        <f t="shared" si="38"/>
        <v>41.269841269841272</v>
      </c>
    </row>
    <row r="2502" spans="1:15" x14ac:dyDescent="0.25">
      <c r="A2502" s="1" t="s">
        <v>3265</v>
      </c>
      <c r="B2502" s="2">
        <v>43669</v>
      </c>
      <c r="C2502" s="1" t="s">
        <v>85</v>
      </c>
      <c r="E2502" s="3">
        <v>50.92</v>
      </c>
      <c r="F2502" s="4">
        <v>50.92</v>
      </c>
      <c r="G2502" s="1">
        <v>2019</v>
      </c>
      <c r="H2502" s="1">
        <v>7</v>
      </c>
      <c r="I2502" s="1" t="s">
        <v>86</v>
      </c>
      <c r="J2502" s="1" t="s">
        <v>41</v>
      </c>
      <c r="K2502" s="1" t="s">
        <v>20</v>
      </c>
      <c r="L2502" s="1" t="s">
        <v>87</v>
      </c>
      <c r="M2502" s="1" t="s">
        <v>43</v>
      </c>
      <c r="O2502">
        <f t="shared" si="38"/>
        <v>40.412698412698411</v>
      </c>
    </row>
    <row r="2503" spans="1:15" x14ac:dyDescent="0.25">
      <c r="A2503" s="1" t="s">
        <v>3265</v>
      </c>
      <c r="B2503" s="2">
        <v>43669</v>
      </c>
      <c r="C2503" s="1" t="s">
        <v>85</v>
      </c>
      <c r="E2503" s="3">
        <v>47.5</v>
      </c>
      <c r="F2503" s="4">
        <v>47.5</v>
      </c>
      <c r="G2503" s="1">
        <v>2019</v>
      </c>
      <c r="H2503" s="1">
        <v>7</v>
      </c>
      <c r="I2503" s="1" t="s">
        <v>86</v>
      </c>
      <c r="J2503" s="1" t="s">
        <v>41</v>
      </c>
      <c r="K2503" s="1" t="s">
        <v>20</v>
      </c>
      <c r="L2503" s="1" t="s">
        <v>87</v>
      </c>
      <c r="M2503" s="1" t="s">
        <v>43</v>
      </c>
      <c r="O2503">
        <f t="shared" si="38"/>
        <v>37.698412698412696</v>
      </c>
    </row>
    <row r="2504" spans="1:15" x14ac:dyDescent="0.25">
      <c r="A2504" s="1" t="s">
        <v>3265</v>
      </c>
      <c r="B2504" s="2">
        <v>43669</v>
      </c>
      <c r="C2504" s="1" t="s">
        <v>85</v>
      </c>
      <c r="E2504" s="3">
        <v>36.1</v>
      </c>
      <c r="F2504" s="4">
        <v>36.1</v>
      </c>
      <c r="G2504" s="1">
        <v>2019</v>
      </c>
      <c r="H2504" s="1">
        <v>7</v>
      </c>
      <c r="I2504" s="1" t="s">
        <v>86</v>
      </c>
      <c r="J2504" s="1" t="s">
        <v>41</v>
      </c>
      <c r="K2504" s="1" t="s">
        <v>20</v>
      </c>
      <c r="L2504" s="1" t="s">
        <v>87</v>
      </c>
      <c r="M2504" s="1" t="s">
        <v>43</v>
      </c>
      <c r="O2504">
        <f t="shared" si="38"/>
        <v>28.650793650793652</v>
      </c>
    </row>
    <row r="2505" spans="1:15" x14ac:dyDescent="0.25">
      <c r="A2505" s="1" t="s">
        <v>3265</v>
      </c>
      <c r="B2505" s="2">
        <v>43669</v>
      </c>
      <c r="C2505" s="1" t="s">
        <v>85</v>
      </c>
      <c r="E2505" s="3">
        <v>23.83</v>
      </c>
      <c r="F2505" s="4">
        <v>23.83</v>
      </c>
      <c r="G2505" s="1">
        <v>2019</v>
      </c>
      <c r="H2505" s="1">
        <v>7</v>
      </c>
      <c r="I2505" s="1" t="s">
        <v>18</v>
      </c>
      <c r="J2505" s="1" t="s">
        <v>41</v>
      </c>
      <c r="K2505" s="1" t="s">
        <v>20</v>
      </c>
      <c r="L2505" s="1" t="s">
        <v>21</v>
      </c>
      <c r="M2505" s="1" t="s">
        <v>43</v>
      </c>
      <c r="O2505">
        <f t="shared" si="38"/>
        <v>18.912698412698411</v>
      </c>
    </row>
    <row r="2506" spans="1:15" x14ac:dyDescent="0.25">
      <c r="A2506" s="1" t="s">
        <v>3266</v>
      </c>
      <c r="B2506" s="2">
        <v>43669</v>
      </c>
      <c r="C2506" s="1" t="s">
        <v>3267</v>
      </c>
      <c r="E2506" s="3">
        <v>33.97</v>
      </c>
      <c r="F2506" s="4">
        <v>33.97</v>
      </c>
      <c r="G2506" s="1">
        <v>2019</v>
      </c>
      <c r="H2506" s="1">
        <v>7</v>
      </c>
      <c r="I2506" s="1" t="s">
        <v>704</v>
      </c>
      <c r="J2506" s="1" t="s">
        <v>35</v>
      </c>
      <c r="K2506" s="1" t="s">
        <v>20</v>
      </c>
      <c r="L2506" s="1" t="s">
        <v>705</v>
      </c>
      <c r="M2506" s="1" t="s">
        <v>37</v>
      </c>
    </row>
    <row r="2507" spans="1:15" x14ac:dyDescent="0.25">
      <c r="A2507" s="1" t="s">
        <v>1221</v>
      </c>
      <c r="B2507" s="2">
        <v>43669</v>
      </c>
      <c r="C2507" s="1" t="s">
        <v>3268</v>
      </c>
      <c r="D2507" s="3">
        <v>20</v>
      </c>
      <c r="E2507" s="3">
        <v>1433.4</v>
      </c>
      <c r="F2507" s="4">
        <v>1194.5</v>
      </c>
      <c r="G2507" s="1">
        <v>2019</v>
      </c>
      <c r="H2507" s="1">
        <v>7</v>
      </c>
      <c r="I2507" s="1" t="s">
        <v>70</v>
      </c>
      <c r="J2507" s="1" t="s">
        <v>35</v>
      </c>
      <c r="K2507" s="1" t="s">
        <v>20</v>
      </c>
      <c r="L2507" s="1" t="s">
        <v>71</v>
      </c>
      <c r="M2507" s="1" t="s">
        <v>37</v>
      </c>
      <c r="O2507">
        <f>F2507*4.18</f>
        <v>4993.0099999999993</v>
      </c>
    </row>
    <row r="2508" spans="1:15" x14ac:dyDescent="0.25">
      <c r="A2508" s="1" t="s">
        <v>3265</v>
      </c>
      <c r="B2508" s="2">
        <v>43669</v>
      </c>
      <c r="C2508" s="1" t="s">
        <v>476</v>
      </c>
      <c r="D2508" s="3">
        <v>20</v>
      </c>
      <c r="E2508" s="3">
        <v>11.5</v>
      </c>
      <c r="F2508" s="4">
        <v>9.58</v>
      </c>
      <c r="G2508" s="1">
        <v>2019</v>
      </c>
      <c r="H2508" s="1">
        <v>7</v>
      </c>
      <c r="I2508" s="1" t="s">
        <v>56</v>
      </c>
      <c r="J2508" s="1" t="s">
        <v>41</v>
      </c>
      <c r="K2508" s="1" t="s">
        <v>20</v>
      </c>
      <c r="L2508" s="1" t="s">
        <v>57</v>
      </c>
      <c r="M2508" s="1" t="s">
        <v>43</v>
      </c>
    </row>
    <row r="2509" spans="1:15" x14ac:dyDescent="0.25">
      <c r="A2509" s="1" t="s">
        <v>3269</v>
      </c>
      <c r="B2509" s="2">
        <v>43669</v>
      </c>
      <c r="C2509" s="1" t="s">
        <v>2343</v>
      </c>
      <c r="E2509" s="3">
        <v>210.35</v>
      </c>
      <c r="F2509" s="4">
        <v>210.35</v>
      </c>
      <c r="G2509" s="1">
        <v>2019</v>
      </c>
      <c r="H2509" s="1">
        <v>7</v>
      </c>
      <c r="I2509" s="1" t="s">
        <v>86</v>
      </c>
      <c r="J2509" s="1" t="s">
        <v>378</v>
      </c>
      <c r="K2509" s="1" t="s">
        <v>20</v>
      </c>
      <c r="L2509" s="1" t="s">
        <v>87</v>
      </c>
      <c r="M2509" s="1" t="s">
        <v>379</v>
      </c>
      <c r="O2509">
        <f>F2509*4.8</f>
        <v>1009.68</v>
      </c>
    </row>
    <row r="2510" spans="1:15" x14ac:dyDescent="0.25">
      <c r="A2510" s="1" t="s">
        <v>3270</v>
      </c>
      <c r="B2510" s="2">
        <v>43669</v>
      </c>
      <c r="C2510" s="1" t="s">
        <v>3271</v>
      </c>
      <c r="E2510" s="3">
        <v>65.52</v>
      </c>
      <c r="F2510" s="4">
        <v>65.52</v>
      </c>
      <c r="G2510" s="1">
        <v>2019</v>
      </c>
      <c r="H2510" s="1">
        <v>7</v>
      </c>
      <c r="I2510" s="1" t="s">
        <v>91</v>
      </c>
      <c r="J2510" s="1" t="s">
        <v>35</v>
      </c>
      <c r="K2510" s="1" t="s">
        <v>20</v>
      </c>
      <c r="L2510" s="1" t="s">
        <v>93</v>
      </c>
      <c r="M2510" s="1" t="s">
        <v>37</v>
      </c>
      <c r="O2510">
        <f>F2510*4.8</f>
        <v>314.49599999999998</v>
      </c>
    </row>
    <row r="2511" spans="1:15" x14ac:dyDescent="0.25">
      <c r="A2511" s="1" t="s">
        <v>3272</v>
      </c>
      <c r="B2511" s="2">
        <v>43669</v>
      </c>
      <c r="C2511" s="1" t="s">
        <v>3273</v>
      </c>
      <c r="E2511" s="3">
        <v>205.56</v>
      </c>
      <c r="F2511" s="4">
        <v>205.56</v>
      </c>
      <c r="G2511" s="1">
        <v>2019</v>
      </c>
      <c r="H2511" s="1">
        <v>7</v>
      </c>
      <c r="I2511" s="1" t="s">
        <v>91</v>
      </c>
      <c r="J2511" s="1" t="s">
        <v>98</v>
      </c>
      <c r="K2511" s="1" t="s">
        <v>20</v>
      </c>
      <c r="L2511" s="1" t="s">
        <v>93</v>
      </c>
      <c r="M2511" s="1" t="s">
        <v>100</v>
      </c>
    </row>
    <row r="2512" spans="1:15" x14ac:dyDescent="0.25">
      <c r="A2512" s="1" t="s">
        <v>1252</v>
      </c>
      <c r="B2512" s="2">
        <v>43669</v>
      </c>
      <c r="C2512" s="1" t="s">
        <v>3274</v>
      </c>
      <c r="D2512" s="3">
        <v>20</v>
      </c>
      <c r="E2512" s="3">
        <v>69.69</v>
      </c>
      <c r="F2512" s="4">
        <v>58.07</v>
      </c>
      <c r="G2512" s="1">
        <v>2019</v>
      </c>
      <c r="H2512" s="1">
        <v>7</v>
      </c>
      <c r="I2512" s="1" t="s">
        <v>70</v>
      </c>
      <c r="J2512" s="1" t="s">
        <v>35</v>
      </c>
      <c r="K2512" s="1" t="s">
        <v>20</v>
      </c>
      <c r="L2512" s="1" t="s">
        <v>71</v>
      </c>
      <c r="M2512" s="1" t="s">
        <v>37</v>
      </c>
      <c r="O2512">
        <f>F2512*120</f>
        <v>6968.4</v>
      </c>
    </row>
    <row r="2513" spans="1:15" x14ac:dyDescent="0.25">
      <c r="A2513" s="1" t="s">
        <v>1252</v>
      </c>
      <c r="B2513" s="2">
        <v>43669</v>
      </c>
      <c r="C2513" s="1" t="s">
        <v>3275</v>
      </c>
      <c r="E2513" s="3">
        <v>141.74</v>
      </c>
      <c r="F2513" s="4">
        <v>141.74</v>
      </c>
      <c r="G2513" s="1">
        <v>2019</v>
      </c>
      <c r="H2513" s="1">
        <v>7</v>
      </c>
      <c r="I2513" s="1" t="s">
        <v>704</v>
      </c>
      <c r="J2513" s="1" t="s">
        <v>35</v>
      </c>
      <c r="K2513" s="1" t="s">
        <v>20</v>
      </c>
      <c r="L2513" s="1" t="s">
        <v>705</v>
      </c>
      <c r="M2513" s="1" t="s">
        <v>37</v>
      </c>
    </row>
    <row r="2514" spans="1:15" x14ac:dyDescent="0.25">
      <c r="A2514" s="1" t="s">
        <v>3276</v>
      </c>
      <c r="B2514" s="2">
        <v>43669</v>
      </c>
      <c r="C2514" s="1" t="s">
        <v>3277</v>
      </c>
      <c r="E2514" s="3">
        <v>167.21</v>
      </c>
      <c r="F2514" s="4">
        <v>167.21</v>
      </c>
      <c r="G2514" s="1">
        <v>2019</v>
      </c>
      <c r="H2514" s="1">
        <v>7</v>
      </c>
      <c r="I2514" s="1" t="s">
        <v>704</v>
      </c>
      <c r="J2514" s="1" t="s">
        <v>35</v>
      </c>
      <c r="K2514" s="1" t="s">
        <v>20</v>
      </c>
      <c r="L2514" s="1" t="s">
        <v>705</v>
      </c>
      <c r="M2514" s="1" t="s">
        <v>37</v>
      </c>
    </row>
    <row r="2515" spans="1:15" x14ac:dyDescent="0.25">
      <c r="A2515" s="1" t="s">
        <v>1247</v>
      </c>
      <c r="B2515" s="2">
        <v>43669</v>
      </c>
      <c r="C2515" s="1" t="s">
        <v>1013</v>
      </c>
      <c r="E2515" s="3">
        <v>7.57</v>
      </c>
      <c r="F2515" s="4">
        <v>7.57</v>
      </c>
      <c r="G2515" s="1">
        <v>2019</v>
      </c>
      <c r="H2515" s="1">
        <v>7</v>
      </c>
      <c r="I2515" s="1" t="s">
        <v>97</v>
      </c>
      <c r="J2515" s="1" t="s">
        <v>35</v>
      </c>
      <c r="K2515" s="1" t="s">
        <v>20</v>
      </c>
      <c r="L2515" s="1" t="s">
        <v>99</v>
      </c>
      <c r="M2515" s="1" t="s">
        <v>37</v>
      </c>
      <c r="O2515">
        <f>F2515*1850</f>
        <v>14004.5</v>
      </c>
    </row>
    <row r="2516" spans="1:15" x14ac:dyDescent="0.25">
      <c r="A2516" s="1" t="s">
        <v>1252</v>
      </c>
      <c r="B2516" s="2">
        <v>43669</v>
      </c>
      <c r="C2516" s="1" t="s">
        <v>3278</v>
      </c>
      <c r="E2516" s="3">
        <v>19.989999999999998</v>
      </c>
      <c r="F2516" s="4">
        <v>19.989999999999998</v>
      </c>
      <c r="G2516" s="1">
        <v>2019</v>
      </c>
      <c r="H2516" s="1">
        <v>7</v>
      </c>
      <c r="I2516" s="1" t="s">
        <v>86</v>
      </c>
      <c r="J2516" s="1" t="s">
        <v>35</v>
      </c>
      <c r="K2516" s="1" t="s">
        <v>20</v>
      </c>
      <c r="L2516" s="1" t="s">
        <v>87</v>
      </c>
      <c r="M2516" s="1" t="s">
        <v>37</v>
      </c>
    </row>
    <row r="2517" spans="1:15" x14ac:dyDescent="0.25">
      <c r="A2517" s="1" t="s">
        <v>3279</v>
      </c>
      <c r="B2517" s="2">
        <v>43670</v>
      </c>
      <c r="C2517" s="1" t="s">
        <v>3280</v>
      </c>
      <c r="D2517" s="3">
        <v>20</v>
      </c>
      <c r="E2517" s="3">
        <v>51.75</v>
      </c>
      <c r="F2517" s="4">
        <v>43.12</v>
      </c>
      <c r="G2517" s="1">
        <v>2019</v>
      </c>
      <c r="H2517" s="1">
        <v>7</v>
      </c>
      <c r="I2517" s="1" t="s">
        <v>34</v>
      </c>
      <c r="J2517" s="1" t="s">
        <v>35</v>
      </c>
      <c r="K2517" s="1" t="s">
        <v>20</v>
      </c>
      <c r="L2517" s="1" t="s">
        <v>36</v>
      </c>
      <c r="M2517" s="1" t="s">
        <v>37</v>
      </c>
    </row>
    <row r="2518" spans="1:15" x14ac:dyDescent="0.25">
      <c r="A2518" s="1" t="s">
        <v>3281</v>
      </c>
      <c r="B2518" s="2">
        <v>43670</v>
      </c>
      <c r="C2518" s="1" t="s">
        <v>3282</v>
      </c>
      <c r="D2518" s="3">
        <v>20</v>
      </c>
      <c r="E2518" s="3">
        <v>21.89</v>
      </c>
      <c r="F2518" s="4">
        <v>18.239999999999998</v>
      </c>
      <c r="G2518" s="1">
        <v>2019</v>
      </c>
      <c r="H2518" s="1">
        <v>7</v>
      </c>
      <c r="I2518" s="1" t="s">
        <v>134</v>
      </c>
      <c r="J2518" s="1" t="s">
        <v>207</v>
      </c>
      <c r="K2518" s="1" t="s">
        <v>20</v>
      </c>
      <c r="L2518" s="1" t="s">
        <v>135</v>
      </c>
      <c r="M2518" s="1" t="s">
        <v>208</v>
      </c>
      <c r="O2518">
        <f>F2518*350</f>
        <v>6383.9999999999991</v>
      </c>
    </row>
    <row r="2519" spans="1:15" x14ac:dyDescent="0.25">
      <c r="A2519" s="1" t="s">
        <v>3283</v>
      </c>
      <c r="B2519" s="2">
        <v>43676</v>
      </c>
      <c r="C2519" s="1" t="s">
        <v>3284</v>
      </c>
      <c r="E2519" s="3">
        <v>4.4800000000000004</v>
      </c>
      <c r="F2519" s="4">
        <v>4.4800000000000004</v>
      </c>
      <c r="G2519" s="1">
        <v>2019</v>
      </c>
      <c r="H2519" s="1">
        <v>7</v>
      </c>
      <c r="I2519" s="1" t="s">
        <v>111</v>
      </c>
      <c r="J2519" s="1" t="s">
        <v>98</v>
      </c>
      <c r="K2519" s="1" t="s">
        <v>20</v>
      </c>
      <c r="L2519" s="1" t="s">
        <v>112</v>
      </c>
      <c r="M2519" s="1" t="s">
        <v>100</v>
      </c>
    </row>
    <row r="2520" spans="1:15" x14ac:dyDescent="0.25">
      <c r="A2520" s="1" t="s">
        <v>3285</v>
      </c>
      <c r="B2520" s="2">
        <v>43676</v>
      </c>
      <c r="C2520" s="1" t="s">
        <v>3286</v>
      </c>
      <c r="E2520" s="3">
        <v>9.3699999999999992</v>
      </c>
      <c r="F2520" s="4">
        <v>9.3699999999999992</v>
      </c>
      <c r="G2520" s="1">
        <v>2019</v>
      </c>
      <c r="H2520" s="1">
        <v>7</v>
      </c>
      <c r="I2520" s="1" t="s">
        <v>50</v>
      </c>
      <c r="J2520" s="1" t="s">
        <v>51</v>
      </c>
      <c r="K2520" s="1" t="s">
        <v>20</v>
      </c>
      <c r="L2520" s="1" t="s">
        <v>52</v>
      </c>
      <c r="M2520" s="1" t="s">
        <v>53</v>
      </c>
    </row>
    <row r="2521" spans="1:15" x14ac:dyDescent="0.25">
      <c r="A2521" s="1" t="s">
        <v>3287</v>
      </c>
      <c r="B2521" s="2">
        <v>43678</v>
      </c>
      <c r="C2521" s="1" t="s">
        <v>85</v>
      </c>
      <c r="E2521" s="3">
        <v>153.51</v>
      </c>
      <c r="F2521" s="4">
        <v>153.51</v>
      </c>
      <c r="G2521" s="1">
        <v>2019</v>
      </c>
      <c r="H2521" s="1">
        <v>8</v>
      </c>
      <c r="I2521" s="1" t="s">
        <v>40</v>
      </c>
      <c r="J2521" s="1" t="s">
        <v>41</v>
      </c>
      <c r="K2521" s="1" t="s">
        <v>20</v>
      </c>
      <c r="L2521" s="1" t="s">
        <v>42</v>
      </c>
      <c r="M2521" s="1" t="s">
        <v>43</v>
      </c>
      <c r="O2521">
        <f>F2521/1.26</f>
        <v>121.83333333333333</v>
      </c>
    </row>
    <row r="2522" spans="1:15" x14ac:dyDescent="0.25">
      <c r="A2522" s="1" t="s">
        <v>3288</v>
      </c>
      <c r="B2522" s="2">
        <v>43678</v>
      </c>
      <c r="C2522" s="1" t="s">
        <v>85</v>
      </c>
      <c r="E2522" s="3">
        <v>85.6</v>
      </c>
      <c r="F2522" s="4">
        <v>85.6</v>
      </c>
      <c r="G2522" s="1">
        <v>2019</v>
      </c>
      <c r="H2522" s="1">
        <v>8</v>
      </c>
      <c r="I2522" s="1" t="s">
        <v>40</v>
      </c>
      <c r="J2522" s="1" t="s">
        <v>41</v>
      </c>
      <c r="K2522" s="1" t="s">
        <v>20</v>
      </c>
      <c r="L2522" s="1" t="s">
        <v>42</v>
      </c>
      <c r="M2522" s="1" t="s">
        <v>43</v>
      </c>
      <c r="O2522">
        <f>F2522/1.26</f>
        <v>67.936507936507937</v>
      </c>
    </row>
    <row r="2523" spans="1:15" x14ac:dyDescent="0.25">
      <c r="A2523" s="1" t="s">
        <v>1264</v>
      </c>
      <c r="B2523" s="2">
        <v>43678</v>
      </c>
      <c r="C2523" s="1" t="s">
        <v>39</v>
      </c>
      <c r="E2523" s="3">
        <v>224.68</v>
      </c>
      <c r="F2523" s="4">
        <v>224.68</v>
      </c>
      <c r="G2523" s="1">
        <v>2019</v>
      </c>
      <c r="H2523" s="1">
        <v>8</v>
      </c>
      <c r="I2523" s="1" t="s">
        <v>40</v>
      </c>
      <c r="J2523" s="1" t="s">
        <v>41</v>
      </c>
      <c r="K2523" s="1" t="s">
        <v>20</v>
      </c>
      <c r="L2523" s="1" t="s">
        <v>42</v>
      </c>
      <c r="M2523" s="1" t="s">
        <v>43</v>
      </c>
      <c r="O2523">
        <f>F2523/1.26</f>
        <v>178.31746031746033</v>
      </c>
    </row>
    <row r="2524" spans="1:15" x14ac:dyDescent="0.25">
      <c r="A2524" s="1" t="s">
        <v>3289</v>
      </c>
      <c r="B2524" s="2">
        <v>43678</v>
      </c>
      <c r="C2524" s="1" t="s">
        <v>261</v>
      </c>
      <c r="E2524" s="3">
        <v>164.36</v>
      </c>
      <c r="F2524" s="4">
        <v>164.36</v>
      </c>
      <c r="G2524" s="1">
        <v>2019</v>
      </c>
      <c r="H2524" s="1">
        <v>8</v>
      </c>
      <c r="I2524" s="1" t="s">
        <v>24</v>
      </c>
      <c r="J2524" s="1" t="s">
        <v>25</v>
      </c>
      <c r="K2524" s="1" t="s">
        <v>20</v>
      </c>
      <c r="L2524" s="1" t="s">
        <v>26</v>
      </c>
      <c r="M2524" s="1" t="s">
        <v>27</v>
      </c>
    </row>
    <row r="2525" spans="1:15" x14ac:dyDescent="0.25">
      <c r="A2525" s="1" t="s">
        <v>1266</v>
      </c>
      <c r="B2525" s="2">
        <v>43678</v>
      </c>
      <c r="C2525" s="1" t="s">
        <v>3290</v>
      </c>
      <c r="E2525" s="3">
        <v>85.9</v>
      </c>
      <c r="F2525" s="4">
        <v>85.9</v>
      </c>
      <c r="G2525" s="1">
        <v>2019</v>
      </c>
      <c r="H2525" s="1">
        <v>8</v>
      </c>
      <c r="I2525" s="1" t="s">
        <v>30</v>
      </c>
      <c r="J2525" s="1" t="s">
        <v>25</v>
      </c>
      <c r="K2525" s="1" t="s">
        <v>20</v>
      </c>
      <c r="L2525" s="1" t="s">
        <v>31</v>
      </c>
      <c r="M2525" s="1" t="s">
        <v>27</v>
      </c>
    </row>
    <row r="2526" spans="1:15" x14ac:dyDescent="0.25">
      <c r="A2526" s="1" t="s">
        <v>3291</v>
      </c>
      <c r="B2526" s="2">
        <v>43678</v>
      </c>
      <c r="C2526" s="1" t="s">
        <v>1112</v>
      </c>
      <c r="E2526" s="3">
        <v>52.2</v>
      </c>
      <c r="F2526" s="4">
        <v>52.2</v>
      </c>
      <c r="G2526" s="1">
        <v>2019</v>
      </c>
      <c r="H2526" s="1">
        <v>8</v>
      </c>
      <c r="I2526" s="1" t="s">
        <v>18</v>
      </c>
      <c r="J2526" s="1" t="s">
        <v>119</v>
      </c>
      <c r="K2526" s="1" t="s">
        <v>20</v>
      </c>
      <c r="L2526" s="1" t="s">
        <v>21</v>
      </c>
      <c r="M2526" s="1" t="s">
        <v>120</v>
      </c>
      <c r="O2526">
        <f>F2526*12.5</f>
        <v>652.5</v>
      </c>
    </row>
    <row r="2527" spans="1:15" x14ac:dyDescent="0.25">
      <c r="A2527" s="1" t="s">
        <v>3292</v>
      </c>
      <c r="B2527" s="2">
        <v>43678</v>
      </c>
      <c r="C2527" s="1" t="s">
        <v>3293</v>
      </c>
      <c r="E2527" s="3">
        <v>41.51</v>
      </c>
      <c r="F2527" s="4">
        <v>41.51</v>
      </c>
      <c r="G2527" s="1">
        <v>2019</v>
      </c>
      <c r="H2527" s="1">
        <v>8</v>
      </c>
      <c r="I2527" s="1" t="s">
        <v>18</v>
      </c>
      <c r="J2527" s="1" t="s">
        <v>51</v>
      </c>
      <c r="K2527" s="1" t="s">
        <v>20</v>
      </c>
      <c r="L2527" s="1" t="s">
        <v>21</v>
      </c>
      <c r="M2527" s="1" t="s">
        <v>53</v>
      </c>
    </row>
    <row r="2528" spans="1:15" x14ac:dyDescent="0.25">
      <c r="A2528" s="1" t="s">
        <v>3289</v>
      </c>
      <c r="B2528" s="2">
        <v>43678</v>
      </c>
      <c r="C2528" s="1" t="s">
        <v>3294</v>
      </c>
      <c r="E2528" s="3">
        <v>10.119999999999999</v>
      </c>
      <c r="F2528" s="4">
        <v>10.119999999999999</v>
      </c>
      <c r="G2528" s="1">
        <v>2019</v>
      </c>
      <c r="H2528" s="1">
        <v>8</v>
      </c>
      <c r="I2528" s="1" t="s">
        <v>91</v>
      </c>
      <c r="J2528" s="1" t="s">
        <v>81</v>
      </c>
      <c r="K2528" s="1" t="s">
        <v>20</v>
      </c>
      <c r="L2528" s="1" t="s">
        <v>93</v>
      </c>
      <c r="M2528" s="1" t="s">
        <v>83</v>
      </c>
    </row>
    <row r="2529" spans="1:15" x14ac:dyDescent="0.25">
      <c r="A2529" s="1" t="s">
        <v>1275</v>
      </c>
      <c r="B2529" s="2">
        <v>43678</v>
      </c>
      <c r="C2529" s="1" t="s">
        <v>3295</v>
      </c>
      <c r="E2529" s="3">
        <v>47.76</v>
      </c>
      <c r="F2529" s="4">
        <v>47.76</v>
      </c>
      <c r="G2529" s="1">
        <v>2019</v>
      </c>
      <c r="H2529" s="1">
        <v>8</v>
      </c>
      <c r="I2529" s="1" t="s">
        <v>86</v>
      </c>
      <c r="J2529" s="1" t="s">
        <v>35</v>
      </c>
      <c r="K2529" s="1" t="s">
        <v>20</v>
      </c>
      <c r="L2529" s="1" t="s">
        <v>87</v>
      </c>
      <c r="M2529" s="1" t="s">
        <v>37</v>
      </c>
    </row>
    <row r="2530" spans="1:15" x14ac:dyDescent="0.25">
      <c r="A2530" s="1" t="s">
        <v>1277</v>
      </c>
      <c r="B2530" s="2">
        <v>43678</v>
      </c>
      <c r="C2530" s="1" t="s">
        <v>3296</v>
      </c>
      <c r="E2530" s="3">
        <v>32.159999999999997</v>
      </c>
      <c r="F2530" s="4">
        <v>32.159999999999997</v>
      </c>
      <c r="G2530" s="1">
        <v>2019</v>
      </c>
      <c r="H2530" s="1">
        <v>8</v>
      </c>
      <c r="I2530" s="1" t="s">
        <v>18</v>
      </c>
      <c r="J2530" s="1" t="s">
        <v>51</v>
      </c>
      <c r="K2530" s="1" t="s">
        <v>20</v>
      </c>
      <c r="L2530" s="1" t="s">
        <v>21</v>
      </c>
      <c r="M2530" s="1" t="s">
        <v>53</v>
      </c>
      <c r="O2530">
        <f>F2530*5.7</f>
        <v>183.31199999999998</v>
      </c>
    </row>
    <row r="2531" spans="1:15" x14ac:dyDescent="0.25">
      <c r="A2531" s="1" t="s">
        <v>1277</v>
      </c>
      <c r="B2531" s="2">
        <v>43678</v>
      </c>
      <c r="C2531" s="1" t="s">
        <v>3296</v>
      </c>
      <c r="E2531" s="3">
        <v>30.87</v>
      </c>
      <c r="F2531" s="4">
        <v>30.87</v>
      </c>
      <c r="G2531" s="1">
        <v>2019</v>
      </c>
      <c r="H2531" s="1">
        <v>8</v>
      </c>
      <c r="I2531" s="1" t="s">
        <v>225</v>
      </c>
      <c r="J2531" s="1" t="s">
        <v>226</v>
      </c>
      <c r="K2531" s="1" t="s">
        <v>20</v>
      </c>
      <c r="L2531" s="1" t="s">
        <v>227</v>
      </c>
      <c r="M2531" s="1" t="s">
        <v>53</v>
      </c>
      <c r="O2531">
        <f>F2531*5.7</f>
        <v>175.959</v>
      </c>
    </row>
    <row r="2532" spans="1:15" x14ac:dyDescent="0.25">
      <c r="A2532" s="1" t="s">
        <v>3297</v>
      </c>
      <c r="B2532" s="2">
        <v>43678</v>
      </c>
      <c r="C2532" s="1" t="s">
        <v>3298</v>
      </c>
      <c r="E2532" s="3">
        <v>396</v>
      </c>
      <c r="F2532" s="4">
        <v>396</v>
      </c>
      <c r="G2532" s="1">
        <v>2019</v>
      </c>
      <c r="H2532" s="1">
        <v>8</v>
      </c>
      <c r="I2532" s="1" t="s">
        <v>18</v>
      </c>
      <c r="J2532" s="1" t="s">
        <v>51</v>
      </c>
      <c r="K2532" s="1" t="s">
        <v>20</v>
      </c>
      <c r="L2532" s="1" t="s">
        <v>21</v>
      </c>
      <c r="M2532" s="1" t="s">
        <v>53</v>
      </c>
      <c r="O2532">
        <f>F2532*8.3</f>
        <v>3286.8</v>
      </c>
    </row>
    <row r="2533" spans="1:15" x14ac:dyDescent="0.25">
      <c r="A2533" s="1" t="s">
        <v>3299</v>
      </c>
      <c r="B2533" s="2">
        <v>43678</v>
      </c>
      <c r="C2533" s="1" t="s">
        <v>3300</v>
      </c>
      <c r="E2533" s="3">
        <v>30.24</v>
      </c>
      <c r="F2533" s="4">
        <v>30.24</v>
      </c>
      <c r="G2533" s="1">
        <v>2019</v>
      </c>
      <c r="H2533" s="1">
        <v>8</v>
      </c>
      <c r="I2533" s="1" t="s">
        <v>18</v>
      </c>
      <c r="J2533" s="1" t="s">
        <v>51</v>
      </c>
      <c r="K2533" s="1" t="s">
        <v>20</v>
      </c>
      <c r="L2533" s="1" t="s">
        <v>21</v>
      </c>
      <c r="M2533" s="1" t="s">
        <v>53</v>
      </c>
    </row>
    <row r="2534" spans="1:15" x14ac:dyDescent="0.25">
      <c r="A2534" s="1" t="s">
        <v>3299</v>
      </c>
      <c r="B2534" s="2">
        <v>43678</v>
      </c>
      <c r="C2534" s="1" t="s">
        <v>3301</v>
      </c>
      <c r="E2534" s="3">
        <v>105.62</v>
      </c>
      <c r="F2534" s="4">
        <v>105.62</v>
      </c>
      <c r="G2534" s="1">
        <v>2019</v>
      </c>
      <c r="H2534" s="1">
        <v>8</v>
      </c>
      <c r="I2534" s="1" t="s">
        <v>50</v>
      </c>
      <c r="J2534" s="1" t="s">
        <v>51</v>
      </c>
      <c r="K2534" s="1" t="s">
        <v>20</v>
      </c>
      <c r="L2534" s="1" t="s">
        <v>52</v>
      </c>
      <c r="M2534" s="1" t="s">
        <v>53</v>
      </c>
      <c r="O2534">
        <f>F2534*176</f>
        <v>18589.120000000003</v>
      </c>
    </row>
    <row r="2535" spans="1:15" x14ac:dyDescent="0.25">
      <c r="A2535" s="1" t="s">
        <v>3302</v>
      </c>
      <c r="B2535" s="2">
        <v>43678</v>
      </c>
      <c r="C2535" s="1" t="s">
        <v>368</v>
      </c>
      <c r="E2535" s="3">
        <v>40.61</v>
      </c>
      <c r="F2535" s="4">
        <v>40.61</v>
      </c>
      <c r="G2535" s="1">
        <v>2019</v>
      </c>
      <c r="H2535" s="1">
        <v>8</v>
      </c>
      <c r="I2535" s="1" t="s">
        <v>40</v>
      </c>
      <c r="J2535" s="1" t="s">
        <v>369</v>
      </c>
      <c r="K2535" s="1" t="s">
        <v>20</v>
      </c>
      <c r="L2535" s="1" t="s">
        <v>42</v>
      </c>
      <c r="M2535" s="1" t="s">
        <v>370</v>
      </c>
      <c r="O2535">
        <f>F2535*120</f>
        <v>4873.2</v>
      </c>
    </row>
    <row r="2536" spans="1:15" x14ac:dyDescent="0.25">
      <c r="A2536" s="1" t="s">
        <v>3299</v>
      </c>
      <c r="B2536" s="2">
        <v>43678</v>
      </c>
      <c r="C2536" s="1" t="s">
        <v>3303</v>
      </c>
      <c r="D2536" s="3">
        <v>20</v>
      </c>
      <c r="E2536" s="3">
        <v>38.18</v>
      </c>
      <c r="F2536" s="4">
        <v>31.82</v>
      </c>
      <c r="G2536" s="1">
        <v>2019</v>
      </c>
      <c r="H2536" s="1">
        <v>8</v>
      </c>
      <c r="I2536" s="1" t="s">
        <v>56</v>
      </c>
      <c r="J2536" s="1" t="s">
        <v>51</v>
      </c>
      <c r="K2536" s="1" t="s">
        <v>20</v>
      </c>
      <c r="L2536" s="1" t="s">
        <v>57</v>
      </c>
      <c r="M2536" s="1" t="s">
        <v>53</v>
      </c>
      <c r="O2536">
        <f>F2536*176</f>
        <v>5600.32</v>
      </c>
    </row>
    <row r="2537" spans="1:15" x14ac:dyDescent="0.25">
      <c r="A2537" s="1" t="s">
        <v>3299</v>
      </c>
      <c r="B2537" s="2">
        <v>43678</v>
      </c>
      <c r="C2537" s="1" t="s">
        <v>3304</v>
      </c>
      <c r="E2537" s="3">
        <v>27.94</v>
      </c>
      <c r="F2537" s="4">
        <v>27.94</v>
      </c>
      <c r="G2537" s="1">
        <v>2019</v>
      </c>
      <c r="H2537" s="1">
        <v>8</v>
      </c>
      <c r="I2537" s="1" t="s">
        <v>18</v>
      </c>
      <c r="J2537" s="1" t="s">
        <v>51</v>
      </c>
      <c r="K2537" s="1" t="s">
        <v>20</v>
      </c>
      <c r="L2537" s="1" t="s">
        <v>21</v>
      </c>
      <c r="M2537" s="1" t="s">
        <v>53</v>
      </c>
      <c r="O2537">
        <f>F2537*176</f>
        <v>4917.4400000000005</v>
      </c>
    </row>
    <row r="2538" spans="1:15" x14ac:dyDescent="0.25">
      <c r="A2538" s="1" t="s">
        <v>3305</v>
      </c>
      <c r="B2538" s="2">
        <v>43678</v>
      </c>
      <c r="C2538" s="1" t="s">
        <v>3306</v>
      </c>
      <c r="D2538" s="3">
        <v>20</v>
      </c>
      <c r="E2538" s="3">
        <v>25.35</v>
      </c>
      <c r="F2538" s="4">
        <v>21.12</v>
      </c>
      <c r="G2538" s="1">
        <v>2019</v>
      </c>
      <c r="H2538" s="1">
        <v>8</v>
      </c>
      <c r="I2538" s="1" t="s">
        <v>56</v>
      </c>
      <c r="J2538" s="1" t="s">
        <v>35</v>
      </c>
      <c r="K2538" s="1" t="s">
        <v>20</v>
      </c>
      <c r="L2538" s="1" t="s">
        <v>57</v>
      </c>
      <c r="M2538" s="1" t="s">
        <v>37</v>
      </c>
    </row>
    <row r="2539" spans="1:15" x14ac:dyDescent="0.25">
      <c r="A2539" s="1" t="s">
        <v>3302</v>
      </c>
      <c r="B2539" s="2">
        <v>43678</v>
      </c>
      <c r="C2539" s="1" t="s">
        <v>62</v>
      </c>
      <c r="E2539" s="3">
        <v>765.32</v>
      </c>
      <c r="F2539" s="4">
        <v>765.32</v>
      </c>
      <c r="G2539" s="1">
        <v>2019</v>
      </c>
      <c r="H2539" s="1">
        <v>8</v>
      </c>
      <c r="I2539" s="1" t="s">
        <v>40</v>
      </c>
      <c r="J2539" s="1" t="s">
        <v>41</v>
      </c>
      <c r="K2539" s="1" t="s">
        <v>20</v>
      </c>
      <c r="L2539" s="1" t="s">
        <v>42</v>
      </c>
      <c r="M2539" s="1" t="s">
        <v>43</v>
      </c>
      <c r="O2539">
        <f>F2539/1.26</f>
        <v>607.39682539682542</v>
      </c>
    </row>
    <row r="2540" spans="1:15" x14ac:dyDescent="0.25">
      <c r="A2540" s="1" t="s">
        <v>3307</v>
      </c>
      <c r="B2540" s="2">
        <v>43678</v>
      </c>
      <c r="C2540" s="1" t="s">
        <v>62</v>
      </c>
      <c r="E2540" s="3">
        <v>328.24</v>
      </c>
      <c r="F2540" s="4">
        <v>328.24</v>
      </c>
      <c r="G2540" s="1">
        <v>2019</v>
      </c>
      <c r="H2540" s="1">
        <v>8</v>
      </c>
      <c r="I2540" s="1" t="s">
        <v>40</v>
      </c>
      <c r="J2540" s="1" t="s">
        <v>41</v>
      </c>
      <c r="K2540" s="1" t="s">
        <v>20</v>
      </c>
      <c r="L2540" s="1" t="s">
        <v>42</v>
      </c>
      <c r="M2540" s="1" t="s">
        <v>43</v>
      </c>
      <c r="O2540">
        <f>F2540/1.26</f>
        <v>260.50793650793651</v>
      </c>
    </row>
    <row r="2541" spans="1:15" x14ac:dyDescent="0.25">
      <c r="A2541" s="1" t="s">
        <v>1265</v>
      </c>
      <c r="B2541" s="2">
        <v>43678</v>
      </c>
      <c r="C2541" s="1" t="s">
        <v>62</v>
      </c>
      <c r="E2541" s="3">
        <v>85.91</v>
      </c>
      <c r="F2541" s="4">
        <v>85.91</v>
      </c>
      <c r="G2541" s="1">
        <v>2019</v>
      </c>
      <c r="H2541" s="1">
        <v>8</v>
      </c>
      <c r="I2541" s="1" t="s">
        <v>40</v>
      </c>
      <c r="J2541" s="1" t="s">
        <v>41</v>
      </c>
      <c r="K2541" s="1" t="s">
        <v>20</v>
      </c>
      <c r="L2541" s="1" t="s">
        <v>42</v>
      </c>
      <c r="M2541" s="1" t="s">
        <v>43</v>
      </c>
      <c r="O2541">
        <f>F2541/1.26</f>
        <v>68.182539682539684</v>
      </c>
    </row>
    <row r="2542" spans="1:15" x14ac:dyDescent="0.25">
      <c r="A2542" s="1" t="s">
        <v>3308</v>
      </c>
      <c r="B2542" s="2">
        <v>43678</v>
      </c>
      <c r="C2542" s="1" t="s">
        <v>224</v>
      </c>
      <c r="E2542" s="3">
        <v>150.38</v>
      </c>
      <c r="F2542" s="4">
        <v>150.38</v>
      </c>
      <c r="G2542" s="1">
        <v>2019</v>
      </c>
      <c r="H2542" s="1">
        <v>8</v>
      </c>
      <c r="I2542" s="1" t="s">
        <v>225</v>
      </c>
      <c r="J2542" s="1" t="s">
        <v>226</v>
      </c>
      <c r="K2542" s="1" t="s">
        <v>20</v>
      </c>
      <c r="L2542" s="1" t="s">
        <v>227</v>
      </c>
      <c r="M2542" s="1" t="s">
        <v>53</v>
      </c>
      <c r="O2542">
        <f>F2542* 6.04</f>
        <v>908.29520000000002</v>
      </c>
    </row>
    <row r="2543" spans="1:15" x14ac:dyDescent="0.25">
      <c r="A2543" s="1" t="s">
        <v>3308</v>
      </c>
      <c r="B2543" s="2">
        <v>43678</v>
      </c>
      <c r="C2543" s="1" t="s">
        <v>224</v>
      </c>
      <c r="E2543" s="3">
        <v>79.010000000000005</v>
      </c>
      <c r="F2543" s="4">
        <v>79.010000000000005</v>
      </c>
      <c r="G2543" s="1">
        <v>2019</v>
      </c>
      <c r="H2543" s="1">
        <v>8</v>
      </c>
      <c r="I2543" s="1" t="s">
        <v>50</v>
      </c>
      <c r="J2543" s="1" t="s">
        <v>51</v>
      </c>
      <c r="K2543" s="1" t="s">
        <v>20</v>
      </c>
      <c r="L2543" s="1" t="s">
        <v>52</v>
      </c>
      <c r="M2543" s="1" t="s">
        <v>53</v>
      </c>
      <c r="O2543">
        <f>F2543*7.34</f>
        <v>579.93340000000001</v>
      </c>
    </row>
    <row r="2544" spans="1:15" x14ac:dyDescent="0.25">
      <c r="A2544" s="1" t="s">
        <v>3309</v>
      </c>
      <c r="B2544" s="2">
        <v>43678</v>
      </c>
      <c r="C2544" s="1" t="s">
        <v>3310</v>
      </c>
      <c r="E2544" s="3">
        <v>19.600000000000001</v>
      </c>
      <c r="F2544" s="4">
        <v>19.600000000000001</v>
      </c>
      <c r="G2544" s="1">
        <v>2019</v>
      </c>
      <c r="H2544" s="1">
        <v>8</v>
      </c>
      <c r="I2544" s="1" t="s">
        <v>40</v>
      </c>
      <c r="J2544" s="1" t="s">
        <v>35</v>
      </c>
      <c r="K2544" s="1" t="s">
        <v>20</v>
      </c>
      <c r="L2544" s="1" t="s">
        <v>42</v>
      </c>
      <c r="M2544" s="1" t="s">
        <v>37</v>
      </c>
    </row>
    <row r="2545" spans="1:15" x14ac:dyDescent="0.25">
      <c r="A2545" s="1" t="s">
        <v>1258</v>
      </c>
      <c r="B2545" s="2">
        <v>43678</v>
      </c>
      <c r="C2545" s="1" t="s">
        <v>3311</v>
      </c>
      <c r="E2545" s="3">
        <v>148</v>
      </c>
      <c r="F2545" s="4">
        <v>148</v>
      </c>
      <c r="G2545" s="1">
        <v>2019</v>
      </c>
      <c r="H2545" s="1">
        <v>8</v>
      </c>
      <c r="I2545" s="1" t="s">
        <v>40</v>
      </c>
      <c r="J2545" s="1" t="s">
        <v>35</v>
      </c>
      <c r="K2545" s="1" t="s">
        <v>20</v>
      </c>
      <c r="L2545" s="1" t="s">
        <v>42</v>
      </c>
      <c r="M2545" s="1" t="s">
        <v>37</v>
      </c>
    </row>
    <row r="2546" spans="1:15" x14ac:dyDescent="0.25">
      <c r="A2546" s="1" t="s">
        <v>3312</v>
      </c>
      <c r="B2546" s="2">
        <v>43679</v>
      </c>
      <c r="C2546" s="1" t="s">
        <v>3313</v>
      </c>
      <c r="E2546" s="3">
        <v>59.95</v>
      </c>
      <c r="F2546" s="4">
        <v>59.95</v>
      </c>
      <c r="G2546" s="1">
        <v>2019</v>
      </c>
      <c r="H2546" s="1">
        <v>8</v>
      </c>
      <c r="I2546" s="1" t="s">
        <v>150</v>
      </c>
      <c r="J2546" s="1" t="s">
        <v>35</v>
      </c>
      <c r="K2546" s="1" t="s">
        <v>20</v>
      </c>
      <c r="L2546" s="1" t="s">
        <v>151</v>
      </c>
      <c r="M2546" s="1" t="s">
        <v>37</v>
      </c>
    </row>
    <row r="2547" spans="1:15" x14ac:dyDescent="0.25">
      <c r="A2547" s="1" t="s">
        <v>3314</v>
      </c>
      <c r="B2547" s="2">
        <v>43685</v>
      </c>
      <c r="C2547" s="1" t="s">
        <v>33</v>
      </c>
      <c r="D2547" s="3">
        <v>20</v>
      </c>
      <c r="E2547" s="3">
        <v>374.4</v>
      </c>
      <c r="F2547" s="4">
        <v>312</v>
      </c>
      <c r="G2547" s="1">
        <v>2019</v>
      </c>
      <c r="H2547" s="1">
        <v>8</v>
      </c>
      <c r="I2547" s="1" t="s">
        <v>34</v>
      </c>
      <c r="J2547" s="1" t="s">
        <v>35</v>
      </c>
      <c r="K2547" s="1" t="s">
        <v>20</v>
      </c>
      <c r="L2547" s="1" t="s">
        <v>36</v>
      </c>
      <c r="M2547" s="1" t="s">
        <v>37</v>
      </c>
      <c r="O2547">
        <f>F2547*72.79120024</f>
        <v>22710.854474879998</v>
      </c>
    </row>
    <row r="2548" spans="1:15" x14ac:dyDescent="0.25">
      <c r="A2548" s="1" t="s">
        <v>3315</v>
      </c>
      <c r="B2548" s="2">
        <v>43685</v>
      </c>
      <c r="C2548" s="1" t="s">
        <v>3316</v>
      </c>
      <c r="D2548" s="3">
        <v>20</v>
      </c>
      <c r="E2548" s="3">
        <v>1013.02</v>
      </c>
      <c r="F2548" s="4">
        <v>844.18</v>
      </c>
      <c r="G2548" s="1">
        <v>2019</v>
      </c>
      <c r="H2548" s="1">
        <v>8</v>
      </c>
      <c r="I2548" s="1" t="s">
        <v>34</v>
      </c>
      <c r="J2548" s="1" t="s">
        <v>237</v>
      </c>
      <c r="K2548" s="1" t="s">
        <v>20</v>
      </c>
      <c r="L2548" s="1" t="s">
        <v>36</v>
      </c>
      <c r="M2548" s="1" t="s">
        <v>238</v>
      </c>
      <c r="O2548" s="1">
        <f>F2548*23</f>
        <v>19416.14</v>
      </c>
    </row>
    <row r="2549" spans="1:15" x14ac:dyDescent="0.25">
      <c r="A2549" s="1" t="s">
        <v>3317</v>
      </c>
      <c r="B2549" s="2">
        <v>43685</v>
      </c>
      <c r="C2549" s="1" t="s">
        <v>3318</v>
      </c>
      <c r="E2549" s="3">
        <v>13.99</v>
      </c>
      <c r="F2549" s="4">
        <v>13.99</v>
      </c>
      <c r="G2549" s="1">
        <v>2019</v>
      </c>
      <c r="H2549" s="1">
        <v>8</v>
      </c>
      <c r="I2549" s="1" t="s">
        <v>219</v>
      </c>
      <c r="J2549" s="1" t="s">
        <v>212</v>
      </c>
      <c r="K2549" s="1" t="s">
        <v>20</v>
      </c>
      <c r="L2549" s="1" t="s">
        <v>220</v>
      </c>
      <c r="M2549" s="1" t="s">
        <v>214</v>
      </c>
    </row>
    <row r="2550" spans="1:15" x14ac:dyDescent="0.25">
      <c r="A2550" s="1" t="s">
        <v>3319</v>
      </c>
      <c r="B2550" s="2">
        <v>43685</v>
      </c>
      <c r="C2550" s="1" t="s">
        <v>3320</v>
      </c>
      <c r="D2550" s="3">
        <v>20</v>
      </c>
      <c r="E2550" s="3">
        <v>101.49</v>
      </c>
      <c r="F2550" s="4">
        <v>84.57</v>
      </c>
      <c r="G2550" s="1">
        <v>2019</v>
      </c>
      <c r="H2550" s="1">
        <v>8</v>
      </c>
      <c r="I2550" s="1" t="s">
        <v>134</v>
      </c>
      <c r="J2550" s="1" t="s">
        <v>207</v>
      </c>
      <c r="K2550" s="1" t="s">
        <v>20</v>
      </c>
      <c r="L2550" s="1" t="s">
        <v>135</v>
      </c>
      <c r="M2550" s="1" t="s">
        <v>208</v>
      </c>
    </row>
    <row r="2551" spans="1:15" x14ac:dyDescent="0.25">
      <c r="A2551" s="1" t="s">
        <v>1318</v>
      </c>
      <c r="B2551" s="2">
        <v>43685</v>
      </c>
      <c r="C2551" s="1" t="s">
        <v>7921</v>
      </c>
      <c r="E2551" s="3">
        <v>30.6</v>
      </c>
      <c r="F2551" s="4">
        <v>30.6</v>
      </c>
      <c r="G2551" s="1">
        <v>2019</v>
      </c>
      <c r="H2551" s="1">
        <v>8</v>
      </c>
      <c r="I2551" s="1" t="s">
        <v>46</v>
      </c>
      <c r="J2551" s="1" t="s">
        <v>25</v>
      </c>
      <c r="K2551" s="1" t="s">
        <v>20</v>
      </c>
      <c r="L2551" s="1" t="s">
        <v>47</v>
      </c>
      <c r="M2551" s="1" t="s">
        <v>27</v>
      </c>
      <c r="O2551">
        <f>F2551*5.3</f>
        <v>162.18</v>
      </c>
    </row>
    <row r="2552" spans="1:15" x14ac:dyDescent="0.25">
      <c r="A2552" s="1" t="s">
        <v>3321</v>
      </c>
      <c r="B2552" s="2">
        <v>43685</v>
      </c>
      <c r="C2552" s="1" t="s">
        <v>3322</v>
      </c>
      <c r="E2552" s="3">
        <v>156.99</v>
      </c>
      <c r="F2552" s="4">
        <v>156.99</v>
      </c>
      <c r="G2552" s="1">
        <v>2019</v>
      </c>
      <c r="H2552" s="1">
        <v>8</v>
      </c>
      <c r="I2552" s="1" t="s">
        <v>86</v>
      </c>
      <c r="J2552" s="1" t="s">
        <v>378</v>
      </c>
      <c r="K2552" s="1" t="s">
        <v>20</v>
      </c>
      <c r="L2552" s="1" t="s">
        <v>87</v>
      </c>
      <c r="M2552" s="1" t="s">
        <v>379</v>
      </c>
    </row>
    <row r="2553" spans="1:15" x14ac:dyDescent="0.25">
      <c r="A2553" s="1" t="s">
        <v>3323</v>
      </c>
      <c r="B2553" s="2">
        <v>43685</v>
      </c>
      <c r="C2553" s="1" t="s">
        <v>8045</v>
      </c>
      <c r="E2553" s="3">
        <v>180</v>
      </c>
      <c r="F2553" s="4">
        <v>180</v>
      </c>
      <c r="G2553" s="1">
        <v>2019</v>
      </c>
      <c r="H2553" s="1">
        <v>8</v>
      </c>
      <c r="I2553" s="1" t="s">
        <v>219</v>
      </c>
      <c r="J2553" s="1" t="s">
        <v>212</v>
      </c>
      <c r="K2553" s="1" t="s">
        <v>20</v>
      </c>
      <c r="L2553" s="1" t="s">
        <v>220</v>
      </c>
      <c r="M2553" s="1" t="s">
        <v>214</v>
      </c>
    </row>
    <row r="2554" spans="1:15" x14ac:dyDescent="0.25">
      <c r="A2554" s="1" t="s">
        <v>3324</v>
      </c>
      <c r="B2554" s="2">
        <v>43685</v>
      </c>
      <c r="C2554" s="1" t="s">
        <v>3325</v>
      </c>
      <c r="E2554" s="3">
        <v>9.5</v>
      </c>
      <c r="F2554" s="4">
        <v>9.5</v>
      </c>
      <c r="G2554" s="1">
        <v>2019</v>
      </c>
      <c r="H2554" s="1">
        <v>8</v>
      </c>
      <c r="I2554" s="1" t="s">
        <v>40</v>
      </c>
      <c r="J2554" s="1" t="s">
        <v>35</v>
      </c>
      <c r="K2554" s="1" t="s">
        <v>20</v>
      </c>
      <c r="L2554" s="1" t="s">
        <v>42</v>
      </c>
      <c r="M2554" s="1" t="s">
        <v>37</v>
      </c>
    </row>
    <row r="2555" spans="1:15" x14ac:dyDescent="0.25">
      <c r="A2555" s="1" t="s">
        <v>3326</v>
      </c>
      <c r="B2555" s="2">
        <v>43685</v>
      </c>
      <c r="C2555" s="1" t="s">
        <v>3327</v>
      </c>
      <c r="D2555" s="3">
        <v>20</v>
      </c>
      <c r="E2555" s="3">
        <v>78.099999999999994</v>
      </c>
      <c r="F2555" s="4">
        <v>65.08</v>
      </c>
      <c r="G2555" s="1">
        <v>2019</v>
      </c>
      <c r="H2555" s="1">
        <v>8</v>
      </c>
      <c r="I2555" s="1" t="s">
        <v>34</v>
      </c>
      <c r="J2555" s="1" t="s">
        <v>378</v>
      </c>
      <c r="K2555" s="1" t="s">
        <v>20</v>
      </c>
      <c r="L2555" s="1" t="s">
        <v>36</v>
      </c>
      <c r="M2555" s="1" t="s">
        <v>379</v>
      </c>
      <c r="O2555">
        <f>F2555*1850</f>
        <v>120398</v>
      </c>
    </row>
    <row r="2556" spans="1:15" x14ac:dyDescent="0.25">
      <c r="A2556" s="1" t="s">
        <v>1321</v>
      </c>
      <c r="B2556" s="2">
        <v>43685</v>
      </c>
      <c r="C2556" s="1" t="s">
        <v>3328</v>
      </c>
      <c r="D2556" s="3">
        <v>20</v>
      </c>
      <c r="E2556" s="3">
        <v>55.99</v>
      </c>
      <c r="F2556" s="4">
        <v>46.66</v>
      </c>
      <c r="G2556" s="1">
        <v>2019</v>
      </c>
      <c r="H2556" s="1">
        <v>8</v>
      </c>
      <c r="I2556" s="1" t="s">
        <v>134</v>
      </c>
      <c r="J2556" s="1" t="s">
        <v>98</v>
      </c>
      <c r="K2556" s="1" t="s">
        <v>20</v>
      </c>
      <c r="L2556" s="1" t="s">
        <v>135</v>
      </c>
      <c r="M2556" s="1" t="s">
        <v>100</v>
      </c>
      <c r="O2556">
        <f>F2556*4.8</f>
        <v>223.96799999999999</v>
      </c>
    </row>
    <row r="2557" spans="1:15" x14ac:dyDescent="0.25">
      <c r="A2557" s="1" t="s">
        <v>1328</v>
      </c>
      <c r="B2557" s="2">
        <v>43685</v>
      </c>
      <c r="C2557" s="1" t="s">
        <v>3329</v>
      </c>
      <c r="E2557" s="3">
        <v>278.26</v>
      </c>
      <c r="F2557" s="4">
        <v>278.26</v>
      </c>
      <c r="G2557" s="1">
        <v>2019</v>
      </c>
      <c r="H2557" s="1">
        <v>8</v>
      </c>
      <c r="I2557" s="1" t="s">
        <v>86</v>
      </c>
      <c r="J2557" s="1" t="s">
        <v>378</v>
      </c>
      <c r="K2557" s="1" t="s">
        <v>20</v>
      </c>
      <c r="L2557" s="1" t="s">
        <v>87</v>
      </c>
      <c r="M2557" s="1" t="s">
        <v>379</v>
      </c>
    </row>
    <row r="2558" spans="1:15" x14ac:dyDescent="0.25">
      <c r="A2558" s="1" t="s">
        <v>3330</v>
      </c>
      <c r="B2558" s="2">
        <v>43685</v>
      </c>
      <c r="C2558" s="1" t="s">
        <v>3331</v>
      </c>
      <c r="D2558" s="3">
        <v>20</v>
      </c>
      <c r="E2558" s="3">
        <v>264.88</v>
      </c>
      <c r="F2558" s="4">
        <v>220.73</v>
      </c>
      <c r="G2558" s="1">
        <v>2019</v>
      </c>
      <c r="H2558" s="1">
        <v>8</v>
      </c>
      <c r="I2558" s="1" t="s">
        <v>134</v>
      </c>
      <c r="J2558" s="1" t="s">
        <v>144</v>
      </c>
      <c r="K2558" s="1" t="s">
        <v>20</v>
      </c>
      <c r="L2558" s="1" t="s">
        <v>135</v>
      </c>
      <c r="M2558" s="1" t="s">
        <v>145</v>
      </c>
    </row>
    <row r="2559" spans="1:15" x14ac:dyDescent="0.25">
      <c r="A2559" s="1" t="s">
        <v>3332</v>
      </c>
      <c r="B2559" s="2">
        <v>43685</v>
      </c>
      <c r="C2559" s="1" t="s">
        <v>7922</v>
      </c>
      <c r="E2559" s="3">
        <v>82.06</v>
      </c>
      <c r="F2559" s="4">
        <v>82.06</v>
      </c>
      <c r="G2559" s="1">
        <v>2019</v>
      </c>
      <c r="H2559" s="1">
        <v>8</v>
      </c>
      <c r="I2559" s="1" t="s">
        <v>219</v>
      </c>
      <c r="J2559" s="1" t="s">
        <v>35</v>
      </c>
      <c r="K2559" s="1" t="s">
        <v>20</v>
      </c>
      <c r="L2559" s="1" t="s">
        <v>220</v>
      </c>
      <c r="M2559" s="1" t="s">
        <v>37</v>
      </c>
    </row>
    <row r="2560" spans="1:15" x14ac:dyDescent="0.25">
      <c r="A2560" s="1" t="s">
        <v>3333</v>
      </c>
      <c r="B2560" s="2">
        <v>43685</v>
      </c>
      <c r="C2560" s="1" t="s">
        <v>7922</v>
      </c>
      <c r="E2560" s="3">
        <v>82.06</v>
      </c>
      <c r="F2560" s="4">
        <v>82.06</v>
      </c>
      <c r="G2560" s="1">
        <v>2019</v>
      </c>
      <c r="H2560" s="1">
        <v>8</v>
      </c>
      <c r="I2560" s="1" t="s">
        <v>219</v>
      </c>
      <c r="J2560" s="1" t="s">
        <v>35</v>
      </c>
      <c r="K2560" s="1" t="s">
        <v>20</v>
      </c>
      <c r="L2560" s="1" t="s">
        <v>220</v>
      </c>
      <c r="M2560" s="1" t="s">
        <v>37</v>
      </c>
    </row>
    <row r="2561" spans="1:15" x14ac:dyDescent="0.25">
      <c r="A2561" s="1" t="s">
        <v>3334</v>
      </c>
      <c r="B2561" s="2">
        <v>43685</v>
      </c>
      <c r="C2561" s="1" t="s">
        <v>7922</v>
      </c>
      <c r="E2561" s="3">
        <v>82.06</v>
      </c>
      <c r="F2561" s="4">
        <v>82.06</v>
      </c>
      <c r="G2561" s="1">
        <v>2019</v>
      </c>
      <c r="H2561" s="1">
        <v>8</v>
      </c>
      <c r="I2561" s="1" t="s">
        <v>219</v>
      </c>
      <c r="J2561" s="1" t="s">
        <v>35</v>
      </c>
      <c r="K2561" s="1" t="s">
        <v>20</v>
      </c>
      <c r="L2561" s="1" t="s">
        <v>220</v>
      </c>
      <c r="M2561" s="1" t="s">
        <v>37</v>
      </c>
    </row>
    <row r="2562" spans="1:15" x14ac:dyDescent="0.25">
      <c r="A2562" s="1" t="s">
        <v>3335</v>
      </c>
      <c r="B2562" s="2">
        <v>43685</v>
      </c>
      <c r="C2562" s="1" t="s">
        <v>3336</v>
      </c>
      <c r="D2562" s="3">
        <v>20</v>
      </c>
      <c r="E2562" s="3">
        <v>90</v>
      </c>
      <c r="F2562" s="4">
        <v>75</v>
      </c>
      <c r="G2562" s="1">
        <v>2019</v>
      </c>
      <c r="H2562" s="1">
        <v>8</v>
      </c>
      <c r="I2562" s="1" t="s">
        <v>34</v>
      </c>
      <c r="J2562" s="1" t="s">
        <v>378</v>
      </c>
      <c r="K2562" s="1" t="s">
        <v>20</v>
      </c>
      <c r="L2562" s="1" t="s">
        <v>36</v>
      </c>
      <c r="M2562" s="1" t="s">
        <v>379</v>
      </c>
      <c r="O2562">
        <f>F2562*7</f>
        <v>525</v>
      </c>
    </row>
    <row r="2563" spans="1:15" x14ac:dyDescent="0.25">
      <c r="A2563" s="1" t="s">
        <v>3337</v>
      </c>
      <c r="B2563" s="2">
        <v>43685</v>
      </c>
      <c r="C2563" s="1" t="s">
        <v>3338</v>
      </c>
      <c r="D2563" s="3">
        <v>20</v>
      </c>
      <c r="E2563" s="3">
        <v>44.69</v>
      </c>
      <c r="F2563" s="4">
        <v>37.24</v>
      </c>
      <c r="G2563" s="1">
        <v>2019</v>
      </c>
      <c r="H2563" s="1">
        <v>8</v>
      </c>
      <c r="I2563" s="1" t="s">
        <v>34</v>
      </c>
      <c r="J2563" s="1" t="s">
        <v>378</v>
      </c>
      <c r="K2563" s="1" t="s">
        <v>20</v>
      </c>
      <c r="L2563" s="1" t="s">
        <v>36</v>
      </c>
      <c r="M2563" s="1" t="s">
        <v>379</v>
      </c>
    </row>
    <row r="2564" spans="1:15" x14ac:dyDescent="0.25">
      <c r="A2564" s="1" t="s">
        <v>3339</v>
      </c>
      <c r="B2564" s="2">
        <v>43685</v>
      </c>
      <c r="C2564" s="1" t="s">
        <v>523</v>
      </c>
      <c r="D2564" s="3">
        <v>20</v>
      </c>
      <c r="E2564" s="3">
        <v>374</v>
      </c>
      <c r="F2564" s="4">
        <v>311.67</v>
      </c>
      <c r="G2564" s="1">
        <v>2019</v>
      </c>
      <c r="H2564" s="1">
        <v>8</v>
      </c>
      <c r="I2564" s="1" t="s">
        <v>34</v>
      </c>
      <c r="J2564" s="1" t="s">
        <v>35</v>
      </c>
      <c r="K2564" s="1" t="s">
        <v>20</v>
      </c>
      <c r="L2564" s="1" t="s">
        <v>36</v>
      </c>
      <c r="M2564" s="1" t="s">
        <v>37</v>
      </c>
      <c r="O2564">
        <f>F2564*72.79120024</f>
        <v>22686.833378800799</v>
      </c>
    </row>
    <row r="2565" spans="1:15" x14ac:dyDescent="0.25">
      <c r="A2565" s="1" t="s">
        <v>3340</v>
      </c>
      <c r="B2565" s="2">
        <v>43689</v>
      </c>
      <c r="C2565" s="1" t="s">
        <v>3341</v>
      </c>
      <c r="E2565" s="3">
        <v>552.20000000000005</v>
      </c>
      <c r="F2565" s="4">
        <v>552.20000000000005</v>
      </c>
      <c r="G2565" s="1">
        <v>2019</v>
      </c>
      <c r="H2565" s="1">
        <v>8</v>
      </c>
      <c r="I2565" s="1" t="s">
        <v>40</v>
      </c>
      <c r="J2565" s="1" t="s">
        <v>35</v>
      </c>
      <c r="K2565" s="1" t="s">
        <v>20</v>
      </c>
      <c r="L2565" s="1" t="s">
        <v>42</v>
      </c>
      <c r="M2565" s="1" t="s">
        <v>37</v>
      </c>
    </row>
    <row r="2566" spans="1:15" x14ac:dyDescent="0.25">
      <c r="A2566" s="1" t="s">
        <v>3342</v>
      </c>
      <c r="B2566" s="2">
        <v>43689</v>
      </c>
      <c r="C2566" s="1" t="s">
        <v>7917</v>
      </c>
      <c r="E2566" s="3">
        <v>162.04</v>
      </c>
      <c r="F2566" s="4">
        <v>162.04</v>
      </c>
      <c r="G2566" s="1">
        <v>2019</v>
      </c>
      <c r="H2566" s="1">
        <v>8</v>
      </c>
      <c r="I2566" s="1" t="s">
        <v>704</v>
      </c>
      <c r="J2566" s="1" t="s">
        <v>35</v>
      </c>
      <c r="K2566" s="1" t="s">
        <v>20</v>
      </c>
      <c r="L2566" s="1" t="s">
        <v>705</v>
      </c>
      <c r="M2566" s="1" t="s">
        <v>37</v>
      </c>
      <c r="O2566">
        <f>F2566*400</f>
        <v>64816</v>
      </c>
    </row>
    <row r="2567" spans="1:15" x14ac:dyDescent="0.25">
      <c r="A2567" s="1" t="s">
        <v>3343</v>
      </c>
      <c r="B2567" s="2">
        <v>43689</v>
      </c>
      <c r="C2567" s="1" t="s">
        <v>7917</v>
      </c>
      <c r="E2567" s="3">
        <v>902.76</v>
      </c>
      <c r="F2567" s="4">
        <v>902.76</v>
      </c>
      <c r="G2567" s="1">
        <v>2019</v>
      </c>
      <c r="H2567" s="1">
        <v>8</v>
      </c>
      <c r="I2567" s="1" t="s">
        <v>704</v>
      </c>
      <c r="J2567" s="1" t="s">
        <v>35</v>
      </c>
      <c r="K2567" s="1" t="s">
        <v>20</v>
      </c>
      <c r="L2567" s="1" t="s">
        <v>705</v>
      </c>
      <c r="M2567" s="1" t="s">
        <v>37</v>
      </c>
      <c r="O2567">
        <f>F2567*400</f>
        <v>361104</v>
      </c>
    </row>
    <row r="2568" spans="1:15" x14ac:dyDescent="0.25">
      <c r="A2568" s="1" t="s">
        <v>3344</v>
      </c>
      <c r="B2568" s="2">
        <v>43689</v>
      </c>
      <c r="C2568" s="1" t="s">
        <v>3345</v>
      </c>
      <c r="E2568" s="3">
        <v>181.14</v>
      </c>
      <c r="F2568" s="4">
        <v>181.14</v>
      </c>
      <c r="G2568" s="1">
        <v>2019</v>
      </c>
      <c r="H2568" s="1">
        <v>8</v>
      </c>
      <c r="I2568" s="1" t="s">
        <v>704</v>
      </c>
      <c r="J2568" s="1" t="s">
        <v>35</v>
      </c>
      <c r="K2568" s="1" t="s">
        <v>20</v>
      </c>
      <c r="L2568" s="1" t="s">
        <v>705</v>
      </c>
      <c r="M2568" s="1" t="s">
        <v>37</v>
      </c>
      <c r="O2568">
        <f>F2568*400</f>
        <v>72456</v>
      </c>
    </row>
    <row r="2569" spans="1:15" x14ac:dyDescent="0.25">
      <c r="A2569" s="1" t="s">
        <v>3346</v>
      </c>
      <c r="B2569" s="2">
        <v>43689</v>
      </c>
      <c r="C2569" s="1" t="s">
        <v>7923</v>
      </c>
      <c r="E2569" s="3">
        <v>42.9</v>
      </c>
      <c r="F2569" s="4">
        <v>42.9</v>
      </c>
      <c r="G2569" s="1">
        <v>2019</v>
      </c>
      <c r="H2569" s="1">
        <v>8</v>
      </c>
      <c r="I2569" s="1" t="s">
        <v>40</v>
      </c>
      <c r="J2569" s="1" t="s">
        <v>35</v>
      </c>
      <c r="K2569" s="1" t="s">
        <v>20</v>
      </c>
      <c r="L2569" s="1" t="s">
        <v>42</v>
      </c>
      <c r="M2569" s="1" t="s">
        <v>37</v>
      </c>
    </row>
    <row r="2570" spans="1:15" x14ac:dyDescent="0.25">
      <c r="A2570" s="1" t="s">
        <v>3347</v>
      </c>
      <c r="B2570" s="2">
        <v>43689</v>
      </c>
      <c r="C2570" s="1" t="s">
        <v>3348</v>
      </c>
      <c r="E2570" s="3">
        <v>83.11</v>
      </c>
      <c r="F2570" s="4">
        <v>83.11</v>
      </c>
      <c r="G2570" s="1">
        <v>2019</v>
      </c>
      <c r="H2570" s="1">
        <v>8</v>
      </c>
      <c r="I2570" s="1" t="s">
        <v>97</v>
      </c>
      <c r="J2570" s="1" t="s">
        <v>98</v>
      </c>
      <c r="K2570" s="1" t="s">
        <v>20</v>
      </c>
      <c r="L2570" s="1" t="s">
        <v>99</v>
      </c>
      <c r="M2570" s="1" t="s">
        <v>100</v>
      </c>
      <c r="O2570">
        <f>F2570*313.15</f>
        <v>26025.896499999999</v>
      </c>
    </row>
    <row r="2571" spans="1:15" x14ac:dyDescent="0.25">
      <c r="A2571" s="1" t="s">
        <v>3349</v>
      </c>
      <c r="B2571" s="2">
        <v>43689</v>
      </c>
      <c r="C2571" s="1" t="s">
        <v>3350</v>
      </c>
      <c r="E2571" s="3">
        <v>39</v>
      </c>
      <c r="F2571" s="4">
        <v>39</v>
      </c>
      <c r="G2571" s="1">
        <v>2019</v>
      </c>
      <c r="H2571" s="1">
        <v>8</v>
      </c>
      <c r="I2571" s="1" t="s">
        <v>18</v>
      </c>
      <c r="J2571" s="1" t="s">
        <v>51</v>
      </c>
      <c r="K2571" s="1" t="s">
        <v>20</v>
      </c>
      <c r="L2571" s="1" t="s">
        <v>21</v>
      </c>
      <c r="M2571" s="1" t="s">
        <v>53</v>
      </c>
      <c r="O2571">
        <f>F2571*64.5</f>
        <v>2515.5</v>
      </c>
    </row>
    <row r="2572" spans="1:15" x14ac:dyDescent="0.25">
      <c r="A2572" s="1" t="s">
        <v>3351</v>
      </c>
      <c r="B2572" s="2">
        <v>43689</v>
      </c>
      <c r="C2572" s="1" t="s">
        <v>3352</v>
      </c>
      <c r="E2572" s="3">
        <v>128.19999999999999</v>
      </c>
      <c r="F2572" s="4">
        <v>128.19999999999999</v>
      </c>
      <c r="G2572" s="1">
        <v>2019</v>
      </c>
      <c r="H2572" s="1">
        <v>8</v>
      </c>
      <c r="I2572" s="1" t="s">
        <v>50</v>
      </c>
      <c r="J2572" s="1" t="s">
        <v>51</v>
      </c>
      <c r="K2572" s="1" t="s">
        <v>20</v>
      </c>
      <c r="L2572" s="1" t="s">
        <v>52</v>
      </c>
      <c r="M2572" s="1" t="s">
        <v>53</v>
      </c>
      <c r="O2572">
        <f>F2572*5.7</f>
        <v>730.74</v>
      </c>
    </row>
    <row r="2573" spans="1:15" x14ac:dyDescent="0.25">
      <c r="A2573" s="1" t="s">
        <v>3353</v>
      </c>
      <c r="B2573" s="2">
        <v>43689</v>
      </c>
      <c r="C2573" s="1" t="s">
        <v>3354</v>
      </c>
      <c r="E2573" s="3">
        <v>132</v>
      </c>
      <c r="F2573" s="4">
        <v>132</v>
      </c>
      <c r="G2573" s="1">
        <v>2019</v>
      </c>
      <c r="H2573" s="1">
        <v>8</v>
      </c>
      <c r="I2573" s="1" t="s">
        <v>40</v>
      </c>
      <c r="J2573" s="1" t="s">
        <v>35</v>
      </c>
      <c r="K2573" s="1" t="s">
        <v>20</v>
      </c>
      <c r="L2573" s="1" t="s">
        <v>42</v>
      </c>
      <c r="M2573" s="1" t="s">
        <v>37</v>
      </c>
      <c r="O2573">
        <f>F2573*12.5</f>
        <v>1650</v>
      </c>
    </row>
    <row r="2574" spans="1:15" x14ac:dyDescent="0.25">
      <c r="A2574" s="1" t="s">
        <v>3349</v>
      </c>
      <c r="B2574" s="2">
        <v>43689</v>
      </c>
      <c r="C2574" s="1" t="s">
        <v>3355</v>
      </c>
      <c r="E2574" s="3">
        <v>81</v>
      </c>
      <c r="F2574" s="4">
        <v>81</v>
      </c>
      <c r="G2574" s="1">
        <v>2019</v>
      </c>
      <c r="H2574" s="1">
        <v>8</v>
      </c>
      <c r="I2574" s="1" t="s">
        <v>24</v>
      </c>
      <c r="J2574" s="1" t="s">
        <v>25</v>
      </c>
      <c r="K2574" s="1" t="s">
        <v>20</v>
      </c>
      <c r="L2574" s="1" t="s">
        <v>26</v>
      </c>
      <c r="M2574" s="1" t="s">
        <v>27</v>
      </c>
    </row>
    <row r="2575" spans="1:15" x14ac:dyDescent="0.25">
      <c r="A2575" s="1" t="s">
        <v>3356</v>
      </c>
      <c r="B2575" s="2">
        <v>43689</v>
      </c>
      <c r="C2575" s="1" t="s">
        <v>3357</v>
      </c>
      <c r="E2575" s="3">
        <v>62.4</v>
      </c>
      <c r="F2575" s="4">
        <v>62.4</v>
      </c>
      <c r="G2575" s="1">
        <v>2019</v>
      </c>
      <c r="H2575" s="1">
        <v>8</v>
      </c>
      <c r="I2575" s="1" t="s">
        <v>40</v>
      </c>
      <c r="J2575" s="1" t="s">
        <v>35</v>
      </c>
      <c r="K2575" s="1" t="s">
        <v>20</v>
      </c>
      <c r="L2575" s="1" t="s">
        <v>42</v>
      </c>
      <c r="M2575" s="1" t="s">
        <v>37</v>
      </c>
      <c r="O2575">
        <f>F2575*15.57</f>
        <v>971.56799999999998</v>
      </c>
    </row>
    <row r="2576" spans="1:15" x14ac:dyDescent="0.25">
      <c r="A2576" s="1" t="s">
        <v>3358</v>
      </c>
      <c r="B2576" s="2">
        <v>43689</v>
      </c>
      <c r="C2576" s="1" t="s">
        <v>3359</v>
      </c>
      <c r="E2576" s="3">
        <v>1064.45</v>
      </c>
      <c r="F2576" s="4">
        <v>1064.45</v>
      </c>
      <c r="G2576" s="1">
        <v>2019</v>
      </c>
      <c r="H2576" s="1">
        <v>8</v>
      </c>
      <c r="I2576" s="1" t="s">
        <v>40</v>
      </c>
      <c r="J2576" s="1" t="s">
        <v>35</v>
      </c>
      <c r="K2576" s="1" t="s">
        <v>20</v>
      </c>
      <c r="L2576" s="1" t="s">
        <v>42</v>
      </c>
      <c r="M2576" s="1" t="s">
        <v>37</v>
      </c>
      <c r="O2576">
        <f>F2576*15.57</f>
        <v>16573.486500000003</v>
      </c>
    </row>
    <row r="2577" spans="1:15" x14ac:dyDescent="0.25">
      <c r="A2577" s="1" t="s">
        <v>1331</v>
      </c>
      <c r="B2577" s="2">
        <v>43689</v>
      </c>
      <c r="C2577" s="1" t="s">
        <v>3360</v>
      </c>
      <c r="E2577" s="3">
        <v>223.49</v>
      </c>
      <c r="F2577" s="4">
        <v>223.49</v>
      </c>
      <c r="G2577" s="1">
        <v>2019</v>
      </c>
      <c r="H2577" s="1">
        <v>8</v>
      </c>
      <c r="I2577" s="1" t="s">
        <v>345</v>
      </c>
      <c r="J2577" s="1" t="s">
        <v>35</v>
      </c>
      <c r="K2577" s="1" t="s">
        <v>20</v>
      </c>
      <c r="L2577" s="1" t="s">
        <v>346</v>
      </c>
      <c r="M2577" s="1" t="s">
        <v>37</v>
      </c>
      <c r="O2577">
        <f>F2577*5.3</f>
        <v>1184.4970000000001</v>
      </c>
    </row>
    <row r="2578" spans="1:15" x14ac:dyDescent="0.25">
      <c r="A2578" s="1" t="s">
        <v>3361</v>
      </c>
      <c r="B2578" s="2">
        <v>43691</v>
      </c>
      <c r="C2578" s="1" t="s">
        <v>3362</v>
      </c>
      <c r="D2578" s="3">
        <v>20</v>
      </c>
      <c r="E2578" s="3">
        <v>52.37</v>
      </c>
      <c r="F2578" s="4">
        <v>43.64</v>
      </c>
      <c r="G2578" s="1">
        <v>2019</v>
      </c>
      <c r="H2578" s="1">
        <v>8</v>
      </c>
      <c r="I2578" s="1" t="s">
        <v>70</v>
      </c>
      <c r="J2578" s="1" t="s">
        <v>35</v>
      </c>
      <c r="K2578" s="1" t="s">
        <v>20</v>
      </c>
      <c r="L2578" s="1" t="s">
        <v>71</v>
      </c>
      <c r="M2578" s="1" t="s">
        <v>37</v>
      </c>
      <c r="O2578">
        <f>F2578*78</f>
        <v>3403.92</v>
      </c>
    </row>
    <row r="2579" spans="1:15" x14ac:dyDescent="0.25">
      <c r="A2579" s="1" t="s">
        <v>3363</v>
      </c>
      <c r="B2579" s="2">
        <v>43691</v>
      </c>
      <c r="C2579" s="1" t="s">
        <v>3364</v>
      </c>
      <c r="E2579" s="3">
        <v>62.76</v>
      </c>
      <c r="F2579" s="4">
        <v>62.76</v>
      </c>
      <c r="G2579" s="1">
        <v>2019</v>
      </c>
      <c r="H2579" s="1">
        <v>8</v>
      </c>
      <c r="I2579" s="1" t="s">
        <v>219</v>
      </c>
      <c r="J2579" s="1" t="s">
        <v>35</v>
      </c>
      <c r="K2579" s="1" t="s">
        <v>20</v>
      </c>
      <c r="L2579" s="1" t="s">
        <v>220</v>
      </c>
      <c r="M2579" s="1" t="s">
        <v>37</v>
      </c>
      <c r="O2579">
        <f>F2579*116.4716895</f>
        <v>7309.7632330199995</v>
      </c>
    </row>
    <row r="2580" spans="1:15" x14ac:dyDescent="0.25">
      <c r="A2580" s="1" t="s">
        <v>3365</v>
      </c>
      <c r="B2580" s="2">
        <v>43691</v>
      </c>
      <c r="C2580" s="1" t="s">
        <v>3366</v>
      </c>
      <c r="E2580" s="3">
        <v>27</v>
      </c>
      <c r="F2580" s="4">
        <v>27</v>
      </c>
      <c r="G2580" s="1">
        <v>2019</v>
      </c>
      <c r="H2580" s="1">
        <v>8</v>
      </c>
      <c r="I2580" s="1" t="s">
        <v>97</v>
      </c>
      <c r="J2580" s="1" t="s">
        <v>144</v>
      </c>
      <c r="K2580" s="1" t="s">
        <v>20</v>
      </c>
      <c r="L2580" s="1" t="s">
        <v>99</v>
      </c>
      <c r="M2580" s="1" t="s">
        <v>145</v>
      </c>
      <c r="O2580">
        <f>F2580*20</f>
        <v>540</v>
      </c>
    </row>
    <row r="2581" spans="1:15" x14ac:dyDescent="0.25">
      <c r="A2581" s="1" t="s">
        <v>1339</v>
      </c>
      <c r="B2581" s="2">
        <v>43691</v>
      </c>
      <c r="C2581" s="1" t="s">
        <v>3367</v>
      </c>
      <c r="D2581" s="3">
        <v>20</v>
      </c>
      <c r="E2581" s="3">
        <v>96</v>
      </c>
      <c r="F2581" s="4">
        <v>80</v>
      </c>
      <c r="G2581" s="1">
        <v>2019</v>
      </c>
      <c r="H2581" s="1">
        <v>8</v>
      </c>
      <c r="I2581" s="1" t="s">
        <v>34</v>
      </c>
      <c r="J2581" s="1" t="s">
        <v>35</v>
      </c>
      <c r="K2581" s="1" t="s">
        <v>20</v>
      </c>
      <c r="L2581" s="1" t="s">
        <v>36</v>
      </c>
      <c r="M2581" s="1" t="s">
        <v>37</v>
      </c>
    </row>
    <row r="2582" spans="1:15" x14ac:dyDescent="0.25">
      <c r="A2582" s="1" t="s">
        <v>3368</v>
      </c>
      <c r="B2582" s="2">
        <v>43691</v>
      </c>
      <c r="C2582" s="1" t="s">
        <v>3369</v>
      </c>
      <c r="E2582" s="3">
        <v>59.04</v>
      </c>
      <c r="F2582" s="4">
        <v>59.04</v>
      </c>
      <c r="G2582" s="1">
        <v>2019</v>
      </c>
      <c r="H2582" s="1">
        <v>8</v>
      </c>
      <c r="I2582" s="1" t="s">
        <v>97</v>
      </c>
      <c r="J2582" s="1" t="s">
        <v>207</v>
      </c>
      <c r="K2582" s="1" t="s">
        <v>20</v>
      </c>
      <c r="L2582" s="1" t="s">
        <v>99</v>
      </c>
      <c r="M2582" s="1" t="s">
        <v>208</v>
      </c>
      <c r="O2582">
        <v>250</v>
      </c>
    </row>
    <row r="2583" spans="1:15" x14ac:dyDescent="0.25">
      <c r="A2583" s="1" t="s">
        <v>1354</v>
      </c>
      <c r="B2583" s="2">
        <v>43691</v>
      </c>
      <c r="C2583" s="1" t="s">
        <v>3370</v>
      </c>
      <c r="E2583" s="3">
        <v>36.07</v>
      </c>
      <c r="F2583" s="4">
        <v>36.07</v>
      </c>
      <c r="G2583" s="1">
        <v>2019</v>
      </c>
      <c r="H2583" s="1">
        <v>8</v>
      </c>
      <c r="I2583" s="1" t="s">
        <v>219</v>
      </c>
      <c r="J2583" s="1" t="s">
        <v>212</v>
      </c>
      <c r="K2583" s="1" t="s">
        <v>20</v>
      </c>
      <c r="L2583" s="1" t="s">
        <v>220</v>
      </c>
      <c r="M2583" s="1" t="s">
        <v>214</v>
      </c>
    </row>
    <row r="2584" spans="1:15" x14ac:dyDescent="0.25">
      <c r="A2584" s="1" t="s">
        <v>1361</v>
      </c>
      <c r="B2584" s="2">
        <v>43691</v>
      </c>
      <c r="C2584" s="1" t="s">
        <v>85</v>
      </c>
      <c r="E2584" s="3">
        <v>419.91</v>
      </c>
      <c r="F2584" s="4">
        <v>419.91</v>
      </c>
      <c r="G2584" s="1">
        <v>2019</v>
      </c>
      <c r="H2584" s="1">
        <v>8</v>
      </c>
      <c r="I2584" s="1" t="s">
        <v>86</v>
      </c>
      <c r="J2584" s="1" t="s">
        <v>41</v>
      </c>
      <c r="K2584" s="1" t="s">
        <v>20</v>
      </c>
      <c r="L2584" s="1" t="s">
        <v>87</v>
      </c>
      <c r="M2584" s="1" t="s">
        <v>43</v>
      </c>
      <c r="O2584">
        <f t="shared" ref="O2584:O2598" si="39">F2584/1.26</f>
        <v>333.26190476190476</v>
      </c>
    </row>
    <row r="2585" spans="1:15" x14ac:dyDescent="0.25">
      <c r="A2585" s="1" t="s">
        <v>1361</v>
      </c>
      <c r="B2585" s="2">
        <v>43691</v>
      </c>
      <c r="C2585" s="1" t="s">
        <v>85</v>
      </c>
      <c r="E2585" s="3">
        <v>223.77</v>
      </c>
      <c r="F2585" s="4">
        <v>223.77</v>
      </c>
      <c r="G2585" s="1">
        <v>2019</v>
      </c>
      <c r="H2585" s="1">
        <v>8</v>
      </c>
      <c r="I2585" s="1" t="s">
        <v>86</v>
      </c>
      <c r="J2585" s="1" t="s">
        <v>41</v>
      </c>
      <c r="K2585" s="1" t="s">
        <v>20</v>
      </c>
      <c r="L2585" s="1" t="s">
        <v>87</v>
      </c>
      <c r="M2585" s="1" t="s">
        <v>43</v>
      </c>
      <c r="O2585">
        <f t="shared" si="39"/>
        <v>177.5952380952381</v>
      </c>
    </row>
    <row r="2586" spans="1:15" x14ac:dyDescent="0.25">
      <c r="A2586" s="1" t="s">
        <v>1361</v>
      </c>
      <c r="B2586" s="2">
        <v>43691</v>
      </c>
      <c r="C2586" s="1" t="s">
        <v>85</v>
      </c>
      <c r="E2586" s="3">
        <v>160.58000000000001</v>
      </c>
      <c r="F2586" s="4">
        <v>160.58000000000001</v>
      </c>
      <c r="G2586" s="1">
        <v>2019</v>
      </c>
      <c r="H2586" s="1">
        <v>8</v>
      </c>
      <c r="I2586" s="1" t="s">
        <v>86</v>
      </c>
      <c r="J2586" s="1" t="s">
        <v>41</v>
      </c>
      <c r="K2586" s="1" t="s">
        <v>20</v>
      </c>
      <c r="L2586" s="1" t="s">
        <v>87</v>
      </c>
      <c r="M2586" s="1" t="s">
        <v>43</v>
      </c>
      <c r="O2586">
        <f t="shared" si="39"/>
        <v>127.44444444444446</v>
      </c>
    </row>
    <row r="2587" spans="1:15" x14ac:dyDescent="0.25">
      <c r="A2587" s="1" t="s">
        <v>1361</v>
      </c>
      <c r="B2587" s="2">
        <v>43691</v>
      </c>
      <c r="C2587" s="1" t="s">
        <v>85</v>
      </c>
      <c r="E2587" s="3">
        <v>138.86000000000001</v>
      </c>
      <c r="F2587" s="4">
        <v>138.86000000000001</v>
      </c>
      <c r="G2587" s="1">
        <v>2019</v>
      </c>
      <c r="H2587" s="1">
        <v>8</v>
      </c>
      <c r="I2587" s="1" t="s">
        <v>18</v>
      </c>
      <c r="J2587" s="1" t="s">
        <v>41</v>
      </c>
      <c r="K2587" s="1" t="s">
        <v>20</v>
      </c>
      <c r="L2587" s="1" t="s">
        <v>21</v>
      </c>
      <c r="M2587" s="1" t="s">
        <v>43</v>
      </c>
      <c r="O2587">
        <f t="shared" si="39"/>
        <v>110.20634920634922</v>
      </c>
    </row>
    <row r="2588" spans="1:15" x14ac:dyDescent="0.25">
      <c r="A2588" s="1" t="s">
        <v>1361</v>
      </c>
      <c r="B2588" s="2">
        <v>43691</v>
      </c>
      <c r="C2588" s="1" t="s">
        <v>85</v>
      </c>
      <c r="D2588" s="3">
        <v>20</v>
      </c>
      <c r="E2588" s="3">
        <v>118.3</v>
      </c>
      <c r="F2588" s="4">
        <v>98.58</v>
      </c>
      <c r="G2588" s="1">
        <v>2019</v>
      </c>
      <c r="H2588" s="1">
        <v>8</v>
      </c>
      <c r="I2588" s="1" t="s">
        <v>34</v>
      </c>
      <c r="J2588" s="1" t="s">
        <v>41</v>
      </c>
      <c r="K2588" s="1" t="s">
        <v>20</v>
      </c>
      <c r="L2588" s="1" t="s">
        <v>36</v>
      </c>
      <c r="M2588" s="1" t="s">
        <v>43</v>
      </c>
      <c r="O2588">
        <f t="shared" si="39"/>
        <v>78.238095238095241</v>
      </c>
    </row>
    <row r="2589" spans="1:15" x14ac:dyDescent="0.25">
      <c r="A2589" s="1" t="s">
        <v>1361</v>
      </c>
      <c r="B2589" s="2">
        <v>43691</v>
      </c>
      <c r="C2589" s="1" t="s">
        <v>85</v>
      </c>
      <c r="E2589" s="3">
        <v>78.06</v>
      </c>
      <c r="F2589" s="4">
        <v>78.06</v>
      </c>
      <c r="G2589" s="1">
        <v>2019</v>
      </c>
      <c r="H2589" s="1">
        <v>8</v>
      </c>
      <c r="I2589" s="1" t="s">
        <v>86</v>
      </c>
      <c r="J2589" s="1" t="s">
        <v>41</v>
      </c>
      <c r="K2589" s="1" t="s">
        <v>20</v>
      </c>
      <c r="L2589" s="1" t="s">
        <v>87</v>
      </c>
      <c r="M2589" s="1" t="s">
        <v>43</v>
      </c>
      <c r="O2589">
        <f t="shared" si="39"/>
        <v>61.952380952380956</v>
      </c>
    </row>
    <row r="2590" spans="1:15" x14ac:dyDescent="0.25">
      <c r="A2590" s="1" t="s">
        <v>1361</v>
      </c>
      <c r="B2590" s="2">
        <v>43691</v>
      </c>
      <c r="C2590" s="1" t="s">
        <v>85</v>
      </c>
      <c r="E2590" s="3">
        <v>72</v>
      </c>
      <c r="F2590" s="4">
        <v>72</v>
      </c>
      <c r="G2590" s="1">
        <v>2019</v>
      </c>
      <c r="H2590" s="1">
        <v>8</v>
      </c>
      <c r="I2590" s="1" t="s">
        <v>86</v>
      </c>
      <c r="J2590" s="1" t="s">
        <v>41</v>
      </c>
      <c r="K2590" s="1" t="s">
        <v>20</v>
      </c>
      <c r="L2590" s="1" t="s">
        <v>87</v>
      </c>
      <c r="M2590" s="1" t="s">
        <v>43</v>
      </c>
      <c r="O2590">
        <f t="shared" si="39"/>
        <v>57.142857142857146</v>
      </c>
    </row>
    <row r="2591" spans="1:15" x14ac:dyDescent="0.25">
      <c r="A2591" s="1" t="s">
        <v>1361</v>
      </c>
      <c r="B2591" s="2">
        <v>43691</v>
      </c>
      <c r="C2591" s="1" t="s">
        <v>85</v>
      </c>
      <c r="D2591" s="3">
        <v>20</v>
      </c>
      <c r="E2591" s="3">
        <v>84.99</v>
      </c>
      <c r="F2591" s="4">
        <v>70.819999999999993</v>
      </c>
      <c r="G2591" s="1">
        <v>2019</v>
      </c>
      <c r="H2591" s="1">
        <v>8</v>
      </c>
      <c r="I2591" s="1" t="s">
        <v>56</v>
      </c>
      <c r="J2591" s="1" t="s">
        <v>41</v>
      </c>
      <c r="K2591" s="1" t="s">
        <v>20</v>
      </c>
      <c r="L2591" s="1" t="s">
        <v>57</v>
      </c>
      <c r="M2591" s="1" t="s">
        <v>43</v>
      </c>
      <c r="O2591">
        <f t="shared" si="39"/>
        <v>56.206349206349202</v>
      </c>
    </row>
    <row r="2592" spans="1:15" x14ac:dyDescent="0.25">
      <c r="A2592" s="1" t="s">
        <v>3371</v>
      </c>
      <c r="B2592" s="2">
        <v>43691</v>
      </c>
      <c r="C2592" s="1" t="s">
        <v>85</v>
      </c>
      <c r="E2592" s="3">
        <v>70.489999999999995</v>
      </c>
      <c r="F2592" s="4">
        <v>70.489999999999995</v>
      </c>
      <c r="G2592" s="1">
        <v>2019</v>
      </c>
      <c r="H2592" s="1">
        <v>8</v>
      </c>
      <c r="I2592" s="1" t="s">
        <v>40</v>
      </c>
      <c r="J2592" s="1" t="s">
        <v>41</v>
      </c>
      <c r="K2592" s="1" t="s">
        <v>20</v>
      </c>
      <c r="L2592" s="1" t="s">
        <v>42</v>
      </c>
      <c r="M2592" s="1" t="s">
        <v>43</v>
      </c>
      <c r="O2592">
        <f t="shared" si="39"/>
        <v>55.944444444444443</v>
      </c>
    </row>
    <row r="2593" spans="1:15" x14ac:dyDescent="0.25">
      <c r="A2593" s="1" t="s">
        <v>1361</v>
      </c>
      <c r="B2593" s="2">
        <v>43691</v>
      </c>
      <c r="C2593" s="1" t="s">
        <v>85</v>
      </c>
      <c r="D2593" s="3">
        <v>20</v>
      </c>
      <c r="E2593" s="3">
        <v>80.5</v>
      </c>
      <c r="F2593" s="4">
        <v>67.08</v>
      </c>
      <c r="G2593" s="1">
        <v>2019</v>
      </c>
      <c r="H2593" s="1">
        <v>8</v>
      </c>
      <c r="I2593" s="1" t="s">
        <v>34</v>
      </c>
      <c r="J2593" s="1" t="s">
        <v>41</v>
      </c>
      <c r="K2593" s="1" t="s">
        <v>20</v>
      </c>
      <c r="L2593" s="1" t="s">
        <v>36</v>
      </c>
      <c r="M2593" s="1" t="s">
        <v>43</v>
      </c>
      <c r="O2593">
        <f t="shared" si="39"/>
        <v>53.238095238095234</v>
      </c>
    </row>
    <row r="2594" spans="1:15" x14ac:dyDescent="0.25">
      <c r="A2594" s="1" t="s">
        <v>1361</v>
      </c>
      <c r="B2594" s="2">
        <v>43691</v>
      </c>
      <c r="C2594" s="1" t="s">
        <v>85</v>
      </c>
      <c r="E2594" s="3">
        <v>66.36</v>
      </c>
      <c r="F2594" s="4">
        <v>66.36</v>
      </c>
      <c r="G2594" s="1">
        <v>2019</v>
      </c>
      <c r="H2594" s="1">
        <v>8</v>
      </c>
      <c r="I2594" s="1" t="s">
        <v>86</v>
      </c>
      <c r="J2594" s="1" t="s">
        <v>41</v>
      </c>
      <c r="K2594" s="1" t="s">
        <v>20</v>
      </c>
      <c r="L2594" s="1" t="s">
        <v>87</v>
      </c>
      <c r="M2594" s="1" t="s">
        <v>43</v>
      </c>
      <c r="O2594">
        <f t="shared" si="39"/>
        <v>52.666666666666664</v>
      </c>
    </row>
    <row r="2595" spans="1:15" x14ac:dyDescent="0.25">
      <c r="A2595" s="1" t="s">
        <v>3372</v>
      </c>
      <c r="B2595" s="2">
        <v>43691</v>
      </c>
      <c r="C2595" s="1" t="s">
        <v>85</v>
      </c>
      <c r="E2595" s="3">
        <v>63.84</v>
      </c>
      <c r="F2595" s="4">
        <v>63.84</v>
      </c>
      <c r="G2595" s="1">
        <v>2019</v>
      </c>
      <c r="H2595" s="1">
        <v>8</v>
      </c>
      <c r="I2595" s="1" t="s">
        <v>40</v>
      </c>
      <c r="J2595" s="1" t="s">
        <v>41</v>
      </c>
      <c r="K2595" s="1" t="s">
        <v>20</v>
      </c>
      <c r="L2595" s="1" t="s">
        <v>42</v>
      </c>
      <c r="M2595" s="1" t="s">
        <v>43</v>
      </c>
      <c r="O2595">
        <f t="shared" si="39"/>
        <v>50.666666666666671</v>
      </c>
    </row>
    <row r="2596" spans="1:15" x14ac:dyDescent="0.25">
      <c r="A2596" s="1" t="s">
        <v>1361</v>
      </c>
      <c r="B2596" s="2">
        <v>43691</v>
      </c>
      <c r="C2596" s="1" t="s">
        <v>85</v>
      </c>
      <c r="E2596" s="3">
        <v>41.44</v>
      </c>
      <c r="F2596" s="4">
        <v>41.44</v>
      </c>
      <c r="G2596" s="1">
        <v>2019</v>
      </c>
      <c r="H2596" s="1">
        <v>8</v>
      </c>
      <c r="I2596" s="1" t="s">
        <v>86</v>
      </c>
      <c r="J2596" s="1" t="s">
        <v>41</v>
      </c>
      <c r="K2596" s="1" t="s">
        <v>20</v>
      </c>
      <c r="L2596" s="1" t="s">
        <v>87</v>
      </c>
      <c r="M2596" s="1" t="s">
        <v>43</v>
      </c>
      <c r="O2596">
        <f t="shared" si="39"/>
        <v>32.888888888888886</v>
      </c>
    </row>
    <row r="2597" spans="1:15" x14ac:dyDescent="0.25">
      <c r="A2597" s="1" t="s">
        <v>1361</v>
      </c>
      <c r="B2597" s="2">
        <v>43691</v>
      </c>
      <c r="C2597" s="1" t="s">
        <v>85</v>
      </c>
      <c r="E2597" s="3">
        <v>25.07</v>
      </c>
      <c r="F2597" s="4">
        <v>25.07</v>
      </c>
      <c r="G2597" s="1">
        <v>2019</v>
      </c>
      <c r="H2597" s="1">
        <v>8</v>
      </c>
      <c r="I2597" s="1" t="s">
        <v>86</v>
      </c>
      <c r="J2597" s="1" t="s">
        <v>41</v>
      </c>
      <c r="K2597" s="1" t="s">
        <v>20</v>
      </c>
      <c r="L2597" s="1" t="s">
        <v>87</v>
      </c>
      <c r="M2597" s="1" t="s">
        <v>43</v>
      </c>
      <c r="O2597">
        <f t="shared" si="39"/>
        <v>19.896825396825395</v>
      </c>
    </row>
    <row r="2598" spans="1:15" x14ac:dyDescent="0.25">
      <c r="A2598" s="1" t="s">
        <v>1361</v>
      </c>
      <c r="B2598" s="2">
        <v>43691</v>
      </c>
      <c r="C2598" s="1" t="s">
        <v>39</v>
      </c>
      <c r="E2598" s="3">
        <v>63.81</v>
      </c>
      <c r="F2598" s="4">
        <v>63.81</v>
      </c>
      <c r="G2598" s="1">
        <v>2019</v>
      </c>
      <c r="H2598" s="1">
        <v>8</v>
      </c>
      <c r="I2598" s="1" t="s">
        <v>312</v>
      </c>
      <c r="J2598" s="1" t="s">
        <v>41</v>
      </c>
      <c r="K2598" s="1" t="s">
        <v>20</v>
      </c>
      <c r="L2598" s="1" t="s">
        <v>313</v>
      </c>
      <c r="M2598" s="1" t="s">
        <v>43</v>
      </c>
      <c r="O2598">
        <f t="shared" si="39"/>
        <v>50.642857142857146</v>
      </c>
    </row>
    <row r="2599" spans="1:15" x14ac:dyDescent="0.25">
      <c r="A2599" s="1" t="s">
        <v>1359</v>
      </c>
      <c r="B2599" s="2">
        <v>43691</v>
      </c>
      <c r="C2599" s="1" t="s">
        <v>3373</v>
      </c>
      <c r="E2599" s="3">
        <v>19</v>
      </c>
      <c r="F2599" s="4">
        <v>19</v>
      </c>
      <c r="G2599" s="1">
        <v>2019</v>
      </c>
      <c r="H2599" s="1">
        <v>8</v>
      </c>
      <c r="I2599" s="1" t="s">
        <v>91</v>
      </c>
      <c r="J2599" s="1" t="s">
        <v>51</v>
      </c>
      <c r="K2599" s="1" t="s">
        <v>20</v>
      </c>
      <c r="L2599" s="1" t="s">
        <v>93</v>
      </c>
      <c r="M2599" s="1" t="s">
        <v>53</v>
      </c>
    </row>
    <row r="2600" spans="1:15" x14ac:dyDescent="0.25">
      <c r="A2600" s="1" t="s">
        <v>3374</v>
      </c>
      <c r="B2600" s="2">
        <v>43691</v>
      </c>
      <c r="C2600" s="1" t="s">
        <v>3375</v>
      </c>
      <c r="D2600" s="3">
        <v>20</v>
      </c>
      <c r="E2600" s="3">
        <v>21.46</v>
      </c>
      <c r="F2600" s="4">
        <v>17.88</v>
      </c>
      <c r="G2600" s="1">
        <v>2019</v>
      </c>
      <c r="H2600" s="1">
        <v>8</v>
      </c>
      <c r="I2600" s="1" t="s">
        <v>34</v>
      </c>
      <c r="J2600" s="1" t="s">
        <v>41</v>
      </c>
      <c r="K2600" s="1" t="s">
        <v>20</v>
      </c>
      <c r="L2600" s="1" t="s">
        <v>36</v>
      </c>
      <c r="M2600" s="1" t="s">
        <v>43</v>
      </c>
    </row>
    <row r="2601" spans="1:15" x14ac:dyDescent="0.25">
      <c r="A2601" s="1" t="s">
        <v>3376</v>
      </c>
      <c r="B2601" s="2">
        <v>43691</v>
      </c>
      <c r="C2601" s="1" t="s">
        <v>7924</v>
      </c>
      <c r="E2601" s="3">
        <v>81.7</v>
      </c>
      <c r="F2601" s="4">
        <v>81.7</v>
      </c>
      <c r="G2601" s="1">
        <v>2019</v>
      </c>
      <c r="H2601" s="1">
        <v>8</v>
      </c>
      <c r="I2601" s="1" t="s">
        <v>86</v>
      </c>
      <c r="J2601" s="1" t="s">
        <v>92</v>
      </c>
      <c r="K2601" s="1" t="s">
        <v>20</v>
      </c>
      <c r="L2601" s="1" t="s">
        <v>87</v>
      </c>
      <c r="M2601" s="1" t="s">
        <v>94</v>
      </c>
    </row>
    <row r="2602" spans="1:15" x14ac:dyDescent="0.25">
      <c r="A2602" s="1" t="s">
        <v>3377</v>
      </c>
      <c r="B2602" s="2">
        <v>43691</v>
      </c>
      <c r="C2602" s="1" t="s">
        <v>7925</v>
      </c>
      <c r="E2602" s="3">
        <v>111</v>
      </c>
      <c r="F2602" s="4">
        <v>111</v>
      </c>
      <c r="G2602" s="1">
        <v>2019</v>
      </c>
      <c r="H2602" s="1">
        <v>8</v>
      </c>
      <c r="I2602" s="1" t="s">
        <v>86</v>
      </c>
      <c r="J2602" s="1" t="s">
        <v>92</v>
      </c>
      <c r="K2602" s="1" t="s">
        <v>20</v>
      </c>
      <c r="L2602" s="1" t="s">
        <v>87</v>
      </c>
      <c r="M2602" s="1" t="s">
        <v>94</v>
      </c>
    </row>
    <row r="2603" spans="1:15" x14ac:dyDescent="0.25">
      <c r="A2603" s="1" t="s">
        <v>3378</v>
      </c>
      <c r="B2603" s="2">
        <v>43691</v>
      </c>
      <c r="C2603" s="1" t="s">
        <v>3379</v>
      </c>
      <c r="D2603" s="3">
        <v>20</v>
      </c>
      <c r="E2603" s="3">
        <v>286.79000000000002</v>
      </c>
      <c r="F2603" s="4">
        <v>238.99</v>
      </c>
      <c r="G2603" s="1">
        <v>2019</v>
      </c>
      <c r="H2603" s="1">
        <v>8</v>
      </c>
      <c r="I2603" s="1" t="s">
        <v>56</v>
      </c>
      <c r="J2603" s="1" t="s">
        <v>378</v>
      </c>
      <c r="K2603" s="1" t="s">
        <v>20</v>
      </c>
      <c r="L2603" s="1" t="s">
        <v>57</v>
      </c>
      <c r="M2603" s="1" t="s">
        <v>379</v>
      </c>
    </row>
    <row r="2604" spans="1:15" x14ac:dyDescent="0.25">
      <c r="A2604" s="1" t="s">
        <v>3380</v>
      </c>
      <c r="B2604" s="2">
        <v>43691</v>
      </c>
      <c r="C2604" s="1" t="s">
        <v>3381</v>
      </c>
      <c r="D2604" s="3">
        <v>20</v>
      </c>
      <c r="E2604" s="3">
        <v>345</v>
      </c>
      <c r="F2604" s="4">
        <v>287.5</v>
      </c>
      <c r="G2604" s="1">
        <v>2019</v>
      </c>
      <c r="H2604" s="1">
        <v>8</v>
      </c>
      <c r="I2604" s="1" t="s">
        <v>134</v>
      </c>
      <c r="J2604" s="1" t="s">
        <v>207</v>
      </c>
      <c r="K2604" s="1" t="s">
        <v>20</v>
      </c>
      <c r="L2604" s="1" t="s">
        <v>135</v>
      </c>
      <c r="M2604" s="1" t="s">
        <v>208</v>
      </c>
    </row>
    <row r="2605" spans="1:15" x14ac:dyDescent="0.25">
      <c r="A2605" s="1" t="s">
        <v>3382</v>
      </c>
      <c r="B2605" s="2">
        <v>43691</v>
      </c>
      <c r="C2605" s="1" t="s">
        <v>3383</v>
      </c>
      <c r="D2605" s="3">
        <v>20</v>
      </c>
      <c r="E2605" s="3">
        <v>346.73</v>
      </c>
      <c r="F2605" s="4">
        <v>288.94</v>
      </c>
      <c r="G2605" s="1">
        <v>2019</v>
      </c>
      <c r="H2605" s="1">
        <v>8</v>
      </c>
      <c r="I2605" s="1" t="s">
        <v>134</v>
      </c>
      <c r="J2605" s="1" t="s">
        <v>207</v>
      </c>
      <c r="K2605" s="1" t="s">
        <v>20</v>
      </c>
      <c r="L2605" s="1" t="s">
        <v>135</v>
      </c>
      <c r="M2605" s="1" t="s">
        <v>208</v>
      </c>
    </row>
    <row r="2606" spans="1:15" x14ac:dyDescent="0.25">
      <c r="A2606" s="1" t="s">
        <v>3365</v>
      </c>
      <c r="B2606" s="2">
        <v>43691</v>
      </c>
      <c r="C2606" s="1" t="s">
        <v>270</v>
      </c>
      <c r="E2606" s="3">
        <v>19</v>
      </c>
      <c r="F2606" s="4">
        <v>19</v>
      </c>
      <c r="G2606" s="1">
        <v>2019</v>
      </c>
      <c r="H2606" s="1">
        <v>8</v>
      </c>
      <c r="I2606" s="1" t="s">
        <v>97</v>
      </c>
      <c r="J2606" s="1" t="s">
        <v>51</v>
      </c>
      <c r="K2606" s="1" t="s">
        <v>20</v>
      </c>
      <c r="L2606" s="1" t="s">
        <v>99</v>
      </c>
      <c r="M2606" s="1" t="s">
        <v>53</v>
      </c>
      <c r="O2606">
        <f>F2606*8.3</f>
        <v>157.70000000000002</v>
      </c>
    </row>
    <row r="2607" spans="1:15" x14ac:dyDescent="0.25">
      <c r="A2607" s="1" t="s">
        <v>1334</v>
      </c>
      <c r="B2607" s="2">
        <v>43691</v>
      </c>
      <c r="C2607" s="1" t="s">
        <v>3384</v>
      </c>
      <c r="E2607" s="3">
        <v>21</v>
      </c>
      <c r="F2607" s="4">
        <v>21</v>
      </c>
      <c r="G2607" s="1">
        <v>2019</v>
      </c>
      <c r="H2607" s="1">
        <v>8</v>
      </c>
      <c r="I2607" s="1" t="s">
        <v>91</v>
      </c>
      <c r="J2607" s="1" t="s">
        <v>51</v>
      </c>
      <c r="K2607" s="1" t="s">
        <v>20</v>
      </c>
      <c r="L2607" s="1" t="s">
        <v>93</v>
      </c>
      <c r="M2607" s="1" t="s">
        <v>53</v>
      </c>
      <c r="O2607">
        <f>F2607*8.3</f>
        <v>174.3</v>
      </c>
    </row>
    <row r="2608" spans="1:15" x14ac:dyDescent="0.25">
      <c r="A2608" s="1" t="s">
        <v>3385</v>
      </c>
      <c r="B2608" s="2">
        <v>43691</v>
      </c>
      <c r="C2608" s="1" t="s">
        <v>737</v>
      </c>
      <c r="D2608" s="3">
        <v>20</v>
      </c>
      <c r="E2608" s="3">
        <v>6007.76</v>
      </c>
      <c r="F2608" s="4">
        <v>5006.47</v>
      </c>
      <c r="G2608" s="1">
        <v>2019</v>
      </c>
      <c r="H2608" s="1">
        <v>8</v>
      </c>
      <c r="I2608" s="1" t="s">
        <v>56</v>
      </c>
      <c r="J2608" s="1" t="s">
        <v>177</v>
      </c>
      <c r="K2608" s="1" t="s">
        <v>20</v>
      </c>
      <c r="L2608" s="1" t="s">
        <v>57</v>
      </c>
      <c r="M2608" s="1" t="s">
        <v>178</v>
      </c>
      <c r="O2608">
        <f>F2608*2.94</f>
        <v>14719.0218</v>
      </c>
    </row>
    <row r="2609" spans="1:15" x14ac:dyDescent="0.25">
      <c r="A2609" s="1" t="s">
        <v>3386</v>
      </c>
      <c r="B2609" s="2">
        <v>43691</v>
      </c>
      <c r="C2609" s="1" t="s">
        <v>3387</v>
      </c>
      <c r="D2609" s="3">
        <v>20</v>
      </c>
      <c r="E2609" s="3">
        <v>511.5</v>
      </c>
      <c r="F2609" s="4">
        <v>426.25</v>
      </c>
      <c r="G2609" s="1">
        <v>2019</v>
      </c>
      <c r="H2609" s="1">
        <v>8</v>
      </c>
      <c r="I2609" s="1" t="s">
        <v>56</v>
      </c>
      <c r="J2609" s="1" t="s">
        <v>35</v>
      </c>
      <c r="K2609" s="1" t="s">
        <v>20</v>
      </c>
      <c r="L2609" s="1" t="s">
        <v>57</v>
      </c>
      <c r="M2609" s="1" t="s">
        <v>37</v>
      </c>
    </row>
    <row r="2610" spans="1:15" x14ac:dyDescent="0.25">
      <c r="A2610" s="1" t="s">
        <v>3388</v>
      </c>
      <c r="B2610" s="2">
        <v>43691</v>
      </c>
      <c r="C2610" s="1" t="s">
        <v>3389</v>
      </c>
      <c r="E2610" s="3">
        <v>98.52</v>
      </c>
      <c r="F2610" s="4">
        <v>98.52</v>
      </c>
      <c r="G2610" s="1">
        <v>2019</v>
      </c>
      <c r="H2610" s="1">
        <v>8</v>
      </c>
      <c r="I2610" s="1" t="s">
        <v>219</v>
      </c>
      <c r="J2610" s="1" t="s">
        <v>35</v>
      </c>
      <c r="K2610" s="1" t="s">
        <v>20</v>
      </c>
      <c r="L2610" s="1" t="s">
        <v>220</v>
      </c>
      <c r="M2610" s="1" t="s">
        <v>37</v>
      </c>
    </row>
    <row r="2611" spans="1:15" x14ac:dyDescent="0.25">
      <c r="A2611" s="1" t="s">
        <v>3390</v>
      </c>
      <c r="B2611" s="2">
        <v>43691</v>
      </c>
      <c r="C2611" s="1" t="s">
        <v>3391</v>
      </c>
      <c r="E2611" s="3">
        <v>369.93</v>
      </c>
      <c r="F2611" s="4">
        <v>369.93</v>
      </c>
      <c r="G2611" s="1">
        <v>2019</v>
      </c>
      <c r="H2611" s="1">
        <v>8</v>
      </c>
      <c r="I2611" s="1" t="s">
        <v>86</v>
      </c>
      <c r="J2611" s="1" t="s">
        <v>378</v>
      </c>
      <c r="K2611" s="1" t="s">
        <v>20</v>
      </c>
      <c r="L2611" s="1" t="s">
        <v>87</v>
      </c>
      <c r="M2611" s="1" t="s">
        <v>379</v>
      </c>
    </row>
    <row r="2612" spans="1:15" x14ac:dyDescent="0.25">
      <c r="A2612" s="1" t="s">
        <v>1362</v>
      </c>
      <c r="B2612" s="2">
        <v>43691</v>
      </c>
      <c r="C2612" s="1" t="s">
        <v>3392</v>
      </c>
      <c r="E2612" s="3">
        <v>26</v>
      </c>
      <c r="F2612" s="4">
        <v>26</v>
      </c>
      <c r="G2612" s="1">
        <v>2019</v>
      </c>
      <c r="H2612" s="1">
        <v>8</v>
      </c>
      <c r="I2612" s="1" t="s">
        <v>91</v>
      </c>
      <c r="J2612" s="1" t="s">
        <v>144</v>
      </c>
      <c r="K2612" s="1" t="s">
        <v>20</v>
      </c>
      <c r="L2612" s="1" t="s">
        <v>93</v>
      </c>
      <c r="M2612" s="1" t="s">
        <v>145</v>
      </c>
      <c r="O2612">
        <f>F2612*8.3</f>
        <v>215.8</v>
      </c>
    </row>
    <row r="2613" spans="1:15" x14ac:dyDescent="0.25">
      <c r="A2613" s="1" t="s">
        <v>3393</v>
      </c>
      <c r="B2613" s="2">
        <v>43691</v>
      </c>
      <c r="C2613" s="1" t="s">
        <v>337</v>
      </c>
      <c r="D2613" s="3">
        <v>20</v>
      </c>
      <c r="E2613" s="3">
        <v>34.18</v>
      </c>
      <c r="F2613" s="4">
        <v>28.48</v>
      </c>
      <c r="G2613" s="1">
        <v>2019</v>
      </c>
      <c r="H2613" s="1">
        <v>8</v>
      </c>
      <c r="I2613" s="1" t="s">
        <v>56</v>
      </c>
      <c r="J2613" s="1" t="s">
        <v>35</v>
      </c>
      <c r="K2613" s="1" t="s">
        <v>20</v>
      </c>
      <c r="L2613" s="1" t="s">
        <v>57</v>
      </c>
      <c r="M2613" s="1" t="s">
        <v>37</v>
      </c>
    </row>
    <row r="2614" spans="1:15" x14ac:dyDescent="0.25">
      <c r="A2614" s="1" t="s">
        <v>3394</v>
      </c>
      <c r="B2614" s="2">
        <v>43691</v>
      </c>
      <c r="C2614" s="1" t="s">
        <v>3395</v>
      </c>
      <c r="E2614" s="3">
        <v>375.6</v>
      </c>
      <c r="F2614" s="4">
        <v>375.6</v>
      </c>
      <c r="G2614" s="1">
        <v>2019</v>
      </c>
      <c r="H2614" s="1">
        <v>8</v>
      </c>
      <c r="I2614" s="1" t="s">
        <v>168</v>
      </c>
      <c r="J2614" s="1" t="s">
        <v>35</v>
      </c>
      <c r="K2614" s="1" t="s">
        <v>20</v>
      </c>
      <c r="L2614" s="1" t="s">
        <v>169</v>
      </c>
      <c r="M2614" s="1" t="s">
        <v>37</v>
      </c>
      <c r="O2614">
        <v>17117219</v>
      </c>
    </row>
    <row r="2615" spans="1:15" x14ac:dyDescent="0.25">
      <c r="A2615" s="1" t="s">
        <v>1342</v>
      </c>
      <c r="B2615" s="2">
        <v>43691</v>
      </c>
      <c r="C2615" s="1" t="s">
        <v>3396</v>
      </c>
      <c r="E2615" s="3">
        <v>392.44</v>
      </c>
      <c r="F2615" s="4">
        <v>392.44</v>
      </c>
      <c r="G2615" s="1">
        <v>2019</v>
      </c>
      <c r="H2615" s="1">
        <v>8</v>
      </c>
      <c r="I2615" s="1" t="s">
        <v>345</v>
      </c>
      <c r="J2615" s="1" t="s">
        <v>35</v>
      </c>
      <c r="K2615" s="1" t="s">
        <v>20</v>
      </c>
      <c r="L2615" s="1" t="s">
        <v>346</v>
      </c>
      <c r="M2615" s="1" t="s">
        <v>37</v>
      </c>
    </row>
    <row r="2616" spans="1:15" x14ac:dyDescent="0.25">
      <c r="A2616" s="1" t="s">
        <v>1361</v>
      </c>
      <c r="B2616" s="2">
        <v>43691</v>
      </c>
      <c r="C2616" s="1" t="s">
        <v>59</v>
      </c>
      <c r="E2616" s="3">
        <v>41.34</v>
      </c>
      <c r="F2616" s="4">
        <v>41.34</v>
      </c>
      <c r="G2616" s="1">
        <v>2019</v>
      </c>
      <c r="H2616" s="1">
        <v>8</v>
      </c>
      <c r="I2616" s="1" t="s">
        <v>86</v>
      </c>
      <c r="J2616" s="1" t="s">
        <v>41</v>
      </c>
      <c r="K2616" s="1" t="s">
        <v>20</v>
      </c>
      <c r="L2616" s="1" t="s">
        <v>87</v>
      </c>
      <c r="M2616" s="1" t="s">
        <v>43</v>
      </c>
    </row>
    <row r="2617" spans="1:15" x14ac:dyDescent="0.25">
      <c r="A2617" s="1" t="s">
        <v>1361</v>
      </c>
      <c r="B2617" s="2">
        <v>43691</v>
      </c>
      <c r="C2617" s="1" t="s">
        <v>59</v>
      </c>
      <c r="E2617" s="3">
        <v>62.49</v>
      </c>
      <c r="F2617" s="4">
        <v>62.49</v>
      </c>
      <c r="G2617" s="1">
        <v>2019</v>
      </c>
      <c r="H2617" s="1">
        <v>8</v>
      </c>
      <c r="I2617" s="1" t="s">
        <v>86</v>
      </c>
      <c r="J2617" s="1" t="s">
        <v>41</v>
      </c>
      <c r="K2617" s="1" t="s">
        <v>20</v>
      </c>
      <c r="L2617" s="1" t="s">
        <v>87</v>
      </c>
      <c r="M2617" s="1" t="s">
        <v>43</v>
      </c>
    </row>
    <row r="2618" spans="1:15" x14ac:dyDescent="0.25">
      <c r="A2618" s="1" t="s">
        <v>3397</v>
      </c>
      <c r="B2618" s="2">
        <v>43691</v>
      </c>
      <c r="C2618" s="1" t="s">
        <v>3398</v>
      </c>
      <c r="D2618" s="3">
        <v>20</v>
      </c>
      <c r="E2618" s="3">
        <v>558.12</v>
      </c>
      <c r="F2618" s="4">
        <v>465.1</v>
      </c>
      <c r="G2618" s="1">
        <v>2019</v>
      </c>
      <c r="H2618" s="1">
        <v>8</v>
      </c>
      <c r="I2618" s="1" t="s">
        <v>134</v>
      </c>
      <c r="J2618" s="1" t="s">
        <v>98</v>
      </c>
      <c r="K2618" s="1" t="s">
        <v>20</v>
      </c>
      <c r="L2618" s="1" t="s">
        <v>135</v>
      </c>
      <c r="M2618" s="1" t="s">
        <v>100</v>
      </c>
      <c r="O2618">
        <f>F2618*178</f>
        <v>82787.8</v>
      </c>
    </row>
    <row r="2619" spans="1:15" x14ac:dyDescent="0.25">
      <c r="A2619" s="1" t="s">
        <v>3399</v>
      </c>
      <c r="B2619" s="2">
        <v>43691</v>
      </c>
      <c r="C2619" s="1" t="s">
        <v>3400</v>
      </c>
      <c r="D2619" s="3">
        <v>20</v>
      </c>
      <c r="E2619" s="3">
        <v>16.079999999999998</v>
      </c>
      <c r="F2619" s="4">
        <v>13.4</v>
      </c>
      <c r="G2619" s="1">
        <v>2019</v>
      </c>
      <c r="H2619" s="1">
        <v>8</v>
      </c>
      <c r="I2619" s="1" t="s">
        <v>34</v>
      </c>
      <c r="J2619" s="1" t="s">
        <v>1106</v>
      </c>
      <c r="K2619" s="1" t="s">
        <v>20</v>
      </c>
      <c r="L2619" s="1" t="s">
        <v>36</v>
      </c>
      <c r="M2619" s="1" t="s">
        <v>1107</v>
      </c>
    </row>
    <row r="2620" spans="1:15" x14ac:dyDescent="0.25">
      <c r="A2620" s="1" t="s">
        <v>3401</v>
      </c>
      <c r="B2620" s="2">
        <v>43691</v>
      </c>
      <c r="C2620" s="1" t="s">
        <v>3402</v>
      </c>
      <c r="E2620" s="3">
        <v>117.6</v>
      </c>
      <c r="F2620" s="4">
        <v>117.6</v>
      </c>
      <c r="G2620" s="1">
        <v>2019</v>
      </c>
      <c r="H2620" s="1">
        <v>8</v>
      </c>
      <c r="I2620" s="1" t="s">
        <v>40</v>
      </c>
      <c r="J2620" s="1" t="s">
        <v>35</v>
      </c>
      <c r="K2620" s="1" t="s">
        <v>20</v>
      </c>
      <c r="L2620" s="1" t="s">
        <v>42</v>
      </c>
      <c r="M2620" s="1" t="s">
        <v>37</v>
      </c>
    </row>
    <row r="2621" spans="1:15" x14ac:dyDescent="0.25">
      <c r="A2621" s="1" t="s">
        <v>3390</v>
      </c>
      <c r="B2621" s="2">
        <v>43691</v>
      </c>
      <c r="C2621" s="1" t="s">
        <v>3403</v>
      </c>
      <c r="D2621" s="3">
        <v>20</v>
      </c>
      <c r="E2621" s="3">
        <v>93.08</v>
      </c>
      <c r="F2621" s="4">
        <v>77.569999999999993</v>
      </c>
      <c r="G2621" s="1">
        <v>2019</v>
      </c>
      <c r="H2621" s="1">
        <v>8</v>
      </c>
      <c r="I2621" s="1" t="s">
        <v>34</v>
      </c>
      <c r="J2621" s="1" t="s">
        <v>35</v>
      </c>
      <c r="K2621" s="1" t="s">
        <v>20</v>
      </c>
      <c r="L2621" s="1" t="s">
        <v>36</v>
      </c>
      <c r="M2621" s="1" t="s">
        <v>37</v>
      </c>
    </row>
    <row r="2622" spans="1:15" x14ac:dyDescent="0.25">
      <c r="A2622" s="1" t="s">
        <v>1371</v>
      </c>
      <c r="B2622" s="2">
        <v>43696</v>
      </c>
      <c r="C2622" s="1" t="s">
        <v>3404</v>
      </c>
      <c r="E2622" s="3">
        <v>678.45</v>
      </c>
      <c r="F2622" s="4">
        <v>678.45</v>
      </c>
      <c r="G2622" s="1">
        <v>2019</v>
      </c>
      <c r="H2622" s="1">
        <v>8</v>
      </c>
      <c r="I2622" s="1" t="s">
        <v>704</v>
      </c>
      <c r="J2622" s="1" t="s">
        <v>212</v>
      </c>
      <c r="K2622" s="1" t="s">
        <v>20</v>
      </c>
      <c r="L2622" s="1" t="s">
        <v>705</v>
      </c>
      <c r="M2622" s="1" t="s">
        <v>214</v>
      </c>
      <c r="O2622">
        <f t="shared" ref="O2622:O2627" si="40">F2622*400</f>
        <v>271380</v>
      </c>
    </row>
    <row r="2623" spans="1:15" x14ac:dyDescent="0.25">
      <c r="A2623" s="1" t="s">
        <v>1373</v>
      </c>
      <c r="B2623" s="2">
        <v>43696</v>
      </c>
      <c r="C2623" s="1" t="s">
        <v>3405</v>
      </c>
      <c r="E2623" s="3">
        <v>87.75</v>
      </c>
      <c r="F2623" s="4">
        <v>87.75</v>
      </c>
      <c r="G2623" s="1">
        <v>2019</v>
      </c>
      <c r="H2623" s="1">
        <v>8</v>
      </c>
      <c r="I2623" s="1" t="s">
        <v>91</v>
      </c>
      <c r="J2623" s="1" t="s">
        <v>35</v>
      </c>
      <c r="K2623" s="1" t="s">
        <v>20</v>
      </c>
      <c r="L2623" s="1" t="s">
        <v>93</v>
      </c>
      <c r="M2623" s="1" t="s">
        <v>37</v>
      </c>
      <c r="O2623">
        <f t="shared" si="40"/>
        <v>35100</v>
      </c>
    </row>
    <row r="2624" spans="1:15" x14ac:dyDescent="0.25">
      <c r="A2624" s="1" t="s">
        <v>1372</v>
      </c>
      <c r="B2624" s="2">
        <v>43696</v>
      </c>
      <c r="C2624" s="1" t="s">
        <v>3406</v>
      </c>
      <c r="E2624" s="3">
        <v>151.36000000000001</v>
      </c>
      <c r="F2624" s="4">
        <v>151.36000000000001</v>
      </c>
      <c r="G2624" s="1">
        <v>2019</v>
      </c>
      <c r="H2624" s="1">
        <v>8</v>
      </c>
      <c r="I2624" s="1" t="s">
        <v>97</v>
      </c>
      <c r="J2624" s="1" t="s">
        <v>35</v>
      </c>
      <c r="K2624" s="1" t="s">
        <v>20</v>
      </c>
      <c r="L2624" s="1" t="s">
        <v>99</v>
      </c>
      <c r="M2624" s="1" t="s">
        <v>37</v>
      </c>
      <c r="O2624">
        <f t="shared" si="40"/>
        <v>60544.000000000007</v>
      </c>
    </row>
    <row r="2625" spans="1:15" x14ac:dyDescent="0.25">
      <c r="A2625" s="1" t="s">
        <v>3407</v>
      </c>
      <c r="B2625" s="2">
        <v>43696</v>
      </c>
      <c r="C2625" s="1" t="s">
        <v>3405</v>
      </c>
      <c r="E2625" s="3">
        <v>143.51</v>
      </c>
      <c r="F2625" s="4">
        <v>143.51</v>
      </c>
      <c r="G2625" s="1">
        <v>2019</v>
      </c>
      <c r="H2625" s="1">
        <v>8</v>
      </c>
      <c r="I2625" s="1" t="s">
        <v>704</v>
      </c>
      <c r="J2625" s="1" t="s">
        <v>212</v>
      </c>
      <c r="K2625" s="1" t="s">
        <v>20</v>
      </c>
      <c r="L2625" s="1" t="s">
        <v>705</v>
      </c>
      <c r="M2625" s="1" t="s">
        <v>214</v>
      </c>
      <c r="O2625">
        <f t="shared" si="40"/>
        <v>57404</v>
      </c>
    </row>
    <row r="2626" spans="1:15" x14ac:dyDescent="0.25">
      <c r="A2626" s="1" t="s">
        <v>1374</v>
      </c>
      <c r="B2626" s="2">
        <v>43696</v>
      </c>
      <c r="C2626" s="1" t="s">
        <v>3405</v>
      </c>
      <c r="E2626" s="3">
        <v>105.65</v>
      </c>
      <c r="F2626" s="4">
        <v>105.65</v>
      </c>
      <c r="G2626" s="1">
        <v>2019</v>
      </c>
      <c r="H2626" s="1">
        <v>8</v>
      </c>
      <c r="I2626" s="1" t="s">
        <v>312</v>
      </c>
      <c r="J2626" s="1" t="s">
        <v>35</v>
      </c>
      <c r="K2626" s="1" t="s">
        <v>20</v>
      </c>
      <c r="L2626" s="1" t="s">
        <v>313</v>
      </c>
      <c r="M2626" s="1" t="s">
        <v>37</v>
      </c>
      <c r="O2626">
        <f t="shared" si="40"/>
        <v>42260</v>
      </c>
    </row>
    <row r="2627" spans="1:15" x14ac:dyDescent="0.25">
      <c r="A2627" s="1" t="s">
        <v>3408</v>
      </c>
      <c r="B2627" s="2">
        <v>43696</v>
      </c>
      <c r="C2627" s="1" t="s">
        <v>7926</v>
      </c>
      <c r="E2627" s="3">
        <v>82.26</v>
      </c>
      <c r="F2627" s="4">
        <v>82.26</v>
      </c>
      <c r="G2627" s="1">
        <v>2019</v>
      </c>
      <c r="H2627" s="1">
        <v>8</v>
      </c>
      <c r="I2627" s="1" t="s">
        <v>704</v>
      </c>
      <c r="J2627" s="1" t="s">
        <v>212</v>
      </c>
      <c r="K2627" s="1" t="s">
        <v>20</v>
      </c>
      <c r="L2627" s="1" t="s">
        <v>705</v>
      </c>
      <c r="M2627" s="1" t="s">
        <v>214</v>
      </c>
      <c r="O2627">
        <f t="shared" si="40"/>
        <v>32904</v>
      </c>
    </row>
    <row r="2628" spans="1:15" x14ac:dyDescent="0.25">
      <c r="A2628" s="1" t="s">
        <v>1375</v>
      </c>
      <c r="B2628" s="2">
        <v>43696</v>
      </c>
      <c r="C2628" s="1" t="s">
        <v>85</v>
      </c>
      <c r="E2628" s="3">
        <v>174.87</v>
      </c>
      <c r="F2628" s="4">
        <v>174.87</v>
      </c>
      <c r="G2628" s="1">
        <v>2019</v>
      </c>
      <c r="H2628" s="1">
        <v>8</v>
      </c>
      <c r="I2628" s="1" t="s">
        <v>40</v>
      </c>
      <c r="J2628" s="1" t="s">
        <v>41</v>
      </c>
      <c r="K2628" s="1" t="s">
        <v>20</v>
      </c>
      <c r="L2628" s="1" t="s">
        <v>42</v>
      </c>
      <c r="M2628" s="1" t="s">
        <v>43</v>
      </c>
      <c r="O2628">
        <f>F2628/1.26</f>
        <v>138.78571428571428</v>
      </c>
    </row>
    <row r="2629" spans="1:15" x14ac:dyDescent="0.25">
      <c r="A2629" s="1" t="s">
        <v>3409</v>
      </c>
      <c r="B2629" s="2">
        <v>43696</v>
      </c>
      <c r="C2629" s="1" t="s">
        <v>39</v>
      </c>
      <c r="E2629" s="3">
        <v>58.98</v>
      </c>
      <c r="F2629" s="4">
        <v>58.98</v>
      </c>
      <c r="G2629" s="1">
        <v>2019</v>
      </c>
      <c r="H2629" s="1">
        <v>8</v>
      </c>
      <c r="I2629" s="1" t="s">
        <v>40</v>
      </c>
      <c r="J2629" s="1" t="s">
        <v>41</v>
      </c>
      <c r="K2629" s="1" t="s">
        <v>20</v>
      </c>
      <c r="L2629" s="1" t="s">
        <v>42</v>
      </c>
      <c r="M2629" s="1" t="s">
        <v>43</v>
      </c>
      <c r="O2629">
        <f>F2629/1.26</f>
        <v>46.80952380952381</v>
      </c>
    </row>
    <row r="2630" spans="1:15" x14ac:dyDescent="0.25">
      <c r="A2630" s="1" t="s">
        <v>1409</v>
      </c>
      <c r="B2630" s="2">
        <v>43696</v>
      </c>
      <c r="C2630" s="1" t="s">
        <v>3410</v>
      </c>
      <c r="E2630" s="3">
        <v>212.75</v>
      </c>
      <c r="F2630" s="4">
        <v>212.75</v>
      </c>
      <c r="G2630" s="1">
        <v>2019</v>
      </c>
      <c r="H2630" s="1">
        <v>8</v>
      </c>
      <c r="I2630" s="1" t="s">
        <v>30</v>
      </c>
      <c r="J2630" s="1" t="s">
        <v>35</v>
      </c>
      <c r="K2630" s="1" t="s">
        <v>20</v>
      </c>
      <c r="L2630" s="1" t="s">
        <v>195</v>
      </c>
      <c r="M2630" s="1" t="s">
        <v>37</v>
      </c>
    </row>
    <row r="2631" spans="1:15" x14ac:dyDescent="0.25">
      <c r="A2631" s="1" t="s">
        <v>3411</v>
      </c>
      <c r="B2631" s="2">
        <v>43696</v>
      </c>
      <c r="C2631" s="1" t="s">
        <v>3412</v>
      </c>
      <c r="E2631" s="3">
        <v>167.32</v>
      </c>
      <c r="F2631" s="4">
        <v>167.32</v>
      </c>
      <c r="G2631" s="1">
        <v>2019</v>
      </c>
      <c r="H2631" s="1">
        <v>8</v>
      </c>
      <c r="I2631" s="1" t="s">
        <v>86</v>
      </c>
      <c r="J2631" s="1" t="s">
        <v>378</v>
      </c>
      <c r="K2631" s="1" t="s">
        <v>20</v>
      </c>
      <c r="L2631" s="1" t="s">
        <v>87</v>
      </c>
      <c r="M2631" s="1" t="s">
        <v>379</v>
      </c>
    </row>
    <row r="2632" spans="1:15" x14ac:dyDescent="0.25">
      <c r="A2632" s="1" t="s">
        <v>1405</v>
      </c>
      <c r="B2632" s="2">
        <v>43696</v>
      </c>
      <c r="C2632" s="1" t="s">
        <v>3413</v>
      </c>
      <c r="E2632" s="3">
        <v>10.23</v>
      </c>
      <c r="F2632" s="4">
        <v>10.23</v>
      </c>
      <c r="G2632" s="1">
        <v>2019</v>
      </c>
      <c r="H2632" s="1">
        <v>8</v>
      </c>
      <c r="I2632" s="1" t="s">
        <v>86</v>
      </c>
      <c r="J2632" s="1" t="s">
        <v>35</v>
      </c>
      <c r="K2632" s="1" t="s">
        <v>20</v>
      </c>
      <c r="L2632" s="1" t="s">
        <v>87</v>
      </c>
      <c r="M2632" s="1" t="s">
        <v>37</v>
      </c>
      <c r="O2632">
        <f>F2632*1850</f>
        <v>18925.5</v>
      </c>
    </row>
    <row r="2633" spans="1:15" x14ac:dyDescent="0.25">
      <c r="A2633" s="1" t="s">
        <v>1413</v>
      </c>
      <c r="B2633" s="2">
        <v>43696</v>
      </c>
      <c r="C2633" s="1" t="s">
        <v>2113</v>
      </c>
      <c r="E2633" s="3">
        <v>13.24</v>
      </c>
      <c r="F2633" s="4">
        <v>13.24</v>
      </c>
      <c r="G2633" s="1">
        <v>2019</v>
      </c>
      <c r="H2633" s="1">
        <v>8</v>
      </c>
      <c r="I2633" s="1" t="s">
        <v>40</v>
      </c>
      <c r="J2633" s="1" t="s">
        <v>369</v>
      </c>
      <c r="K2633" s="1" t="s">
        <v>20</v>
      </c>
      <c r="L2633" s="1" t="s">
        <v>42</v>
      </c>
      <c r="M2633" s="1" t="s">
        <v>370</v>
      </c>
      <c r="O2633">
        <f>F2633*120</f>
        <v>1588.8</v>
      </c>
    </row>
    <row r="2634" spans="1:15" x14ac:dyDescent="0.25">
      <c r="A2634" s="1" t="s">
        <v>1384</v>
      </c>
      <c r="B2634" s="2">
        <v>43696</v>
      </c>
      <c r="C2634" s="1" t="s">
        <v>3414</v>
      </c>
      <c r="E2634" s="3">
        <v>837.19</v>
      </c>
      <c r="F2634" s="4">
        <v>837.19</v>
      </c>
      <c r="G2634" s="1">
        <v>2019</v>
      </c>
      <c r="H2634" s="1">
        <v>8</v>
      </c>
      <c r="I2634" s="1" t="s">
        <v>30</v>
      </c>
      <c r="J2634" s="1" t="s">
        <v>25</v>
      </c>
      <c r="K2634" s="1" t="s">
        <v>20</v>
      </c>
      <c r="L2634" s="1" t="s">
        <v>31</v>
      </c>
      <c r="M2634" s="1" t="s">
        <v>27</v>
      </c>
    </row>
    <row r="2635" spans="1:15" x14ac:dyDescent="0.25">
      <c r="A2635" s="1" t="s">
        <v>3415</v>
      </c>
      <c r="B2635" s="2">
        <v>43696</v>
      </c>
      <c r="C2635" s="1" t="s">
        <v>3416</v>
      </c>
      <c r="E2635" s="3">
        <v>18.37</v>
      </c>
      <c r="F2635" s="4">
        <v>18.37</v>
      </c>
      <c r="G2635" s="1">
        <v>2019</v>
      </c>
      <c r="H2635" s="1">
        <v>8</v>
      </c>
      <c r="I2635" s="1" t="s">
        <v>30</v>
      </c>
      <c r="J2635" s="1" t="s">
        <v>25</v>
      </c>
      <c r="K2635" s="1" t="s">
        <v>20</v>
      </c>
      <c r="L2635" s="1" t="s">
        <v>31</v>
      </c>
      <c r="M2635" s="1" t="s">
        <v>27</v>
      </c>
    </row>
    <row r="2636" spans="1:15" x14ac:dyDescent="0.25">
      <c r="A2636" s="1" t="s">
        <v>1410</v>
      </c>
      <c r="B2636" s="2">
        <v>43696</v>
      </c>
      <c r="C2636" s="1" t="s">
        <v>3417</v>
      </c>
      <c r="D2636" s="3">
        <v>20</v>
      </c>
      <c r="E2636" s="3">
        <v>62.63</v>
      </c>
      <c r="F2636" s="4">
        <v>52.19</v>
      </c>
      <c r="G2636" s="1">
        <v>2019</v>
      </c>
      <c r="H2636" s="1">
        <v>8</v>
      </c>
      <c r="I2636" s="1" t="s">
        <v>56</v>
      </c>
      <c r="J2636" s="1" t="s">
        <v>35</v>
      </c>
      <c r="K2636" s="1" t="s">
        <v>20</v>
      </c>
      <c r="L2636" s="1" t="s">
        <v>57</v>
      </c>
      <c r="M2636" s="1" t="s">
        <v>37</v>
      </c>
      <c r="O2636">
        <f>F2636*50</f>
        <v>2609.5</v>
      </c>
    </row>
    <row r="2637" spans="1:15" x14ac:dyDescent="0.25">
      <c r="A2637" s="1" t="s">
        <v>3418</v>
      </c>
      <c r="B2637" s="2">
        <v>43696</v>
      </c>
      <c r="C2637" s="1" t="s">
        <v>7927</v>
      </c>
      <c r="E2637" s="3">
        <v>204</v>
      </c>
      <c r="F2637" s="4">
        <v>204</v>
      </c>
      <c r="G2637" s="1">
        <v>2019</v>
      </c>
      <c r="H2637" s="1">
        <v>8</v>
      </c>
      <c r="I2637" s="1" t="s">
        <v>18</v>
      </c>
      <c r="J2637" s="1" t="s">
        <v>51</v>
      </c>
      <c r="K2637" s="1" t="s">
        <v>20</v>
      </c>
      <c r="L2637" s="1" t="s">
        <v>21</v>
      </c>
      <c r="M2637" s="1" t="s">
        <v>53</v>
      </c>
      <c r="O2637">
        <f>F2637*8.3</f>
        <v>1693.2</v>
      </c>
    </row>
    <row r="2638" spans="1:15" x14ac:dyDescent="0.25">
      <c r="A2638" s="1" t="s">
        <v>3419</v>
      </c>
      <c r="B2638" s="2">
        <v>43696</v>
      </c>
      <c r="C2638" s="1" t="s">
        <v>3420</v>
      </c>
      <c r="D2638" s="3">
        <v>20</v>
      </c>
      <c r="E2638" s="3">
        <v>9.48</v>
      </c>
      <c r="F2638" s="4">
        <v>7.9</v>
      </c>
      <c r="G2638" s="1">
        <v>2019</v>
      </c>
      <c r="H2638" s="1">
        <v>8</v>
      </c>
      <c r="I2638" s="1" t="s">
        <v>34</v>
      </c>
      <c r="J2638" s="1" t="s">
        <v>35</v>
      </c>
      <c r="K2638" s="1" t="s">
        <v>20</v>
      </c>
      <c r="L2638" s="1" t="s">
        <v>36</v>
      </c>
      <c r="M2638" s="1" t="s">
        <v>37</v>
      </c>
    </row>
    <row r="2639" spans="1:15" x14ac:dyDescent="0.25">
      <c r="A2639" s="1" t="s">
        <v>1364</v>
      </c>
      <c r="B2639" s="2">
        <v>43696</v>
      </c>
      <c r="C2639" s="1" t="s">
        <v>3421</v>
      </c>
      <c r="E2639" s="3">
        <v>4.6900000000000004</v>
      </c>
      <c r="F2639" s="4">
        <v>4.6900000000000004</v>
      </c>
      <c r="G2639" s="1">
        <v>2019</v>
      </c>
      <c r="H2639" s="1">
        <v>8</v>
      </c>
      <c r="I2639" s="1" t="s">
        <v>312</v>
      </c>
      <c r="J2639" s="1" t="s">
        <v>35</v>
      </c>
      <c r="K2639" s="1" t="s">
        <v>20</v>
      </c>
      <c r="L2639" s="1" t="s">
        <v>313</v>
      </c>
      <c r="M2639" s="1" t="s">
        <v>37</v>
      </c>
    </row>
    <row r="2640" spans="1:15" x14ac:dyDescent="0.25">
      <c r="A2640" s="1" t="s">
        <v>3422</v>
      </c>
      <c r="B2640" s="2">
        <v>43696</v>
      </c>
      <c r="C2640" s="1" t="s">
        <v>3423</v>
      </c>
      <c r="E2640" s="3">
        <v>80.540000000000006</v>
      </c>
      <c r="F2640" s="4">
        <v>80.540000000000006</v>
      </c>
      <c r="G2640" s="1">
        <v>2019</v>
      </c>
      <c r="H2640" s="1">
        <v>8</v>
      </c>
      <c r="I2640" s="1" t="s">
        <v>219</v>
      </c>
      <c r="J2640" s="1" t="s">
        <v>35</v>
      </c>
      <c r="K2640" s="1" t="s">
        <v>20</v>
      </c>
      <c r="L2640" s="1" t="s">
        <v>220</v>
      </c>
      <c r="M2640" s="1" t="s">
        <v>37</v>
      </c>
    </row>
    <row r="2641" spans="1:15" x14ac:dyDescent="0.25">
      <c r="A2641" s="1" t="s">
        <v>3424</v>
      </c>
      <c r="B2641" s="2">
        <v>43696</v>
      </c>
      <c r="C2641" s="1" t="s">
        <v>3425</v>
      </c>
      <c r="D2641" s="3">
        <v>20</v>
      </c>
      <c r="E2641" s="3">
        <v>16.489999999999998</v>
      </c>
      <c r="F2641" s="4">
        <v>13.74</v>
      </c>
      <c r="G2641" s="1">
        <v>2019</v>
      </c>
      <c r="H2641" s="1">
        <v>8</v>
      </c>
      <c r="I2641" s="1" t="s">
        <v>34</v>
      </c>
      <c r="J2641" s="1" t="s">
        <v>369</v>
      </c>
      <c r="K2641" s="1" t="s">
        <v>20</v>
      </c>
      <c r="L2641" s="1" t="s">
        <v>36</v>
      </c>
      <c r="M2641" s="1" t="s">
        <v>370</v>
      </c>
      <c r="O2641">
        <f>F2641*120</f>
        <v>1648.8</v>
      </c>
    </row>
    <row r="2642" spans="1:15" x14ac:dyDescent="0.25">
      <c r="A2642" s="1" t="s">
        <v>3426</v>
      </c>
      <c r="B2642" s="2">
        <v>43696</v>
      </c>
      <c r="C2642" s="1" t="s">
        <v>1317</v>
      </c>
      <c r="E2642" s="3">
        <v>488.28</v>
      </c>
      <c r="F2642" s="4">
        <v>488.28</v>
      </c>
      <c r="G2642" s="1">
        <v>2019</v>
      </c>
      <c r="H2642" s="1">
        <v>8</v>
      </c>
      <c r="I2642" s="1" t="s">
        <v>80</v>
      </c>
      <c r="J2642" s="1" t="s">
        <v>81</v>
      </c>
      <c r="K2642" s="1" t="s">
        <v>20</v>
      </c>
      <c r="L2642" s="1" t="s">
        <v>82</v>
      </c>
      <c r="M2642" s="1" t="s">
        <v>83</v>
      </c>
      <c r="O2642">
        <v>22750000</v>
      </c>
    </row>
    <row r="2643" spans="1:15" x14ac:dyDescent="0.25">
      <c r="A2643" s="1" t="s">
        <v>3427</v>
      </c>
      <c r="B2643" s="2">
        <v>43699</v>
      </c>
      <c r="C2643" s="1" t="s">
        <v>3428</v>
      </c>
      <c r="E2643" s="3">
        <v>36.54</v>
      </c>
      <c r="F2643" s="4">
        <v>36.54</v>
      </c>
      <c r="G2643" s="1">
        <v>2019</v>
      </c>
      <c r="H2643" s="1">
        <v>8</v>
      </c>
      <c r="I2643" s="1" t="s">
        <v>86</v>
      </c>
      <c r="J2643" s="1" t="s">
        <v>35</v>
      </c>
      <c r="K2643" s="1" t="s">
        <v>20</v>
      </c>
      <c r="L2643" s="1" t="s">
        <v>87</v>
      </c>
      <c r="M2643" s="1" t="s">
        <v>37</v>
      </c>
    </row>
    <row r="2644" spans="1:15" x14ac:dyDescent="0.25">
      <c r="A2644" s="1" t="s">
        <v>1417</v>
      </c>
      <c r="B2644" s="2">
        <v>43699</v>
      </c>
      <c r="C2644" s="1" t="s">
        <v>85</v>
      </c>
      <c r="E2644" s="3">
        <v>295.95999999999998</v>
      </c>
      <c r="F2644" s="4">
        <v>295.95999999999998</v>
      </c>
      <c r="G2644" s="1">
        <v>2019</v>
      </c>
      <c r="H2644" s="1">
        <v>8</v>
      </c>
      <c r="I2644" s="1" t="s">
        <v>86</v>
      </c>
      <c r="J2644" s="1" t="s">
        <v>41</v>
      </c>
      <c r="K2644" s="1" t="s">
        <v>20</v>
      </c>
      <c r="L2644" s="1" t="s">
        <v>87</v>
      </c>
      <c r="M2644" s="1" t="s">
        <v>43</v>
      </c>
      <c r="O2644">
        <f t="shared" ref="O2644:O2654" si="41">F2644/1.26</f>
        <v>234.88888888888886</v>
      </c>
    </row>
    <row r="2645" spans="1:15" x14ac:dyDescent="0.25">
      <c r="A2645" s="1" t="s">
        <v>1417</v>
      </c>
      <c r="B2645" s="2">
        <v>43699</v>
      </c>
      <c r="C2645" s="1" t="s">
        <v>85</v>
      </c>
      <c r="E2645" s="3">
        <v>291.10000000000002</v>
      </c>
      <c r="F2645" s="4">
        <v>291.10000000000002</v>
      </c>
      <c r="G2645" s="1">
        <v>2019</v>
      </c>
      <c r="H2645" s="1">
        <v>8</v>
      </c>
      <c r="I2645" s="1" t="s">
        <v>86</v>
      </c>
      <c r="J2645" s="1" t="s">
        <v>41</v>
      </c>
      <c r="K2645" s="1" t="s">
        <v>20</v>
      </c>
      <c r="L2645" s="1" t="s">
        <v>87</v>
      </c>
      <c r="M2645" s="1" t="s">
        <v>43</v>
      </c>
      <c r="O2645">
        <f t="shared" si="41"/>
        <v>231.03174603174605</v>
      </c>
    </row>
    <row r="2646" spans="1:15" x14ac:dyDescent="0.25">
      <c r="A2646" s="1" t="s">
        <v>1417</v>
      </c>
      <c r="B2646" s="2">
        <v>43699</v>
      </c>
      <c r="C2646" s="1" t="s">
        <v>85</v>
      </c>
      <c r="E2646" s="3">
        <v>129.44999999999999</v>
      </c>
      <c r="F2646" s="4">
        <v>129.44999999999999</v>
      </c>
      <c r="G2646" s="1">
        <v>2019</v>
      </c>
      <c r="H2646" s="1">
        <v>8</v>
      </c>
      <c r="I2646" s="1" t="s">
        <v>86</v>
      </c>
      <c r="J2646" s="1" t="s">
        <v>41</v>
      </c>
      <c r="K2646" s="1" t="s">
        <v>20</v>
      </c>
      <c r="L2646" s="1" t="s">
        <v>87</v>
      </c>
      <c r="M2646" s="1" t="s">
        <v>43</v>
      </c>
      <c r="O2646">
        <f t="shared" si="41"/>
        <v>102.73809523809523</v>
      </c>
    </row>
    <row r="2647" spans="1:15" x14ac:dyDescent="0.25">
      <c r="A2647" s="1" t="s">
        <v>1417</v>
      </c>
      <c r="B2647" s="2">
        <v>43699</v>
      </c>
      <c r="C2647" s="1" t="s">
        <v>85</v>
      </c>
      <c r="D2647" s="3">
        <v>20</v>
      </c>
      <c r="E2647" s="3">
        <v>142.25</v>
      </c>
      <c r="F2647" s="4">
        <v>118.54</v>
      </c>
      <c r="G2647" s="1">
        <v>2019</v>
      </c>
      <c r="H2647" s="1">
        <v>8</v>
      </c>
      <c r="I2647" s="1" t="s">
        <v>34</v>
      </c>
      <c r="J2647" s="1" t="s">
        <v>41</v>
      </c>
      <c r="K2647" s="1" t="s">
        <v>20</v>
      </c>
      <c r="L2647" s="1" t="s">
        <v>36</v>
      </c>
      <c r="M2647" s="1" t="s">
        <v>43</v>
      </c>
      <c r="O2647">
        <f t="shared" si="41"/>
        <v>94.07936507936509</v>
      </c>
    </row>
    <row r="2648" spans="1:15" x14ac:dyDescent="0.25">
      <c r="A2648" s="1" t="s">
        <v>1417</v>
      </c>
      <c r="B2648" s="2">
        <v>43699</v>
      </c>
      <c r="C2648" s="1" t="s">
        <v>85</v>
      </c>
      <c r="D2648" s="3">
        <v>20</v>
      </c>
      <c r="E2648" s="3">
        <v>131.05000000000001</v>
      </c>
      <c r="F2648" s="4">
        <v>109.21</v>
      </c>
      <c r="G2648" s="1">
        <v>2019</v>
      </c>
      <c r="H2648" s="1">
        <v>8</v>
      </c>
      <c r="I2648" s="1" t="s">
        <v>34</v>
      </c>
      <c r="J2648" s="1" t="s">
        <v>41</v>
      </c>
      <c r="K2648" s="1" t="s">
        <v>20</v>
      </c>
      <c r="L2648" s="1" t="s">
        <v>36</v>
      </c>
      <c r="M2648" s="1" t="s">
        <v>43</v>
      </c>
      <c r="O2648">
        <f t="shared" si="41"/>
        <v>86.674603174603163</v>
      </c>
    </row>
    <row r="2649" spans="1:15" x14ac:dyDescent="0.25">
      <c r="A2649" s="1" t="s">
        <v>1417</v>
      </c>
      <c r="B2649" s="2">
        <v>43699</v>
      </c>
      <c r="C2649" s="1" t="s">
        <v>85</v>
      </c>
      <c r="E2649" s="3">
        <v>94.41</v>
      </c>
      <c r="F2649" s="4">
        <v>94.41</v>
      </c>
      <c r="G2649" s="1">
        <v>2019</v>
      </c>
      <c r="H2649" s="1">
        <v>8</v>
      </c>
      <c r="I2649" s="1" t="s">
        <v>86</v>
      </c>
      <c r="J2649" s="1" t="s">
        <v>41</v>
      </c>
      <c r="K2649" s="1" t="s">
        <v>20</v>
      </c>
      <c r="L2649" s="1" t="s">
        <v>87</v>
      </c>
      <c r="M2649" s="1" t="s">
        <v>43</v>
      </c>
      <c r="O2649">
        <f t="shared" si="41"/>
        <v>74.928571428571431</v>
      </c>
    </row>
    <row r="2650" spans="1:15" x14ac:dyDescent="0.25">
      <c r="A2650" s="1" t="s">
        <v>1417</v>
      </c>
      <c r="B2650" s="2">
        <v>43699</v>
      </c>
      <c r="C2650" s="1" t="s">
        <v>85</v>
      </c>
      <c r="E2650" s="3">
        <v>79.5</v>
      </c>
      <c r="F2650" s="4">
        <v>79.5</v>
      </c>
      <c r="G2650" s="1">
        <v>2019</v>
      </c>
      <c r="H2650" s="1">
        <v>8</v>
      </c>
      <c r="I2650" s="1" t="s">
        <v>86</v>
      </c>
      <c r="J2650" s="1" t="s">
        <v>41</v>
      </c>
      <c r="K2650" s="1" t="s">
        <v>20</v>
      </c>
      <c r="L2650" s="1" t="s">
        <v>87</v>
      </c>
      <c r="M2650" s="1" t="s">
        <v>43</v>
      </c>
      <c r="O2650">
        <f t="shared" si="41"/>
        <v>63.095238095238095</v>
      </c>
    </row>
    <row r="2651" spans="1:15" x14ac:dyDescent="0.25">
      <c r="A2651" s="1" t="s">
        <v>1417</v>
      </c>
      <c r="B2651" s="2">
        <v>43699</v>
      </c>
      <c r="C2651" s="1" t="s">
        <v>85</v>
      </c>
      <c r="D2651" s="3">
        <v>20</v>
      </c>
      <c r="E2651" s="3">
        <v>75</v>
      </c>
      <c r="F2651" s="4">
        <v>62.5</v>
      </c>
      <c r="G2651" s="1">
        <v>2019</v>
      </c>
      <c r="H2651" s="1">
        <v>8</v>
      </c>
      <c r="I2651" s="1" t="s">
        <v>56</v>
      </c>
      <c r="J2651" s="1" t="s">
        <v>41</v>
      </c>
      <c r="K2651" s="1" t="s">
        <v>20</v>
      </c>
      <c r="L2651" s="1" t="s">
        <v>57</v>
      </c>
      <c r="M2651" s="1" t="s">
        <v>43</v>
      </c>
      <c r="O2651">
        <f t="shared" si="41"/>
        <v>49.603174603174601</v>
      </c>
    </row>
    <row r="2652" spans="1:15" x14ac:dyDescent="0.25">
      <c r="A2652" s="1" t="s">
        <v>1417</v>
      </c>
      <c r="B2652" s="2">
        <v>43699</v>
      </c>
      <c r="C2652" s="1" t="s">
        <v>85</v>
      </c>
      <c r="E2652" s="3">
        <v>60</v>
      </c>
      <c r="F2652" s="4">
        <v>60</v>
      </c>
      <c r="G2652" s="1">
        <v>2019</v>
      </c>
      <c r="H2652" s="1">
        <v>8</v>
      </c>
      <c r="I2652" s="1" t="s">
        <v>86</v>
      </c>
      <c r="J2652" s="1" t="s">
        <v>41</v>
      </c>
      <c r="K2652" s="1" t="s">
        <v>20</v>
      </c>
      <c r="L2652" s="1" t="s">
        <v>87</v>
      </c>
      <c r="M2652" s="1" t="s">
        <v>43</v>
      </c>
      <c r="O2652">
        <f t="shared" si="41"/>
        <v>47.61904761904762</v>
      </c>
    </row>
    <row r="2653" spans="1:15" x14ac:dyDescent="0.25">
      <c r="A2653" s="1" t="s">
        <v>1417</v>
      </c>
      <c r="B2653" s="2">
        <v>43699</v>
      </c>
      <c r="C2653" s="1" t="s">
        <v>85</v>
      </c>
      <c r="E2653" s="3">
        <v>49.6</v>
      </c>
      <c r="F2653" s="4">
        <v>49.6</v>
      </c>
      <c r="G2653" s="1">
        <v>2019</v>
      </c>
      <c r="H2653" s="1">
        <v>8</v>
      </c>
      <c r="I2653" s="1" t="s">
        <v>86</v>
      </c>
      <c r="J2653" s="1" t="s">
        <v>41</v>
      </c>
      <c r="K2653" s="1" t="s">
        <v>20</v>
      </c>
      <c r="L2653" s="1" t="s">
        <v>87</v>
      </c>
      <c r="M2653" s="1" t="s">
        <v>43</v>
      </c>
      <c r="O2653">
        <f t="shared" si="41"/>
        <v>39.365079365079367</v>
      </c>
    </row>
    <row r="2654" spans="1:15" x14ac:dyDescent="0.25">
      <c r="A2654" s="1" t="s">
        <v>1417</v>
      </c>
      <c r="B2654" s="2">
        <v>43699</v>
      </c>
      <c r="C2654" s="1" t="s">
        <v>85</v>
      </c>
      <c r="E2654" s="3">
        <v>26</v>
      </c>
      <c r="F2654" s="4">
        <v>26</v>
      </c>
      <c r="G2654" s="1">
        <v>2019</v>
      </c>
      <c r="H2654" s="1">
        <v>8</v>
      </c>
      <c r="I2654" s="1" t="s">
        <v>86</v>
      </c>
      <c r="J2654" s="1" t="s">
        <v>41</v>
      </c>
      <c r="K2654" s="1" t="s">
        <v>20</v>
      </c>
      <c r="L2654" s="1" t="s">
        <v>87</v>
      </c>
      <c r="M2654" s="1" t="s">
        <v>43</v>
      </c>
      <c r="O2654">
        <f t="shared" si="41"/>
        <v>20.634920634920636</v>
      </c>
    </row>
    <row r="2655" spans="1:15" x14ac:dyDescent="0.25">
      <c r="A2655" s="1" t="s">
        <v>3429</v>
      </c>
      <c r="B2655" s="2">
        <v>43699</v>
      </c>
      <c r="C2655" s="1" t="s">
        <v>3430</v>
      </c>
      <c r="E2655" s="3">
        <v>15.55</v>
      </c>
      <c r="F2655" s="4">
        <v>15.55</v>
      </c>
      <c r="G2655" s="1">
        <v>2019</v>
      </c>
      <c r="H2655" s="1">
        <v>8</v>
      </c>
      <c r="I2655" s="1" t="s">
        <v>86</v>
      </c>
      <c r="J2655" s="1" t="s">
        <v>35</v>
      </c>
      <c r="K2655" s="1" t="s">
        <v>20</v>
      </c>
      <c r="L2655" s="1" t="s">
        <v>87</v>
      </c>
      <c r="M2655" s="1" t="s">
        <v>37</v>
      </c>
    </row>
    <row r="2656" spans="1:15" x14ac:dyDescent="0.25">
      <c r="A2656" s="1" t="s">
        <v>3431</v>
      </c>
      <c r="B2656" s="2">
        <v>43699</v>
      </c>
      <c r="C2656" s="1" t="s">
        <v>3432</v>
      </c>
      <c r="E2656" s="3">
        <v>26.87</v>
      </c>
      <c r="F2656" s="4">
        <v>26.87</v>
      </c>
      <c r="G2656" s="1">
        <v>2019</v>
      </c>
      <c r="H2656" s="1">
        <v>8</v>
      </c>
      <c r="I2656" s="1" t="s">
        <v>219</v>
      </c>
      <c r="J2656" s="1" t="s">
        <v>35</v>
      </c>
      <c r="K2656" s="1" t="s">
        <v>20</v>
      </c>
      <c r="L2656" s="1" t="s">
        <v>220</v>
      </c>
      <c r="M2656" s="1" t="s">
        <v>37</v>
      </c>
    </row>
    <row r="2657" spans="1:15" x14ac:dyDescent="0.25">
      <c r="A2657" s="1" t="s">
        <v>3433</v>
      </c>
      <c r="B2657" s="2">
        <v>43699</v>
      </c>
      <c r="C2657" s="1" t="s">
        <v>3434</v>
      </c>
      <c r="D2657" s="3">
        <v>20</v>
      </c>
      <c r="E2657" s="3">
        <v>11.76</v>
      </c>
      <c r="F2657" s="4">
        <v>9.8000000000000007</v>
      </c>
      <c r="G2657" s="1">
        <v>2019</v>
      </c>
      <c r="H2657" s="1">
        <v>8</v>
      </c>
      <c r="I2657" s="1" t="s">
        <v>34</v>
      </c>
      <c r="J2657" s="1" t="s">
        <v>35</v>
      </c>
      <c r="K2657" s="1" t="s">
        <v>20</v>
      </c>
      <c r="L2657" s="1" t="s">
        <v>36</v>
      </c>
      <c r="M2657" s="1" t="s">
        <v>37</v>
      </c>
    </row>
    <row r="2658" spans="1:15" x14ac:dyDescent="0.25">
      <c r="A2658" s="1" t="s">
        <v>3435</v>
      </c>
      <c r="B2658" s="2">
        <v>43699</v>
      </c>
      <c r="C2658" s="1" t="s">
        <v>3436</v>
      </c>
      <c r="E2658" s="3">
        <v>80.290000000000006</v>
      </c>
      <c r="F2658" s="4">
        <v>80.290000000000006</v>
      </c>
      <c r="G2658" s="1">
        <v>2019</v>
      </c>
      <c r="H2658" s="1">
        <v>8</v>
      </c>
      <c r="I2658" s="1" t="s">
        <v>86</v>
      </c>
      <c r="J2658" s="1" t="s">
        <v>378</v>
      </c>
      <c r="K2658" s="1" t="s">
        <v>20</v>
      </c>
      <c r="L2658" s="1" t="s">
        <v>87</v>
      </c>
      <c r="M2658" s="1" t="s">
        <v>379</v>
      </c>
    </row>
    <row r="2659" spans="1:15" x14ac:dyDescent="0.25">
      <c r="A2659" s="1" t="s">
        <v>3437</v>
      </c>
      <c r="B2659" s="2">
        <v>43699</v>
      </c>
      <c r="C2659" s="1" t="s">
        <v>1232</v>
      </c>
      <c r="E2659" s="3">
        <v>153.6</v>
      </c>
      <c r="F2659" s="4">
        <v>153.6</v>
      </c>
      <c r="G2659" s="1">
        <v>2019</v>
      </c>
      <c r="H2659" s="1">
        <v>8</v>
      </c>
      <c r="I2659" s="1" t="s">
        <v>345</v>
      </c>
      <c r="J2659" s="1" t="s">
        <v>35</v>
      </c>
      <c r="K2659" s="1" t="s">
        <v>20</v>
      </c>
      <c r="L2659" s="1" t="s">
        <v>346</v>
      </c>
      <c r="M2659" s="1" t="s">
        <v>37</v>
      </c>
      <c r="O2659">
        <f>F2659*5.3</f>
        <v>814.07999999999993</v>
      </c>
    </row>
    <row r="2660" spans="1:15" x14ac:dyDescent="0.25">
      <c r="A2660" s="1" t="s">
        <v>3438</v>
      </c>
      <c r="B2660" s="2">
        <v>43699</v>
      </c>
      <c r="C2660" s="1" t="s">
        <v>3439</v>
      </c>
      <c r="E2660" s="3">
        <v>64.86</v>
      </c>
      <c r="F2660" s="4">
        <v>64.86</v>
      </c>
      <c r="G2660" s="1">
        <v>2019</v>
      </c>
      <c r="H2660" s="1">
        <v>8</v>
      </c>
      <c r="I2660" s="1" t="s">
        <v>219</v>
      </c>
      <c r="J2660" s="1" t="s">
        <v>35</v>
      </c>
      <c r="K2660" s="1" t="s">
        <v>20</v>
      </c>
      <c r="L2660" s="1" t="s">
        <v>220</v>
      </c>
      <c r="M2660" s="1" t="s">
        <v>37</v>
      </c>
    </row>
    <row r="2661" spans="1:15" x14ac:dyDescent="0.25">
      <c r="A2661" s="1" t="s">
        <v>3440</v>
      </c>
      <c r="B2661" s="2">
        <v>43699</v>
      </c>
      <c r="C2661" s="1" t="s">
        <v>3441</v>
      </c>
      <c r="E2661" s="3">
        <v>42.04</v>
      </c>
      <c r="F2661" s="4">
        <v>42.04</v>
      </c>
      <c r="G2661" s="1">
        <v>2019</v>
      </c>
      <c r="H2661" s="1">
        <v>8</v>
      </c>
      <c r="I2661" s="1" t="s">
        <v>86</v>
      </c>
      <c r="J2661" s="1" t="s">
        <v>378</v>
      </c>
      <c r="K2661" s="1" t="s">
        <v>20</v>
      </c>
      <c r="L2661" s="1" t="s">
        <v>87</v>
      </c>
      <c r="M2661" s="1" t="s">
        <v>379</v>
      </c>
    </row>
    <row r="2662" spans="1:15" x14ac:dyDescent="0.25">
      <c r="A2662" s="1" t="s">
        <v>3442</v>
      </c>
      <c r="B2662" s="2">
        <v>43699</v>
      </c>
      <c r="C2662" s="1" t="s">
        <v>2236</v>
      </c>
      <c r="E2662" s="3">
        <v>23.29</v>
      </c>
      <c r="F2662" s="4">
        <v>23.29</v>
      </c>
      <c r="G2662" s="1">
        <v>2019</v>
      </c>
      <c r="H2662" s="1">
        <v>8</v>
      </c>
      <c r="I2662" s="1" t="s">
        <v>86</v>
      </c>
      <c r="J2662" s="1" t="s">
        <v>378</v>
      </c>
      <c r="K2662" s="1" t="s">
        <v>20</v>
      </c>
      <c r="L2662" s="1" t="s">
        <v>87</v>
      </c>
      <c r="M2662" s="1" t="s">
        <v>379</v>
      </c>
    </row>
    <row r="2663" spans="1:15" x14ac:dyDescent="0.25">
      <c r="A2663" s="1" t="s">
        <v>3443</v>
      </c>
      <c r="B2663" s="2">
        <v>43699</v>
      </c>
      <c r="C2663" s="1" t="s">
        <v>3444</v>
      </c>
      <c r="E2663" s="3">
        <v>108.31</v>
      </c>
      <c r="F2663" s="4">
        <v>108.31</v>
      </c>
      <c r="G2663" s="1">
        <v>2019</v>
      </c>
      <c r="H2663" s="1">
        <v>8</v>
      </c>
      <c r="I2663" s="1" t="s">
        <v>345</v>
      </c>
      <c r="J2663" s="1" t="s">
        <v>35</v>
      </c>
      <c r="K2663" s="1" t="s">
        <v>20</v>
      </c>
      <c r="L2663" s="1" t="s">
        <v>346</v>
      </c>
      <c r="M2663" s="1" t="s">
        <v>37</v>
      </c>
    </row>
    <row r="2664" spans="1:15" x14ac:dyDescent="0.25">
      <c r="A2664" s="1" t="s">
        <v>3445</v>
      </c>
      <c r="B2664" s="2">
        <v>43699</v>
      </c>
      <c r="C2664" s="1" t="s">
        <v>3446</v>
      </c>
      <c r="E2664" s="3">
        <v>61.45</v>
      </c>
      <c r="F2664" s="4">
        <v>61.45</v>
      </c>
      <c r="G2664" s="1">
        <v>2019</v>
      </c>
      <c r="H2664" s="1">
        <v>8</v>
      </c>
      <c r="I2664" s="1" t="s">
        <v>345</v>
      </c>
      <c r="J2664" s="1" t="s">
        <v>35</v>
      </c>
      <c r="K2664" s="1" t="s">
        <v>20</v>
      </c>
      <c r="L2664" s="1" t="s">
        <v>346</v>
      </c>
      <c r="M2664" s="1" t="s">
        <v>37</v>
      </c>
    </row>
    <row r="2665" spans="1:15" x14ac:dyDescent="0.25">
      <c r="A2665" s="1" t="s">
        <v>1415</v>
      </c>
      <c r="B2665" s="2">
        <v>43699</v>
      </c>
      <c r="C2665" s="1" t="s">
        <v>3447</v>
      </c>
      <c r="E2665" s="3">
        <v>13.26</v>
      </c>
      <c r="F2665" s="4">
        <v>13.26</v>
      </c>
      <c r="G2665" s="1">
        <v>2019</v>
      </c>
      <c r="H2665" s="1">
        <v>8</v>
      </c>
      <c r="I2665" s="1" t="s">
        <v>86</v>
      </c>
      <c r="J2665" s="1" t="s">
        <v>35</v>
      </c>
      <c r="K2665" s="1" t="s">
        <v>20</v>
      </c>
      <c r="L2665" s="1" t="s">
        <v>87</v>
      </c>
      <c r="M2665" s="1" t="s">
        <v>37</v>
      </c>
    </row>
    <row r="2666" spans="1:15" x14ac:dyDescent="0.25">
      <c r="A2666" s="1" t="s">
        <v>3448</v>
      </c>
      <c r="B2666" s="2">
        <v>43699</v>
      </c>
      <c r="C2666" s="1" t="s">
        <v>3449</v>
      </c>
      <c r="D2666" s="3">
        <v>20</v>
      </c>
      <c r="E2666" s="3">
        <v>68.58</v>
      </c>
      <c r="F2666" s="4">
        <v>57.15</v>
      </c>
      <c r="G2666" s="1">
        <v>2019</v>
      </c>
      <c r="H2666" s="1">
        <v>8</v>
      </c>
      <c r="I2666" s="1" t="s">
        <v>34</v>
      </c>
      <c r="J2666" s="1" t="s">
        <v>35</v>
      </c>
      <c r="K2666" s="1" t="s">
        <v>20</v>
      </c>
      <c r="L2666" s="1" t="s">
        <v>36</v>
      </c>
      <c r="M2666" s="1" t="s">
        <v>37</v>
      </c>
    </row>
    <row r="2667" spans="1:15" x14ac:dyDescent="0.25">
      <c r="A2667" s="1" t="s">
        <v>3450</v>
      </c>
      <c r="B2667" s="2">
        <v>43699</v>
      </c>
      <c r="C2667" s="1" t="s">
        <v>7928</v>
      </c>
      <c r="D2667" s="3">
        <v>20</v>
      </c>
      <c r="E2667" s="3">
        <v>120</v>
      </c>
      <c r="F2667" s="4">
        <v>100</v>
      </c>
      <c r="G2667" s="1">
        <v>2019</v>
      </c>
      <c r="H2667" s="1">
        <v>8</v>
      </c>
      <c r="I2667" s="1" t="s">
        <v>111</v>
      </c>
      <c r="J2667" s="1" t="s">
        <v>98</v>
      </c>
      <c r="K2667" s="1" t="s">
        <v>20</v>
      </c>
      <c r="L2667" s="1" t="s">
        <v>112</v>
      </c>
      <c r="M2667" s="1" t="s">
        <v>100</v>
      </c>
    </row>
    <row r="2668" spans="1:15" x14ac:dyDescent="0.25">
      <c r="A2668" s="1" t="s">
        <v>3450</v>
      </c>
      <c r="B2668" s="2">
        <v>43699</v>
      </c>
      <c r="C2668" s="1" t="s">
        <v>7928</v>
      </c>
      <c r="E2668" s="3">
        <v>120</v>
      </c>
      <c r="F2668" s="4">
        <v>120</v>
      </c>
      <c r="G2668" s="1">
        <v>2019</v>
      </c>
      <c r="H2668" s="1">
        <v>8</v>
      </c>
      <c r="I2668" s="1" t="s">
        <v>111</v>
      </c>
      <c r="J2668" s="1" t="s">
        <v>98</v>
      </c>
      <c r="K2668" s="1" t="s">
        <v>20</v>
      </c>
      <c r="L2668" s="1" t="s">
        <v>112</v>
      </c>
      <c r="M2668" s="1" t="s">
        <v>100</v>
      </c>
    </row>
    <row r="2669" spans="1:15" x14ac:dyDescent="0.25">
      <c r="A2669" s="1" t="s">
        <v>3451</v>
      </c>
      <c r="B2669" s="2">
        <v>43699</v>
      </c>
      <c r="C2669" s="1" t="s">
        <v>3452</v>
      </c>
      <c r="E2669" s="3">
        <v>41.08</v>
      </c>
      <c r="F2669" s="4">
        <v>41.08</v>
      </c>
      <c r="G2669" s="1">
        <v>2019</v>
      </c>
      <c r="H2669" s="1">
        <v>8</v>
      </c>
      <c r="I2669" s="1" t="s">
        <v>86</v>
      </c>
      <c r="J2669" s="1" t="s">
        <v>35</v>
      </c>
      <c r="K2669" s="1" t="s">
        <v>20</v>
      </c>
      <c r="L2669" s="1" t="s">
        <v>87</v>
      </c>
      <c r="M2669" s="1" t="s">
        <v>37</v>
      </c>
    </row>
    <row r="2670" spans="1:15" x14ac:dyDescent="0.25">
      <c r="A2670" s="1" t="s">
        <v>3453</v>
      </c>
      <c r="B2670" s="2">
        <v>43699</v>
      </c>
      <c r="C2670" s="1" t="s">
        <v>3454</v>
      </c>
      <c r="E2670" s="3">
        <v>35.81</v>
      </c>
      <c r="F2670" s="4">
        <v>35.81</v>
      </c>
      <c r="G2670" s="1">
        <v>2019</v>
      </c>
      <c r="H2670" s="1">
        <v>8</v>
      </c>
      <c r="I2670" s="1" t="s">
        <v>86</v>
      </c>
      <c r="J2670" s="1" t="s">
        <v>35</v>
      </c>
      <c r="K2670" s="1" t="s">
        <v>20</v>
      </c>
      <c r="L2670" s="1" t="s">
        <v>87</v>
      </c>
      <c r="M2670" s="1" t="s">
        <v>37</v>
      </c>
    </row>
    <row r="2671" spans="1:15" x14ac:dyDescent="0.25">
      <c r="A2671" s="1" t="s">
        <v>3455</v>
      </c>
      <c r="B2671" s="2">
        <v>43699</v>
      </c>
      <c r="C2671" s="1" t="s">
        <v>3456</v>
      </c>
      <c r="D2671" s="3">
        <v>20</v>
      </c>
      <c r="E2671" s="3">
        <v>30.78</v>
      </c>
      <c r="F2671" s="4">
        <v>25.65</v>
      </c>
      <c r="G2671" s="1">
        <v>2019</v>
      </c>
      <c r="H2671" s="1">
        <v>8</v>
      </c>
      <c r="I2671" s="1" t="s">
        <v>34</v>
      </c>
      <c r="J2671" s="1" t="s">
        <v>35</v>
      </c>
      <c r="K2671" s="1" t="s">
        <v>20</v>
      </c>
      <c r="L2671" s="1" t="s">
        <v>36</v>
      </c>
      <c r="M2671" s="1" t="s">
        <v>37</v>
      </c>
    </row>
    <row r="2672" spans="1:15" x14ac:dyDescent="0.25">
      <c r="A2672" s="1" t="s">
        <v>3457</v>
      </c>
      <c r="B2672" s="2">
        <v>43699</v>
      </c>
      <c r="C2672" s="1" t="s">
        <v>3458</v>
      </c>
      <c r="E2672" s="3">
        <v>136.19</v>
      </c>
      <c r="F2672" s="4">
        <v>136.19</v>
      </c>
      <c r="G2672" s="1">
        <v>2019</v>
      </c>
      <c r="H2672" s="1">
        <v>8</v>
      </c>
      <c r="I2672" s="1" t="s">
        <v>97</v>
      </c>
      <c r="J2672" s="1" t="s">
        <v>35</v>
      </c>
      <c r="K2672" s="1" t="s">
        <v>20</v>
      </c>
      <c r="L2672" s="1" t="s">
        <v>99</v>
      </c>
      <c r="M2672" s="1" t="s">
        <v>37</v>
      </c>
    </row>
    <row r="2673" spans="1:15" x14ac:dyDescent="0.25">
      <c r="A2673" s="1" t="s">
        <v>1370</v>
      </c>
      <c r="B2673" s="2">
        <v>43699</v>
      </c>
      <c r="C2673" s="1" t="s">
        <v>3459</v>
      </c>
      <c r="E2673" s="3">
        <v>91.2</v>
      </c>
      <c r="F2673" s="4">
        <v>91.2</v>
      </c>
      <c r="G2673" s="1">
        <v>2019</v>
      </c>
      <c r="H2673" s="1">
        <v>8</v>
      </c>
      <c r="I2673" s="1" t="s">
        <v>111</v>
      </c>
      <c r="J2673" s="1" t="s">
        <v>98</v>
      </c>
      <c r="K2673" s="1" t="s">
        <v>20</v>
      </c>
      <c r="L2673" s="1" t="s">
        <v>112</v>
      </c>
      <c r="M2673" s="1" t="s">
        <v>100</v>
      </c>
      <c r="O2673">
        <f>F2673*178</f>
        <v>16233.6</v>
      </c>
    </row>
    <row r="2674" spans="1:15" x14ac:dyDescent="0.25">
      <c r="A2674" s="1" t="s">
        <v>1370</v>
      </c>
      <c r="B2674" s="2">
        <v>43699</v>
      </c>
      <c r="C2674" s="1" t="s">
        <v>3459</v>
      </c>
      <c r="D2674" s="3">
        <v>20</v>
      </c>
      <c r="E2674" s="3">
        <v>91.2</v>
      </c>
      <c r="F2674" s="4">
        <v>76</v>
      </c>
      <c r="G2674" s="1">
        <v>2019</v>
      </c>
      <c r="H2674" s="1">
        <v>8</v>
      </c>
      <c r="I2674" s="1" t="s">
        <v>111</v>
      </c>
      <c r="J2674" s="1" t="s">
        <v>98</v>
      </c>
      <c r="K2674" s="1" t="s">
        <v>20</v>
      </c>
      <c r="L2674" s="1" t="s">
        <v>112</v>
      </c>
      <c r="M2674" s="1" t="s">
        <v>100</v>
      </c>
      <c r="O2674">
        <f>F2674*178</f>
        <v>13528</v>
      </c>
    </row>
    <row r="2675" spans="1:15" x14ac:dyDescent="0.25">
      <c r="A2675" s="1" t="s">
        <v>3460</v>
      </c>
      <c r="B2675" s="2">
        <v>43699</v>
      </c>
      <c r="C2675" s="1" t="s">
        <v>3461</v>
      </c>
      <c r="D2675" s="3">
        <v>20</v>
      </c>
      <c r="E2675" s="3">
        <v>10.43</v>
      </c>
      <c r="F2675" s="4">
        <v>8.69</v>
      </c>
      <c r="G2675" s="1">
        <v>2019</v>
      </c>
      <c r="H2675" s="1">
        <v>8</v>
      </c>
      <c r="I2675" s="1" t="s">
        <v>34</v>
      </c>
      <c r="J2675" s="1" t="s">
        <v>35</v>
      </c>
      <c r="K2675" s="1" t="s">
        <v>20</v>
      </c>
      <c r="L2675" s="1" t="s">
        <v>36</v>
      </c>
      <c r="M2675" s="1" t="s">
        <v>37</v>
      </c>
    </row>
    <row r="2676" spans="1:15" x14ac:dyDescent="0.25">
      <c r="A2676" s="1" t="s">
        <v>3462</v>
      </c>
      <c r="B2676" s="2">
        <v>43699</v>
      </c>
      <c r="C2676" s="1" t="s">
        <v>3463</v>
      </c>
      <c r="E2676" s="3">
        <v>47.44</v>
      </c>
      <c r="F2676" s="4">
        <v>47.44</v>
      </c>
      <c r="G2676" s="1">
        <v>2019</v>
      </c>
      <c r="H2676" s="1">
        <v>8</v>
      </c>
      <c r="I2676" s="1" t="s">
        <v>704</v>
      </c>
      <c r="J2676" s="1" t="s">
        <v>212</v>
      </c>
      <c r="K2676" s="1" t="s">
        <v>20</v>
      </c>
      <c r="L2676" s="1" t="s">
        <v>705</v>
      </c>
      <c r="M2676" s="1" t="s">
        <v>214</v>
      </c>
      <c r="O2676">
        <f>F2676*400</f>
        <v>18976</v>
      </c>
    </row>
    <row r="2677" spans="1:15" x14ac:dyDescent="0.25">
      <c r="A2677" s="1" t="s">
        <v>3464</v>
      </c>
      <c r="B2677" s="2">
        <v>43699</v>
      </c>
      <c r="C2677" s="1" t="s">
        <v>3465</v>
      </c>
      <c r="E2677" s="3">
        <v>27.35</v>
      </c>
      <c r="F2677" s="4">
        <v>27.35</v>
      </c>
      <c r="G2677" s="1">
        <v>2019</v>
      </c>
      <c r="H2677" s="1">
        <v>8</v>
      </c>
      <c r="I2677" s="1" t="s">
        <v>86</v>
      </c>
      <c r="J2677" s="1" t="s">
        <v>35</v>
      </c>
      <c r="K2677" s="1" t="s">
        <v>20</v>
      </c>
      <c r="L2677" s="1" t="s">
        <v>87</v>
      </c>
      <c r="M2677" s="1" t="s">
        <v>37</v>
      </c>
    </row>
    <row r="2678" spans="1:15" x14ac:dyDescent="0.25">
      <c r="A2678" s="1" t="s">
        <v>1417</v>
      </c>
      <c r="B2678" s="2">
        <v>43699</v>
      </c>
      <c r="C2678" s="1" t="s">
        <v>59</v>
      </c>
      <c r="D2678" s="3">
        <v>20</v>
      </c>
      <c r="E2678" s="3">
        <v>13.13</v>
      </c>
      <c r="F2678" s="4">
        <v>10.94</v>
      </c>
      <c r="G2678" s="1">
        <v>2019</v>
      </c>
      <c r="H2678" s="1">
        <v>8</v>
      </c>
      <c r="I2678" s="1" t="s">
        <v>56</v>
      </c>
      <c r="J2678" s="1" t="s">
        <v>41</v>
      </c>
      <c r="K2678" s="1" t="s">
        <v>20</v>
      </c>
      <c r="L2678" s="1" t="s">
        <v>57</v>
      </c>
      <c r="M2678" s="1" t="s">
        <v>43</v>
      </c>
    </row>
    <row r="2679" spans="1:15" x14ac:dyDescent="0.25">
      <c r="A2679" s="1" t="s">
        <v>1417</v>
      </c>
      <c r="B2679" s="2">
        <v>43699</v>
      </c>
      <c r="C2679" s="1" t="s">
        <v>59</v>
      </c>
      <c r="E2679" s="3">
        <v>31.51</v>
      </c>
      <c r="F2679" s="4">
        <v>31.51</v>
      </c>
      <c r="G2679" s="1">
        <v>2019</v>
      </c>
      <c r="H2679" s="1">
        <v>8</v>
      </c>
      <c r="I2679" s="1" t="s">
        <v>312</v>
      </c>
      <c r="J2679" s="1" t="s">
        <v>41</v>
      </c>
      <c r="K2679" s="1" t="s">
        <v>20</v>
      </c>
      <c r="L2679" s="1" t="s">
        <v>313</v>
      </c>
      <c r="M2679" s="1" t="s">
        <v>43</v>
      </c>
    </row>
    <row r="2680" spans="1:15" x14ac:dyDescent="0.25">
      <c r="A2680" s="1" t="s">
        <v>1417</v>
      </c>
      <c r="B2680" s="2">
        <v>43699</v>
      </c>
      <c r="C2680" s="1" t="s">
        <v>59</v>
      </c>
      <c r="E2680" s="3">
        <v>60.62</v>
      </c>
      <c r="F2680" s="4">
        <v>60.62</v>
      </c>
      <c r="G2680" s="1">
        <v>2019</v>
      </c>
      <c r="H2680" s="1">
        <v>8</v>
      </c>
      <c r="I2680" s="1" t="s">
        <v>86</v>
      </c>
      <c r="J2680" s="1" t="s">
        <v>41</v>
      </c>
      <c r="K2680" s="1" t="s">
        <v>20</v>
      </c>
      <c r="L2680" s="1" t="s">
        <v>87</v>
      </c>
      <c r="M2680" s="1" t="s">
        <v>43</v>
      </c>
    </row>
    <row r="2681" spans="1:15" x14ac:dyDescent="0.25">
      <c r="A2681" s="1" t="s">
        <v>3466</v>
      </c>
      <c r="B2681" s="2">
        <v>43699</v>
      </c>
      <c r="C2681" s="1" t="s">
        <v>3467</v>
      </c>
      <c r="E2681" s="3">
        <v>80.900000000000006</v>
      </c>
      <c r="F2681" s="4">
        <v>80.900000000000006</v>
      </c>
      <c r="G2681" s="1">
        <v>2019</v>
      </c>
      <c r="H2681" s="1">
        <v>8</v>
      </c>
      <c r="I2681" s="1" t="s">
        <v>86</v>
      </c>
      <c r="J2681" s="1" t="s">
        <v>378</v>
      </c>
      <c r="K2681" s="1" t="s">
        <v>20</v>
      </c>
      <c r="L2681" s="1" t="s">
        <v>87</v>
      </c>
      <c r="M2681" s="1" t="s">
        <v>379</v>
      </c>
    </row>
    <row r="2682" spans="1:15" x14ac:dyDescent="0.25">
      <c r="A2682" s="1" t="s">
        <v>3433</v>
      </c>
      <c r="B2682" s="2">
        <v>43699</v>
      </c>
      <c r="C2682" s="1" t="s">
        <v>3468</v>
      </c>
      <c r="D2682" s="3">
        <v>20</v>
      </c>
      <c r="E2682" s="3">
        <v>11</v>
      </c>
      <c r="F2682" s="4">
        <v>9.17</v>
      </c>
      <c r="G2682" s="1">
        <v>2019</v>
      </c>
      <c r="H2682" s="1">
        <v>8</v>
      </c>
      <c r="I2682" s="1" t="s">
        <v>34</v>
      </c>
      <c r="J2682" s="1" t="s">
        <v>98</v>
      </c>
      <c r="K2682" s="1" t="s">
        <v>20</v>
      </c>
      <c r="L2682" s="1" t="s">
        <v>36</v>
      </c>
      <c r="M2682" s="1" t="s">
        <v>100</v>
      </c>
    </row>
    <row r="2683" spans="1:15" x14ac:dyDescent="0.25">
      <c r="A2683" s="1" t="s">
        <v>3469</v>
      </c>
      <c r="B2683" s="2">
        <v>43699</v>
      </c>
      <c r="C2683" s="1" t="s">
        <v>3470</v>
      </c>
      <c r="E2683" s="3">
        <v>1001.28</v>
      </c>
      <c r="F2683" s="4">
        <v>1001.28</v>
      </c>
      <c r="G2683" s="1">
        <v>2019</v>
      </c>
      <c r="H2683" s="1">
        <v>8</v>
      </c>
      <c r="I2683" s="1" t="s">
        <v>219</v>
      </c>
      <c r="J2683" s="1" t="s">
        <v>212</v>
      </c>
      <c r="K2683" s="1" t="s">
        <v>20</v>
      </c>
      <c r="L2683" s="1" t="s">
        <v>220</v>
      </c>
      <c r="M2683" s="1" t="s">
        <v>214</v>
      </c>
      <c r="O2683">
        <f>E2683*178</f>
        <v>178227.84</v>
      </c>
    </row>
    <row r="2684" spans="1:15" x14ac:dyDescent="0.25">
      <c r="A2684" s="1" t="s">
        <v>3471</v>
      </c>
      <c r="B2684" s="2">
        <v>43700</v>
      </c>
      <c r="C2684" s="1" t="s">
        <v>85</v>
      </c>
      <c r="D2684" s="3">
        <v>20</v>
      </c>
      <c r="E2684" s="3">
        <v>74.27</v>
      </c>
      <c r="F2684" s="4">
        <v>61.89</v>
      </c>
      <c r="G2684" s="1">
        <v>2019</v>
      </c>
      <c r="H2684" s="1">
        <v>8</v>
      </c>
      <c r="I2684" s="1" t="s">
        <v>70</v>
      </c>
      <c r="J2684" s="1" t="s">
        <v>41</v>
      </c>
      <c r="K2684" s="1" t="s">
        <v>20</v>
      </c>
      <c r="L2684" s="1" t="s">
        <v>71</v>
      </c>
      <c r="M2684" s="1" t="s">
        <v>43</v>
      </c>
      <c r="O2684">
        <f>F2684/1.26</f>
        <v>49.11904761904762</v>
      </c>
    </row>
    <row r="2685" spans="1:15" x14ac:dyDescent="0.25">
      <c r="A2685" s="1" t="s">
        <v>3472</v>
      </c>
      <c r="B2685" s="2">
        <v>43700</v>
      </c>
      <c r="C2685" s="1" t="s">
        <v>467</v>
      </c>
      <c r="E2685" s="3">
        <v>114.36</v>
      </c>
      <c r="F2685" s="4">
        <v>114.36</v>
      </c>
      <c r="G2685" s="1">
        <v>2019</v>
      </c>
      <c r="H2685" s="1">
        <v>8</v>
      </c>
      <c r="I2685" s="1" t="s">
        <v>24</v>
      </c>
      <c r="J2685" s="1" t="s">
        <v>25</v>
      </c>
      <c r="K2685" s="1" t="s">
        <v>20</v>
      </c>
      <c r="L2685" s="1" t="s">
        <v>26</v>
      </c>
      <c r="M2685" s="1" t="s">
        <v>27</v>
      </c>
    </row>
    <row r="2686" spans="1:15" x14ac:dyDescent="0.25">
      <c r="A2686" s="1" t="s">
        <v>3473</v>
      </c>
      <c r="B2686" s="2">
        <v>43700</v>
      </c>
      <c r="C2686" s="1" t="s">
        <v>3474</v>
      </c>
      <c r="E2686" s="3">
        <v>30.41</v>
      </c>
      <c r="F2686" s="4">
        <v>30.41</v>
      </c>
      <c r="G2686" s="1">
        <v>2019</v>
      </c>
      <c r="H2686" s="1">
        <v>8</v>
      </c>
      <c r="I2686" s="1" t="s">
        <v>91</v>
      </c>
      <c r="J2686" s="1" t="s">
        <v>35</v>
      </c>
      <c r="K2686" s="1" t="s">
        <v>20</v>
      </c>
      <c r="L2686" s="1" t="s">
        <v>93</v>
      </c>
      <c r="M2686" s="1" t="s">
        <v>37</v>
      </c>
    </row>
    <row r="2687" spans="1:15" x14ac:dyDescent="0.25">
      <c r="A2687" s="1" t="s">
        <v>3475</v>
      </c>
      <c r="B2687" s="2">
        <v>43700</v>
      </c>
      <c r="C2687" s="1" t="s">
        <v>3476</v>
      </c>
      <c r="D2687" s="3">
        <v>20</v>
      </c>
      <c r="E2687" s="3">
        <v>94.5</v>
      </c>
      <c r="F2687" s="4">
        <v>78.75</v>
      </c>
      <c r="G2687" s="1">
        <v>2019</v>
      </c>
      <c r="H2687" s="1">
        <v>8</v>
      </c>
      <c r="I2687" s="1" t="s">
        <v>34</v>
      </c>
      <c r="J2687" s="1" t="s">
        <v>378</v>
      </c>
      <c r="K2687" s="1" t="s">
        <v>20</v>
      </c>
      <c r="L2687" s="1" t="s">
        <v>36</v>
      </c>
      <c r="M2687" s="1" t="s">
        <v>379</v>
      </c>
    </row>
    <row r="2688" spans="1:15" x14ac:dyDescent="0.25">
      <c r="A2688" s="1" t="s">
        <v>3472</v>
      </c>
      <c r="B2688" s="2">
        <v>43700</v>
      </c>
      <c r="C2688" s="1" t="s">
        <v>3477</v>
      </c>
      <c r="E2688" s="3">
        <v>199.6</v>
      </c>
      <c r="F2688" s="4">
        <v>199.6</v>
      </c>
      <c r="G2688" s="1">
        <v>2019</v>
      </c>
      <c r="H2688" s="1">
        <v>8</v>
      </c>
      <c r="I2688" s="1" t="s">
        <v>40</v>
      </c>
      <c r="J2688" s="1" t="s">
        <v>81</v>
      </c>
      <c r="K2688" s="1" t="s">
        <v>20</v>
      </c>
      <c r="L2688" s="1" t="s">
        <v>42</v>
      </c>
      <c r="M2688" s="1" t="s">
        <v>83</v>
      </c>
    </row>
    <row r="2689" spans="1:15" x14ac:dyDescent="0.25">
      <c r="A2689" s="1" t="s">
        <v>3478</v>
      </c>
      <c r="B2689" s="2">
        <v>43700</v>
      </c>
      <c r="C2689" s="1" t="s">
        <v>3479</v>
      </c>
      <c r="E2689" s="3">
        <v>75.8</v>
      </c>
      <c r="F2689" s="4">
        <v>75.8</v>
      </c>
      <c r="G2689" s="1">
        <v>2019</v>
      </c>
      <c r="H2689" s="1">
        <v>8</v>
      </c>
      <c r="I2689" s="1" t="s">
        <v>97</v>
      </c>
      <c r="J2689" s="1" t="s">
        <v>35</v>
      </c>
      <c r="K2689" s="1" t="s">
        <v>20</v>
      </c>
      <c r="L2689" s="1" t="s">
        <v>99</v>
      </c>
      <c r="M2689" s="1" t="s">
        <v>37</v>
      </c>
    </row>
    <row r="2690" spans="1:15" x14ac:dyDescent="0.25">
      <c r="A2690" s="1" t="s">
        <v>3480</v>
      </c>
      <c r="B2690" s="2">
        <v>43700</v>
      </c>
      <c r="C2690" s="1" t="s">
        <v>285</v>
      </c>
      <c r="D2690" s="3">
        <v>20</v>
      </c>
      <c r="E2690" s="3">
        <v>55.2</v>
      </c>
      <c r="F2690" s="4">
        <v>46</v>
      </c>
      <c r="G2690" s="1">
        <v>2019</v>
      </c>
      <c r="H2690" s="1">
        <v>8</v>
      </c>
      <c r="I2690" s="1" t="s">
        <v>70</v>
      </c>
      <c r="J2690" s="1" t="s">
        <v>35</v>
      </c>
      <c r="K2690" s="1" t="s">
        <v>20</v>
      </c>
      <c r="L2690" s="1" t="s">
        <v>71</v>
      </c>
      <c r="M2690" s="1" t="s">
        <v>37</v>
      </c>
      <c r="O2690">
        <f>F2690*66.37</f>
        <v>3053.0200000000004</v>
      </c>
    </row>
    <row r="2691" spans="1:15" x14ac:dyDescent="0.25">
      <c r="A2691" s="1" t="s">
        <v>3481</v>
      </c>
      <c r="B2691" s="2">
        <v>43703</v>
      </c>
      <c r="C2691" s="1" t="s">
        <v>3482</v>
      </c>
      <c r="D2691" s="3">
        <v>20</v>
      </c>
      <c r="E2691" s="3">
        <v>2000.76</v>
      </c>
      <c r="F2691" s="4">
        <v>1667.3</v>
      </c>
      <c r="G2691" s="1">
        <v>2019</v>
      </c>
      <c r="H2691" s="1">
        <v>8</v>
      </c>
      <c r="I2691" s="1" t="s">
        <v>70</v>
      </c>
      <c r="J2691" s="1" t="s">
        <v>35</v>
      </c>
      <c r="K2691" s="1" t="s">
        <v>20</v>
      </c>
      <c r="L2691" s="1" t="s">
        <v>71</v>
      </c>
      <c r="M2691" s="1" t="s">
        <v>37</v>
      </c>
      <c r="O2691">
        <f>F2691*4.18</f>
        <v>6969.3139999999994</v>
      </c>
    </row>
    <row r="2692" spans="1:15" x14ac:dyDescent="0.25">
      <c r="A2692" s="1" t="s">
        <v>1436</v>
      </c>
      <c r="B2692" s="2">
        <v>43703</v>
      </c>
      <c r="C2692" s="1" t="s">
        <v>3483</v>
      </c>
      <c r="D2692" s="3">
        <v>20</v>
      </c>
      <c r="E2692" s="3">
        <v>696.12</v>
      </c>
      <c r="F2692" s="4">
        <v>580.1</v>
      </c>
      <c r="G2692" s="1">
        <v>2019</v>
      </c>
      <c r="H2692" s="1">
        <v>8</v>
      </c>
      <c r="I2692" s="1" t="s">
        <v>70</v>
      </c>
      <c r="J2692" s="1" t="s">
        <v>35</v>
      </c>
      <c r="K2692" s="1" t="s">
        <v>20</v>
      </c>
      <c r="L2692" s="1" t="s">
        <v>71</v>
      </c>
      <c r="M2692" s="1" t="s">
        <v>37</v>
      </c>
      <c r="O2692">
        <f>F2692*4.18</f>
        <v>2424.8179999999998</v>
      </c>
    </row>
    <row r="2693" spans="1:15" x14ac:dyDescent="0.25">
      <c r="A2693" s="1" t="s">
        <v>3484</v>
      </c>
      <c r="B2693" s="2">
        <v>43703</v>
      </c>
      <c r="C2693" s="1" t="s">
        <v>2343</v>
      </c>
      <c r="D2693" s="3">
        <v>20</v>
      </c>
      <c r="E2693" s="3">
        <v>402.25</v>
      </c>
      <c r="F2693" s="4">
        <v>335.21</v>
      </c>
      <c r="G2693" s="1">
        <v>2019</v>
      </c>
      <c r="H2693" s="1">
        <v>8</v>
      </c>
      <c r="I2693" s="1" t="s">
        <v>56</v>
      </c>
      <c r="J2693" s="1" t="s">
        <v>35</v>
      </c>
      <c r="K2693" s="1" t="s">
        <v>20</v>
      </c>
      <c r="L2693" s="1" t="s">
        <v>57</v>
      </c>
      <c r="M2693" s="1" t="s">
        <v>37</v>
      </c>
      <c r="O2693">
        <f>F2693*4.812</f>
        <v>1613.03052</v>
      </c>
    </row>
    <row r="2694" spans="1:15" x14ac:dyDescent="0.25">
      <c r="A2694" s="1" t="s">
        <v>3485</v>
      </c>
      <c r="B2694" s="2">
        <v>43703</v>
      </c>
      <c r="C2694" s="1" t="s">
        <v>2343</v>
      </c>
      <c r="E2694" s="3">
        <v>252</v>
      </c>
      <c r="F2694" s="4">
        <v>252</v>
      </c>
      <c r="G2694" s="1">
        <v>2019</v>
      </c>
      <c r="H2694" s="1">
        <v>8</v>
      </c>
      <c r="I2694" s="1" t="s">
        <v>40</v>
      </c>
      <c r="J2694" s="1" t="s">
        <v>35</v>
      </c>
      <c r="K2694" s="1" t="s">
        <v>20</v>
      </c>
      <c r="L2694" s="1" t="s">
        <v>42</v>
      </c>
      <c r="M2694" s="1" t="s">
        <v>37</v>
      </c>
      <c r="O2694">
        <f>F2694*4.812</f>
        <v>1212.624</v>
      </c>
    </row>
    <row r="2695" spans="1:15" x14ac:dyDescent="0.25">
      <c r="A2695" s="1" t="s">
        <v>1424</v>
      </c>
      <c r="B2695" s="2">
        <v>43703</v>
      </c>
      <c r="C2695" s="1" t="s">
        <v>3486</v>
      </c>
      <c r="E2695" s="3">
        <v>647.88</v>
      </c>
      <c r="F2695" s="4">
        <v>647.88</v>
      </c>
      <c r="G2695" s="1">
        <v>2019</v>
      </c>
      <c r="H2695" s="1">
        <v>8</v>
      </c>
      <c r="I2695" s="1" t="s">
        <v>18</v>
      </c>
      <c r="J2695" s="1" t="s">
        <v>51</v>
      </c>
      <c r="K2695" s="1" t="s">
        <v>20</v>
      </c>
      <c r="L2695" s="1" t="s">
        <v>21</v>
      </c>
      <c r="M2695" s="1" t="s">
        <v>53</v>
      </c>
      <c r="O2695">
        <f>F2695*5.7</f>
        <v>3692.9160000000002</v>
      </c>
    </row>
    <row r="2696" spans="1:15" x14ac:dyDescent="0.25">
      <c r="A2696" s="1" t="s">
        <v>3487</v>
      </c>
      <c r="B2696" s="2">
        <v>43703</v>
      </c>
      <c r="C2696" s="1" t="s">
        <v>3488</v>
      </c>
      <c r="E2696" s="3">
        <v>129.04</v>
      </c>
      <c r="F2696" s="4">
        <v>129.04</v>
      </c>
      <c r="G2696" s="1">
        <v>2019</v>
      </c>
      <c r="H2696" s="1">
        <v>8</v>
      </c>
      <c r="I2696" s="1" t="s">
        <v>40</v>
      </c>
      <c r="J2696" s="1" t="s">
        <v>35</v>
      </c>
      <c r="K2696" s="1" t="s">
        <v>20</v>
      </c>
      <c r="L2696" s="1" t="s">
        <v>42</v>
      </c>
      <c r="M2696" s="1" t="s">
        <v>37</v>
      </c>
    </row>
    <row r="2697" spans="1:15" x14ac:dyDescent="0.25">
      <c r="A2697" s="1" t="s">
        <v>1433</v>
      </c>
      <c r="B2697" s="2">
        <v>43703</v>
      </c>
      <c r="C2697" s="1" t="s">
        <v>3489</v>
      </c>
      <c r="E2697" s="3">
        <v>94.52</v>
      </c>
      <c r="F2697" s="4">
        <v>94.52</v>
      </c>
      <c r="G2697" s="1">
        <v>2019</v>
      </c>
      <c r="H2697" s="1">
        <v>8</v>
      </c>
      <c r="I2697" s="1" t="s">
        <v>168</v>
      </c>
      <c r="J2697" s="1" t="s">
        <v>35</v>
      </c>
      <c r="K2697" s="1" t="s">
        <v>20</v>
      </c>
      <c r="L2697" s="1" t="s">
        <v>169</v>
      </c>
      <c r="M2697" s="1" t="s">
        <v>37</v>
      </c>
      <c r="O2697">
        <f>F2697*52.63</f>
        <v>4974.5875999999998</v>
      </c>
    </row>
    <row r="2698" spans="1:15" x14ac:dyDescent="0.25">
      <c r="A2698" s="1" t="s">
        <v>3490</v>
      </c>
      <c r="B2698" s="2">
        <v>43707</v>
      </c>
      <c r="C2698" s="1" t="s">
        <v>3491</v>
      </c>
      <c r="E2698" s="3">
        <v>247.22</v>
      </c>
      <c r="F2698" s="4">
        <v>247.22</v>
      </c>
      <c r="G2698" s="1">
        <v>2019</v>
      </c>
      <c r="H2698" s="1">
        <v>8</v>
      </c>
      <c r="I2698" s="1" t="s">
        <v>86</v>
      </c>
      <c r="J2698" s="1" t="s">
        <v>98</v>
      </c>
      <c r="K2698" s="1" t="s">
        <v>20</v>
      </c>
      <c r="L2698" s="1" t="s">
        <v>87</v>
      </c>
      <c r="M2698" s="1" t="s">
        <v>100</v>
      </c>
      <c r="O2698">
        <f>F2698*191</f>
        <v>47219.02</v>
      </c>
    </row>
    <row r="2699" spans="1:15" x14ac:dyDescent="0.25">
      <c r="A2699" s="1" t="s">
        <v>1443</v>
      </c>
      <c r="B2699" s="2">
        <v>43707</v>
      </c>
      <c r="C2699" s="1" t="s">
        <v>3492</v>
      </c>
      <c r="E2699" s="3">
        <v>15.26</v>
      </c>
      <c r="F2699" s="4">
        <v>15.26</v>
      </c>
      <c r="G2699" s="1">
        <v>2019</v>
      </c>
      <c r="H2699" s="1">
        <v>8</v>
      </c>
      <c r="I2699" s="1" t="s">
        <v>138</v>
      </c>
      <c r="J2699" s="1" t="s">
        <v>35</v>
      </c>
      <c r="K2699" s="1" t="s">
        <v>20</v>
      </c>
      <c r="L2699" s="1" t="s">
        <v>139</v>
      </c>
      <c r="M2699" s="1" t="s">
        <v>37</v>
      </c>
    </row>
    <row r="2700" spans="1:15" x14ac:dyDescent="0.25">
      <c r="A2700" s="1" t="s">
        <v>3493</v>
      </c>
      <c r="B2700" s="2">
        <v>43707</v>
      </c>
      <c r="C2700" s="1" t="s">
        <v>3494</v>
      </c>
      <c r="E2700" s="3">
        <v>1184.5</v>
      </c>
      <c r="F2700" s="4">
        <v>1184.5</v>
      </c>
      <c r="G2700" s="1">
        <v>2019</v>
      </c>
      <c r="H2700" s="1">
        <v>8</v>
      </c>
      <c r="I2700" s="1" t="s">
        <v>219</v>
      </c>
      <c r="J2700" s="1" t="s">
        <v>35</v>
      </c>
      <c r="K2700" s="1" t="s">
        <v>20</v>
      </c>
      <c r="L2700" s="1" t="s">
        <v>220</v>
      </c>
      <c r="M2700" s="1" t="s">
        <v>37</v>
      </c>
    </row>
    <row r="2701" spans="1:15" x14ac:dyDescent="0.25">
      <c r="A2701" s="1" t="s">
        <v>1445</v>
      </c>
      <c r="B2701" s="2">
        <v>43707</v>
      </c>
      <c r="C2701" s="1" t="s">
        <v>85</v>
      </c>
      <c r="D2701" s="3">
        <v>20</v>
      </c>
      <c r="E2701" s="3">
        <v>75.599999999999994</v>
      </c>
      <c r="F2701" s="4">
        <v>63</v>
      </c>
      <c r="G2701" s="1">
        <v>2019</v>
      </c>
      <c r="H2701" s="1">
        <v>8</v>
      </c>
      <c r="I2701" s="1" t="s">
        <v>70</v>
      </c>
      <c r="J2701" s="1" t="s">
        <v>41</v>
      </c>
      <c r="K2701" s="1" t="s">
        <v>20</v>
      </c>
      <c r="L2701" s="1" t="s">
        <v>71</v>
      </c>
      <c r="M2701" s="1" t="s">
        <v>43</v>
      </c>
      <c r="O2701">
        <f>F2701/1.26</f>
        <v>50</v>
      </c>
    </row>
    <row r="2702" spans="1:15" x14ac:dyDescent="0.25">
      <c r="A2702" s="1" t="s">
        <v>1476</v>
      </c>
      <c r="B2702" s="2">
        <v>43707</v>
      </c>
      <c r="C2702" s="1" t="s">
        <v>3495</v>
      </c>
      <c r="D2702" s="3">
        <v>20</v>
      </c>
      <c r="E2702" s="3">
        <v>2923.2</v>
      </c>
      <c r="F2702" s="4">
        <v>2436</v>
      </c>
      <c r="G2702" s="1">
        <v>2019</v>
      </c>
      <c r="H2702" s="1">
        <v>8</v>
      </c>
      <c r="I2702" s="1" t="s">
        <v>56</v>
      </c>
      <c r="J2702" s="1" t="s">
        <v>177</v>
      </c>
      <c r="K2702" s="1" t="s">
        <v>20</v>
      </c>
      <c r="L2702" s="1" t="s">
        <v>57</v>
      </c>
      <c r="M2702" s="1" t="s">
        <v>178</v>
      </c>
      <c r="O2702">
        <v>1050000</v>
      </c>
    </row>
    <row r="2703" spans="1:15" x14ac:dyDescent="0.25">
      <c r="A2703" s="1" t="s">
        <v>1474</v>
      </c>
      <c r="B2703" s="2">
        <v>43707</v>
      </c>
      <c r="C2703" s="1" t="s">
        <v>1682</v>
      </c>
      <c r="D2703" s="3">
        <v>20</v>
      </c>
      <c r="E2703" s="3">
        <v>388.2</v>
      </c>
      <c r="F2703" s="4">
        <v>323.5</v>
      </c>
      <c r="G2703" s="1">
        <v>2019</v>
      </c>
      <c r="H2703" s="1">
        <v>8</v>
      </c>
      <c r="I2703" s="1" t="s">
        <v>70</v>
      </c>
      <c r="J2703" s="1" t="s">
        <v>35</v>
      </c>
      <c r="K2703" s="1" t="s">
        <v>20</v>
      </c>
      <c r="L2703" s="1" t="s">
        <v>71</v>
      </c>
      <c r="M2703" s="1" t="s">
        <v>37</v>
      </c>
      <c r="O2703">
        <f>F2703*4.18</f>
        <v>1352.23</v>
      </c>
    </row>
    <row r="2704" spans="1:15" x14ac:dyDescent="0.25">
      <c r="A2704" s="1" t="s">
        <v>3496</v>
      </c>
      <c r="B2704" s="2">
        <v>43707</v>
      </c>
      <c r="C2704" s="1" t="s">
        <v>7929</v>
      </c>
      <c r="E2704" s="3">
        <v>100</v>
      </c>
      <c r="F2704" s="4">
        <v>100</v>
      </c>
      <c r="G2704" s="1">
        <v>2019</v>
      </c>
      <c r="H2704" s="1">
        <v>8</v>
      </c>
      <c r="I2704" s="1" t="s">
        <v>24</v>
      </c>
      <c r="J2704" s="1" t="s">
        <v>25</v>
      </c>
      <c r="K2704" s="1" t="s">
        <v>20</v>
      </c>
      <c r="L2704" s="1" t="s">
        <v>26</v>
      </c>
      <c r="M2704" s="1" t="s">
        <v>27</v>
      </c>
    </row>
    <row r="2705" spans="1:15" x14ac:dyDescent="0.25">
      <c r="A2705" s="1" t="s">
        <v>1452</v>
      </c>
      <c r="B2705" s="2">
        <v>43707</v>
      </c>
      <c r="C2705" s="1" t="s">
        <v>3497</v>
      </c>
      <c r="E2705" s="3">
        <v>44</v>
      </c>
      <c r="F2705" s="4">
        <v>44</v>
      </c>
      <c r="G2705" s="1">
        <v>2019</v>
      </c>
      <c r="H2705" s="1">
        <v>8</v>
      </c>
      <c r="I2705" s="1" t="s">
        <v>24</v>
      </c>
      <c r="J2705" s="1" t="s">
        <v>25</v>
      </c>
      <c r="K2705" s="1" t="s">
        <v>20</v>
      </c>
      <c r="L2705" s="1" t="s">
        <v>26</v>
      </c>
      <c r="M2705" s="1" t="s">
        <v>27</v>
      </c>
    </row>
    <row r="2706" spans="1:15" x14ac:dyDescent="0.25">
      <c r="A2706" s="1" t="s">
        <v>3498</v>
      </c>
      <c r="B2706" s="2">
        <v>43707</v>
      </c>
      <c r="C2706" s="1" t="s">
        <v>7883</v>
      </c>
      <c r="E2706" s="3">
        <v>30.6</v>
      </c>
      <c r="F2706" s="4">
        <v>30.6</v>
      </c>
      <c r="G2706" s="1">
        <v>2019</v>
      </c>
      <c r="H2706" s="1">
        <v>8</v>
      </c>
      <c r="I2706" s="1" t="s">
        <v>46</v>
      </c>
      <c r="J2706" s="1" t="s">
        <v>25</v>
      </c>
      <c r="K2706" s="1" t="s">
        <v>20</v>
      </c>
      <c r="L2706" s="1" t="s">
        <v>47</v>
      </c>
      <c r="M2706" s="1" t="s">
        <v>27</v>
      </c>
      <c r="O2706">
        <f>F2706*5.3</f>
        <v>162.18</v>
      </c>
    </row>
    <row r="2707" spans="1:15" x14ac:dyDescent="0.25">
      <c r="A2707" s="1" t="s">
        <v>3499</v>
      </c>
      <c r="B2707" s="2">
        <v>43707</v>
      </c>
      <c r="C2707" s="1" t="s">
        <v>7883</v>
      </c>
      <c r="E2707" s="3">
        <v>30.6</v>
      </c>
      <c r="F2707" s="4">
        <v>30.6</v>
      </c>
      <c r="G2707" s="1">
        <v>2019</v>
      </c>
      <c r="H2707" s="1">
        <v>8</v>
      </c>
      <c r="I2707" s="1" t="s">
        <v>46</v>
      </c>
      <c r="J2707" s="1" t="s">
        <v>25</v>
      </c>
      <c r="K2707" s="1" t="s">
        <v>20</v>
      </c>
      <c r="L2707" s="1" t="s">
        <v>47</v>
      </c>
      <c r="M2707" s="1" t="s">
        <v>27</v>
      </c>
      <c r="O2707">
        <f>F2707*5.3</f>
        <v>162.18</v>
      </c>
    </row>
    <row r="2708" spans="1:15" x14ac:dyDescent="0.25">
      <c r="A2708" s="1" t="s">
        <v>3500</v>
      </c>
      <c r="B2708" s="2">
        <v>43707</v>
      </c>
      <c r="C2708" s="1" t="s">
        <v>4349</v>
      </c>
      <c r="E2708" s="3">
        <v>48</v>
      </c>
      <c r="F2708" s="4">
        <v>48</v>
      </c>
      <c r="G2708" s="1">
        <v>2019</v>
      </c>
      <c r="H2708" s="1">
        <v>8</v>
      </c>
      <c r="I2708" s="1" t="s">
        <v>46</v>
      </c>
      <c r="J2708" s="1" t="s">
        <v>25</v>
      </c>
      <c r="K2708" s="1" t="s">
        <v>20</v>
      </c>
      <c r="L2708" s="1" t="s">
        <v>47</v>
      </c>
      <c r="M2708" s="1" t="s">
        <v>27</v>
      </c>
      <c r="O2708">
        <f>F2708*5.3</f>
        <v>254.39999999999998</v>
      </c>
    </row>
    <row r="2709" spans="1:15" x14ac:dyDescent="0.25">
      <c r="A2709" s="1" t="s">
        <v>3501</v>
      </c>
      <c r="B2709" s="2">
        <v>43707</v>
      </c>
      <c r="C2709" s="1" t="s">
        <v>3502</v>
      </c>
      <c r="E2709" s="3">
        <v>1311.42</v>
      </c>
      <c r="F2709" s="4">
        <v>1311.42</v>
      </c>
      <c r="G2709" s="1">
        <v>2019</v>
      </c>
      <c r="H2709" s="1">
        <v>8</v>
      </c>
      <c r="I2709" s="1" t="s">
        <v>30</v>
      </c>
      <c r="J2709" s="1" t="s">
        <v>25</v>
      </c>
      <c r="K2709" s="1" t="s">
        <v>20</v>
      </c>
      <c r="L2709" s="1" t="s">
        <v>31</v>
      </c>
      <c r="M2709" s="1" t="s">
        <v>27</v>
      </c>
    </row>
    <row r="2710" spans="1:15" x14ac:dyDescent="0.25">
      <c r="A2710" s="1" t="s">
        <v>1472</v>
      </c>
      <c r="B2710" s="2">
        <v>43707</v>
      </c>
      <c r="C2710" s="1" t="s">
        <v>875</v>
      </c>
      <c r="E2710" s="3">
        <v>108.01</v>
      </c>
      <c r="F2710" s="4">
        <v>108.01</v>
      </c>
      <c r="G2710" s="1">
        <v>2019</v>
      </c>
      <c r="H2710" s="1">
        <v>8</v>
      </c>
      <c r="I2710" s="1" t="s">
        <v>91</v>
      </c>
      <c r="J2710" s="1" t="s">
        <v>207</v>
      </c>
      <c r="K2710" s="1" t="s">
        <v>20</v>
      </c>
      <c r="L2710" s="1" t="s">
        <v>93</v>
      </c>
      <c r="M2710" s="1" t="s">
        <v>208</v>
      </c>
    </row>
    <row r="2711" spans="1:15" x14ac:dyDescent="0.25">
      <c r="A2711" s="1" t="s">
        <v>1472</v>
      </c>
      <c r="B2711" s="2">
        <v>43707</v>
      </c>
      <c r="C2711" s="1" t="s">
        <v>875</v>
      </c>
      <c r="E2711" s="3">
        <v>108.01</v>
      </c>
      <c r="F2711" s="4">
        <v>108.01</v>
      </c>
      <c r="G2711" s="1">
        <v>2019</v>
      </c>
      <c r="H2711" s="1">
        <v>8</v>
      </c>
      <c r="I2711" s="1" t="s">
        <v>91</v>
      </c>
      <c r="J2711" s="1" t="s">
        <v>207</v>
      </c>
      <c r="K2711" s="1" t="s">
        <v>20</v>
      </c>
      <c r="L2711" s="1" t="s">
        <v>93</v>
      </c>
      <c r="M2711" s="1" t="s">
        <v>208</v>
      </c>
    </row>
    <row r="2712" spans="1:15" x14ac:dyDescent="0.25">
      <c r="A2712" s="1" t="s">
        <v>1472</v>
      </c>
      <c r="B2712" s="2">
        <v>43707</v>
      </c>
      <c r="C2712" s="1" t="s">
        <v>875</v>
      </c>
      <c r="E2712" s="3">
        <v>108.01</v>
      </c>
      <c r="F2712" s="4">
        <v>108.01</v>
      </c>
      <c r="G2712" s="1">
        <v>2019</v>
      </c>
      <c r="H2712" s="1">
        <v>8</v>
      </c>
      <c r="I2712" s="1" t="s">
        <v>97</v>
      </c>
      <c r="J2712" s="1" t="s">
        <v>207</v>
      </c>
      <c r="K2712" s="1" t="s">
        <v>20</v>
      </c>
      <c r="L2712" s="1" t="s">
        <v>99</v>
      </c>
      <c r="M2712" s="1" t="s">
        <v>208</v>
      </c>
    </row>
    <row r="2713" spans="1:15" x14ac:dyDescent="0.25">
      <c r="A2713" s="1" t="s">
        <v>3503</v>
      </c>
      <c r="B2713" s="2">
        <v>43707</v>
      </c>
      <c r="C2713" s="1" t="s">
        <v>3504</v>
      </c>
      <c r="D2713" s="3">
        <v>20</v>
      </c>
      <c r="E2713" s="3">
        <v>20.51</v>
      </c>
      <c r="F2713" s="4">
        <v>17.09</v>
      </c>
      <c r="G2713" s="1">
        <v>2019</v>
      </c>
      <c r="H2713" s="1">
        <v>8</v>
      </c>
      <c r="I2713" s="1" t="s">
        <v>34</v>
      </c>
      <c r="J2713" s="1" t="s">
        <v>35</v>
      </c>
      <c r="K2713" s="1" t="s">
        <v>20</v>
      </c>
      <c r="L2713" s="1" t="s">
        <v>36</v>
      </c>
      <c r="M2713" s="1" t="s">
        <v>37</v>
      </c>
    </row>
    <row r="2714" spans="1:15" x14ac:dyDescent="0.25">
      <c r="A2714" s="1" t="s">
        <v>1458</v>
      </c>
      <c r="B2714" s="2">
        <v>43707</v>
      </c>
      <c r="C2714" s="1" t="s">
        <v>3505</v>
      </c>
      <c r="E2714" s="3">
        <v>54.68</v>
      </c>
      <c r="F2714" s="4">
        <v>54.68</v>
      </c>
      <c r="G2714" s="1">
        <v>2019</v>
      </c>
      <c r="H2714" s="1">
        <v>8</v>
      </c>
      <c r="I2714" s="1" t="s">
        <v>312</v>
      </c>
      <c r="J2714" s="1" t="s">
        <v>35</v>
      </c>
      <c r="K2714" s="1" t="s">
        <v>20</v>
      </c>
      <c r="L2714" s="1" t="s">
        <v>313</v>
      </c>
      <c r="M2714" s="1" t="s">
        <v>37</v>
      </c>
    </row>
    <row r="2715" spans="1:15" x14ac:dyDescent="0.25">
      <c r="A2715" s="1" t="s">
        <v>1454</v>
      </c>
      <c r="B2715" s="2">
        <v>43707</v>
      </c>
      <c r="C2715" s="1" t="s">
        <v>3506</v>
      </c>
      <c r="E2715" s="3">
        <v>13.98</v>
      </c>
      <c r="F2715" s="4">
        <v>13.98</v>
      </c>
      <c r="G2715" s="1">
        <v>2019</v>
      </c>
      <c r="H2715" s="1">
        <v>8</v>
      </c>
      <c r="I2715" s="1" t="s">
        <v>50</v>
      </c>
      <c r="J2715" s="1" t="s">
        <v>51</v>
      </c>
      <c r="K2715" s="1" t="s">
        <v>20</v>
      </c>
      <c r="L2715" s="1" t="s">
        <v>52</v>
      </c>
      <c r="M2715" s="1" t="s">
        <v>53</v>
      </c>
      <c r="O2715">
        <f>F2715*176</f>
        <v>2460.48</v>
      </c>
    </row>
    <row r="2716" spans="1:15" x14ac:dyDescent="0.25">
      <c r="A2716" s="1" t="s">
        <v>3507</v>
      </c>
      <c r="B2716" s="2">
        <v>43707</v>
      </c>
      <c r="C2716" s="1" t="s">
        <v>3508</v>
      </c>
      <c r="D2716" s="3">
        <v>20</v>
      </c>
      <c r="E2716" s="3">
        <v>1056</v>
      </c>
      <c r="F2716" s="4">
        <v>880</v>
      </c>
      <c r="G2716" s="1">
        <v>2019</v>
      </c>
      <c r="H2716" s="1">
        <v>8</v>
      </c>
      <c r="I2716" s="1" t="s">
        <v>56</v>
      </c>
      <c r="J2716" s="1" t="s">
        <v>177</v>
      </c>
      <c r="K2716" s="1" t="s">
        <v>20</v>
      </c>
      <c r="L2716" s="1" t="s">
        <v>57</v>
      </c>
      <c r="M2716" s="1" t="s">
        <v>178</v>
      </c>
      <c r="O2716">
        <f>F2716*117</f>
        <v>102960</v>
      </c>
    </row>
    <row r="2717" spans="1:15" x14ac:dyDescent="0.25">
      <c r="A2717" s="1" t="s">
        <v>3509</v>
      </c>
      <c r="B2717" s="2">
        <v>43707</v>
      </c>
      <c r="C2717" s="1" t="s">
        <v>3510</v>
      </c>
      <c r="E2717" s="3">
        <v>55</v>
      </c>
      <c r="F2717" s="4">
        <v>55</v>
      </c>
      <c r="G2717" s="1">
        <v>2019</v>
      </c>
      <c r="H2717" s="1">
        <v>8</v>
      </c>
      <c r="I2717" s="1" t="s">
        <v>219</v>
      </c>
      <c r="J2717" s="1" t="s">
        <v>35</v>
      </c>
      <c r="K2717" s="1" t="s">
        <v>20</v>
      </c>
      <c r="L2717" s="1" t="s">
        <v>220</v>
      </c>
      <c r="M2717" s="1" t="s">
        <v>37</v>
      </c>
    </row>
    <row r="2718" spans="1:15" x14ac:dyDescent="0.25">
      <c r="A2718" s="1" t="s">
        <v>1458</v>
      </c>
      <c r="B2718" s="2">
        <v>43707</v>
      </c>
      <c r="C2718" s="1" t="s">
        <v>3511</v>
      </c>
      <c r="D2718" s="3">
        <v>20</v>
      </c>
      <c r="E2718" s="3">
        <v>65.599999999999994</v>
      </c>
      <c r="F2718" s="4">
        <v>54.67</v>
      </c>
      <c r="G2718" s="1">
        <v>2019</v>
      </c>
      <c r="H2718" s="1">
        <v>8</v>
      </c>
      <c r="I2718" s="1" t="s">
        <v>34</v>
      </c>
      <c r="J2718" s="1" t="s">
        <v>35</v>
      </c>
      <c r="K2718" s="1" t="s">
        <v>20</v>
      </c>
      <c r="L2718" s="1" t="s">
        <v>36</v>
      </c>
      <c r="M2718" s="1" t="s">
        <v>37</v>
      </c>
    </row>
    <row r="2719" spans="1:15" x14ac:dyDescent="0.25">
      <c r="A2719" s="1" t="s">
        <v>3512</v>
      </c>
      <c r="B2719" s="2">
        <v>43710</v>
      </c>
      <c r="C2719" s="1" t="s">
        <v>3513</v>
      </c>
      <c r="D2719" s="3">
        <v>20</v>
      </c>
      <c r="E2719" s="3">
        <v>210.5</v>
      </c>
      <c r="F2719" s="4">
        <v>175.42</v>
      </c>
      <c r="G2719" s="1">
        <v>2019</v>
      </c>
      <c r="H2719" s="1">
        <v>9</v>
      </c>
      <c r="I2719" s="1" t="s">
        <v>34</v>
      </c>
      <c r="J2719" s="1" t="s">
        <v>35</v>
      </c>
      <c r="K2719" s="1" t="s">
        <v>20</v>
      </c>
      <c r="L2719" s="1" t="s">
        <v>36</v>
      </c>
      <c r="M2719" s="1" t="s">
        <v>37</v>
      </c>
    </row>
    <row r="2720" spans="1:15" x14ac:dyDescent="0.25">
      <c r="A2720" s="1" t="s">
        <v>3514</v>
      </c>
      <c r="B2720" s="2">
        <v>43710</v>
      </c>
      <c r="C2720" s="1" t="s">
        <v>39</v>
      </c>
      <c r="E2720" s="3">
        <v>218.22</v>
      </c>
      <c r="F2720" s="4">
        <v>218.22</v>
      </c>
      <c r="G2720" s="1">
        <v>2019</v>
      </c>
      <c r="H2720" s="1">
        <v>9</v>
      </c>
      <c r="I2720" s="1" t="s">
        <v>40</v>
      </c>
      <c r="J2720" s="1" t="s">
        <v>41</v>
      </c>
      <c r="K2720" s="1" t="s">
        <v>20</v>
      </c>
      <c r="L2720" s="1" t="s">
        <v>42</v>
      </c>
      <c r="M2720" s="1" t="s">
        <v>43</v>
      </c>
      <c r="O2720">
        <f t="shared" ref="O2720:O2725" si="42">F2720/1.26</f>
        <v>173.19047619047618</v>
      </c>
    </row>
    <row r="2721" spans="1:15" x14ac:dyDescent="0.25">
      <c r="A2721" s="1" t="s">
        <v>3515</v>
      </c>
      <c r="B2721" s="2">
        <v>43710</v>
      </c>
      <c r="C2721" s="1" t="s">
        <v>39</v>
      </c>
      <c r="E2721" s="3">
        <v>179.91</v>
      </c>
      <c r="F2721" s="4">
        <v>179.91</v>
      </c>
      <c r="G2721" s="1">
        <v>2019</v>
      </c>
      <c r="H2721" s="1">
        <v>9</v>
      </c>
      <c r="I2721" s="1" t="s">
        <v>40</v>
      </c>
      <c r="J2721" s="1" t="s">
        <v>41</v>
      </c>
      <c r="K2721" s="1" t="s">
        <v>20</v>
      </c>
      <c r="L2721" s="1" t="s">
        <v>42</v>
      </c>
      <c r="M2721" s="1" t="s">
        <v>43</v>
      </c>
      <c r="O2721">
        <f t="shared" si="42"/>
        <v>142.78571428571428</v>
      </c>
    </row>
    <row r="2722" spans="1:15" x14ac:dyDescent="0.25">
      <c r="A2722" s="1" t="s">
        <v>3516</v>
      </c>
      <c r="B2722" s="2">
        <v>43710</v>
      </c>
      <c r="C2722" s="1" t="s">
        <v>39</v>
      </c>
      <c r="E2722" s="3">
        <v>163.58000000000001</v>
      </c>
      <c r="F2722" s="4">
        <v>163.58000000000001</v>
      </c>
      <c r="G2722" s="1">
        <v>2019</v>
      </c>
      <c r="H2722" s="1">
        <v>9</v>
      </c>
      <c r="I2722" s="1" t="s">
        <v>40</v>
      </c>
      <c r="J2722" s="1" t="s">
        <v>41</v>
      </c>
      <c r="K2722" s="1" t="s">
        <v>20</v>
      </c>
      <c r="L2722" s="1" t="s">
        <v>42</v>
      </c>
      <c r="M2722" s="1" t="s">
        <v>43</v>
      </c>
      <c r="O2722">
        <f t="shared" si="42"/>
        <v>129.82539682539684</v>
      </c>
    </row>
    <row r="2723" spans="1:15" x14ac:dyDescent="0.25">
      <c r="A2723" s="1" t="s">
        <v>3517</v>
      </c>
      <c r="B2723" s="2">
        <v>43710</v>
      </c>
      <c r="C2723" s="1" t="s">
        <v>39</v>
      </c>
      <c r="E2723" s="3">
        <v>159.78</v>
      </c>
      <c r="F2723" s="4">
        <v>159.78</v>
      </c>
      <c r="G2723" s="1">
        <v>2019</v>
      </c>
      <c r="H2723" s="1">
        <v>9</v>
      </c>
      <c r="I2723" s="1" t="s">
        <v>40</v>
      </c>
      <c r="J2723" s="1" t="s">
        <v>41</v>
      </c>
      <c r="K2723" s="1" t="s">
        <v>20</v>
      </c>
      <c r="L2723" s="1" t="s">
        <v>42</v>
      </c>
      <c r="M2723" s="1" t="s">
        <v>43</v>
      </c>
      <c r="O2723">
        <f t="shared" si="42"/>
        <v>126.80952380952381</v>
      </c>
    </row>
    <row r="2724" spans="1:15" x14ac:dyDescent="0.25">
      <c r="A2724" s="1" t="s">
        <v>3518</v>
      </c>
      <c r="B2724" s="2">
        <v>43710</v>
      </c>
      <c r="C2724" s="1" t="s">
        <v>39</v>
      </c>
      <c r="E2724" s="3">
        <v>101.84</v>
      </c>
      <c r="F2724" s="4">
        <v>101.84</v>
      </c>
      <c r="G2724" s="1">
        <v>2019</v>
      </c>
      <c r="H2724" s="1">
        <v>9</v>
      </c>
      <c r="I2724" s="1" t="s">
        <v>40</v>
      </c>
      <c r="J2724" s="1" t="s">
        <v>41</v>
      </c>
      <c r="K2724" s="1" t="s">
        <v>20</v>
      </c>
      <c r="L2724" s="1" t="s">
        <v>42</v>
      </c>
      <c r="M2724" s="1" t="s">
        <v>43</v>
      </c>
      <c r="O2724">
        <f t="shared" si="42"/>
        <v>80.825396825396822</v>
      </c>
    </row>
    <row r="2725" spans="1:15" x14ac:dyDescent="0.25">
      <c r="A2725" s="1" t="s">
        <v>3519</v>
      </c>
      <c r="B2725" s="2">
        <v>43710</v>
      </c>
      <c r="C2725" s="1" t="s">
        <v>39</v>
      </c>
      <c r="E2725" s="3">
        <v>93.5</v>
      </c>
      <c r="F2725" s="4">
        <v>93.5</v>
      </c>
      <c r="G2725" s="1">
        <v>2019</v>
      </c>
      <c r="H2725" s="1">
        <v>9</v>
      </c>
      <c r="I2725" s="1" t="s">
        <v>40</v>
      </c>
      <c r="J2725" s="1" t="s">
        <v>41</v>
      </c>
      <c r="K2725" s="1" t="s">
        <v>20</v>
      </c>
      <c r="L2725" s="1" t="s">
        <v>42</v>
      </c>
      <c r="M2725" s="1" t="s">
        <v>43</v>
      </c>
      <c r="O2725">
        <f t="shared" si="42"/>
        <v>74.206349206349202</v>
      </c>
    </row>
    <row r="2726" spans="1:15" x14ac:dyDescent="0.25">
      <c r="A2726" s="1" t="s">
        <v>1447</v>
      </c>
      <c r="B2726" s="2">
        <v>43710</v>
      </c>
      <c r="C2726" s="1" t="s">
        <v>7930</v>
      </c>
      <c r="E2726" s="3">
        <v>11</v>
      </c>
      <c r="F2726" s="4">
        <v>11</v>
      </c>
      <c r="G2726" s="1">
        <v>2019</v>
      </c>
      <c r="H2726" s="1">
        <v>9</v>
      </c>
      <c r="I2726" s="1" t="s">
        <v>219</v>
      </c>
      <c r="J2726" s="1" t="s">
        <v>35</v>
      </c>
      <c r="K2726" s="1" t="s">
        <v>20</v>
      </c>
      <c r="L2726" s="1" t="s">
        <v>220</v>
      </c>
      <c r="M2726" s="1" t="s">
        <v>37</v>
      </c>
    </row>
    <row r="2727" spans="1:15" x14ac:dyDescent="0.25">
      <c r="A2727" s="1" t="s">
        <v>3520</v>
      </c>
      <c r="B2727" s="2">
        <v>43710</v>
      </c>
      <c r="C2727" s="1" t="s">
        <v>3521</v>
      </c>
      <c r="E2727" s="3">
        <v>85.66</v>
      </c>
      <c r="F2727" s="4">
        <v>85.66</v>
      </c>
      <c r="G2727" s="1">
        <v>2019</v>
      </c>
      <c r="H2727" s="1">
        <v>9</v>
      </c>
      <c r="I2727" s="1" t="s">
        <v>219</v>
      </c>
      <c r="J2727" s="1" t="s">
        <v>35</v>
      </c>
      <c r="K2727" s="1" t="s">
        <v>20</v>
      </c>
      <c r="L2727" s="1" t="s">
        <v>220</v>
      </c>
      <c r="M2727" s="1" t="s">
        <v>37</v>
      </c>
    </row>
    <row r="2728" spans="1:15" x14ac:dyDescent="0.25">
      <c r="A2728" s="1" t="s">
        <v>1448</v>
      </c>
      <c r="B2728" s="2">
        <v>43710</v>
      </c>
      <c r="C2728" s="1" t="s">
        <v>3522</v>
      </c>
      <c r="E2728" s="3">
        <v>13.93</v>
      </c>
      <c r="F2728" s="4">
        <v>13.93</v>
      </c>
      <c r="G2728" s="1">
        <v>2019</v>
      </c>
      <c r="H2728" s="1">
        <v>9</v>
      </c>
      <c r="I2728" s="1" t="s">
        <v>50</v>
      </c>
      <c r="J2728" s="1" t="s">
        <v>51</v>
      </c>
      <c r="K2728" s="1" t="s">
        <v>20</v>
      </c>
      <c r="L2728" s="1" t="s">
        <v>52</v>
      </c>
      <c r="M2728" s="1" t="s">
        <v>53</v>
      </c>
    </row>
    <row r="2729" spans="1:15" x14ac:dyDescent="0.25">
      <c r="A2729" s="1" t="s">
        <v>3523</v>
      </c>
      <c r="B2729" s="2">
        <v>43710</v>
      </c>
      <c r="C2729" s="1" t="s">
        <v>3524</v>
      </c>
      <c r="E2729" s="3">
        <v>120.24</v>
      </c>
      <c r="F2729" s="4">
        <v>120.24</v>
      </c>
      <c r="G2729" s="1">
        <v>2019</v>
      </c>
      <c r="H2729" s="1">
        <v>9</v>
      </c>
      <c r="I2729" s="1" t="s">
        <v>1734</v>
      </c>
      <c r="J2729" s="1" t="s">
        <v>35</v>
      </c>
      <c r="K2729" s="1" t="s">
        <v>20</v>
      </c>
      <c r="L2729" s="1" t="s">
        <v>1735</v>
      </c>
      <c r="M2729" s="1" t="s">
        <v>37</v>
      </c>
    </row>
    <row r="2730" spans="1:15" x14ac:dyDescent="0.25">
      <c r="A2730" s="1" t="s">
        <v>3525</v>
      </c>
      <c r="B2730" s="2">
        <v>43712</v>
      </c>
      <c r="C2730" s="1" t="s">
        <v>3526</v>
      </c>
      <c r="E2730" s="3">
        <v>10.7</v>
      </c>
      <c r="F2730" s="4">
        <v>10.7</v>
      </c>
      <c r="G2730" s="1">
        <v>2019</v>
      </c>
      <c r="H2730" s="1">
        <v>9</v>
      </c>
      <c r="I2730" s="1" t="s">
        <v>30</v>
      </c>
      <c r="J2730" s="1" t="s">
        <v>3527</v>
      </c>
      <c r="K2730" s="1" t="s">
        <v>20</v>
      </c>
      <c r="L2730" s="1" t="s">
        <v>3528</v>
      </c>
      <c r="M2730" s="1" t="s">
        <v>37</v>
      </c>
    </row>
    <row r="2731" spans="1:15" x14ac:dyDescent="0.25">
      <c r="A2731" s="1" t="s">
        <v>1495</v>
      </c>
      <c r="B2731" s="2">
        <v>43713</v>
      </c>
      <c r="C2731" s="1" t="s">
        <v>3529</v>
      </c>
      <c r="E2731" s="3">
        <v>323.51</v>
      </c>
      <c r="F2731" s="4">
        <v>323.51</v>
      </c>
      <c r="G2731" s="1">
        <v>2019</v>
      </c>
      <c r="H2731" s="1">
        <v>9</v>
      </c>
      <c r="I2731" s="1" t="s">
        <v>134</v>
      </c>
      <c r="J2731" s="1" t="s">
        <v>35</v>
      </c>
      <c r="K2731" s="1" t="s">
        <v>20</v>
      </c>
      <c r="L2731" s="1" t="s">
        <v>135</v>
      </c>
      <c r="M2731" s="1" t="s">
        <v>37</v>
      </c>
    </row>
    <row r="2732" spans="1:15" x14ac:dyDescent="0.25">
      <c r="A2732" s="1" t="s">
        <v>3530</v>
      </c>
      <c r="B2732" s="2">
        <v>43717</v>
      </c>
      <c r="C2732" s="1" t="s">
        <v>1369</v>
      </c>
      <c r="E2732" s="3">
        <v>156.41999999999999</v>
      </c>
      <c r="F2732" s="4">
        <v>156.41999999999999</v>
      </c>
      <c r="G2732" s="1">
        <v>2019</v>
      </c>
      <c r="H2732" s="1">
        <v>9</v>
      </c>
      <c r="I2732" s="1" t="s">
        <v>91</v>
      </c>
      <c r="J2732" s="1" t="s">
        <v>19</v>
      </c>
      <c r="K2732" s="1" t="s">
        <v>20</v>
      </c>
      <c r="L2732" s="1" t="s">
        <v>93</v>
      </c>
      <c r="M2732" s="1" t="s">
        <v>22</v>
      </c>
      <c r="O2732">
        <f>F2732*293</f>
        <v>45831.06</v>
      </c>
    </row>
    <row r="2733" spans="1:15" x14ac:dyDescent="0.25">
      <c r="A2733" s="1" t="s">
        <v>3530</v>
      </c>
      <c r="B2733" s="2">
        <v>43717</v>
      </c>
      <c r="C2733" s="1" t="s">
        <v>1369</v>
      </c>
      <c r="E2733" s="3">
        <v>156.41999999999999</v>
      </c>
      <c r="F2733" s="4">
        <v>156.41999999999999</v>
      </c>
      <c r="G2733" s="1">
        <v>2019</v>
      </c>
      <c r="H2733" s="1">
        <v>9</v>
      </c>
      <c r="I2733" s="1" t="s">
        <v>91</v>
      </c>
      <c r="J2733" s="1" t="s">
        <v>19</v>
      </c>
      <c r="K2733" s="1" t="s">
        <v>20</v>
      </c>
      <c r="L2733" s="1" t="s">
        <v>93</v>
      </c>
      <c r="M2733" s="1" t="s">
        <v>22</v>
      </c>
      <c r="O2733">
        <f>F2733*293</f>
        <v>45831.06</v>
      </c>
    </row>
    <row r="2734" spans="1:15" x14ac:dyDescent="0.25">
      <c r="A2734" s="1" t="s">
        <v>3530</v>
      </c>
      <c r="B2734" s="2">
        <v>43717</v>
      </c>
      <c r="C2734" s="1" t="s">
        <v>1369</v>
      </c>
      <c r="E2734" s="3">
        <v>156.41999999999999</v>
      </c>
      <c r="F2734" s="4">
        <v>156.41999999999999</v>
      </c>
      <c r="G2734" s="1">
        <v>2019</v>
      </c>
      <c r="H2734" s="1">
        <v>9</v>
      </c>
      <c r="I2734" s="1" t="s">
        <v>97</v>
      </c>
      <c r="J2734" s="1" t="s">
        <v>19</v>
      </c>
      <c r="K2734" s="1" t="s">
        <v>20</v>
      </c>
      <c r="L2734" s="1" t="s">
        <v>99</v>
      </c>
      <c r="M2734" s="1" t="s">
        <v>22</v>
      </c>
      <c r="O2734">
        <f>F2734*293</f>
        <v>45831.06</v>
      </c>
    </row>
    <row r="2735" spans="1:15" x14ac:dyDescent="0.25">
      <c r="A2735" s="1" t="s">
        <v>3531</v>
      </c>
      <c r="B2735" s="2">
        <v>43717</v>
      </c>
      <c r="C2735" s="1" t="s">
        <v>85</v>
      </c>
      <c r="E2735" s="3">
        <v>470.17</v>
      </c>
      <c r="F2735" s="4">
        <v>470.17</v>
      </c>
      <c r="G2735" s="1">
        <v>2019</v>
      </c>
      <c r="H2735" s="1">
        <v>9</v>
      </c>
      <c r="I2735" s="1" t="s">
        <v>86</v>
      </c>
      <c r="J2735" s="1" t="s">
        <v>41</v>
      </c>
      <c r="K2735" s="1" t="s">
        <v>20</v>
      </c>
      <c r="L2735" s="1" t="s">
        <v>87</v>
      </c>
      <c r="M2735" s="1" t="s">
        <v>43</v>
      </c>
      <c r="O2735">
        <f t="shared" ref="O2735:O2742" si="43">F2735/1.26</f>
        <v>373.15079365079367</v>
      </c>
    </row>
    <row r="2736" spans="1:15" x14ac:dyDescent="0.25">
      <c r="A2736" s="1" t="s">
        <v>3531</v>
      </c>
      <c r="B2736" s="2">
        <v>43717</v>
      </c>
      <c r="C2736" s="1" t="s">
        <v>85</v>
      </c>
      <c r="E2736" s="3">
        <v>206.4</v>
      </c>
      <c r="F2736" s="4">
        <v>206.4</v>
      </c>
      <c r="G2736" s="1">
        <v>2019</v>
      </c>
      <c r="H2736" s="1">
        <v>9</v>
      </c>
      <c r="I2736" s="1" t="s">
        <v>86</v>
      </c>
      <c r="J2736" s="1" t="s">
        <v>41</v>
      </c>
      <c r="K2736" s="1" t="s">
        <v>20</v>
      </c>
      <c r="L2736" s="1" t="s">
        <v>87</v>
      </c>
      <c r="M2736" s="1" t="s">
        <v>43</v>
      </c>
      <c r="O2736">
        <f t="shared" si="43"/>
        <v>163.80952380952382</v>
      </c>
    </row>
    <row r="2737" spans="1:15" x14ac:dyDescent="0.25">
      <c r="A2737" s="1" t="s">
        <v>3531</v>
      </c>
      <c r="B2737" s="2">
        <v>43717</v>
      </c>
      <c r="C2737" s="1" t="s">
        <v>85</v>
      </c>
      <c r="E2737" s="3">
        <v>115.18</v>
      </c>
      <c r="F2737" s="4">
        <v>115.18</v>
      </c>
      <c r="G2737" s="1">
        <v>2019</v>
      </c>
      <c r="H2737" s="1">
        <v>9</v>
      </c>
      <c r="I2737" s="1" t="s">
        <v>86</v>
      </c>
      <c r="J2737" s="1" t="s">
        <v>41</v>
      </c>
      <c r="K2737" s="1" t="s">
        <v>20</v>
      </c>
      <c r="L2737" s="1" t="s">
        <v>87</v>
      </c>
      <c r="M2737" s="1" t="s">
        <v>43</v>
      </c>
      <c r="O2737">
        <f t="shared" si="43"/>
        <v>91.412698412698418</v>
      </c>
    </row>
    <row r="2738" spans="1:15" x14ac:dyDescent="0.25">
      <c r="A2738" s="1" t="s">
        <v>3531</v>
      </c>
      <c r="B2738" s="2">
        <v>43717</v>
      </c>
      <c r="C2738" s="1" t="s">
        <v>85</v>
      </c>
      <c r="E2738" s="3">
        <v>68</v>
      </c>
      <c r="F2738" s="4">
        <v>68</v>
      </c>
      <c r="G2738" s="1">
        <v>2019</v>
      </c>
      <c r="H2738" s="1">
        <v>9</v>
      </c>
      <c r="I2738" s="1" t="s">
        <v>86</v>
      </c>
      <c r="J2738" s="1" t="s">
        <v>41</v>
      </c>
      <c r="K2738" s="1" t="s">
        <v>20</v>
      </c>
      <c r="L2738" s="1" t="s">
        <v>87</v>
      </c>
      <c r="M2738" s="1" t="s">
        <v>43</v>
      </c>
      <c r="O2738">
        <f t="shared" si="43"/>
        <v>53.968253968253968</v>
      </c>
    </row>
    <row r="2739" spans="1:15" x14ac:dyDescent="0.25">
      <c r="A2739" s="1" t="s">
        <v>3531</v>
      </c>
      <c r="B2739" s="2">
        <v>43717</v>
      </c>
      <c r="C2739" s="1" t="s">
        <v>85</v>
      </c>
      <c r="D2739" s="3">
        <v>20</v>
      </c>
      <c r="E2739" s="3">
        <v>77.650000000000006</v>
      </c>
      <c r="F2739" s="4">
        <v>64.709999999999994</v>
      </c>
      <c r="G2739" s="1">
        <v>2019</v>
      </c>
      <c r="H2739" s="1">
        <v>9</v>
      </c>
      <c r="I2739" s="1" t="s">
        <v>56</v>
      </c>
      <c r="J2739" s="1" t="s">
        <v>41</v>
      </c>
      <c r="K2739" s="1" t="s">
        <v>20</v>
      </c>
      <c r="L2739" s="1" t="s">
        <v>57</v>
      </c>
      <c r="M2739" s="1" t="s">
        <v>43</v>
      </c>
      <c r="O2739">
        <f t="shared" si="43"/>
        <v>51.357142857142854</v>
      </c>
    </row>
    <row r="2740" spans="1:15" x14ac:dyDescent="0.25">
      <c r="A2740" s="1" t="s">
        <v>3531</v>
      </c>
      <c r="B2740" s="2">
        <v>43717</v>
      </c>
      <c r="C2740" s="1" t="s">
        <v>85</v>
      </c>
      <c r="E2740" s="3">
        <v>59.01</v>
      </c>
      <c r="F2740" s="4">
        <v>59.01</v>
      </c>
      <c r="G2740" s="1">
        <v>2019</v>
      </c>
      <c r="H2740" s="1">
        <v>9</v>
      </c>
      <c r="I2740" s="1" t="s">
        <v>86</v>
      </c>
      <c r="J2740" s="1" t="s">
        <v>41</v>
      </c>
      <c r="K2740" s="1" t="s">
        <v>20</v>
      </c>
      <c r="L2740" s="1" t="s">
        <v>87</v>
      </c>
      <c r="M2740" s="1" t="s">
        <v>43</v>
      </c>
      <c r="O2740">
        <f t="shared" si="43"/>
        <v>46.833333333333329</v>
      </c>
    </row>
    <row r="2741" spans="1:15" x14ac:dyDescent="0.25">
      <c r="A2741" s="1" t="s">
        <v>3531</v>
      </c>
      <c r="B2741" s="2">
        <v>43717</v>
      </c>
      <c r="C2741" s="1" t="s">
        <v>85</v>
      </c>
      <c r="D2741" s="3">
        <v>20</v>
      </c>
      <c r="E2741" s="3">
        <v>56.01</v>
      </c>
      <c r="F2741" s="4">
        <v>46.67</v>
      </c>
      <c r="G2741" s="1">
        <v>2019</v>
      </c>
      <c r="H2741" s="1">
        <v>9</v>
      </c>
      <c r="I2741" s="1" t="s">
        <v>34</v>
      </c>
      <c r="J2741" s="1" t="s">
        <v>41</v>
      </c>
      <c r="K2741" s="1" t="s">
        <v>20</v>
      </c>
      <c r="L2741" s="1" t="s">
        <v>36</v>
      </c>
      <c r="M2741" s="1" t="s">
        <v>43</v>
      </c>
      <c r="O2741">
        <f t="shared" si="43"/>
        <v>37.039682539682538</v>
      </c>
    </row>
    <row r="2742" spans="1:15" x14ac:dyDescent="0.25">
      <c r="A2742" s="1" t="s">
        <v>3531</v>
      </c>
      <c r="B2742" s="2">
        <v>43717</v>
      </c>
      <c r="C2742" s="1" t="s">
        <v>85</v>
      </c>
      <c r="D2742" s="3">
        <v>20</v>
      </c>
      <c r="E2742" s="3">
        <v>54.11</v>
      </c>
      <c r="F2742" s="4">
        <v>45.09</v>
      </c>
      <c r="G2742" s="1">
        <v>2019</v>
      </c>
      <c r="H2742" s="1">
        <v>9</v>
      </c>
      <c r="I2742" s="1" t="s">
        <v>34</v>
      </c>
      <c r="J2742" s="1" t="s">
        <v>41</v>
      </c>
      <c r="K2742" s="1" t="s">
        <v>20</v>
      </c>
      <c r="L2742" s="1" t="s">
        <v>36</v>
      </c>
      <c r="M2742" s="1" t="s">
        <v>43</v>
      </c>
      <c r="O2742">
        <f t="shared" si="43"/>
        <v>35.785714285714285</v>
      </c>
    </row>
    <row r="2743" spans="1:15" x14ac:dyDescent="0.25">
      <c r="A2743" s="1" t="s">
        <v>3532</v>
      </c>
      <c r="B2743" s="2">
        <v>43717</v>
      </c>
      <c r="C2743" s="1" t="s">
        <v>3533</v>
      </c>
      <c r="E2743" s="3">
        <v>137</v>
      </c>
      <c r="F2743" s="4">
        <v>137</v>
      </c>
      <c r="G2743" s="1">
        <v>2019</v>
      </c>
      <c r="H2743" s="1">
        <v>9</v>
      </c>
      <c r="I2743" s="1" t="s">
        <v>225</v>
      </c>
      <c r="J2743" s="1" t="s">
        <v>35</v>
      </c>
      <c r="K2743" s="1" t="s">
        <v>20</v>
      </c>
      <c r="L2743" s="1" t="s">
        <v>227</v>
      </c>
      <c r="M2743" s="1" t="s">
        <v>37</v>
      </c>
    </row>
    <row r="2744" spans="1:15" x14ac:dyDescent="0.25">
      <c r="A2744" s="1" t="s">
        <v>3534</v>
      </c>
      <c r="B2744" s="2">
        <v>43717</v>
      </c>
      <c r="C2744" s="1" t="s">
        <v>3535</v>
      </c>
      <c r="D2744" s="3">
        <v>10</v>
      </c>
      <c r="E2744" s="3">
        <v>159.9</v>
      </c>
      <c r="F2744" s="4">
        <v>145.36000000000001</v>
      </c>
      <c r="G2744" s="1">
        <v>2019</v>
      </c>
      <c r="H2744" s="1">
        <v>9</v>
      </c>
      <c r="I2744" s="1" t="s">
        <v>134</v>
      </c>
      <c r="J2744" s="1" t="s">
        <v>319</v>
      </c>
      <c r="K2744" s="1" t="s">
        <v>20</v>
      </c>
      <c r="L2744" s="1" t="s">
        <v>135</v>
      </c>
      <c r="M2744" s="1" t="s">
        <v>320</v>
      </c>
    </row>
    <row r="2745" spans="1:15" x14ac:dyDescent="0.25">
      <c r="A2745" s="1" t="s">
        <v>3531</v>
      </c>
      <c r="B2745" s="2">
        <v>43717</v>
      </c>
      <c r="C2745" s="1" t="s">
        <v>476</v>
      </c>
      <c r="D2745" s="3">
        <v>20</v>
      </c>
      <c r="E2745" s="3">
        <v>18.399999999999999</v>
      </c>
      <c r="F2745" s="4">
        <v>15.33</v>
      </c>
      <c r="G2745" s="1">
        <v>2019</v>
      </c>
      <c r="H2745" s="1">
        <v>9</v>
      </c>
      <c r="I2745" s="1" t="s">
        <v>34</v>
      </c>
      <c r="J2745" s="1" t="s">
        <v>41</v>
      </c>
      <c r="K2745" s="1" t="s">
        <v>20</v>
      </c>
      <c r="L2745" s="1" t="s">
        <v>36</v>
      </c>
      <c r="M2745" s="1" t="s">
        <v>43</v>
      </c>
    </row>
    <row r="2746" spans="1:15" x14ac:dyDescent="0.25">
      <c r="A2746" s="1" t="s">
        <v>3531</v>
      </c>
      <c r="B2746" s="2">
        <v>43717</v>
      </c>
      <c r="C2746" s="1" t="s">
        <v>476</v>
      </c>
      <c r="E2746" s="3">
        <v>23</v>
      </c>
      <c r="F2746" s="4">
        <v>23</v>
      </c>
      <c r="G2746" s="1">
        <v>2019</v>
      </c>
      <c r="H2746" s="1">
        <v>9</v>
      </c>
      <c r="I2746" s="1" t="s">
        <v>312</v>
      </c>
      <c r="J2746" s="1" t="s">
        <v>41</v>
      </c>
      <c r="K2746" s="1" t="s">
        <v>20</v>
      </c>
      <c r="L2746" s="1" t="s">
        <v>313</v>
      </c>
      <c r="M2746" s="1" t="s">
        <v>43</v>
      </c>
    </row>
    <row r="2747" spans="1:15" x14ac:dyDescent="0.25">
      <c r="A2747" s="1" t="s">
        <v>3536</v>
      </c>
      <c r="B2747" s="2">
        <v>43717</v>
      </c>
      <c r="C2747" s="1" t="s">
        <v>3537</v>
      </c>
      <c r="E2747" s="3">
        <v>60</v>
      </c>
      <c r="F2747" s="4">
        <v>60</v>
      </c>
      <c r="G2747" s="1">
        <v>2019</v>
      </c>
      <c r="H2747" s="1">
        <v>9</v>
      </c>
      <c r="I2747" s="1" t="s">
        <v>219</v>
      </c>
      <c r="J2747" s="1" t="s">
        <v>35</v>
      </c>
      <c r="K2747" s="1" t="s">
        <v>20</v>
      </c>
      <c r="L2747" s="1" t="s">
        <v>220</v>
      </c>
      <c r="M2747" s="1" t="s">
        <v>37</v>
      </c>
    </row>
    <row r="2748" spans="1:15" x14ac:dyDescent="0.25">
      <c r="A2748" s="1" t="s">
        <v>3538</v>
      </c>
      <c r="B2748" s="2">
        <v>43717</v>
      </c>
      <c r="C2748" s="1" t="s">
        <v>3539</v>
      </c>
      <c r="E2748" s="3">
        <v>66</v>
      </c>
      <c r="F2748" s="4">
        <v>66</v>
      </c>
      <c r="G2748" s="1">
        <v>2019</v>
      </c>
      <c r="H2748" s="1">
        <v>9</v>
      </c>
      <c r="I2748" s="1" t="s">
        <v>1734</v>
      </c>
      <c r="J2748" s="1" t="s">
        <v>35</v>
      </c>
      <c r="K2748" s="1" t="s">
        <v>20</v>
      </c>
      <c r="L2748" s="1" t="s">
        <v>1735</v>
      </c>
      <c r="M2748" s="1" t="s">
        <v>37</v>
      </c>
    </row>
    <row r="2749" spans="1:15" x14ac:dyDescent="0.25">
      <c r="A2749" s="1" t="s">
        <v>3540</v>
      </c>
      <c r="B2749" s="2">
        <v>43717</v>
      </c>
      <c r="C2749" s="1" t="s">
        <v>7928</v>
      </c>
      <c r="D2749" s="3">
        <v>20</v>
      </c>
      <c r="E2749" s="3">
        <v>120</v>
      </c>
      <c r="F2749" s="4">
        <v>100</v>
      </c>
      <c r="G2749" s="1">
        <v>2019</v>
      </c>
      <c r="H2749" s="1">
        <v>9</v>
      </c>
      <c r="I2749" s="1" t="s">
        <v>111</v>
      </c>
      <c r="J2749" s="1" t="s">
        <v>98</v>
      </c>
      <c r="K2749" s="1" t="s">
        <v>20</v>
      </c>
      <c r="L2749" s="1" t="s">
        <v>112</v>
      </c>
      <c r="M2749" s="1" t="s">
        <v>100</v>
      </c>
    </row>
    <row r="2750" spans="1:15" x14ac:dyDescent="0.25">
      <c r="A2750" s="1" t="s">
        <v>3540</v>
      </c>
      <c r="B2750" s="2">
        <v>43717</v>
      </c>
      <c r="C2750" s="1" t="s">
        <v>7928</v>
      </c>
      <c r="E2750" s="3">
        <v>120</v>
      </c>
      <c r="F2750" s="4">
        <v>120</v>
      </c>
      <c r="G2750" s="1">
        <v>2019</v>
      </c>
      <c r="H2750" s="1">
        <v>9</v>
      </c>
      <c r="I2750" s="1" t="s">
        <v>111</v>
      </c>
      <c r="J2750" s="1" t="s">
        <v>98</v>
      </c>
      <c r="K2750" s="1" t="s">
        <v>20</v>
      </c>
      <c r="L2750" s="1" t="s">
        <v>112</v>
      </c>
      <c r="M2750" s="1" t="s">
        <v>100</v>
      </c>
    </row>
    <row r="2751" spans="1:15" x14ac:dyDescent="0.25">
      <c r="A2751" s="1" t="s">
        <v>3541</v>
      </c>
      <c r="B2751" s="2">
        <v>43717</v>
      </c>
      <c r="C2751" s="1" t="s">
        <v>3542</v>
      </c>
      <c r="D2751" s="3">
        <v>20</v>
      </c>
      <c r="E2751" s="3">
        <v>169.9</v>
      </c>
      <c r="F2751" s="4">
        <v>141.58000000000001</v>
      </c>
      <c r="G2751" s="1">
        <v>2019</v>
      </c>
      <c r="H2751" s="1">
        <v>9</v>
      </c>
      <c r="I2751" s="1" t="s">
        <v>134</v>
      </c>
      <c r="J2751" s="1" t="s">
        <v>207</v>
      </c>
      <c r="K2751" s="1" t="s">
        <v>20</v>
      </c>
      <c r="L2751" s="1" t="s">
        <v>135</v>
      </c>
      <c r="M2751" s="1" t="s">
        <v>208</v>
      </c>
    </row>
    <row r="2752" spans="1:15" x14ac:dyDescent="0.25">
      <c r="A2752" s="1" t="s">
        <v>3531</v>
      </c>
      <c r="B2752" s="2">
        <v>43717</v>
      </c>
      <c r="C2752" s="1" t="s">
        <v>59</v>
      </c>
      <c r="E2752" s="3">
        <v>36.74</v>
      </c>
      <c r="F2752" s="4">
        <v>36.74</v>
      </c>
      <c r="G2752" s="1">
        <v>2019</v>
      </c>
      <c r="H2752" s="1">
        <v>9</v>
      </c>
      <c r="I2752" s="1" t="s">
        <v>86</v>
      </c>
      <c r="J2752" s="1" t="s">
        <v>41</v>
      </c>
      <c r="K2752" s="1" t="s">
        <v>20</v>
      </c>
      <c r="L2752" s="1" t="s">
        <v>87</v>
      </c>
      <c r="M2752" s="1" t="s">
        <v>43</v>
      </c>
    </row>
    <row r="2753" spans="1:15" x14ac:dyDescent="0.25">
      <c r="A2753" s="1" t="s">
        <v>1524</v>
      </c>
      <c r="B2753" s="2">
        <v>43720</v>
      </c>
      <c r="C2753" s="1" t="s">
        <v>3543</v>
      </c>
      <c r="E2753" s="3">
        <v>10.5</v>
      </c>
      <c r="F2753" s="4">
        <v>10.5</v>
      </c>
      <c r="G2753" s="1">
        <v>2019</v>
      </c>
      <c r="H2753" s="1">
        <v>9</v>
      </c>
      <c r="I2753" s="1" t="s">
        <v>24</v>
      </c>
      <c r="J2753" s="1" t="s">
        <v>25</v>
      </c>
      <c r="K2753" s="1" t="s">
        <v>20</v>
      </c>
      <c r="L2753" s="1" t="s">
        <v>26</v>
      </c>
      <c r="M2753" s="1" t="s">
        <v>27</v>
      </c>
    </row>
    <row r="2754" spans="1:15" x14ac:dyDescent="0.25">
      <c r="A2754" s="1" t="s">
        <v>1516</v>
      </c>
      <c r="B2754" s="2">
        <v>43720</v>
      </c>
      <c r="C2754" s="1" t="s">
        <v>3543</v>
      </c>
      <c r="E2754" s="3">
        <v>496.45</v>
      </c>
      <c r="F2754" s="4">
        <v>496.45</v>
      </c>
      <c r="G2754" s="1">
        <v>2019</v>
      </c>
      <c r="H2754" s="1">
        <v>9</v>
      </c>
      <c r="I2754" s="1" t="s">
        <v>18</v>
      </c>
      <c r="J2754" s="1" t="s">
        <v>119</v>
      </c>
      <c r="K2754" s="1" t="s">
        <v>20</v>
      </c>
      <c r="L2754" s="1" t="s">
        <v>21</v>
      </c>
      <c r="M2754" s="1" t="s">
        <v>120</v>
      </c>
    </row>
    <row r="2755" spans="1:15" x14ac:dyDescent="0.25">
      <c r="A2755" s="1" t="s">
        <v>1516</v>
      </c>
      <c r="B2755" s="2">
        <v>43720</v>
      </c>
      <c r="C2755" s="1" t="s">
        <v>3543</v>
      </c>
      <c r="D2755" s="3">
        <v>20</v>
      </c>
      <c r="E2755" s="3">
        <v>964.73</v>
      </c>
      <c r="F2755" s="4">
        <v>803.94</v>
      </c>
      <c r="G2755" s="1">
        <v>2019</v>
      </c>
      <c r="H2755" s="1">
        <v>9</v>
      </c>
      <c r="I2755" s="1" t="s">
        <v>18</v>
      </c>
      <c r="J2755" s="1" t="s">
        <v>119</v>
      </c>
      <c r="K2755" s="1" t="s">
        <v>20</v>
      </c>
      <c r="L2755" s="1" t="s">
        <v>21</v>
      </c>
      <c r="M2755" s="1" t="s">
        <v>120</v>
      </c>
    </row>
    <row r="2756" spans="1:15" x14ac:dyDescent="0.25">
      <c r="A2756" s="1" t="s">
        <v>1524</v>
      </c>
      <c r="B2756" s="2">
        <v>43720</v>
      </c>
      <c r="C2756" s="1" t="s">
        <v>3543</v>
      </c>
      <c r="E2756" s="3">
        <v>1477.85</v>
      </c>
      <c r="F2756" s="4">
        <v>1477.85</v>
      </c>
      <c r="G2756" s="1">
        <v>2019</v>
      </c>
      <c r="H2756" s="1">
        <v>9</v>
      </c>
      <c r="I2756" s="1" t="s">
        <v>18</v>
      </c>
      <c r="J2756" s="1" t="s">
        <v>119</v>
      </c>
      <c r="K2756" s="1" t="s">
        <v>20</v>
      </c>
      <c r="L2756" s="1" t="s">
        <v>21</v>
      </c>
      <c r="M2756" s="1" t="s">
        <v>120</v>
      </c>
    </row>
    <row r="2757" spans="1:15" x14ac:dyDescent="0.25">
      <c r="A2757" s="1" t="s">
        <v>3544</v>
      </c>
      <c r="B2757" s="2">
        <v>43721</v>
      </c>
      <c r="C2757" s="1" t="s">
        <v>3545</v>
      </c>
      <c r="D2757" s="3">
        <v>20</v>
      </c>
      <c r="E2757" s="3">
        <v>69.819999999999993</v>
      </c>
      <c r="F2757" s="4">
        <v>58.18</v>
      </c>
      <c r="G2757" s="1">
        <v>2019</v>
      </c>
      <c r="H2757" s="1">
        <v>9</v>
      </c>
      <c r="I2757" s="1" t="s">
        <v>34</v>
      </c>
      <c r="J2757" s="1" t="s">
        <v>35</v>
      </c>
      <c r="K2757" s="1" t="s">
        <v>20</v>
      </c>
      <c r="L2757" s="1" t="s">
        <v>36</v>
      </c>
      <c r="M2757" s="1" t="s">
        <v>37</v>
      </c>
    </row>
    <row r="2758" spans="1:15" x14ac:dyDescent="0.25">
      <c r="A2758" s="1" t="s">
        <v>3546</v>
      </c>
      <c r="B2758" s="2">
        <v>43721</v>
      </c>
      <c r="C2758" s="1" t="s">
        <v>85</v>
      </c>
      <c r="E2758" s="3">
        <v>87.4</v>
      </c>
      <c r="F2758" s="4">
        <v>87.4</v>
      </c>
      <c r="G2758" s="1">
        <v>2019</v>
      </c>
      <c r="H2758" s="1">
        <v>9</v>
      </c>
      <c r="I2758" s="1" t="s">
        <v>40</v>
      </c>
      <c r="J2758" s="1" t="s">
        <v>41</v>
      </c>
      <c r="K2758" s="1" t="s">
        <v>20</v>
      </c>
      <c r="L2758" s="1" t="s">
        <v>42</v>
      </c>
      <c r="M2758" s="1" t="s">
        <v>43</v>
      </c>
      <c r="O2758">
        <f>F2758/1.26</f>
        <v>69.365079365079367</v>
      </c>
    </row>
    <row r="2759" spans="1:15" x14ac:dyDescent="0.25">
      <c r="A2759" s="1" t="s">
        <v>1535</v>
      </c>
      <c r="B2759" s="2">
        <v>43721</v>
      </c>
      <c r="C2759" s="1" t="s">
        <v>85</v>
      </c>
      <c r="E2759" s="3">
        <v>86.87</v>
      </c>
      <c r="F2759" s="4">
        <v>86.87</v>
      </c>
      <c r="G2759" s="1">
        <v>2019</v>
      </c>
      <c r="H2759" s="1">
        <v>9</v>
      </c>
      <c r="I2759" s="1" t="s">
        <v>40</v>
      </c>
      <c r="J2759" s="1" t="s">
        <v>41</v>
      </c>
      <c r="K2759" s="1" t="s">
        <v>20</v>
      </c>
      <c r="L2759" s="1" t="s">
        <v>42</v>
      </c>
      <c r="M2759" s="1" t="s">
        <v>43</v>
      </c>
      <c r="O2759">
        <f>F2759/1.26</f>
        <v>68.944444444444443</v>
      </c>
    </row>
    <row r="2760" spans="1:15" x14ac:dyDescent="0.25">
      <c r="A2760" s="1" t="s">
        <v>1534</v>
      </c>
      <c r="B2760" s="2">
        <v>43721</v>
      </c>
      <c r="C2760" s="1" t="s">
        <v>85</v>
      </c>
      <c r="E2760" s="3">
        <v>42.44</v>
      </c>
      <c r="F2760" s="4">
        <v>42.44</v>
      </c>
      <c r="G2760" s="1">
        <v>2019</v>
      </c>
      <c r="H2760" s="1">
        <v>9</v>
      </c>
      <c r="I2760" s="1" t="s">
        <v>40</v>
      </c>
      <c r="J2760" s="1" t="s">
        <v>41</v>
      </c>
      <c r="K2760" s="1" t="s">
        <v>20</v>
      </c>
      <c r="L2760" s="1" t="s">
        <v>42</v>
      </c>
      <c r="M2760" s="1" t="s">
        <v>43</v>
      </c>
      <c r="O2760">
        <f>F2760/1.26</f>
        <v>33.682539682539684</v>
      </c>
    </row>
    <row r="2761" spans="1:15" x14ac:dyDescent="0.25">
      <c r="A2761" s="1" t="s">
        <v>3547</v>
      </c>
      <c r="B2761" s="2">
        <v>43721</v>
      </c>
      <c r="C2761" s="1" t="s">
        <v>85</v>
      </c>
      <c r="E2761" s="3">
        <v>7.32</v>
      </c>
      <c r="F2761" s="4">
        <v>7.32</v>
      </c>
      <c r="G2761" s="1">
        <v>2019</v>
      </c>
      <c r="H2761" s="1">
        <v>9</v>
      </c>
      <c r="I2761" s="1" t="s">
        <v>40</v>
      </c>
      <c r="J2761" s="1" t="s">
        <v>41</v>
      </c>
      <c r="K2761" s="1" t="s">
        <v>20</v>
      </c>
      <c r="L2761" s="1" t="s">
        <v>42</v>
      </c>
      <c r="M2761" s="1" t="s">
        <v>43</v>
      </c>
      <c r="O2761">
        <f>F2761/1.26</f>
        <v>5.8095238095238093</v>
      </c>
    </row>
    <row r="2762" spans="1:15" x14ac:dyDescent="0.25">
      <c r="A2762" s="1" t="s">
        <v>1537</v>
      </c>
      <c r="B2762" s="2">
        <v>43721</v>
      </c>
      <c r="C2762" s="1" t="s">
        <v>39</v>
      </c>
      <c r="E2762" s="3">
        <v>104.87</v>
      </c>
      <c r="F2762" s="4">
        <v>104.87</v>
      </c>
      <c r="G2762" s="1">
        <v>2019</v>
      </c>
      <c r="H2762" s="1">
        <v>9</v>
      </c>
      <c r="I2762" s="1" t="s">
        <v>40</v>
      </c>
      <c r="J2762" s="1" t="s">
        <v>41</v>
      </c>
      <c r="K2762" s="1" t="s">
        <v>20</v>
      </c>
      <c r="L2762" s="1" t="s">
        <v>42</v>
      </c>
      <c r="M2762" s="1" t="s">
        <v>43</v>
      </c>
      <c r="O2762">
        <f>F2762/1.26</f>
        <v>83.230158730158735</v>
      </c>
    </row>
    <row r="2763" spans="1:15" x14ac:dyDescent="0.25">
      <c r="A2763" s="1" t="s">
        <v>3548</v>
      </c>
      <c r="B2763" s="2">
        <v>43721</v>
      </c>
      <c r="C2763" s="1" t="s">
        <v>3549</v>
      </c>
      <c r="E2763" s="3">
        <v>180</v>
      </c>
      <c r="F2763" s="4">
        <v>180</v>
      </c>
      <c r="G2763" s="1">
        <v>2019</v>
      </c>
      <c r="H2763" s="1">
        <v>9</v>
      </c>
      <c r="I2763" s="1" t="s">
        <v>219</v>
      </c>
      <c r="J2763" s="1" t="s">
        <v>212</v>
      </c>
      <c r="K2763" s="1" t="s">
        <v>20</v>
      </c>
      <c r="L2763" s="1" t="s">
        <v>220</v>
      </c>
      <c r="M2763" s="1" t="s">
        <v>214</v>
      </c>
    </row>
    <row r="2764" spans="1:15" x14ac:dyDescent="0.25">
      <c r="A2764" s="1" t="s">
        <v>3550</v>
      </c>
      <c r="B2764" s="2">
        <v>43721</v>
      </c>
      <c r="C2764" s="1" t="s">
        <v>3551</v>
      </c>
      <c r="E2764" s="3">
        <v>180</v>
      </c>
      <c r="F2764" s="4">
        <v>180</v>
      </c>
      <c r="G2764" s="1">
        <v>2019</v>
      </c>
      <c r="H2764" s="1">
        <v>9</v>
      </c>
      <c r="I2764" s="1" t="s">
        <v>219</v>
      </c>
      <c r="J2764" s="1" t="s">
        <v>212</v>
      </c>
      <c r="K2764" s="1" t="s">
        <v>20</v>
      </c>
      <c r="L2764" s="1" t="s">
        <v>220</v>
      </c>
      <c r="M2764" s="1" t="s">
        <v>214</v>
      </c>
    </row>
    <row r="2765" spans="1:15" x14ac:dyDescent="0.25">
      <c r="A2765" s="1" t="s">
        <v>3552</v>
      </c>
      <c r="B2765" s="2">
        <v>43721</v>
      </c>
      <c r="C2765" s="1" t="s">
        <v>29</v>
      </c>
      <c r="E2765" s="3">
        <v>198.6</v>
      </c>
      <c r="F2765" s="4">
        <v>198.6</v>
      </c>
      <c r="G2765" s="1">
        <v>2019</v>
      </c>
      <c r="H2765" s="1">
        <v>9</v>
      </c>
      <c r="I2765" s="1" t="s">
        <v>30</v>
      </c>
      <c r="J2765" s="1" t="s">
        <v>25</v>
      </c>
      <c r="K2765" s="1" t="s">
        <v>20</v>
      </c>
      <c r="L2765" s="1" t="s">
        <v>31</v>
      </c>
      <c r="M2765" s="1" t="s">
        <v>27</v>
      </c>
    </row>
    <row r="2766" spans="1:15" x14ac:dyDescent="0.25">
      <c r="A2766" s="1" t="s">
        <v>3553</v>
      </c>
      <c r="B2766" s="2">
        <v>43721</v>
      </c>
      <c r="C2766" s="1" t="s">
        <v>3554</v>
      </c>
      <c r="D2766" s="3">
        <v>20</v>
      </c>
      <c r="E2766" s="3">
        <v>8.11</v>
      </c>
      <c r="F2766" s="4">
        <v>6.76</v>
      </c>
      <c r="G2766" s="1">
        <v>2019</v>
      </c>
      <c r="H2766" s="1">
        <v>9</v>
      </c>
      <c r="I2766" s="1" t="s">
        <v>56</v>
      </c>
      <c r="J2766" s="1" t="s">
        <v>35</v>
      </c>
      <c r="K2766" s="1" t="s">
        <v>20</v>
      </c>
      <c r="L2766" s="1" t="s">
        <v>57</v>
      </c>
      <c r="M2766" s="1" t="s">
        <v>37</v>
      </c>
      <c r="O2766">
        <f>F2766*283</f>
        <v>1913.08</v>
      </c>
    </row>
    <row r="2767" spans="1:15" x14ac:dyDescent="0.25">
      <c r="A2767" s="1" t="s">
        <v>3555</v>
      </c>
      <c r="B2767" s="2">
        <v>43721</v>
      </c>
      <c r="C2767" s="1" t="s">
        <v>3556</v>
      </c>
      <c r="D2767" s="3">
        <v>20</v>
      </c>
      <c r="E2767" s="3">
        <v>1164.26</v>
      </c>
      <c r="F2767" s="4">
        <v>970.22</v>
      </c>
      <c r="G2767" s="1">
        <v>2019</v>
      </c>
      <c r="H2767" s="1">
        <v>9</v>
      </c>
      <c r="I2767" s="1" t="s">
        <v>34</v>
      </c>
      <c r="J2767" s="1" t="s">
        <v>35</v>
      </c>
      <c r="K2767" s="1" t="s">
        <v>20</v>
      </c>
      <c r="L2767" s="1" t="s">
        <v>36</v>
      </c>
      <c r="M2767" s="1" t="s">
        <v>37</v>
      </c>
      <c r="O2767">
        <f>F2767*72.79120024</f>
        <v>70623.478296852802</v>
      </c>
    </row>
    <row r="2768" spans="1:15" x14ac:dyDescent="0.25">
      <c r="A2768" s="1" t="s">
        <v>1539</v>
      </c>
      <c r="B2768" s="2">
        <v>43721</v>
      </c>
      <c r="C2768" s="1" t="s">
        <v>59</v>
      </c>
      <c r="E2768" s="3">
        <v>25.03</v>
      </c>
      <c r="F2768" s="4">
        <v>25.03</v>
      </c>
      <c r="G2768" s="1">
        <v>2019</v>
      </c>
      <c r="H2768" s="1">
        <v>9</v>
      </c>
      <c r="I2768" s="1" t="s">
        <v>40</v>
      </c>
      <c r="J2768" s="1" t="s">
        <v>41</v>
      </c>
      <c r="K2768" s="1" t="s">
        <v>20</v>
      </c>
      <c r="L2768" s="1" t="s">
        <v>42</v>
      </c>
      <c r="M2768" s="1" t="s">
        <v>43</v>
      </c>
    </row>
    <row r="2769" spans="1:15" x14ac:dyDescent="0.25">
      <c r="A2769" s="1" t="s">
        <v>3557</v>
      </c>
      <c r="B2769" s="2">
        <v>43721</v>
      </c>
      <c r="C2769" s="1" t="s">
        <v>62</v>
      </c>
      <c r="E2769" s="3">
        <v>96.87</v>
      </c>
      <c r="F2769" s="4">
        <v>96.87</v>
      </c>
      <c r="G2769" s="1">
        <v>2019</v>
      </c>
      <c r="H2769" s="1">
        <v>9</v>
      </c>
      <c r="I2769" s="1" t="s">
        <v>40</v>
      </c>
      <c r="J2769" s="1" t="s">
        <v>41</v>
      </c>
      <c r="K2769" s="1" t="s">
        <v>20</v>
      </c>
      <c r="L2769" s="1" t="s">
        <v>42</v>
      </c>
      <c r="M2769" s="1" t="s">
        <v>43</v>
      </c>
      <c r="O2769">
        <f>F2769/1.26</f>
        <v>76.88095238095238</v>
      </c>
    </row>
    <row r="2770" spans="1:15" x14ac:dyDescent="0.25">
      <c r="A2770" s="1" t="s">
        <v>3558</v>
      </c>
      <c r="B2770" s="2">
        <v>43721</v>
      </c>
      <c r="C2770" s="1" t="s">
        <v>3559</v>
      </c>
      <c r="D2770" s="3">
        <v>20</v>
      </c>
      <c r="E2770" s="3">
        <v>35.979999999999997</v>
      </c>
      <c r="F2770" s="4">
        <v>29.98</v>
      </c>
      <c r="G2770" s="1">
        <v>2019</v>
      </c>
      <c r="H2770" s="1">
        <v>9</v>
      </c>
      <c r="I2770" s="1" t="s">
        <v>56</v>
      </c>
      <c r="J2770" s="1" t="s">
        <v>378</v>
      </c>
      <c r="K2770" s="1" t="s">
        <v>20</v>
      </c>
      <c r="L2770" s="1" t="s">
        <v>57</v>
      </c>
      <c r="M2770" s="1" t="s">
        <v>379</v>
      </c>
    </row>
    <row r="2771" spans="1:15" x14ac:dyDescent="0.25">
      <c r="A2771" s="1" t="s">
        <v>3546</v>
      </c>
      <c r="B2771" s="2">
        <v>43721</v>
      </c>
      <c r="C2771" s="1" t="s">
        <v>3559</v>
      </c>
      <c r="E2771" s="3">
        <v>488.54</v>
      </c>
      <c r="F2771" s="4">
        <v>488.54</v>
      </c>
      <c r="G2771" s="1">
        <v>2019</v>
      </c>
      <c r="H2771" s="1">
        <v>9</v>
      </c>
      <c r="I2771" s="1" t="s">
        <v>40</v>
      </c>
      <c r="J2771" s="1" t="s">
        <v>35</v>
      </c>
      <c r="K2771" s="1" t="s">
        <v>20</v>
      </c>
      <c r="L2771" s="1" t="s">
        <v>42</v>
      </c>
      <c r="M2771" s="1" t="s">
        <v>37</v>
      </c>
    </row>
    <row r="2772" spans="1:15" x14ac:dyDescent="0.25">
      <c r="A2772" s="1" t="s">
        <v>3560</v>
      </c>
      <c r="B2772" s="2">
        <v>43721</v>
      </c>
      <c r="C2772" s="1" t="s">
        <v>3561</v>
      </c>
      <c r="D2772" s="3">
        <v>20</v>
      </c>
      <c r="E2772" s="3">
        <v>92.97</v>
      </c>
      <c r="F2772" s="4">
        <v>77.47</v>
      </c>
      <c r="G2772" s="1">
        <v>2019</v>
      </c>
      <c r="H2772" s="1">
        <v>9</v>
      </c>
      <c r="I2772" s="1" t="s">
        <v>34</v>
      </c>
      <c r="J2772" s="1" t="s">
        <v>35</v>
      </c>
      <c r="K2772" s="1" t="s">
        <v>20</v>
      </c>
      <c r="L2772" s="1" t="s">
        <v>36</v>
      </c>
      <c r="M2772" s="1" t="s">
        <v>37</v>
      </c>
    </row>
    <row r="2773" spans="1:15" x14ac:dyDescent="0.25">
      <c r="A2773" s="1" t="s">
        <v>3562</v>
      </c>
      <c r="B2773" s="2">
        <v>43724</v>
      </c>
      <c r="C2773" s="1" t="s">
        <v>3563</v>
      </c>
      <c r="E2773" s="3">
        <v>89.2</v>
      </c>
      <c r="F2773" s="4">
        <v>89.2</v>
      </c>
      <c r="G2773" s="1">
        <v>2019</v>
      </c>
      <c r="H2773" s="1">
        <v>9</v>
      </c>
      <c r="I2773" s="1" t="s">
        <v>30</v>
      </c>
      <c r="J2773" s="1" t="s">
        <v>3527</v>
      </c>
      <c r="K2773" s="1" t="s">
        <v>20</v>
      </c>
      <c r="L2773" s="1" t="s">
        <v>3528</v>
      </c>
      <c r="M2773" s="1" t="s">
        <v>37</v>
      </c>
      <c r="O2773">
        <v>5</v>
      </c>
    </row>
    <row r="2774" spans="1:15" x14ac:dyDescent="0.25">
      <c r="A2774" s="1" t="s">
        <v>3564</v>
      </c>
      <c r="B2774" s="2">
        <v>43726</v>
      </c>
      <c r="C2774" s="1" t="s">
        <v>3565</v>
      </c>
      <c r="D2774" s="3">
        <v>20</v>
      </c>
      <c r="E2774" s="3">
        <v>31.5</v>
      </c>
      <c r="F2774" s="4">
        <v>26.25</v>
      </c>
      <c r="G2774" s="1">
        <v>2019</v>
      </c>
      <c r="H2774" s="1">
        <v>9</v>
      </c>
      <c r="I2774" s="1" t="s">
        <v>134</v>
      </c>
      <c r="J2774" s="1" t="s">
        <v>35</v>
      </c>
      <c r="K2774" s="1" t="s">
        <v>20</v>
      </c>
      <c r="L2774" s="1" t="s">
        <v>135</v>
      </c>
      <c r="M2774" s="1" t="s">
        <v>37</v>
      </c>
    </row>
    <row r="2775" spans="1:15" x14ac:dyDescent="0.25">
      <c r="A2775" s="1" t="s">
        <v>1598</v>
      </c>
      <c r="B2775" s="2">
        <v>43726</v>
      </c>
      <c r="C2775" s="1" t="s">
        <v>3566</v>
      </c>
      <c r="E2775" s="3">
        <v>34.51</v>
      </c>
      <c r="F2775" s="4">
        <v>34.51</v>
      </c>
      <c r="G2775" s="1">
        <v>2019</v>
      </c>
      <c r="H2775" s="1">
        <v>9</v>
      </c>
      <c r="I2775" s="1" t="s">
        <v>97</v>
      </c>
      <c r="J2775" s="1" t="s">
        <v>35</v>
      </c>
      <c r="K2775" s="1" t="s">
        <v>20</v>
      </c>
      <c r="L2775" s="1" t="s">
        <v>99</v>
      </c>
      <c r="M2775" s="1" t="s">
        <v>37</v>
      </c>
      <c r="O2775">
        <f>F2775*50</f>
        <v>1725.5</v>
      </c>
    </row>
    <row r="2776" spans="1:15" x14ac:dyDescent="0.25">
      <c r="A2776" s="1" t="s">
        <v>1608</v>
      </c>
      <c r="B2776" s="2">
        <v>43726</v>
      </c>
      <c r="C2776" s="1" t="s">
        <v>3567</v>
      </c>
      <c r="E2776" s="3">
        <v>47.99</v>
      </c>
      <c r="F2776" s="4">
        <v>47.99</v>
      </c>
      <c r="G2776" s="1">
        <v>2019</v>
      </c>
      <c r="H2776" s="1">
        <v>9</v>
      </c>
      <c r="I2776" s="1" t="s">
        <v>86</v>
      </c>
      <c r="J2776" s="1" t="s">
        <v>378</v>
      </c>
      <c r="K2776" s="1" t="s">
        <v>20</v>
      </c>
      <c r="L2776" s="1" t="s">
        <v>87</v>
      </c>
      <c r="M2776" s="1" t="s">
        <v>379</v>
      </c>
      <c r="O2776">
        <f>F2776*50</f>
        <v>2399.5</v>
      </c>
    </row>
    <row r="2777" spans="1:15" x14ac:dyDescent="0.25">
      <c r="A2777" s="1" t="s">
        <v>3568</v>
      </c>
      <c r="B2777" s="2">
        <v>43726</v>
      </c>
      <c r="C2777" s="1" t="s">
        <v>3569</v>
      </c>
      <c r="E2777" s="3">
        <v>17.95</v>
      </c>
      <c r="F2777" s="4">
        <v>17.95</v>
      </c>
      <c r="G2777" s="1">
        <v>2019</v>
      </c>
      <c r="H2777" s="1">
        <v>9</v>
      </c>
      <c r="I2777" s="1" t="s">
        <v>91</v>
      </c>
      <c r="J2777" s="1" t="s">
        <v>207</v>
      </c>
      <c r="K2777" s="1" t="s">
        <v>20</v>
      </c>
      <c r="L2777" s="1" t="s">
        <v>93</v>
      </c>
      <c r="M2777" s="1" t="s">
        <v>208</v>
      </c>
      <c r="O2777">
        <v>200</v>
      </c>
    </row>
    <row r="2778" spans="1:15" x14ac:dyDescent="0.25">
      <c r="A2778" s="1" t="s">
        <v>3570</v>
      </c>
      <c r="B2778" s="2">
        <v>43726</v>
      </c>
      <c r="C2778" s="1" t="s">
        <v>85</v>
      </c>
      <c r="E2778" s="3">
        <v>231.67</v>
      </c>
      <c r="F2778" s="4">
        <v>231.67</v>
      </c>
      <c r="G2778" s="1">
        <v>2019</v>
      </c>
      <c r="H2778" s="1">
        <v>9</v>
      </c>
      <c r="I2778" s="1" t="s">
        <v>86</v>
      </c>
      <c r="J2778" s="1" t="s">
        <v>41</v>
      </c>
      <c r="K2778" s="1" t="s">
        <v>20</v>
      </c>
      <c r="L2778" s="1" t="s">
        <v>87</v>
      </c>
      <c r="M2778" s="1" t="s">
        <v>43</v>
      </c>
      <c r="O2778">
        <f t="shared" ref="O2778:O2789" si="44">F2778/1.26</f>
        <v>183.86507936507937</v>
      </c>
    </row>
    <row r="2779" spans="1:15" x14ac:dyDescent="0.25">
      <c r="A2779" s="1" t="s">
        <v>3570</v>
      </c>
      <c r="B2779" s="2">
        <v>43726</v>
      </c>
      <c r="C2779" s="1" t="s">
        <v>85</v>
      </c>
      <c r="D2779" s="3">
        <v>20</v>
      </c>
      <c r="E2779" s="3">
        <v>160.91999999999999</v>
      </c>
      <c r="F2779" s="4">
        <v>134.1</v>
      </c>
      <c r="G2779" s="1">
        <v>2019</v>
      </c>
      <c r="H2779" s="1">
        <v>9</v>
      </c>
      <c r="I2779" s="1" t="s">
        <v>34</v>
      </c>
      <c r="J2779" s="1" t="s">
        <v>41</v>
      </c>
      <c r="K2779" s="1" t="s">
        <v>20</v>
      </c>
      <c r="L2779" s="1" t="s">
        <v>36</v>
      </c>
      <c r="M2779" s="1" t="s">
        <v>43</v>
      </c>
      <c r="O2779">
        <f t="shared" si="44"/>
        <v>106.42857142857142</v>
      </c>
    </row>
    <row r="2780" spans="1:15" x14ac:dyDescent="0.25">
      <c r="A2780" s="1" t="s">
        <v>3570</v>
      </c>
      <c r="B2780" s="2">
        <v>43726</v>
      </c>
      <c r="C2780" s="1" t="s">
        <v>85</v>
      </c>
      <c r="D2780" s="3">
        <v>20</v>
      </c>
      <c r="E2780" s="3">
        <v>151</v>
      </c>
      <c r="F2780" s="4">
        <v>125.83</v>
      </c>
      <c r="G2780" s="1">
        <v>2019</v>
      </c>
      <c r="H2780" s="1">
        <v>9</v>
      </c>
      <c r="I2780" s="1" t="s">
        <v>56</v>
      </c>
      <c r="J2780" s="1" t="s">
        <v>41</v>
      </c>
      <c r="K2780" s="1" t="s">
        <v>20</v>
      </c>
      <c r="L2780" s="1" t="s">
        <v>57</v>
      </c>
      <c r="M2780" s="1" t="s">
        <v>43</v>
      </c>
      <c r="O2780">
        <f t="shared" si="44"/>
        <v>99.865079365079367</v>
      </c>
    </row>
    <row r="2781" spans="1:15" x14ac:dyDescent="0.25">
      <c r="A2781" s="1" t="s">
        <v>3570</v>
      </c>
      <c r="B2781" s="2">
        <v>43726</v>
      </c>
      <c r="C2781" s="1" t="s">
        <v>85</v>
      </c>
      <c r="E2781" s="3">
        <v>122.46</v>
      </c>
      <c r="F2781" s="4">
        <v>122.46</v>
      </c>
      <c r="G2781" s="1">
        <v>2019</v>
      </c>
      <c r="H2781" s="1">
        <v>9</v>
      </c>
      <c r="I2781" s="1" t="s">
        <v>86</v>
      </c>
      <c r="J2781" s="1" t="s">
        <v>41</v>
      </c>
      <c r="K2781" s="1" t="s">
        <v>20</v>
      </c>
      <c r="L2781" s="1" t="s">
        <v>87</v>
      </c>
      <c r="M2781" s="1" t="s">
        <v>43</v>
      </c>
      <c r="O2781">
        <f t="shared" si="44"/>
        <v>97.19047619047619</v>
      </c>
    </row>
    <row r="2782" spans="1:15" x14ac:dyDescent="0.25">
      <c r="A2782" s="1" t="s">
        <v>3571</v>
      </c>
      <c r="B2782" s="2">
        <v>43726</v>
      </c>
      <c r="C2782" s="1" t="s">
        <v>85</v>
      </c>
      <c r="D2782" s="3">
        <v>20</v>
      </c>
      <c r="E2782" s="3">
        <v>131.61000000000001</v>
      </c>
      <c r="F2782" s="4">
        <v>109.67</v>
      </c>
      <c r="G2782" s="1">
        <v>2019</v>
      </c>
      <c r="H2782" s="1">
        <v>9</v>
      </c>
      <c r="I2782" s="1" t="s">
        <v>70</v>
      </c>
      <c r="J2782" s="1" t="s">
        <v>41</v>
      </c>
      <c r="K2782" s="1" t="s">
        <v>20</v>
      </c>
      <c r="L2782" s="1" t="s">
        <v>71</v>
      </c>
      <c r="M2782" s="1" t="s">
        <v>43</v>
      </c>
      <c r="O2782">
        <f t="shared" si="44"/>
        <v>87.039682539682545</v>
      </c>
    </row>
    <row r="2783" spans="1:15" x14ac:dyDescent="0.25">
      <c r="A2783" s="1" t="s">
        <v>3570</v>
      </c>
      <c r="B2783" s="2">
        <v>43726</v>
      </c>
      <c r="C2783" s="1" t="s">
        <v>85</v>
      </c>
      <c r="E2783" s="3">
        <v>81.69</v>
      </c>
      <c r="F2783" s="4">
        <v>81.69</v>
      </c>
      <c r="G2783" s="1">
        <v>2019</v>
      </c>
      <c r="H2783" s="1">
        <v>9</v>
      </c>
      <c r="I2783" s="1" t="s">
        <v>86</v>
      </c>
      <c r="J2783" s="1" t="s">
        <v>41</v>
      </c>
      <c r="K2783" s="1" t="s">
        <v>20</v>
      </c>
      <c r="L2783" s="1" t="s">
        <v>87</v>
      </c>
      <c r="M2783" s="1" t="s">
        <v>43</v>
      </c>
      <c r="O2783">
        <f t="shared" si="44"/>
        <v>64.833333333333329</v>
      </c>
    </row>
    <row r="2784" spans="1:15" x14ac:dyDescent="0.25">
      <c r="A2784" s="1" t="s">
        <v>3570</v>
      </c>
      <c r="B2784" s="2">
        <v>43726</v>
      </c>
      <c r="C2784" s="1" t="s">
        <v>85</v>
      </c>
      <c r="E2784" s="3">
        <v>72.83</v>
      </c>
      <c r="F2784" s="4">
        <v>72.83</v>
      </c>
      <c r="G2784" s="1">
        <v>2019</v>
      </c>
      <c r="H2784" s="1">
        <v>9</v>
      </c>
      <c r="I2784" s="1" t="s">
        <v>86</v>
      </c>
      <c r="J2784" s="1" t="s">
        <v>41</v>
      </c>
      <c r="K2784" s="1" t="s">
        <v>20</v>
      </c>
      <c r="L2784" s="1" t="s">
        <v>87</v>
      </c>
      <c r="M2784" s="1" t="s">
        <v>43</v>
      </c>
      <c r="O2784">
        <f t="shared" si="44"/>
        <v>57.801587301587297</v>
      </c>
    </row>
    <row r="2785" spans="1:15" x14ac:dyDescent="0.25">
      <c r="A2785" s="1" t="s">
        <v>3570</v>
      </c>
      <c r="B2785" s="2">
        <v>43726</v>
      </c>
      <c r="C2785" s="1" t="s">
        <v>85</v>
      </c>
      <c r="E2785" s="3">
        <v>70.02</v>
      </c>
      <c r="F2785" s="4">
        <v>70.02</v>
      </c>
      <c r="G2785" s="1">
        <v>2019</v>
      </c>
      <c r="H2785" s="1">
        <v>9</v>
      </c>
      <c r="I2785" s="1" t="s">
        <v>86</v>
      </c>
      <c r="J2785" s="1" t="s">
        <v>41</v>
      </c>
      <c r="K2785" s="1" t="s">
        <v>20</v>
      </c>
      <c r="L2785" s="1" t="s">
        <v>87</v>
      </c>
      <c r="M2785" s="1" t="s">
        <v>43</v>
      </c>
      <c r="O2785">
        <f t="shared" si="44"/>
        <v>55.571428571428569</v>
      </c>
    </row>
    <row r="2786" spans="1:15" x14ac:dyDescent="0.25">
      <c r="A2786" s="1" t="s">
        <v>3570</v>
      </c>
      <c r="B2786" s="2">
        <v>43726</v>
      </c>
      <c r="C2786" s="1" t="s">
        <v>85</v>
      </c>
      <c r="E2786" s="3">
        <v>60.95</v>
      </c>
      <c r="F2786" s="4">
        <v>60.95</v>
      </c>
      <c r="G2786" s="1">
        <v>2019</v>
      </c>
      <c r="H2786" s="1">
        <v>9</v>
      </c>
      <c r="I2786" s="1" t="s">
        <v>86</v>
      </c>
      <c r="J2786" s="1" t="s">
        <v>41</v>
      </c>
      <c r="K2786" s="1" t="s">
        <v>20</v>
      </c>
      <c r="L2786" s="1" t="s">
        <v>87</v>
      </c>
      <c r="M2786" s="1" t="s">
        <v>43</v>
      </c>
      <c r="O2786">
        <f t="shared" si="44"/>
        <v>48.373015873015873</v>
      </c>
    </row>
    <row r="2787" spans="1:15" x14ac:dyDescent="0.25">
      <c r="A2787" s="1" t="s">
        <v>3570</v>
      </c>
      <c r="B2787" s="2">
        <v>43726</v>
      </c>
      <c r="C2787" s="1" t="s">
        <v>85</v>
      </c>
      <c r="E2787" s="3">
        <v>59.41</v>
      </c>
      <c r="F2787" s="4">
        <v>59.41</v>
      </c>
      <c r="G2787" s="1">
        <v>2019</v>
      </c>
      <c r="H2787" s="1">
        <v>9</v>
      </c>
      <c r="I2787" s="1" t="s">
        <v>86</v>
      </c>
      <c r="J2787" s="1" t="s">
        <v>41</v>
      </c>
      <c r="K2787" s="1" t="s">
        <v>20</v>
      </c>
      <c r="L2787" s="1" t="s">
        <v>87</v>
      </c>
      <c r="M2787" s="1" t="s">
        <v>43</v>
      </c>
      <c r="O2787">
        <f t="shared" si="44"/>
        <v>47.150793650793645</v>
      </c>
    </row>
    <row r="2788" spans="1:15" x14ac:dyDescent="0.25">
      <c r="A2788" s="1" t="s">
        <v>3570</v>
      </c>
      <c r="B2788" s="2">
        <v>43726</v>
      </c>
      <c r="C2788" s="1" t="s">
        <v>85</v>
      </c>
      <c r="D2788" s="3">
        <v>20</v>
      </c>
      <c r="E2788" s="3">
        <v>71</v>
      </c>
      <c r="F2788" s="4">
        <v>59.17</v>
      </c>
      <c r="G2788" s="1">
        <v>2019</v>
      </c>
      <c r="H2788" s="1">
        <v>9</v>
      </c>
      <c r="I2788" s="1" t="s">
        <v>34</v>
      </c>
      <c r="J2788" s="1" t="s">
        <v>41</v>
      </c>
      <c r="K2788" s="1" t="s">
        <v>20</v>
      </c>
      <c r="L2788" s="1" t="s">
        <v>36</v>
      </c>
      <c r="M2788" s="1" t="s">
        <v>43</v>
      </c>
      <c r="O2788">
        <f t="shared" si="44"/>
        <v>46.960317460317462</v>
      </c>
    </row>
    <row r="2789" spans="1:15" x14ac:dyDescent="0.25">
      <c r="A2789" s="1" t="s">
        <v>3570</v>
      </c>
      <c r="B2789" s="2">
        <v>43726</v>
      </c>
      <c r="C2789" s="1" t="s">
        <v>85</v>
      </c>
      <c r="E2789" s="3">
        <v>12.2</v>
      </c>
      <c r="F2789" s="4">
        <v>12.2</v>
      </c>
      <c r="G2789" s="1">
        <v>2019</v>
      </c>
      <c r="H2789" s="1">
        <v>9</v>
      </c>
      <c r="I2789" s="1" t="s">
        <v>86</v>
      </c>
      <c r="J2789" s="1" t="s">
        <v>41</v>
      </c>
      <c r="K2789" s="1" t="s">
        <v>20</v>
      </c>
      <c r="L2789" s="1" t="s">
        <v>87</v>
      </c>
      <c r="M2789" s="1" t="s">
        <v>43</v>
      </c>
      <c r="O2789">
        <f t="shared" si="44"/>
        <v>9.6825396825396819</v>
      </c>
    </row>
    <row r="2790" spans="1:15" x14ac:dyDescent="0.25">
      <c r="A2790" s="1" t="s">
        <v>3572</v>
      </c>
      <c r="B2790" s="2">
        <v>43726</v>
      </c>
      <c r="C2790" s="1" t="s">
        <v>3573</v>
      </c>
      <c r="E2790" s="3">
        <v>5.45</v>
      </c>
      <c r="F2790" s="4">
        <v>5.45</v>
      </c>
      <c r="G2790" s="1">
        <v>2019</v>
      </c>
      <c r="H2790" s="1">
        <v>9</v>
      </c>
      <c r="I2790" s="1" t="s">
        <v>30</v>
      </c>
      <c r="J2790" s="1" t="s">
        <v>25</v>
      </c>
      <c r="K2790" s="1" t="s">
        <v>20</v>
      </c>
      <c r="L2790" s="1" t="s">
        <v>31</v>
      </c>
      <c r="M2790" s="1" t="s">
        <v>27</v>
      </c>
      <c r="O2790">
        <f>F2790*1850</f>
        <v>10082.5</v>
      </c>
    </row>
    <row r="2791" spans="1:15" x14ac:dyDescent="0.25">
      <c r="A2791" s="1" t="s">
        <v>1580</v>
      </c>
      <c r="B2791" s="2">
        <v>43726</v>
      </c>
      <c r="C2791" s="1" t="s">
        <v>3574</v>
      </c>
      <c r="E2791" s="3">
        <v>10.42</v>
      </c>
      <c r="F2791" s="4">
        <v>10.42</v>
      </c>
      <c r="G2791" s="1">
        <v>2019</v>
      </c>
      <c r="H2791" s="1">
        <v>9</v>
      </c>
      <c r="I2791" s="1" t="s">
        <v>86</v>
      </c>
      <c r="J2791" s="1" t="s">
        <v>35</v>
      </c>
      <c r="K2791" s="1" t="s">
        <v>20</v>
      </c>
      <c r="L2791" s="1" t="s">
        <v>87</v>
      </c>
      <c r="M2791" s="1" t="s">
        <v>37</v>
      </c>
      <c r="O2791">
        <f>F2791*350</f>
        <v>3647</v>
      </c>
    </row>
    <row r="2792" spans="1:15" x14ac:dyDescent="0.25">
      <c r="A2792" s="1" t="s">
        <v>3570</v>
      </c>
      <c r="B2792" s="2">
        <v>43726</v>
      </c>
      <c r="C2792" s="1" t="s">
        <v>3575</v>
      </c>
      <c r="E2792" s="3">
        <v>14.98</v>
      </c>
      <c r="F2792" s="4">
        <v>14.98</v>
      </c>
      <c r="G2792" s="1">
        <v>2019</v>
      </c>
      <c r="H2792" s="1">
        <v>9</v>
      </c>
      <c r="I2792" s="1" t="s">
        <v>30</v>
      </c>
      <c r="J2792" s="1" t="s">
        <v>3527</v>
      </c>
      <c r="K2792" s="1" t="s">
        <v>20</v>
      </c>
      <c r="L2792" s="1" t="s">
        <v>3528</v>
      </c>
      <c r="M2792" s="1" t="s">
        <v>37</v>
      </c>
    </row>
    <row r="2793" spans="1:15" x14ac:dyDescent="0.25">
      <c r="A2793" s="1" t="s">
        <v>3576</v>
      </c>
      <c r="B2793" s="2">
        <v>43726</v>
      </c>
      <c r="C2793" s="1" t="s">
        <v>7883</v>
      </c>
      <c r="E2793" s="3">
        <v>30.6</v>
      </c>
      <c r="F2793" s="4">
        <v>30.6</v>
      </c>
      <c r="G2793" s="1">
        <v>2019</v>
      </c>
      <c r="H2793" s="1">
        <v>9</v>
      </c>
      <c r="I2793" s="1" t="s">
        <v>46</v>
      </c>
      <c r="J2793" s="1" t="s">
        <v>25</v>
      </c>
      <c r="K2793" s="1" t="s">
        <v>20</v>
      </c>
      <c r="L2793" s="1" t="s">
        <v>47</v>
      </c>
      <c r="M2793" s="1" t="s">
        <v>27</v>
      </c>
      <c r="O2793">
        <f>F2793*5.3</f>
        <v>162.18</v>
      </c>
    </row>
    <row r="2794" spans="1:15" x14ac:dyDescent="0.25">
      <c r="A2794" s="1" t="s">
        <v>1610</v>
      </c>
      <c r="B2794" s="2">
        <v>43726</v>
      </c>
      <c r="C2794" s="1" t="s">
        <v>3577</v>
      </c>
      <c r="E2794" s="3">
        <v>3.7</v>
      </c>
      <c r="F2794" s="4">
        <v>3.7</v>
      </c>
      <c r="G2794" s="1">
        <v>2019</v>
      </c>
      <c r="H2794" s="1">
        <v>9</v>
      </c>
      <c r="I2794" s="1" t="s">
        <v>474</v>
      </c>
      <c r="J2794" s="1" t="s">
        <v>35</v>
      </c>
      <c r="K2794" s="1" t="s">
        <v>20</v>
      </c>
      <c r="L2794" s="1" t="s">
        <v>475</v>
      </c>
      <c r="M2794" s="1" t="s">
        <v>37</v>
      </c>
    </row>
    <row r="2795" spans="1:15" x14ac:dyDescent="0.25">
      <c r="A2795" s="1" t="s">
        <v>3578</v>
      </c>
      <c r="B2795" s="2">
        <v>43726</v>
      </c>
      <c r="C2795" s="1" t="s">
        <v>3579</v>
      </c>
      <c r="D2795" s="3">
        <v>20</v>
      </c>
      <c r="E2795" s="3">
        <v>340.06</v>
      </c>
      <c r="F2795" s="4">
        <v>283.38</v>
      </c>
      <c r="G2795" s="1">
        <v>2019</v>
      </c>
      <c r="H2795" s="1">
        <v>9</v>
      </c>
      <c r="I2795" s="1" t="s">
        <v>70</v>
      </c>
      <c r="J2795" s="1" t="s">
        <v>35</v>
      </c>
      <c r="K2795" s="1" t="s">
        <v>20</v>
      </c>
      <c r="L2795" s="1" t="s">
        <v>71</v>
      </c>
      <c r="M2795" s="1" t="s">
        <v>37</v>
      </c>
    </row>
    <row r="2796" spans="1:15" x14ac:dyDescent="0.25">
      <c r="A2796" s="1" t="s">
        <v>1586</v>
      </c>
      <c r="B2796" s="2">
        <v>43726</v>
      </c>
      <c r="C2796" s="1" t="s">
        <v>3580</v>
      </c>
      <c r="E2796" s="3">
        <v>10.49</v>
      </c>
      <c r="F2796" s="4">
        <v>10.49</v>
      </c>
      <c r="G2796" s="1">
        <v>2019</v>
      </c>
      <c r="H2796" s="1">
        <v>9</v>
      </c>
      <c r="I2796" s="1" t="s">
        <v>91</v>
      </c>
      <c r="J2796" s="1" t="s">
        <v>35</v>
      </c>
      <c r="K2796" s="1" t="s">
        <v>20</v>
      </c>
      <c r="L2796" s="1" t="s">
        <v>93</v>
      </c>
      <c r="M2796" s="1" t="s">
        <v>37</v>
      </c>
      <c r="O2796">
        <f>F2796*1850</f>
        <v>19406.5</v>
      </c>
    </row>
    <row r="2797" spans="1:15" x14ac:dyDescent="0.25">
      <c r="A2797" s="1" t="s">
        <v>1584</v>
      </c>
      <c r="B2797" s="2">
        <v>43726</v>
      </c>
      <c r="C2797" s="1" t="s">
        <v>3581</v>
      </c>
      <c r="D2797" s="3">
        <v>20</v>
      </c>
      <c r="E2797" s="3">
        <v>70.61</v>
      </c>
      <c r="F2797" s="4">
        <v>58.84</v>
      </c>
      <c r="G2797" s="1">
        <v>2019</v>
      </c>
      <c r="H2797" s="1">
        <v>9</v>
      </c>
      <c r="I2797" s="1" t="s">
        <v>70</v>
      </c>
      <c r="J2797" s="1" t="s">
        <v>35</v>
      </c>
      <c r="K2797" s="1" t="s">
        <v>20</v>
      </c>
      <c r="L2797" s="1" t="s">
        <v>71</v>
      </c>
      <c r="M2797" s="1" t="s">
        <v>37</v>
      </c>
    </row>
    <row r="2798" spans="1:15" x14ac:dyDescent="0.25">
      <c r="A2798" s="1" t="s">
        <v>1600</v>
      </c>
      <c r="B2798" s="2">
        <v>43726</v>
      </c>
      <c r="C2798" s="1" t="s">
        <v>3582</v>
      </c>
      <c r="E2798" s="3">
        <v>43.46</v>
      </c>
      <c r="F2798" s="4">
        <v>43.46</v>
      </c>
      <c r="G2798" s="1">
        <v>2019</v>
      </c>
      <c r="H2798" s="1">
        <v>9</v>
      </c>
      <c r="I2798" s="1" t="s">
        <v>345</v>
      </c>
      <c r="J2798" s="1" t="s">
        <v>35</v>
      </c>
      <c r="K2798" s="1" t="s">
        <v>20</v>
      </c>
      <c r="L2798" s="1" t="s">
        <v>346</v>
      </c>
      <c r="M2798" s="1" t="s">
        <v>37</v>
      </c>
    </row>
    <row r="2799" spans="1:15" x14ac:dyDescent="0.25">
      <c r="A2799" s="1" t="s">
        <v>3570</v>
      </c>
      <c r="B2799" s="2">
        <v>43726</v>
      </c>
      <c r="C2799" s="1" t="s">
        <v>59</v>
      </c>
      <c r="E2799" s="3">
        <v>39.93</v>
      </c>
      <c r="F2799" s="4">
        <v>39.93</v>
      </c>
      <c r="G2799" s="1">
        <v>2019</v>
      </c>
      <c r="H2799" s="1">
        <v>9</v>
      </c>
      <c r="I2799" s="1" t="s">
        <v>91</v>
      </c>
      <c r="J2799" s="1" t="s">
        <v>41</v>
      </c>
      <c r="K2799" s="1" t="s">
        <v>20</v>
      </c>
      <c r="L2799" s="1" t="s">
        <v>93</v>
      </c>
      <c r="M2799" s="1" t="s">
        <v>43</v>
      </c>
    </row>
    <row r="2800" spans="1:15" x14ac:dyDescent="0.25">
      <c r="A2800" s="1" t="s">
        <v>3570</v>
      </c>
      <c r="B2800" s="2">
        <v>43726</v>
      </c>
      <c r="C2800" s="1" t="s">
        <v>59</v>
      </c>
      <c r="E2800" s="3">
        <v>61.22</v>
      </c>
      <c r="F2800" s="4">
        <v>61.22</v>
      </c>
      <c r="G2800" s="1">
        <v>2019</v>
      </c>
      <c r="H2800" s="1">
        <v>9</v>
      </c>
      <c r="I2800" s="1" t="s">
        <v>312</v>
      </c>
      <c r="J2800" s="1" t="s">
        <v>41</v>
      </c>
      <c r="K2800" s="1" t="s">
        <v>20</v>
      </c>
      <c r="L2800" s="1" t="s">
        <v>313</v>
      </c>
      <c r="M2800" s="1" t="s">
        <v>43</v>
      </c>
    </row>
    <row r="2801" spans="1:15" x14ac:dyDescent="0.25">
      <c r="A2801" s="1" t="s">
        <v>3570</v>
      </c>
      <c r="B2801" s="2">
        <v>43726</v>
      </c>
      <c r="C2801" s="1" t="s">
        <v>59</v>
      </c>
      <c r="E2801" s="3">
        <v>119.02</v>
      </c>
      <c r="F2801" s="4">
        <v>119.02</v>
      </c>
      <c r="G2801" s="1">
        <v>2019</v>
      </c>
      <c r="H2801" s="1">
        <v>9</v>
      </c>
      <c r="I2801" s="1" t="s">
        <v>86</v>
      </c>
      <c r="J2801" s="1" t="s">
        <v>41</v>
      </c>
      <c r="K2801" s="1" t="s">
        <v>20</v>
      </c>
      <c r="L2801" s="1" t="s">
        <v>87</v>
      </c>
      <c r="M2801" s="1" t="s">
        <v>43</v>
      </c>
    </row>
    <row r="2802" spans="1:15" x14ac:dyDescent="0.25">
      <c r="A2802" s="1" t="s">
        <v>3583</v>
      </c>
      <c r="B2802" s="2">
        <v>43726</v>
      </c>
      <c r="C2802" s="1" t="s">
        <v>3584</v>
      </c>
      <c r="E2802" s="3">
        <v>24</v>
      </c>
      <c r="F2802" s="4">
        <v>24</v>
      </c>
      <c r="G2802" s="1">
        <v>2019</v>
      </c>
      <c r="H2802" s="1">
        <v>9</v>
      </c>
      <c r="I2802" s="1" t="s">
        <v>91</v>
      </c>
      <c r="J2802" s="1" t="s">
        <v>35</v>
      </c>
      <c r="K2802" s="1" t="s">
        <v>20</v>
      </c>
      <c r="L2802" s="1" t="s">
        <v>93</v>
      </c>
      <c r="M2802" s="1" t="s">
        <v>37</v>
      </c>
    </row>
    <row r="2803" spans="1:15" x14ac:dyDescent="0.25">
      <c r="A2803" s="1" t="s">
        <v>1594</v>
      </c>
      <c r="B2803" s="2">
        <v>43726</v>
      </c>
      <c r="C2803" s="1" t="s">
        <v>3585</v>
      </c>
      <c r="E2803" s="3">
        <v>1880.06</v>
      </c>
      <c r="F2803" s="4">
        <v>1880.06</v>
      </c>
      <c r="G2803" s="1">
        <v>2019</v>
      </c>
      <c r="H2803" s="1">
        <v>9</v>
      </c>
      <c r="I2803" s="1" t="s">
        <v>219</v>
      </c>
      <c r="J2803" s="1" t="s">
        <v>35</v>
      </c>
      <c r="K2803" s="1" t="s">
        <v>20</v>
      </c>
      <c r="L2803" s="1" t="s">
        <v>220</v>
      </c>
      <c r="M2803" s="1" t="s">
        <v>37</v>
      </c>
    </row>
    <row r="2804" spans="1:15" x14ac:dyDescent="0.25">
      <c r="A2804" s="1" t="s">
        <v>3586</v>
      </c>
      <c r="B2804" s="2">
        <v>43726</v>
      </c>
      <c r="C2804" s="1" t="s">
        <v>1317</v>
      </c>
      <c r="E2804" s="3">
        <v>863.88</v>
      </c>
      <c r="F2804" s="4">
        <v>863.88</v>
      </c>
      <c r="G2804" s="1">
        <v>2019</v>
      </c>
      <c r="H2804" s="1">
        <v>9</v>
      </c>
      <c r="I2804" s="1" t="s">
        <v>1606</v>
      </c>
      <c r="J2804" s="1" t="s">
        <v>35</v>
      </c>
      <c r="K2804" s="1" t="s">
        <v>20</v>
      </c>
      <c r="L2804" s="1" t="s">
        <v>1607</v>
      </c>
      <c r="M2804" s="1" t="s">
        <v>37</v>
      </c>
      <c r="O2804">
        <v>40250000</v>
      </c>
    </row>
    <row r="2805" spans="1:15" x14ac:dyDescent="0.25">
      <c r="A2805" s="1" t="s">
        <v>3587</v>
      </c>
      <c r="B2805" s="2">
        <v>43726</v>
      </c>
      <c r="C2805" s="1" t="s">
        <v>3588</v>
      </c>
      <c r="D2805" s="3">
        <v>20</v>
      </c>
      <c r="E2805" s="3">
        <v>21.43</v>
      </c>
      <c r="F2805" s="4">
        <v>17.86</v>
      </c>
      <c r="G2805" s="1">
        <v>2019</v>
      </c>
      <c r="H2805" s="1">
        <v>9</v>
      </c>
      <c r="I2805" s="1" t="s">
        <v>34</v>
      </c>
      <c r="J2805" s="1" t="s">
        <v>98</v>
      </c>
      <c r="K2805" s="1" t="s">
        <v>20</v>
      </c>
      <c r="L2805" s="1" t="s">
        <v>36</v>
      </c>
      <c r="M2805" s="1" t="s">
        <v>100</v>
      </c>
    </row>
    <row r="2806" spans="1:15" x14ac:dyDescent="0.25">
      <c r="A2806" s="1" t="s">
        <v>1602</v>
      </c>
      <c r="B2806" s="2">
        <v>43726</v>
      </c>
      <c r="C2806" s="1" t="s">
        <v>3589</v>
      </c>
      <c r="D2806" s="3">
        <v>20</v>
      </c>
      <c r="E2806" s="3">
        <v>264.60000000000002</v>
      </c>
      <c r="F2806" s="4">
        <v>220.5</v>
      </c>
      <c r="G2806" s="1">
        <v>2019</v>
      </c>
      <c r="H2806" s="1">
        <v>9</v>
      </c>
      <c r="I2806" s="1" t="s">
        <v>34</v>
      </c>
      <c r="J2806" s="1" t="s">
        <v>35</v>
      </c>
      <c r="K2806" s="1" t="s">
        <v>20</v>
      </c>
      <c r="L2806" s="1" t="s">
        <v>36</v>
      </c>
      <c r="M2806" s="1" t="s">
        <v>37</v>
      </c>
      <c r="O2806" s="1">
        <f>F2806*23</f>
        <v>5071.5</v>
      </c>
    </row>
    <row r="2807" spans="1:15" x14ac:dyDescent="0.25">
      <c r="A2807" s="1" t="s">
        <v>1580</v>
      </c>
      <c r="B2807" s="2">
        <v>43726</v>
      </c>
      <c r="C2807" s="1" t="s">
        <v>3590</v>
      </c>
      <c r="D2807" s="3">
        <v>20</v>
      </c>
      <c r="E2807" s="3">
        <v>13.8</v>
      </c>
      <c r="F2807" s="4">
        <v>11.5</v>
      </c>
      <c r="G2807" s="1">
        <v>2019</v>
      </c>
      <c r="H2807" s="1">
        <v>9</v>
      </c>
      <c r="I2807" s="1" t="s">
        <v>34</v>
      </c>
      <c r="J2807" s="1" t="s">
        <v>35</v>
      </c>
      <c r="K2807" s="1" t="s">
        <v>20</v>
      </c>
      <c r="L2807" s="1" t="s">
        <v>36</v>
      </c>
      <c r="M2807" s="1" t="s">
        <v>37</v>
      </c>
    </row>
    <row r="2808" spans="1:15" x14ac:dyDescent="0.25">
      <c r="A2808" s="1" t="s">
        <v>3591</v>
      </c>
      <c r="B2808" s="2">
        <v>43728</v>
      </c>
      <c r="C2808" s="1" t="s">
        <v>3592</v>
      </c>
      <c r="E2808" s="3">
        <v>49.9</v>
      </c>
      <c r="F2808" s="4">
        <v>49.9</v>
      </c>
      <c r="G2808" s="1">
        <v>2019</v>
      </c>
      <c r="H2808" s="1">
        <v>9</v>
      </c>
      <c r="I2808" s="1" t="s">
        <v>30</v>
      </c>
      <c r="J2808" s="1" t="s">
        <v>25</v>
      </c>
      <c r="K2808" s="1" t="s">
        <v>20</v>
      </c>
      <c r="L2808" s="1" t="s">
        <v>31</v>
      </c>
      <c r="M2808" s="1" t="s">
        <v>27</v>
      </c>
    </row>
    <row r="2809" spans="1:15" x14ac:dyDescent="0.25">
      <c r="A2809" s="1" t="s">
        <v>3593</v>
      </c>
      <c r="B2809" s="2">
        <v>43728</v>
      </c>
      <c r="C2809" s="1" t="s">
        <v>1578</v>
      </c>
      <c r="E2809" s="3">
        <v>6.54</v>
      </c>
      <c r="F2809" s="4">
        <v>6.54</v>
      </c>
      <c r="G2809" s="1">
        <v>2019</v>
      </c>
      <c r="H2809" s="1">
        <v>9</v>
      </c>
      <c r="I2809" s="1" t="s">
        <v>50</v>
      </c>
      <c r="J2809" s="1" t="s">
        <v>51</v>
      </c>
      <c r="K2809" s="1" t="s">
        <v>20</v>
      </c>
      <c r="L2809" s="1" t="s">
        <v>52</v>
      </c>
      <c r="M2809" s="1" t="s">
        <v>53</v>
      </c>
    </row>
    <row r="2810" spans="1:15" x14ac:dyDescent="0.25">
      <c r="A2810" s="1" t="s">
        <v>1630</v>
      </c>
      <c r="B2810" s="2">
        <v>43732</v>
      </c>
      <c r="C2810" s="1" t="s">
        <v>3594</v>
      </c>
      <c r="E2810" s="3">
        <v>57.87</v>
      </c>
      <c r="F2810" s="4">
        <v>57.87</v>
      </c>
      <c r="G2810" s="1">
        <v>2019</v>
      </c>
      <c r="H2810" s="1">
        <v>9</v>
      </c>
      <c r="I2810" s="1" t="s">
        <v>30</v>
      </c>
      <c r="J2810" s="1" t="s">
        <v>25</v>
      </c>
      <c r="K2810" s="1" t="s">
        <v>20</v>
      </c>
      <c r="L2810" s="1" t="s">
        <v>31</v>
      </c>
      <c r="M2810" s="1" t="s">
        <v>27</v>
      </c>
      <c r="O2810">
        <f>F2810*1850</f>
        <v>107059.5</v>
      </c>
    </row>
    <row r="2811" spans="1:15" x14ac:dyDescent="0.25">
      <c r="A2811" s="1" t="s">
        <v>1643</v>
      </c>
      <c r="B2811" s="2">
        <v>43732</v>
      </c>
      <c r="C2811" s="1" t="s">
        <v>3595</v>
      </c>
      <c r="E2811" s="3">
        <v>99.5</v>
      </c>
      <c r="F2811" s="4">
        <v>99.5</v>
      </c>
      <c r="G2811" s="1">
        <v>2019</v>
      </c>
      <c r="H2811" s="1">
        <v>9</v>
      </c>
      <c r="I2811" s="1" t="s">
        <v>225</v>
      </c>
      <c r="J2811" s="1" t="s">
        <v>19</v>
      </c>
      <c r="K2811" s="1" t="s">
        <v>20</v>
      </c>
      <c r="L2811" s="1" t="s">
        <v>227</v>
      </c>
      <c r="M2811" s="1" t="s">
        <v>22</v>
      </c>
    </row>
    <row r="2812" spans="1:15" x14ac:dyDescent="0.25">
      <c r="A2812" s="1" t="s">
        <v>1635</v>
      </c>
      <c r="B2812" s="2">
        <v>43732</v>
      </c>
      <c r="C2812" s="1" t="s">
        <v>7928</v>
      </c>
      <c r="D2812" s="3">
        <v>20</v>
      </c>
      <c r="E2812" s="3">
        <v>122.46</v>
      </c>
      <c r="F2812" s="4">
        <v>102.05</v>
      </c>
      <c r="G2812" s="1">
        <v>2019</v>
      </c>
      <c r="H2812" s="1">
        <v>9</v>
      </c>
      <c r="I2812" s="1" t="s">
        <v>111</v>
      </c>
      <c r="J2812" s="1" t="s">
        <v>98</v>
      </c>
      <c r="K2812" s="1" t="s">
        <v>20</v>
      </c>
      <c r="L2812" s="1" t="s">
        <v>112</v>
      </c>
      <c r="M2812" s="1" t="s">
        <v>100</v>
      </c>
    </row>
    <row r="2813" spans="1:15" x14ac:dyDescent="0.25">
      <c r="A2813" s="1" t="s">
        <v>1635</v>
      </c>
      <c r="B2813" s="2">
        <v>43732</v>
      </c>
      <c r="C2813" s="1" t="s">
        <v>7928</v>
      </c>
      <c r="E2813" s="3">
        <v>122.46</v>
      </c>
      <c r="F2813" s="4">
        <v>122.46</v>
      </c>
      <c r="G2813" s="1">
        <v>2019</v>
      </c>
      <c r="H2813" s="1">
        <v>9</v>
      </c>
      <c r="I2813" s="1" t="s">
        <v>111</v>
      </c>
      <c r="J2813" s="1" t="s">
        <v>98</v>
      </c>
      <c r="K2813" s="1" t="s">
        <v>20</v>
      </c>
      <c r="L2813" s="1" t="s">
        <v>112</v>
      </c>
      <c r="M2813" s="1" t="s">
        <v>100</v>
      </c>
    </row>
    <row r="2814" spans="1:15" x14ac:dyDescent="0.25">
      <c r="A2814" s="1" t="s">
        <v>1648</v>
      </c>
      <c r="B2814" s="2">
        <v>43732</v>
      </c>
      <c r="C2814" s="1" t="s">
        <v>245</v>
      </c>
      <c r="E2814" s="3">
        <v>58.58</v>
      </c>
      <c r="F2814" s="4">
        <v>58.58</v>
      </c>
      <c r="G2814" s="1">
        <v>2019</v>
      </c>
      <c r="H2814" s="1">
        <v>9</v>
      </c>
      <c r="I2814" s="1" t="s">
        <v>50</v>
      </c>
      <c r="J2814" s="1" t="s">
        <v>51</v>
      </c>
      <c r="K2814" s="1" t="s">
        <v>20</v>
      </c>
      <c r="L2814" s="1" t="s">
        <v>52</v>
      </c>
      <c r="M2814" s="1" t="s">
        <v>53</v>
      </c>
      <c r="O2814">
        <f>F2814*12.5</f>
        <v>732.25</v>
      </c>
    </row>
    <row r="2815" spans="1:15" x14ac:dyDescent="0.25">
      <c r="A2815" s="1" t="s">
        <v>1648</v>
      </c>
      <c r="B2815" s="2">
        <v>43732</v>
      </c>
      <c r="C2815" s="1" t="s">
        <v>245</v>
      </c>
      <c r="D2815" s="3">
        <v>20</v>
      </c>
      <c r="E2815" s="3">
        <v>58.59</v>
      </c>
      <c r="F2815" s="4">
        <v>48.82</v>
      </c>
      <c r="G2815" s="1">
        <v>2019</v>
      </c>
      <c r="H2815" s="1">
        <v>9</v>
      </c>
      <c r="I2815" s="1" t="s">
        <v>56</v>
      </c>
      <c r="J2815" s="1" t="s">
        <v>51</v>
      </c>
      <c r="K2815" s="1" t="s">
        <v>20</v>
      </c>
      <c r="L2815" s="1" t="s">
        <v>57</v>
      </c>
      <c r="M2815" s="1" t="s">
        <v>53</v>
      </c>
      <c r="O2815">
        <f>F2815*12.5</f>
        <v>610.25</v>
      </c>
    </row>
    <row r="2816" spans="1:15" x14ac:dyDescent="0.25">
      <c r="A2816" s="1" t="s">
        <v>1648</v>
      </c>
      <c r="B2816" s="2">
        <v>43732</v>
      </c>
      <c r="C2816" s="1" t="s">
        <v>245</v>
      </c>
      <c r="D2816" s="3">
        <v>20</v>
      </c>
      <c r="E2816" s="3">
        <v>58.59</v>
      </c>
      <c r="F2816" s="4">
        <v>48.82</v>
      </c>
      <c r="G2816" s="1">
        <v>2019</v>
      </c>
      <c r="H2816" s="1">
        <v>9</v>
      </c>
      <c r="I2816" s="1" t="s">
        <v>34</v>
      </c>
      <c r="J2816" s="1" t="s">
        <v>51</v>
      </c>
      <c r="K2816" s="1" t="s">
        <v>20</v>
      </c>
      <c r="L2816" s="1" t="s">
        <v>36</v>
      </c>
      <c r="M2816" s="1" t="s">
        <v>53</v>
      </c>
      <c r="O2816">
        <f>F2816*12.5</f>
        <v>610.25</v>
      </c>
    </row>
    <row r="2817" spans="1:15" x14ac:dyDescent="0.25">
      <c r="A2817" s="1" t="s">
        <v>3596</v>
      </c>
      <c r="B2817" s="2">
        <v>43732</v>
      </c>
      <c r="C2817" s="1" t="s">
        <v>3597</v>
      </c>
      <c r="E2817" s="3">
        <v>275.33</v>
      </c>
      <c r="F2817" s="4">
        <v>275.33</v>
      </c>
      <c r="G2817" s="1">
        <v>2019</v>
      </c>
      <c r="H2817" s="1">
        <v>9</v>
      </c>
      <c r="I2817" s="1" t="s">
        <v>18</v>
      </c>
      <c r="J2817" s="1" t="s">
        <v>35</v>
      </c>
      <c r="K2817" s="1" t="s">
        <v>20</v>
      </c>
      <c r="L2817" s="1" t="s">
        <v>21</v>
      </c>
      <c r="M2817" s="1" t="s">
        <v>37</v>
      </c>
    </row>
    <row r="2818" spans="1:15" x14ac:dyDescent="0.25">
      <c r="A2818" s="1" t="s">
        <v>3598</v>
      </c>
      <c r="B2818" s="2">
        <v>43732</v>
      </c>
      <c r="C2818" s="1" t="s">
        <v>285</v>
      </c>
      <c r="D2818" s="3">
        <v>20</v>
      </c>
      <c r="E2818" s="3">
        <v>27.6</v>
      </c>
      <c r="F2818" s="4">
        <v>23</v>
      </c>
      <c r="G2818" s="1">
        <v>2019</v>
      </c>
      <c r="H2818" s="1">
        <v>9</v>
      </c>
      <c r="I2818" s="1" t="s">
        <v>70</v>
      </c>
      <c r="J2818" s="1" t="s">
        <v>35</v>
      </c>
      <c r="K2818" s="1" t="s">
        <v>20</v>
      </c>
      <c r="L2818" s="1" t="s">
        <v>71</v>
      </c>
      <c r="M2818" s="1" t="s">
        <v>37</v>
      </c>
      <c r="O2818">
        <f>F2818*66.37</f>
        <v>1526.5100000000002</v>
      </c>
    </row>
    <row r="2819" spans="1:15" x14ac:dyDescent="0.25">
      <c r="A2819" s="1" t="s">
        <v>1634</v>
      </c>
      <c r="B2819" s="2">
        <v>43733</v>
      </c>
      <c r="C2819" s="1" t="s">
        <v>6478</v>
      </c>
      <c r="E2819" s="3">
        <v>47.68</v>
      </c>
      <c r="F2819" s="4">
        <v>47.68</v>
      </c>
      <c r="G2819" s="1">
        <v>2019</v>
      </c>
      <c r="H2819" s="1">
        <v>9</v>
      </c>
      <c r="I2819" s="1" t="s">
        <v>219</v>
      </c>
      <c r="J2819" s="1" t="s">
        <v>212</v>
      </c>
      <c r="K2819" s="1" t="s">
        <v>20</v>
      </c>
      <c r="L2819" s="1" t="s">
        <v>220</v>
      </c>
      <c r="M2819" s="1" t="s">
        <v>214</v>
      </c>
    </row>
    <row r="2820" spans="1:15" x14ac:dyDescent="0.25">
      <c r="A2820" s="1" t="s">
        <v>1634</v>
      </c>
      <c r="B2820" s="2">
        <v>43733</v>
      </c>
      <c r="C2820" s="1" t="s">
        <v>467</v>
      </c>
      <c r="E2820" s="3">
        <v>402.63</v>
      </c>
      <c r="F2820" s="4">
        <v>402.63</v>
      </c>
      <c r="G2820" s="1">
        <v>2019</v>
      </c>
      <c r="H2820" s="1">
        <v>9</v>
      </c>
      <c r="I2820" s="1" t="s">
        <v>24</v>
      </c>
      <c r="J2820" s="1" t="s">
        <v>25</v>
      </c>
      <c r="K2820" s="1" t="s">
        <v>20</v>
      </c>
      <c r="L2820" s="1" t="s">
        <v>26</v>
      </c>
      <c r="M2820" s="1" t="s">
        <v>27</v>
      </c>
    </row>
    <row r="2821" spans="1:15" x14ac:dyDescent="0.25">
      <c r="A2821" s="1" t="s">
        <v>3599</v>
      </c>
      <c r="B2821" s="2">
        <v>43733</v>
      </c>
      <c r="C2821" s="1" t="s">
        <v>3600</v>
      </c>
      <c r="E2821" s="3">
        <v>83.18</v>
      </c>
      <c r="F2821" s="4">
        <v>83.18</v>
      </c>
      <c r="G2821" s="1">
        <v>2019</v>
      </c>
      <c r="H2821" s="1">
        <v>9</v>
      </c>
      <c r="I2821" s="1" t="s">
        <v>40</v>
      </c>
      <c r="J2821" s="1" t="s">
        <v>35</v>
      </c>
      <c r="K2821" s="1" t="s">
        <v>20</v>
      </c>
      <c r="L2821" s="1" t="s">
        <v>42</v>
      </c>
      <c r="M2821" s="1" t="s">
        <v>37</v>
      </c>
    </row>
    <row r="2822" spans="1:15" x14ac:dyDescent="0.25">
      <c r="A2822" s="1" t="s">
        <v>3601</v>
      </c>
      <c r="B2822" s="2">
        <v>43733</v>
      </c>
      <c r="C2822" s="1" t="s">
        <v>3602</v>
      </c>
      <c r="E2822" s="3">
        <v>50.41</v>
      </c>
      <c r="F2822" s="4">
        <v>50.41</v>
      </c>
      <c r="G2822" s="1">
        <v>2019</v>
      </c>
      <c r="H2822" s="1">
        <v>9</v>
      </c>
      <c r="I2822" s="1" t="s">
        <v>704</v>
      </c>
      <c r="J2822" s="1" t="s">
        <v>35</v>
      </c>
      <c r="K2822" s="1" t="s">
        <v>20</v>
      </c>
      <c r="L2822" s="1" t="s">
        <v>705</v>
      </c>
      <c r="M2822" s="1" t="s">
        <v>37</v>
      </c>
    </row>
    <row r="2823" spans="1:15" x14ac:dyDescent="0.25">
      <c r="A2823" s="1" t="s">
        <v>3603</v>
      </c>
      <c r="B2823" s="2">
        <v>43733</v>
      </c>
      <c r="C2823" s="1" t="s">
        <v>1054</v>
      </c>
      <c r="E2823" s="3">
        <v>60.25</v>
      </c>
      <c r="F2823" s="4">
        <v>60.25</v>
      </c>
      <c r="G2823" s="1">
        <v>2019</v>
      </c>
      <c r="H2823" s="1">
        <v>9</v>
      </c>
      <c r="I2823" s="1" t="s">
        <v>30</v>
      </c>
      <c r="J2823" s="1" t="s">
        <v>25</v>
      </c>
      <c r="K2823" s="1" t="s">
        <v>20</v>
      </c>
      <c r="L2823" s="1" t="s">
        <v>31</v>
      </c>
      <c r="M2823" s="1" t="s">
        <v>27</v>
      </c>
    </row>
    <row r="2824" spans="1:15" x14ac:dyDescent="0.25">
      <c r="A2824" s="1" t="s">
        <v>3604</v>
      </c>
      <c r="B2824" s="2">
        <v>43733</v>
      </c>
      <c r="C2824" s="1" t="s">
        <v>3605</v>
      </c>
      <c r="E2824" s="3">
        <v>5.6</v>
      </c>
      <c r="F2824" s="4">
        <v>5.6</v>
      </c>
      <c r="G2824" s="1">
        <v>2019</v>
      </c>
      <c r="H2824" s="1">
        <v>9</v>
      </c>
      <c r="I2824" s="1" t="s">
        <v>30</v>
      </c>
      <c r="J2824" s="1" t="s">
        <v>25</v>
      </c>
      <c r="K2824" s="1" t="s">
        <v>20</v>
      </c>
      <c r="L2824" s="1" t="s">
        <v>31</v>
      </c>
      <c r="M2824" s="1" t="s">
        <v>27</v>
      </c>
    </row>
    <row r="2825" spans="1:15" x14ac:dyDescent="0.25">
      <c r="A2825" s="1" t="s">
        <v>3606</v>
      </c>
      <c r="B2825" s="2">
        <v>43734</v>
      </c>
      <c r="C2825" s="1" t="s">
        <v>7931</v>
      </c>
      <c r="E2825" s="3">
        <v>-137</v>
      </c>
      <c r="F2825" s="4">
        <v>-137</v>
      </c>
      <c r="G2825" s="1">
        <v>2019</v>
      </c>
      <c r="H2825" s="1">
        <v>9</v>
      </c>
      <c r="I2825" s="1" t="s">
        <v>225</v>
      </c>
      <c r="J2825" s="1" t="s">
        <v>35</v>
      </c>
      <c r="K2825" s="1" t="s">
        <v>20</v>
      </c>
      <c r="L2825" s="1" t="s">
        <v>227</v>
      </c>
      <c r="M2825" s="1" t="s">
        <v>37</v>
      </c>
    </row>
    <row r="2826" spans="1:15" x14ac:dyDescent="0.25">
      <c r="A2826" s="1" t="s">
        <v>1669</v>
      </c>
      <c r="B2826" s="2">
        <v>43735</v>
      </c>
      <c r="C2826" s="1" t="s">
        <v>7932</v>
      </c>
      <c r="D2826" s="3">
        <v>20</v>
      </c>
      <c r="E2826" s="3">
        <v>161.11000000000001</v>
      </c>
      <c r="F2826" s="4">
        <v>134.26</v>
      </c>
      <c r="G2826" s="1">
        <v>2019</v>
      </c>
      <c r="H2826" s="1">
        <v>9</v>
      </c>
      <c r="I2826" s="1" t="s">
        <v>56</v>
      </c>
      <c r="J2826" s="1" t="s">
        <v>35</v>
      </c>
      <c r="K2826" s="1" t="s">
        <v>20</v>
      </c>
      <c r="L2826" s="1" t="s">
        <v>57</v>
      </c>
      <c r="M2826" s="1" t="s">
        <v>37</v>
      </c>
      <c r="O2826">
        <f>F2826*14.92</f>
        <v>2003.1591999999998</v>
      </c>
    </row>
    <row r="2827" spans="1:15" x14ac:dyDescent="0.25">
      <c r="A2827" s="1" t="s">
        <v>3607</v>
      </c>
      <c r="B2827" s="2">
        <v>43735</v>
      </c>
      <c r="C2827" s="1" t="s">
        <v>7921</v>
      </c>
      <c r="E2827" s="3">
        <v>30.6</v>
      </c>
      <c r="F2827" s="4">
        <v>30.6</v>
      </c>
      <c r="G2827" s="1">
        <v>2019</v>
      </c>
      <c r="H2827" s="1">
        <v>9</v>
      </c>
      <c r="I2827" s="1" t="s">
        <v>46</v>
      </c>
      <c r="J2827" s="1" t="s">
        <v>25</v>
      </c>
      <c r="K2827" s="1" t="s">
        <v>20</v>
      </c>
      <c r="L2827" s="1" t="s">
        <v>47</v>
      </c>
      <c r="M2827" s="1" t="s">
        <v>27</v>
      </c>
      <c r="O2827">
        <f>F2827*5.3</f>
        <v>162.18</v>
      </c>
    </row>
    <row r="2828" spans="1:15" x14ac:dyDescent="0.25">
      <c r="A2828" s="1" t="s">
        <v>3608</v>
      </c>
      <c r="B2828" s="2">
        <v>43735</v>
      </c>
      <c r="C2828" s="1" t="s">
        <v>406</v>
      </c>
      <c r="E2828" s="3">
        <v>32.28</v>
      </c>
      <c r="F2828" s="4">
        <v>32.28</v>
      </c>
      <c r="G2828" s="1">
        <v>2019</v>
      </c>
      <c r="H2828" s="1">
        <v>9</v>
      </c>
      <c r="I2828" s="1" t="s">
        <v>211</v>
      </c>
      <c r="J2828" s="1" t="s">
        <v>212</v>
      </c>
      <c r="K2828" s="1" t="s">
        <v>20</v>
      </c>
      <c r="L2828" s="1" t="s">
        <v>213</v>
      </c>
      <c r="M2828" s="1" t="s">
        <v>214</v>
      </c>
      <c r="O2828">
        <f>F2828*5.7</f>
        <v>183.99600000000001</v>
      </c>
    </row>
    <row r="2829" spans="1:15" x14ac:dyDescent="0.25">
      <c r="A2829" s="1" t="s">
        <v>3608</v>
      </c>
      <c r="B2829" s="2">
        <v>43735</v>
      </c>
      <c r="C2829" s="1" t="s">
        <v>3609</v>
      </c>
      <c r="E2829" s="3">
        <v>290.52</v>
      </c>
      <c r="F2829" s="4">
        <v>290.52</v>
      </c>
      <c r="G2829" s="1">
        <v>2019</v>
      </c>
      <c r="H2829" s="1">
        <v>9</v>
      </c>
      <c r="I2829" s="1" t="s">
        <v>91</v>
      </c>
      <c r="J2829" s="1" t="s">
        <v>51</v>
      </c>
      <c r="K2829" s="1" t="s">
        <v>20</v>
      </c>
      <c r="L2829" s="1" t="s">
        <v>93</v>
      </c>
      <c r="M2829" s="1" t="s">
        <v>53</v>
      </c>
      <c r="O2829">
        <f>F2829*5.7</f>
        <v>1655.9639999999999</v>
      </c>
    </row>
    <row r="2830" spans="1:15" x14ac:dyDescent="0.25">
      <c r="A2830" s="1" t="s">
        <v>3608</v>
      </c>
      <c r="B2830" s="2">
        <v>43735</v>
      </c>
      <c r="C2830" s="1" t="s">
        <v>3609</v>
      </c>
      <c r="E2830" s="3">
        <v>193.68</v>
      </c>
      <c r="F2830" s="4">
        <v>193.68</v>
      </c>
      <c r="G2830" s="1">
        <v>2019</v>
      </c>
      <c r="H2830" s="1">
        <v>9</v>
      </c>
      <c r="I2830" s="1" t="s">
        <v>91</v>
      </c>
      <c r="J2830" s="1" t="s">
        <v>51</v>
      </c>
      <c r="K2830" s="1" t="s">
        <v>20</v>
      </c>
      <c r="L2830" s="1" t="s">
        <v>93</v>
      </c>
      <c r="M2830" s="1" t="s">
        <v>53</v>
      </c>
      <c r="O2830">
        <f>F2830*5.7</f>
        <v>1103.9760000000001</v>
      </c>
    </row>
    <row r="2831" spans="1:15" x14ac:dyDescent="0.25">
      <c r="A2831" s="1" t="s">
        <v>3608</v>
      </c>
      <c r="B2831" s="2">
        <v>43735</v>
      </c>
      <c r="C2831" s="1" t="s">
        <v>3609</v>
      </c>
      <c r="E2831" s="3">
        <v>129.12</v>
      </c>
      <c r="F2831" s="4">
        <v>129.12</v>
      </c>
      <c r="G2831" s="1">
        <v>2019</v>
      </c>
      <c r="H2831" s="1">
        <v>9</v>
      </c>
      <c r="I2831" s="1" t="s">
        <v>97</v>
      </c>
      <c r="J2831" s="1" t="s">
        <v>51</v>
      </c>
      <c r="K2831" s="1" t="s">
        <v>20</v>
      </c>
      <c r="L2831" s="1" t="s">
        <v>99</v>
      </c>
      <c r="M2831" s="1" t="s">
        <v>53</v>
      </c>
      <c r="O2831">
        <f>F2831*5.7</f>
        <v>735.98400000000004</v>
      </c>
    </row>
    <row r="2832" spans="1:15" x14ac:dyDescent="0.25">
      <c r="A2832" s="1" t="s">
        <v>3610</v>
      </c>
      <c r="B2832" s="2">
        <v>43735</v>
      </c>
      <c r="C2832" s="1" t="s">
        <v>3611</v>
      </c>
      <c r="E2832" s="3">
        <v>539.28</v>
      </c>
      <c r="F2832" s="4">
        <v>539.28</v>
      </c>
      <c r="G2832" s="1">
        <v>2019</v>
      </c>
      <c r="H2832" s="1">
        <v>9</v>
      </c>
      <c r="I2832" s="1" t="s">
        <v>30</v>
      </c>
      <c r="J2832" s="1" t="s">
        <v>25</v>
      </c>
      <c r="K2832" s="1" t="s">
        <v>20</v>
      </c>
      <c r="L2832" s="1" t="s">
        <v>31</v>
      </c>
      <c r="M2832" s="1" t="s">
        <v>27</v>
      </c>
    </row>
    <row r="2833" spans="1:15" x14ac:dyDescent="0.25">
      <c r="A2833" s="1" t="s">
        <v>3612</v>
      </c>
      <c r="B2833" s="2">
        <v>43735</v>
      </c>
      <c r="C2833" s="1" t="s">
        <v>3613</v>
      </c>
      <c r="E2833" s="3">
        <v>62</v>
      </c>
      <c r="F2833" s="4">
        <v>62</v>
      </c>
      <c r="G2833" s="1">
        <v>2019</v>
      </c>
      <c r="H2833" s="1">
        <v>9</v>
      </c>
      <c r="I2833" s="1" t="s">
        <v>219</v>
      </c>
      <c r="J2833" s="1" t="s">
        <v>35</v>
      </c>
      <c r="K2833" s="1" t="s">
        <v>20</v>
      </c>
      <c r="L2833" s="1" t="s">
        <v>220</v>
      </c>
      <c r="M2833" s="1" t="s">
        <v>37</v>
      </c>
    </row>
    <row r="2834" spans="1:15" x14ac:dyDescent="0.25">
      <c r="A2834" s="1" t="s">
        <v>3612</v>
      </c>
      <c r="B2834" s="2">
        <v>43735</v>
      </c>
      <c r="C2834" s="1" t="s">
        <v>3613</v>
      </c>
      <c r="E2834" s="3">
        <v>62.01</v>
      </c>
      <c r="F2834" s="4">
        <v>62.01</v>
      </c>
      <c r="G2834" s="1">
        <v>2019</v>
      </c>
      <c r="H2834" s="1">
        <v>9</v>
      </c>
      <c r="I2834" s="1" t="s">
        <v>219</v>
      </c>
      <c r="J2834" s="1" t="s">
        <v>35</v>
      </c>
      <c r="K2834" s="1" t="s">
        <v>20</v>
      </c>
      <c r="L2834" s="1" t="s">
        <v>220</v>
      </c>
      <c r="M2834" s="1" t="s">
        <v>37</v>
      </c>
    </row>
    <row r="2835" spans="1:15" x14ac:dyDescent="0.25">
      <c r="A2835" s="1" t="s">
        <v>1673</v>
      </c>
      <c r="B2835" s="2">
        <v>43735</v>
      </c>
      <c r="C2835" s="1" t="s">
        <v>224</v>
      </c>
      <c r="E2835" s="3">
        <v>319.52</v>
      </c>
      <c r="F2835" s="4">
        <v>319.52</v>
      </c>
      <c r="G2835" s="1">
        <v>2019</v>
      </c>
      <c r="H2835" s="1">
        <v>9</v>
      </c>
      <c r="I2835" s="1" t="s">
        <v>225</v>
      </c>
      <c r="J2835" s="1" t="s">
        <v>226</v>
      </c>
      <c r="K2835" s="1" t="s">
        <v>20</v>
      </c>
      <c r="L2835" s="1" t="s">
        <v>227</v>
      </c>
      <c r="M2835" s="1" t="s">
        <v>53</v>
      </c>
      <c r="O2835">
        <f>F2835* 6.04</f>
        <v>1929.9007999999999</v>
      </c>
    </row>
    <row r="2836" spans="1:15" x14ac:dyDescent="0.25">
      <c r="A2836" s="1" t="s">
        <v>3614</v>
      </c>
      <c r="B2836" s="2">
        <v>43738</v>
      </c>
      <c r="C2836" s="1" t="s">
        <v>3615</v>
      </c>
      <c r="D2836" s="3">
        <v>20</v>
      </c>
      <c r="E2836" s="3">
        <v>12</v>
      </c>
      <c r="F2836" s="4">
        <v>10</v>
      </c>
      <c r="G2836" s="1">
        <v>2019</v>
      </c>
      <c r="H2836" s="1">
        <v>9</v>
      </c>
      <c r="I2836" s="1" t="s">
        <v>34</v>
      </c>
      <c r="J2836" s="1" t="s">
        <v>35</v>
      </c>
      <c r="K2836" s="1" t="s">
        <v>20</v>
      </c>
      <c r="L2836" s="1" t="s">
        <v>36</v>
      </c>
      <c r="M2836" s="1" t="s">
        <v>37</v>
      </c>
      <c r="O2836">
        <f>F2836*12.5</f>
        <v>125</v>
      </c>
    </row>
    <row r="2837" spans="1:15" x14ac:dyDescent="0.25">
      <c r="A2837" s="1" t="s">
        <v>1688</v>
      </c>
      <c r="B2837" s="2">
        <v>43738</v>
      </c>
      <c r="C2837" s="1" t="s">
        <v>3616</v>
      </c>
      <c r="D2837" s="3">
        <v>20</v>
      </c>
      <c r="E2837" s="3">
        <v>21.6</v>
      </c>
      <c r="F2837" s="4">
        <v>18</v>
      </c>
      <c r="G2837" s="1">
        <v>2019</v>
      </c>
      <c r="H2837" s="1">
        <v>9</v>
      </c>
      <c r="I2837" s="1" t="s">
        <v>134</v>
      </c>
      <c r="J2837" s="1" t="s">
        <v>207</v>
      </c>
      <c r="K2837" s="1" t="s">
        <v>20</v>
      </c>
      <c r="L2837" s="1" t="s">
        <v>135</v>
      </c>
      <c r="M2837" s="1" t="s">
        <v>208</v>
      </c>
      <c r="O2837">
        <f>F2837*400</f>
        <v>7200</v>
      </c>
    </row>
    <row r="2838" spans="1:15" x14ac:dyDescent="0.25">
      <c r="A2838" s="1" t="s">
        <v>1688</v>
      </c>
      <c r="B2838" s="2">
        <v>43738</v>
      </c>
      <c r="C2838" s="1" t="s">
        <v>3616</v>
      </c>
      <c r="D2838" s="3">
        <v>10</v>
      </c>
      <c r="E2838" s="3">
        <v>104</v>
      </c>
      <c r="F2838" s="4">
        <v>94.55</v>
      </c>
      <c r="G2838" s="1">
        <v>2019</v>
      </c>
      <c r="H2838" s="1">
        <v>9</v>
      </c>
      <c r="I2838" s="1" t="s">
        <v>134</v>
      </c>
      <c r="J2838" s="1" t="s">
        <v>207</v>
      </c>
      <c r="K2838" s="1" t="s">
        <v>20</v>
      </c>
      <c r="L2838" s="1" t="s">
        <v>135</v>
      </c>
      <c r="M2838" s="1" t="s">
        <v>208</v>
      </c>
      <c r="O2838">
        <f>F2838*400</f>
        <v>37820</v>
      </c>
    </row>
    <row r="2839" spans="1:15" x14ac:dyDescent="0.25">
      <c r="A2839" s="1" t="s">
        <v>1683</v>
      </c>
      <c r="B2839" s="2">
        <v>43738</v>
      </c>
      <c r="C2839" s="1" t="s">
        <v>3617</v>
      </c>
      <c r="E2839" s="3">
        <v>25</v>
      </c>
      <c r="F2839" s="4">
        <v>25</v>
      </c>
      <c r="G2839" s="1">
        <v>2019</v>
      </c>
      <c r="H2839" s="1">
        <v>9</v>
      </c>
      <c r="I2839" s="1" t="s">
        <v>1734</v>
      </c>
      <c r="J2839" s="1" t="s">
        <v>35</v>
      </c>
      <c r="K2839" s="1" t="s">
        <v>20</v>
      </c>
      <c r="L2839" s="1" t="s">
        <v>1735</v>
      </c>
      <c r="M2839" s="1" t="s">
        <v>37</v>
      </c>
    </row>
    <row r="2840" spans="1:15" x14ac:dyDescent="0.25">
      <c r="A2840" s="1" t="s">
        <v>1690</v>
      </c>
      <c r="B2840" s="2">
        <v>43738</v>
      </c>
      <c r="C2840" s="1" t="s">
        <v>3618</v>
      </c>
      <c r="D2840" s="3">
        <v>20</v>
      </c>
      <c r="E2840" s="3">
        <v>381.61</v>
      </c>
      <c r="F2840" s="4">
        <v>318.01</v>
      </c>
      <c r="G2840" s="1">
        <v>2019</v>
      </c>
      <c r="H2840" s="1">
        <v>9</v>
      </c>
      <c r="I2840" s="1" t="s">
        <v>134</v>
      </c>
      <c r="J2840" s="1" t="s">
        <v>35</v>
      </c>
      <c r="K2840" s="1" t="s">
        <v>20</v>
      </c>
      <c r="L2840" s="1" t="s">
        <v>135</v>
      </c>
      <c r="M2840" s="1" t="s">
        <v>37</v>
      </c>
    </row>
    <row r="2841" spans="1:15" x14ac:dyDescent="0.25">
      <c r="A2841" s="1" t="s">
        <v>3619</v>
      </c>
      <c r="B2841" s="2">
        <v>43739</v>
      </c>
      <c r="C2841" s="1" t="s">
        <v>3620</v>
      </c>
      <c r="D2841" s="3">
        <v>20</v>
      </c>
      <c r="E2841" s="3">
        <v>-31.5</v>
      </c>
      <c r="F2841" s="4">
        <v>-26.25</v>
      </c>
      <c r="G2841" s="1">
        <v>2019</v>
      </c>
      <c r="H2841" s="1">
        <v>10</v>
      </c>
      <c r="I2841" s="1" t="s">
        <v>134</v>
      </c>
      <c r="J2841" s="1" t="s">
        <v>35</v>
      </c>
      <c r="K2841" s="1" t="s">
        <v>20</v>
      </c>
      <c r="L2841" s="1" t="s">
        <v>135</v>
      </c>
      <c r="M2841" s="1" t="s">
        <v>37</v>
      </c>
    </row>
    <row r="2842" spans="1:15" x14ac:dyDescent="0.25">
      <c r="A2842" s="1" t="s">
        <v>3621</v>
      </c>
      <c r="B2842" s="2">
        <v>43741</v>
      </c>
      <c r="C2842" s="1" t="s">
        <v>3622</v>
      </c>
      <c r="E2842" s="3">
        <v>29.95</v>
      </c>
      <c r="F2842" s="4">
        <v>29.95</v>
      </c>
      <c r="G2842" s="1">
        <v>2019</v>
      </c>
      <c r="H2842" s="1">
        <v>10</v>
      </c>
      <c r="I2842" s="1" t="s">
        <v>86</v>
      </c>
      <c r="J2842" s="1" t="s">
        <v>35</v>
      </c>
      <c r="K2842" s="1" t="s">
        <v>20</v>
      </c>
      <c r="L2842" s="1" t="s">
        <v>87</v>
      </c>
      <c r="M2842" s="1" t="s">
        <v>37</v>
      </c>
      <c r="O2842">
        <f>F2842*7</f>
        <v>209.65</v>
      </c>
    </row>
    <row r="2843" spans="1:15" x14ac:dyDescent="0.25">
      <c r="A2843" s="1" t="s">
        <v>3623</v>
      </c>
      <c r="B2843" s="2">
        <v>43741</v>
      </c>
      <c r="C2843" s="1" t="s">
        <v>3624</v>
      </c>
      <c r="D2843" s="3">
        <v>20</v>
      </c>
      <c r="E2843" s="3">
        <v>42.55</v>
      </c>
      <c r="F2843" s="4">
        <v>35.46</v>
      </c>
      <c r="G2843" s="1">
        <v>2019</v>
      </c>
      <c r="H2843" s="1">
        <v>10</v>
      </c>
      <c r="I2843" s="1" t="s">
        <v>70</v>
      </c>
      <c r="J2843" s="1" t="s">
        <v>35</v>
      </c>
      <c r="K2843" s="1" t="s">
        <v>20</v>
      </c>
      <c r="L2843" s="1" t="s">
        <v>71</v>
      </c>
      <c r="M2843" s="1" t="s">
        <v>37</v>
      </c>
    </row>
    <row r="2844" spans="1:15" x14ac:dyDescent="0.25">
      <c r="A2844" s="1" t="s">
        <v>3625</v>
      </c>
      <c r="B2844" s="2">
        <v>43741</v>
      </c>
      <c r="C2844" s="1" t="s">
        <v>3626</v>
      </c>
      <c r="E2844" s="3">
        <v>64.989999999999995</v>
      </c>
      <c r="F2844" s="4">
        <v>64.989999999999995</v>
      </c>
      <c r="G2844" s="1">
        <v>2019</v>
      </c>
      <c r="H2844" s="1">
        <v>10</v>
      </c>
      <c r="I2844" s="1" t="s">
        <v>30</v>
      </c>
      <c r="J2844" s="1" t="s">
        <v>25</v>
      </c>
      <c r="K2844" s="1" t="s">
        <v>20</v>
      </c>
      <c r="L2844" s="1" t="s">
        <v>31</v>
      </c>
      <c r="M2844" s="1" t="s">
        <v>27</v>
      </c>
    </row>
    <row r="2845" spans="1:15" x14ac:dyDescent="0.25">
      <c r="A2845" s="1" t="s">
        <v>3627</v>
      </c>
      <c r="B2845" s="2">
        <v>43741</v>
      </c>
      <c r="C2845" s="1" t="s">
        <v>3628</v>
      </c>
      <c r="E2845" s="3">
        <v>75</v>
      </c>
      <c r="F2845" s="4">
        <v>75</v>
      </c>
      <c r="G2845" s="1">
        <v>2019</v>
      </c>
      <c r="H2845" s="1">
        <v>10</v>
      </c>
      <c r="I2845" s="1" t="s">
        <v>97</v>
      </c>
      <c r="J2845" s="1" t="s">
        <v>207</v>
      </c>
      <c r="K2845" s="1" t="s">
        <v>20</v>
      </c>
      <c r="L2845" s="1" t="s">
        <v>99</v>
      </c>
      <c r="M2845" s="1" t="s">
        <v>208</v>
      </c>
    </row>
    <row r="2846" spans="1:15" x14ac:dyDescent="0.25">
      <c r="A2846" s="1" t="s">
        <v>3629</v>
      </c>
      <c r="B2846" s="2">
        <v>43741</v>
      </c>
      <c r="C2846" s="1" t="s">
        <v>3630</v>
      </c>
      <c r="E2846" s="3">
        <v>24.3</v>
      </c>
      <c r="F2846" s="4">
        <v>24.3</v>
      </c>
      <c r="G2846" s="1">
        <v>2019</v>
      </c>
      <c r="H2846" s="1">
        <v>10</v>
      </c>
      <c r="I2846" s="1" t="s">
        <v>86</v>
      </c>
      <c r="J2846" s="1" t="s">
        <v>35</v>
      </c>
      <c r="K2846" s="1" t="s">
        <v>20</v>
      </c>
      <c r="L2846" s="1" t="s">
        <v>87</v>
      </c>
      <c r="M2846" s="1" t="s">
        <v>37</v>
      </c>
    </row>
    <row r="2847" spans="1:15" x14ac:dyDescent="0.25">
      <c r="A2847" s="1" t="s">
        <v>3631</v>
      </c>
      <c r="B2847" s="2">
        <v>43741</v>
      </c>
      <c r="C2847" s="1" t="s">
        <v>3632</v>
      </c>
      <c r="D2847" s="3">
        <v>20</v>
      </c>
      <c r="E2847" s="3">
        <v>325.16000000000003</v>
      </c>
      <c r="F2847" s="4">
        <v>270.97000000000003</v>
      </c>
      <c r="G2847" s="1">
        <v>2019</v>
      </c>
      <c r="H2847" s="1">
        <v>10</v>
      </c>
      <c r="I2847" s="1" t="s">
        <v>134</v>
      </c>
      <c r="J2847" s="1" t="s">
        <v>51</v>
      </c>
      <c r="K2847" s="1" t="s">
        <v>20</v>
      </c>
      <c r="L2847" s="1" t="s">
        <v>135</v>
      </c>
      <c r="M2847" s="1" t="s">
        <v>53</v>
      </c>
    </row>
    <row r="2848" spans="1:15" x14ac:dyDescent="0.25">
      <c r="A2848" s="1" t="s">
        <v>3633</v>
      </c>
      <c r="B2848" s="2">
        <v>43741</v>
      </c>
      <c r="C2848" s="1" t="s">
        <v>3634</v>
      </c>
      <c r="E2848" s="3">
        <v>30.81</v>
      </c>
      <c r="F2848" s="4">
        <v>30.81</v>
      </c>
      <c r="G2848" s="1">
        <v>2019</v>
      </c>
      <c r="H2848" s="1">
        <v>10</v>
      </c>
      <c r="I2848" s="1" t="s">
        <v>219</v>
      </c>
      <c r="J2848" s="1" t="s">
        <v>35</v>
      </c>
      <c r="K2848" s="1" t="s">
        <v>20</v>
      </c>
      <c r="L2848" s="1" t="s">
        <v>220</v>
      </c>
      <c r="M2848" s="1" t="s">
        <v>37</v>
      </c>
    </row>
    <row r="2849" spans="1:15" x14ac:dyDescent="0.25">
      <c r="A2849" s="1" t="s">
        <v>3635</v>
      </c>
      <c r="B2849" s="2">
        <v>43741</v>
      </c>
      <c r="C2849" s="1" t="s">
        <v>3306</v>
      </c>
      <c r="D2849" s="3">
        <v>20</v>
      </c>
      <c r="E2849" s="3">
        <v>30.06</v>
      </c>
      <c r="F2849" s="4">
        <v>25.05</v>
      </c>
      <c r="G2849" s="1">
        <v>2019</v>
      </c>
      <c r="H2849" s="1">
        <v>10</v>
      </c>
      <c r="I2849" s="1" t="s">
        <v>56</v>
      </c>
      <c r="J2849" s="1" t="s">
        <v>35</v>
      </c>
      <c r="K2849" s="1" t="s">
        <v>20</v>
      </c>
      <c r="L2849" s="1" t="s">
        <v>57</v>
      </c>
      <c r="M2849" s="1" t="s">
        <v>37</v>
      </c>
    </row>
    <row r="2850" spans="1:15" x14ac:dyDescent="0.25">
      <c r="A2850" s="1" t="s">
        <v>3636</v>
      </c>
      <c r="B2850" s="2">
        <v>43741</v>
      </c>
      <c r="C2850" s="1" t="s">
        <v>3637</v>
      </c>
      <c r="E2850" s="3">
        <v>14.39</v>
      </c>
      <c r="F2850" s="4">
        <v>14.39</v>
      </c>
      <c r="G2850" s="1">
        <v>2019</v>
      </c>
      <c r="H2850" s="1">
        <v>10</v>
      </c>
      <c r="I2850" s="1" t="s">
        <v>40</v>
      </c>
      <c r="J2850" s="1" t="s">
        <v>35</v>
      </c>
      <c r="K2850" s="1" t="s">
        <v>20</v>
      </c>
      <c r="L2850" s="1" t="s">
        <v>42</v>
      </c>
      <c r="M2850" s="1" t="s">
        <v>37</v>
      </c>
    </row>
    <row r="2851" spans="1:15" x14ac:dyDescent="0.25">
      <c r="A2851" s="1" t="s">
        <v>3638</v>
      </c>
      <c r="B2851" s="2">
        <v>43741</v>
      </c>
      <c r="C2851" s="1" t="s">
        <v>1017</v>
      </c>
      <c r="E2851" s="3">
        <v>467.76</v>
      </c>
      <c r="F2851" s="4">
        <v>467.76</v>
      </c>
      <c r="G2851" s="1">
        <v>2019</v>
      </c>
      <c r="H2851" s="1">
        <v>10</v>
      </c>
      <c r="I2851" s="1" t="s">
        <v>345</v>
      </c>
      <c r="J2851" s="1" t="s">
        <v>35</v>
      </c>
      <c r="K2851" s="1" t="s">
        <v>20</v>
      </c>
      <c r="L2851" s="1" t="s">
        <v>346</v>
      </c>
      <c r="M2851" s="1" t="s">
        <v>37</v>
      </c>
    </row>
    <row r="2852" spans="1:15" x14ac:dyDescent="0.25">
      <c r="A2852" s="1" t="s">
        <v>3639</v>
      </c>
      <c r="B2852" s="2">
        <v>43741</v>
      </c>
      <c r="C2852" s="1" t="s">
        <v>342</v>
      </c>
      <c r="E2852" s="3">
        <v>57.96</v>
      </c>
      <c r="F2852" s="4">
        <v>57.96</v>
      </c>
      <c r="G2852" s="1">
        <v>2019</v>
      </c>
      <c r="H2852" s="1">
        <v>10</v>
      </c>
      <c r="I2852" s="1" t="s">
        <v>345</v>
      </c>
      <c r="J2852" s="1" t="s">
        <v>35</v>
      </c>
      <c r="K2852" s="1" t="s">
        <v>20</v>
      </c>
      <c r="L2852" s="1" t="s">
        <v>346</v>
      </c>
      <c r="M2852" s="1" t="s">
        <v>37</v>
      </c>
      <c r="O2852">
        <f>F2852*52.63</f>
        <v>3050.4348</v>
      </c>
    </row>
    <row r="2853" spans="1:15" x14ac:dyDescent="0.25">
      <c r="A2853" s="1" t="s">
        <v>3640</v>
      </c>
      <c r="B2853" s="2">
        <v>43741</v>
      </c>
      <c r="C2853" s="1" t="s">
        <v>3641</v>
      </c>
      <c r="D2853" s="3">
        <v>20</v>
      </c>
      <c r="E2853" s="3">
        <v>45.72</v>
      </c>
      <c r="F2853" s="4">
        <v>38.1</v>
      </c>
      <c r="G2853" s="1">
        <v>2019</v>
      </c>
      <c r="H2853" s="1">
        <v>10</v>
      </c>
      <c r="I2853" s="1" t="s">
        <v>56</v>
      </c>
      <c r="J2853" s="1" t="s">
        <v>378</v>
      </c>
      <c r="K2853" s="1" t="s">
        <v>20</v>
      </c>
      <c r="L2853" s="1" t="s">
        <v>57</v>
      </c>
      <c r="M2853" s="1" t="s">
        <v>379</v>
      </c>
      <c r="O2853">
        <f>F2853*52.63</f>
        <v>2005.2030000000002</v>
      </c>
    </row>
    <row r="2854" spans="1:15" x14ac:dyDescent="0.25">
      <c r="A2854" s="1" t="s">
        <v>3642</v>
      </c>
      <c r="B2854" s="2">
        <v>43745</v>
      </c>
      <c r="C2854" s="1" t="s">
        <v>3643</v>
      </c>
      <c r="E2854" s="3">
        <v>828.24</v>
      </c>
      <c r="F2854" s="4">
        <v>828.24</v>
      </c>
      <c r="G2854" s="1">
        <v>2019</v>
      </c>
      <c r="H2854" s="1">
        <v>10</v>
      </c>
      <c r="I2854" s="1" t="s">
        <v>704</v>
      </c>
      <c r="J2854" s="1" t="s">
        <v>212</v>
      </c>
      <c r="K2854" s="1" t="s">
        <v>20</v>
      </c>
      <c r="L2854" s="1" t="s">
        <v>705</v>
      </c>
      <c r="M2854" s="1" t="s">
        <v>214</v>
      </c>
      <c r="O2854">
        <f>F2854*400</f>
        <v>331296</v>
      </c>
    </row>
    <row r="2855" spans="1:15" x14ac:dyDescent="0.25">
      <c r="A2855" s="1" t="s">
        <v>1696</v>
      </c>
      <c r="B2855" s="2">
        <v>43745</v>
      </c>
      <c r="C2855" s="1" t="s">
        <v>3644</v>
      </c>
      <c r="E2855" s="3">
        <v>583.08000000000004</v>
      </c>
      <c r="F2855" s="4">
        <v>583.08000000000004</v>
      </c>
      <c r="G2855" s="1">
        <v>2019</v>
      </c>
      <c r="H2855" s="1">
        <v>10</v>
      </c>
      <c r="I2855" s="1" t="s">
        <v>704</v>
      </c>
      <c r="J2855" s="1" t="s">
        <v>212</v>
      </c>
      <c r="K2855" s="1" t="s">
        <v>20</v>
      </c>
      <c r="L2855" s="1" t="s">
        <v>705</v>
      </c>
      <c r="M2855" s="1" t="s">
        <v>214</v>
      </c>
      <c r="O2855">
        <f>F2855*400</f>
        <v>233232.00000000003</v>
      </c>
    </row>
    <row r="2856" spans="1:15" x14ac:dyDescent="0.25">
      <c r="A2856" s="1" t="s">
        <v>3645</v>
      </c>
      <c r="B2856" s="2">
        <v>43745</v>
      </c>
      <c r="C2856" s="1" t="s">
        <v>85</v>
      </c>
      <c r="E2856" s="3">
        <v>598.75</v>
      </c>
      <c r="F2856" s="4">
        <v>598.75</v>
      </c>
      <c r="G2856" s="1">
        <v>2019</v>
      </c>
      <c r="H2856" s="1">
        <v>10</v>
      </c>
      <c r="I2856" s="1" t="s">
        <v>86</v>
      </c>
      <c r="J2856" s="1" t="s">
        <v>41</v>
      </c>
      <c r="K2856" s="1" t="s">
        <v>20</v>
      </c>
      <c r="L2856" s="1" t="s">
        <v>87</v>
      </c>
      <c r="M2856" s="1" t="s">
        <v>43</v>
      </c>
      <c r="O2856">
        <f t="shared" ref="O2856:O2861" si="45">F2856/1.26</f>
        <v>475.19841269841271</v>
      </c>
    </row>
    <row r="2857" spans="1:15" x14ac:dyDescent="0.25">
      <c r="A2857" s="1" t="s">
        <v>3645</v>
      </c>
      <c r="B2857" s="2">
        <v>43745</v>
      </c>
      <c r="C2857" s="1" t="s">
        <v>85</v>
      </c>
      <c r="E2857" s="3">
        <v>110</v>
      </c>
      <c r="F2857" s="4">
        <v>110</v>
      </c>
      <c r="G2857" s="1">
        <v>2019</v>
      </c>
      <c r="H2857" s="1">
        <v>10</v>
      </c>
      <c r="I2857" s="1" t="s">
        <v>86</v>
      </c>
      <c r="J2857" s="1" t="s">
        <v>41</v>
      </c>
      <c r="K2857" s="1" t="s">
        <v>20</v>
      </c>
      <c r="L2857" s="1" t="s">
        <v>87</v>
      </c>
      <c r="M2857" s="1" t="s">
        <v>43</v>
      </c>
      <c r="O2857">
        <f t="shared" si="45"/>
        <v>87.301587301587304</v>
      </c>
    </row>
    <row r="2858" spans="1:15" x14ac:dyDescent="0.25">
      <c r="A2858" s="1" t="s">
        <v>3645</v>
      </c>
      <c r="B2858" s="2">
        <v>43745</v>
      </c>
      <c r="C2858" s="1" t="s">
        <v>85</v>
      </c>
      <c r="D2858" s="3">
        <v>20</v>
      </c>
      <c r="E2858" s="3">
        <v>113.79</v>
      </c>
      <c r="F2858" s="4">
        <v>94.82</v>
      </c>
      <c r="G2858" s="1">
        <v>2019</v>
      </c>
      <c r="H2858" s="1">
        <v>10</v>
      </c>
      <c r="I2858" s="1" t="s">
        <v>34</v>
      </c>
      <c r="J2858" s="1" t="s">
        <v>41</v>
      </c>
      <c r="K2858" s="1" t="s">
        <v>20</v>
      </c>
      <c r="L2858" s="1" t="s">
        <v>36</v>
      </c>
      <c r="M2858" s="1" t="s">
        <v>43</v>
      </c>
      <c r="O2858">
        <f t="shared" si="45"/>
        <v>75.253968253968253</v>
      </c>
    </row>
    <row r="2859" spans="1:15" x14ac:dyDescent="0.25">
      <c r="A2859" s="1" t="s">
        <v>3645</v>
      </c>
      <c r="B2859" s="2">
        <v>43745</v>
      </c>
      <c r="C2859" s="1" t="s">
        <v>85</v>
      </c>
      <c r="E2859" s="3">
        <v>81</v>
      </c>
      <c r="F2859" s="4">
        <v>81</v>
      </c>
      <c r="G2859" s="1">
        <v>2019</v>
      </c>
      <c r="H2859" s="1">
        <v>10</v>
      </c>
      <c r="I2859" s="1" t="s">
        <v>86</v>
      </c>
      <c r="J2859" s="1" t="s">
        <v>41</v>
      </c>
      <c r="K2859" s="1" t="s">
        <v>20</v>
      </c>
      <c r="L2859" s="1" t="s">
        <v>87</v>
      </c>
      <c r="M2859" s="1" t="s">
        <v>43</v>
      </c>
      <c r="O2859">
        <f t="shared" si="45"/>
        <v>64.285714285714292</v>
      </c>
    </row>
    <row r="2860" spans="1:15" x14ac:dyDescent="0.25">
      <c r="A2860" s="1" t="s">
        <v>3645</v>
      </c>
      <c r="B2860" s="2">
        <v>43745</v>
      </c>
      <c r="C2860" s="1" t="s">
        <v>85</v>
      </c>
      <c r="D2860" s="3">
        <v>20</v>
      </c>
      <c r="E2860" s="3">
        <v>86.1</v>
      </c>
      <c r="F2860" s="4">
        <v>71.75</v>
      </c>
      <c r="G2860" s="1">
        <v>2019</v>
      </c>
      <c r="H2860" s="1">
        <v>10</v>
      </c>
      <c r="I2860" s="1" t="s">
        <v>34</v>
      </c>
      <c r="J2860" s="1" t="s">
        <v>41</v>
      </c>
      <c r="K2860" s="1" t="s">
        <v>20</v>
      </c>
      <c r="L2860" s="1" t="s">
        <v>36</v>
      </c>
      <c r="M2860" s="1" t="s">
        <v>43</v>
      </c>
      <c r="O2860">
        <f t="shared" si="45"/>
        <v>56.944444444444443</v>
      </c>
    </row>
    <row r="2861" spans="1:15" x14ac:dyDescent="0.25">
      <c r="A2861" s="1" t="s">
        <v>3645</v>
      </c>
      <c r="B2861" s="2">
        <v>43745</v>
      </c>
      <c r="C2861" s="1" t="s">
        <v>85</v>
      </c>
      <c r="D2861" s="3">
        <v>20</v>
      </c>
      <c r="E2861" s="3">
        <v>65</v>
      </c>
      <c r="F2861" s="4">
        <v>54.17</v>
      </c>
      <c r="G2861" s="1">
        <v>2019</v>
      </c>
      <c r="H2861" s="1">
        <v>10</v>
      </c>
      <c r="I2861" s="1" t="s">
        <v>56</v>
      </c>
      <c r="J2861" s="1" t="s">
        <v>41</v>
      </c>
      <c r="K2861" s="1" t="s">
        <v>20</v>
      </c>
      <c r="L2861" s="1" t="s">
        <v>57</v>
      </c>
      <c r="M2861" s="1" t="s">
        <v>43</v>
      </c>
      <c r="O2861">
        <f t="shared" si="45"/>
        <v>42.992063492063494</v>
      </c>
    </row>
    <row r="2862" spans="1:15" x14ac:dyDescent="0.25">
      <c r="A2862" s="1" t="s">
        <v>3645</v>
      </c>
      <c r="B2862" s="2">
        <v>43745</v>
      </c>
      <c r="C2862" s="1" t="s">
        <v>476</v>
      </c>
      <c r="E2862" s="3">
        <v>18.399999999999999</v>
      </c>
      <c r="F2862" s="4">
        <v>18.399999999999999</v>
      </c>
      <c r="G2862" s="1">
        <v>2019</v>
      </c>
      <c r="H2862" s="1">
        <v>10</v>
      </c>
      <c r="I2862" s="1" t="s">
        <v>312</v>
      </c>
      <c r="J2862" s="1" t="s">
        <v>41</v>
      </c>
      <c r="K2862" s="1" t="s">
        <v>20</v>
      </c>
      <c r="L2862" s="1" t="s">
        <v>313</v>
      </c>
      <c r="M2862" s="1" t="s">
        <v>43</v>
      </c>
    </row>
    <row r="2863" spans="1:15" x14ac:dyDescent="0.25">
      <c r="A2863" s="1" t="s">
        <v>1701</v>
      </c>
      <c r="B2863" s="2">
        <v>43745</v>
      </c>
      <c r="C2863" s="1" t="s">
        <v>3646</v>
      </c>
      <c r="E2863" s="3">
        <v>125.73</v>
      </c>
      <c r="F2863" s="4">
        <v>125.73</v>
      </c>
      <c r="G2863" s="1">
        <v>2019</v>
      </c>
      <c r="H2863" s="1">
        <v>10</v>
      </c>
      <c r="I2863" s="1" t="s">
        <v>211</v>
      </c>
      <c r="J2863" s="1" t="s">
        <v>212</v>
      </c>
      <c r="K2863" s="1" t="s">
        <v>20</v>
      </c>
      <c r="L2863" s="1" t="s">
        <v>213</v>
      </c>
      <c r="M2863" s="1" t="s">
        <v>214</v>
      </c>
    </row>
    <row r="2864" spans="1:15" x14ac:dyDescent="0.25">
      <c r="A2864" s="1" t="s">
        <v>3647</v>
      </c>
      <c r="B2864" s="2">
        <v>43745</v>
      </c>
      <c r="C2864" s="1" t="s">
        <v>3303</v>
      </c>
      <c r="E2864" s="3">
        <v>62.78</v>
      </c>
      <c r="F2864" s="4">
        <v>62.78</v>
      </c>
      <c r="G2864" s="1">
        <v>2019</v>
      </c>
      <c r="H2864" s="1">
        <v>10</v>
      </c>
      <c r="I2864" s="1" t="s">
        <v>50</v>
      </c>
      <c r="J2864" s="1" t="s">
        <v>51</v>
      </c>
      <c r="K2864" s="1" t="s">
        <v>20</v>
      </c>
      <c r="L2864" s="1" t="s">
        <v>52</v>
      </c>
      <c r="M2864" s="1" t="s">
        <v>53</v>
      </c>
      <c r="O2864">
        <f>F2864*176</f>
        <v>11049.28</v>
      </c>
    </row>
    <row r="2865" spans="1:15" x14ac:dyDescent="0.25">
      <c r="A2865" s="1" t="s">
        <v>3648</v>
      </c>
      <c r="B2865" s="2">
        <v>43745</v>
      </c>
      <c r="C2865" s="1" t="s">
        <v>3649</v>
      </c>
      <c r="E2865" s="3">
        <v>14.31</v>
      </c>
      <c r="F2865" s="4">
        <v>14.31</v>
      </c>
      <c r="G2865" s="1">
        <v>2019</v>
      </c>
      <c r="H2865" s="1">
        <v>10</v>
      </c>
      <c r="I2865" s="1" t="s">
        <v>211</v>
      </c>
      <c r="J2865" s="1" t="s">
        <v>212</v>
      </c>
      <c r="K2865" s="1" t="s">
        <v>20</v>
      </c>
      <c r="L2865" s="1" t="s">
        <v>213</v>
      </c>
      <c r="M2865" s="1" t="s">
        <v>214</v>
      </c>
    </row>
    <row r="2866" spans="1:15" x14ac:dyDescent="0.25">
      <c r="A2866" s="1" t="s">
        <v>3650</v>
      </c>
      <c r="B2866" s="2">
        <v>43745</v>
      </c>
      <c r="C2866" s="1" t="s">
        <v>7933</v>
      </c>
      <c r="E2866" s="3">
        <v>460.36</v>
      </c>
      <c r="F2866" s="4">
        <v>460.36</v>
      </c>
      <c r="G2866" s="1">
        <v>2019</v>
      </c>
      <c r="H2866" s="1">
        <v>10</v>
      </c>
      <c r="I2866" s="1" t="s">
        <v>704</v>
      </c>
      <c r="J2866" s="1" t="s">
        <v>212</v>
      </c>
      <c r="K2866" s="1" t="s">
        <v>20</v>
      </c>
      <c r="L2866" s="1" t="s">
        <v>705</v>
      </c>
      <c r="M2866" s="1" t="s">
        <v>214</v>
      </c>
    </row>
    <row r="2867" spans="1:15" x14ac:dyDescent="0.25">
      <c r="A2867" s="1" t="s">
        <v>3645</v>
      </c>
      <c r="B2867" s="2">
        <v>43745</v>
      </c>
      <c r="C2867" s="1" t="s">
        <v>1018</v>
      </c>
      <c r="D2867" s="3">
        <v>20</v>
      </c>
      <c r="E2867" s="3">
        <v>21.5</v>
      </c>
      <c r="F2867" s="4">
        <v>17.920000000000002</v>
      </c>
      <c r="G2867" s="1">
        <v>2019</v>
      </c>
      <c r="H2867" s="1">
        <v>10</v>
      </c>
      <c r="I2867" s="1" t="s">
        <v>56</v>
      </c>
      <c r="J2867" s="1" t="s">
        <v>41</v>
      </c>
      <c r="K2867" s="1" t="s">
        <v>20</v>
      </c>
      <c r="L2867" s="1" t="s">
        <v>57</v>
      </c>
      <c r="M2867" s="1" t="s">
        <v>43</v>
      </c>
    </row>
    <row r="2868" spans="1:15" x14ac:dyDescent="0.25">
      <c r="A2868" s="1" t="s">
        <v>1721</v>
      </c>
      <c r="B2868" s="2">
        <v>43745</v>
      </c>
      <c r="C2868" s="1" t="s">
        <v>1317</v>
      </c>
      <c r="E2868" s="3">
        <v>863.88</v>
      </c>
      <c r="F2868" s="4">
        <v>863.88</v>
      </c>
      <c r="G2868" s="1">
        <v>2019</v>
      </c>
      <c r="H2868" s="1">
        <v>10</v>
      </c>
      <c r="I2868" s="1" t="s">
        <v>80</v>
      </c>
      <c r="J2868" s="1" t="s">
        <v>81</v>
      </c>
      <c r="K2868" s="1" t="s">
        <v>20</v>
      </c>
      <c r="L2868" s="1" t="s">
        <v>82</v>
      </c>
      <c r="M2868" s="1" t="s">
        <v>83</v>
      </c>
      <c r="O2868">
        <v>40250000</v>
      </c>
    </row>
    <row r="2869" spans="1:15" x14ac:dyDescent="0.25">
      <c r="A2869" s="1" t="s">
        <v>1698</v>
      </c>
      <c r="B2869" s="2">
        <v>43746</v>
      </c>
      <c r="C2869" s="1" t="s">
        <v>2198</v>
      </c>
      <c r="E2869" s="3">
        <v>165.1</v>
      </c>
      <c r="F2869" s="4">
        <v>165.1</v>
      </c>
      <c r="G2869" s="1">
        <v>2019</v>
      </c>
      <c r="H2869" s="1">
        <v>10</v>
      </c>
      <c r="I2869" s="1" t="s">
        <v>134</v>
      </c>
      <c r="J2869" s="1" t="s">
        <v>144</v>
      </c>
      <c r="K2869" s="1" t="s">
        <v>20</v>
      </c>
      <c r="L2869" s="1" t="s">
        <v>135</v>
      </c>
      <c r="M2869" s="1" t="s">
        <v>145</v>
      </c>
    </row>
    <row r="2870" spans="1:15" x14ac:dyDescent="0.25">
      <c r="A2870" s="1" t="s">
        <v>3651</v>
      </c>
      <c r="B2870" s="2">
        <v>43746</v>
      </c>
      <c r="C2870" s="1" t="s">
        <v>3652</v>
      </c>
      <c r="E2870" s="3">
        <v>17.309999999999999</v>
      </c>
      <c r="F2870" s="4">
        <v>17.309999999999999</v>
      </c>
      <c r="G2870" s="1">
        <v>2019</v>
      </c>
      <c r="H2870" s="1">
        <v>10</v>
      </c>
      <c r="I2870" s="1" t="s">
        <v>134</v>
      </c>
      <c r="J2870" s="1" t="s">
        <v>51</v>
      </c>
      <c r="K2870" s="1" t="s">
        <v>20</v>
      </c>
      <c r="L2870" s="1" t="s">
        <v>135</v>
      </c>
      <c r="M2870" s="1" t="s">
        <v>53</v>
      </c>
    </row>
    <row r="2871" spans="1:15" x14ac:dyDescent="0.25">
      <c r="A2871" s="1" t="s">
        <v>1742</v>
      </c>
      <c r="B2871" s="2">
        <v>43747</v>
      </c>
      <c r="C2871" s="1" t="s">
        <v>3653</v>
      </c>
      <c r="D2871" s="3">
        <v>20</v>
      </c>
      <c r="E2871" s="3">
        <v>58.1</v>
      </c>
      <c r="F2871" s="4">
        <v>48.42</v>
      </c>
      <c r="G2871" s="1">
        <v>2019</v>
      </c>
      <c r="H2871" s="1">
        <v>10</v>
      </c>
      <c r="I2871" s="1" t="s">
        <v>56</v>
      </c>
      <c r="J2871" s="1" t="s">
        <v>19</v>
      </c>
      <c r="K2871" s="1" t="s">
        <v>20</v>
      </c>
      <c r="L2871" s="1" t="s">
        <v>57</v>
      </c>
      <c r="M2871" s="1" t="s">
        <v>22</v>
      </c>
    </row>
    <row r="2872" spans="1:15" x14ac:dyDescent="0.25">
      <c r="A2872" s="1" t="s">
        <v>3654</v>
      </c>
      <c r="B2872" s="2">
        <v>43747</v>
      </c>
      <c r="C2872" s="1" t="s">
        <v>3655</v>
      </c>
      <c r="D2872" s="3">
        <v>20</v>
      </c>
      <c r="E2872" s="3">
        <v>1213.1400000000001</v>
      </c>
      <c r="F2872" s="4">
        <v>1010.95</v>
      </c>
      <c r="G2872" s="1">
        <v>2019</v>
      </c>
      <c r="H2872" s="1">
        <v>10</v>
      </c>
      <c r="I2872" s="1" t="s">
        <v>34</v>
      </c>
      <c r="J2872" s="1" t="s">
        <v>237</v>
      </c>
      <c r="K2872" s="1" t="s">
        <v>20</v>
      </c>
      <c r="L2872" s="1" t="s">
        <v>36</v>
      </c>
      <c r="M2872" s="1" t="s">
        <v>238</v>
      </c>
    </row>
    <row r="2873" spans="1:15" x14ac:dyDescent="0.25">
      <c r="A2873" s="1" t="s">
        <v>3656</v>
      </c>
      <c r="B2873" s="2">
        <v>43747</v>
      </c>
      <c r="C2873" s="1" t="s">
        <v>3657</v>
      </c>
      <c r="D2873" s="3">
        <v>20</v>
      </c>
      <c r="E2873" s="3">
        <v>1610.28</v>
      </c>
      <c r="F2873" s="4">
        <v>1341.9</v>
      </c>
      <c r="G2873" s="1">
        <v>2019</v>
      </c>
      <c r="H2873" s="1">
        <v>10</v>
      </c>
      <c r="I2873" s="1" t="s">
        <v>34</v>
      </c>
      <c r="J2873" s="1" t="s">
        <v>237</v>
      </c>
      <c r="K2873" s="1" t="s">
        <v>20</v>
      </c>
      <c r="L2873" s="1" t="s">
        <v>36</v>
      </c>
      <c r="M2873" s="1" t="s">
        <v>238</v>
      </c>
    </row>
    <row r="2874" spans="1:15" x14ac:dyDescent="0.25">
      <c r="A2874" s="1" t="s">
        <v>1764</v>
      </c>
      <c r="B2874" s="2">
        <v>43747</v>
      </c>
      <c r="C2874" s="1" t="s">
        <v>3657</v>
      </c>
      <c r="D2874" s="3">
        <v>20</v>
      </c>
      <c r="E2874" s="3">
        <v>2152.81</v>
      </c>
      <c r="F2874" s="4">
        <v>1794.01</v>
      </c>
      <c r="G2874" s="1">
        <v>2019</v>
      </c>
      <c r="H2874" s="1">
        <v>10</v>
      </c>
      <c r="I2874" s="1" t="s">
        <v>34</v>
      </c>
      <c r="J2874" s="1" t="s">
        <v>237</v>
      </c>
      <c r="K2874" s="1" t="s">
        <v>20</v>
      </c>
      <c r="L2874" s="1" t="s">
        <v>36</v>
      </c>
      <c r="M2874" s="1" t="s">
        <v>238</v>
      </c>
    </row>
    <row r="2875" spans="1:15" x14ac:dyDescent="0.25">
      <c r="A2875" s="1" t="s">
        <v>1726</v>
      </c>
      <c r="B2875" s="2">
        <v>43747</v>
      </c>
      <c r="C2875" s="1" t="s">
        <v>3658</v>
      </c>
      <c r="D2875" s="3">
        <v>20</v>
      </c>
      <c r="E2875" s="3">
        <v>306.94</v>
      </c>
      <c r="F2875" s="4">
        <v>255.78</v>
      </c>
      <c r="G2875" s="1">
        <v>2019</v>
      </c>
      <c r="H2875" s="1">
        <v>10</v>
      </c>
      <c r="I2875" s="1" t="s">
        <v>56</v>
      </c>
      <c r="J2875" s="1" t="s">
        <v>35</v>
      </c>
      <c r="K2875" s="1" t="s">
        <v>20</v>
      </c>
      <c r="L2875" s="1" t="s">
        <v>57</v>
      </c>
      <c r="M2875" s="1" t="s">
        <v>37</v>
      </c>
      <c r="O2875">
        <f>F2875*7</f>
        <v>1790.46</v>
      </c>
    </row>
    <row r="2876" spans="1:15" x14ac:dyDescent="0.25">
      <c r="A2876" s="1" t="s">
        <v>3659</v>
      </c>
      <c r="B2876" s="2">
        <v>43747</v>
      </c>
      <c r="C2876" s="1" t="s">
        <v>2095</v>
      </c>
      <c r="D2876" s="3">
        <v>20</v>
      </c>
      <c r="E2876" s="3">
        <v>3049.2</v>
      </c>
      <c r="F2876" s="4">
        <v>2541</v>
      </c>
      <c r="G2876" s="1">
        <v>2019</v>
      </c>
      <c r="H2876" s="1">
        <v>10</v>
      </c>
      <c r="I2876" s="1" t="s">
        <v>56</v>
      </c>
      <c r="J2876" s="1" t="s">
        <v>177</v>
      </c>
      <c r="K2876" s="1" t="s">
        <v>20</v>
      </c>
      <c r="L2876" s="1" t="s">
        <v>57</v>
      </c>
      <c r="M2876" s="1" t="s">
        <v>178</v>
      </c>
      <c r="O2876">
        <v>1050000</v>
      </c>
    </row>
    <row r="2877" spans="1:15" x14ac:dyDescent="0.25">
      <c r="A2877" s="1" t="s">
        <v>3660</v>
      </c>
      <c r="B2877" s="2">
        <v>43747</v>
      </c>
      <c r="C2877" s="1" t="s">
        <v>29</v>
      </c>
      <c r="E2877" s="3">
        <v>69.239999999999995</v>
      </c>
      <c r="F2877" s="4">
        <v>69.239999999999995</v>
      </c>
      <c r="G2877" s="1">
        <v>2019</v>
      </c>
      <c r="H2877" s="1">
        <v>10</v>
      </c>
      <c r="I2877" s="1" t="s">
        <v>30</v>
      </c>
      <c r="J2877" s="1" t="s">
        <v>25</v>
      </c>
      <c r="K2877" s="1" t="s">
        <v>20</v>
      </c>
      <c r="L2877" s="1" t="s">
        <v>31</v>
      </c>
      <c r="M2877" s="1" t="s">
        <v>27</v>
      </c>
    </row>
    <row r="2878" spans="1:15" x14ac:dyDescent="0.25">
      <c r="A2878" s="1" t="s">
        <v>3661</v>
      </c>
      <c r="B2878" s="2">
        <v>43747</v>
      </c>
      <c r="C2878" s="1" t="s">
        <v>3662</v>
      </c>
      <c r="E2878" s="3">
        <v>89.99</v>
      </c>
      <c r="F2878" s="4">
        <v>89.99</v>
      </c>
      <c r="G2878" s="1">
        <v>2019</v>
      </c>
      <c r="H2878" s="1">
        <v>10</v>
      </c>
      <c r="I2878" s="1" t="s">
        <v>30</v>
      </c>
      <c r="J2878" s="1" t="s">
        <v>25</v>
      </c>
      <c r="K2878" s="1" t="s">
        <v>20</v>
      </c>
      <c r="L2878" s="1" t="s">
        <v>31</v>
      </c>
      <c r="M2878" s="1" t="s">
        <v>27</v>
      </c>
    </row>
    <row r="2879" spans="1:15" x14ac:dyDescent="0.25">
      <c r="A2879" s="1" t="s">
        <v>3663</v>
      </c>
      <c r="B2879" s="2">
        <v>43747</v>
      </c>
      <c r="C2879" s="1" t="s">
        <v>3664</v>
      </c>
      <c r="D2879" s="3">
        <v>10</v>
      </c>
      <c r="E2879" s="3">
        <v>55</v>
      </c>
      <c r="F2879" s="4">
        <v>50</v>
      </c>
      <c r="G2879" s="1">
        <v>2019</v>
      </c>
      <c r="H2879" s="1">
        <v>10</v>
      </c>
      <c r="I2879" s="1" t="s">
        <v>111</v>
      </c>
      <c r="J2879" s="1" t="s">
        <v>35</v>
      </c>
      <c r="K2879" s="1" t="s">
        <v>20</v>
      </c>
      <c r="L2879" s="1" t="s">
        <v>112</v>
      </c>
      <c r="M2879" s="1" t="s">
        <v>37</v>
      </c>
      <c r="O2879" s="8">
        <f>F2879</f>
        <v>50</v>
      </c>
    </row>
    <row r="2880" spans="1:15" x14ac:dyDescent="0.25">
      <c r="A2880" s="1" t="s">
        <v>3665</v>
      </c>
      <c r="B2880" s="2">
        <v>43747</v>
      </c>
      <c r="C2880" s="1" t="s">
        <v>3666</v>
      </c>
      <c r="D2880" s="3">
        <v>20</v>
      </c>
      <c r="E2880" s="3">
        <v>20.68</v>
      </c>
      <c r="F2880" s="4">
        <v>17.23</v>
      </c>
      <c r="G2880" s="1">
        <v>2019</v>
      </c>
      <c r="H2880" s="1">
        <v>10</v>
      </c>
      <c r="I2880" s="1" t="s">
        <v>34</v>
      </c>
      <c r="J2880" s="1" t="s">
        <v>237</v>
      </c>
      <c r="K2880" s="1" t="s">
        <v>20</v>
      </c>
      <c r="L2880" s="1" t="s">
        <v>36</v>
      </c>
      <c r="M2880" s="1" t="s">
        <v>238</v>
      </c>
    </row>
    <row r="2881" spans="1:15" x14ac:dyDescent="0.25">
      <c r="A2881" s="1" t="s">
        <v>1761</v>
      </c>
      <c r="B2881" s="2">
        <v>43747</v>
      </c>
      <c r="C2881" s="1" t="s">
        <v>3667</v>
      </c>
      <c r="E2881" s="3">
        <v>100.8</v>
      </c>
      <c r="F2881" s="4">
        <v>100.8</v>
      </c>
      <c r="G2881" s="1">
        <v>2019</v>
      </c>
      <c r="H2881" s="1">
        <v>10</v>
      </c>
      <c r="I2881" s="1" t="s">
        <v>40</v>
      </c>
      <c r="J2881" s="1" t="s">
        <v>35</v>
      </c>
      <c r="K2881" s="1" t="s">
        <v>20</v>
      </c>
      <c r="L2881" s="1" t="s">
        <v>42</v>
      </c>
      <c r="M2881" s="1" t="s">
        <v>37</v>
      </c>
    </row>
    <row r="2882" spans="1:15" x14ac:dyDescent="0.25">
      <c r="A2882" s="1" t="s">
        <v>1730</v>
      </c>
      <c r="B2882" s="2">
        <v>43747</v>
      </c>
      <c r="C2882" s="1" t="s">
        <v>224</v>
      </c>
      <c r="E2882" s="3">
        <v>313.8</v>
      </c>
      <c r="F2882" s="4">
        <v>313.8</v>
      </c>
      <c r="G2882" s="1">
        <v>2019</v>
      </c>
      <c r="H2882" s="1">
        <v>10</v>
      </c>
      <c r="I2882" s="1" t="s">
        <v>86</v>
      </c>
      <c r="J2882" s="1" t="s">
        <v>51</v>
      </c>
      <c r="K2882" s="1" t="s">
        <v>20</v>
      </c>
      <c r="L2882" s="1" t="s">
        <v>87</v>
      </c>
      <c r="M2882" s="1" t="s">
        <v>53</v>
      </c>
      <c r="O2882">
        <f>F2882* 6.04</f>
        <v>1895.3520000000001</v>
      </c>
    </row>
    <row r="2883" spans="1:15" x14ac:dyDescent="0.25">
      <c r="A2883" s="1" t="s">
        <v>3668</v>
      </c>
      <c r="B2883" s="2">
        <v>43747</v>
      </c>
      <c r="C2883" s="1" t="s">
        <v>3669</v>
      </c>
      <c r="E2883" s="3">
        <v>180.52</v>
      </c>
      <c r="F2883" s="4">
        <v>180.52</v>
      </c>
      <c r="G2883" s="1">
        <v>2019</v>
      </c>
      <c r="H2883" s="1">
        <v>10</v>
      </c>
      <c r="I2883" s="1" t="s">
        <v>345</v>
      </c>
      <c r="J2883" s="1" t="s">
        <v>35</v>
      </c>
      <c r="K2883" s="1" t="s">
        <v>20</v>
      </c>
      <c r="L2883" s="1" t="s">
        <v>346</v>
      </c>
      <c r="M2883" s="1" t="s">
        <v>37</v>
      </c>
      <c r="O2883">
        <f>F2883*5.3</f>
        <v>956.75599999999997</v>
      </c>
    </row>
    <row r="2884" spans="1:15" x14ac:dyDescent="0.25">
      <c r="A2884" s="1" t="s">
        <v>3670</v>
      </c>
      <c r="B2884" s="2">
        <v>43749</v>
      </c>
      <c r="C2884" s="1" t="s">
        <v>3671</v>
      </c>
      <c r="E2884" s="3">
        <v>84.4</v>
      </c>
      <c r="F2884" s="4">
        <v>84.4</v>
      </c>
      <c r="G2884" s="1">
        <v>2019</v>
      </c>
      <c r="H2884" s="1">
        <v>10</v>
      </c>
      <c r="I2884" s="1" t="s">
        <v>91</v>
      </c>
      <c r="J2884" s="1" t="s">
        <v>98</v>
      </c>
      <c r="K2884" s="1" t="s">
        <v>20</v>
      </c>
      <c r="L2884" s="1" t="s">
        <v>93</v>
      </c>
      <c r="M2884" s="1" t="s">
        <v>100</v>
      </c>
    </row>
    <row r="2885" spans="1:15" x14ac:dyDescent="0.25">
      <c r="A2885" s="1" t="s">
        <v>3672</v>
      </c>
      <c r="B2885" s="2">
        <v>43749</v>
      </c>
      <c r="C2885" s="1" t="s">
        <v>3673</v>
      </c>
      <c r="D2885" s="3">
        <v>20</v>
      </c>
      <c r="E2885" s="3">
        <v>50</v>
      </c>
      <c r="F2885" s="4">
        <v>41.67</v>
      </c>
      <c r="G2885" s="1">
        <v>2019</v>
      </c>
      <c r="H2885" s="1">
        <v>10</v>
      </c>
      <c r="I2885" s="1" t="s">
        <v>134</v>
      </c>
      <c r="J2885" s="1" t="s">
        <v>144</v>
      </c>
      <c r="K2885" s="1" t="s">
        <v>20</v>
      </c>
      <c r="L2885" s="1" t="s">
        <v>135</v>
      </c>
      <c r="M2885" s="1" t="s">
        <v>145</v>
      </c>
    </row>
    <row r="2886" spans="1:15" x14ac:dyDescent="0.25">
      <c r="A2886" s="1" t="s">
        <v>3674</v>
      </c>
      <c r="B2886" s="2">
        <v>43749</v>
      </c>
      <c r="C2886" s="1" t="s">
        <v>3675</v>
      </c>
      <c r="D2886" s="3">
        <v>20</v>
      </c>
      <c r="E2886" s="3">
        <v>403.91</v>
      </c>
      <c r="F2886" s="4">
        <v>336.59</v>
      </c>
      <c r="G2886" s="1">
        <v>2019</v>
      </c>
      <c r="H2886" s="1">
        <v>10</v>
      </c>
      <c r="I2886" s="1" t="s">
        <v>134</v>
      </c>
      <c r="J2886" s="1" t="s">
        <v>144</v>
      </c>
      <c r="K2886" s="1" t="s">
        <v>20</v>
      </c>
      <c r="L2886" s="1" t="s">
        <v>135</v>
      </c>
      <c r="M2886" s="1" t="s">
        <v>145</v>
      </c>
    </row>
    <row r="2887" spans="1:15" x14ac:dyDescent="0.25">
      <c r="A2887" s="1" t="s">
        <v>3676</v>
      </c>
      <c r="B2887" s="2">
        <v>43749</v>
      </c>
      <c r="C2887" s="1" t="s">
        <v>3677</v>
      </c>
      <c r="D2887" s="3">
        <v>20</v>
      </c>
      <c r="E2887" s="3">
        <v>47.03</v>
      </c>
      <c r="F2887" s="4">
        <v>39.19</v>
      </c>
      <c r="G2887" s="1">
        <v>2019</v>
      </c>
      <c r="H2887" s="1">
        <v>10</v>
      </c>
      <c r="I2887" s="1" t="s">
        <v>134</v>
      </c>
      <c r="J2887" s="1" t="s">
        <v>35</v>
      </c>
      <c r="K2887" s="1" t="s">
        <v>20</v>
      </c>
      <c r="L2887" s="1" t="s">
        <v>135</v>
      </c>
      <c r="M2887" s="1" t="s">
        <v>37</v>
      </c>
    </row>
    <row r="2888" spans="1:15" x14ac:dyDescent="0.25">
      <c r="A2888" s="1" t="s">
        <v>3678</v>
      </c>
      <c r="B2888" s="2">
        <v>43749</v>
      </c>
      <c r="C2888" s="1" t="s">
        <v>224</v>
      </c>
      <c r="E2888" s="3">
        <v>388.8</v>
      </c>
      <c r="F2888" s="4">
        <v>388.8</v>
      </c>
      <c r="G2888" s="1">
        <v>2019</v>
      </c>
      <c r="H2888" s="1">
        <v>10</v>
      </c>
      <c r="I2888" s="1" t="s">
        <v>91</v>
      </c>
      <c r="J2888" s="1" t="s">
        <v>51</v>
      </c>
      <c r="K2888" s="1" t="s">
        <v>20</v>
      </c>
      <c r="L2888" s="1" t="s">
        <v>93</v>
      </c>
      <c r="M2888" s="1" t="s">
        <v>53</v>
      </c>
      <c r="O2888">
        <f>F2888* 6.04</f>
        <v>2348.3519999999999</v>
      </c>
    </row>
    <row r="2889" spans="1:15" x14ac:dyDescent="0.25">
      <c r="A2889" s="1" t="s">
        <v>3679</v>
      </c>
      <c r="B2889" s="2">
        <v>43749</v>
      </c>
      <c r="C2889" s="1" t="s">
        <v>3680</v>
      </c>
      <c r="D2889" s="3">
        <v>20</v>
      </c>
      <c r="E2889" s="3">
        <v>36.26</v>
      </c>
      <c r="F2889" s="4">
        <v>30.22</v>
      </c>
      <c r="G2889" s="1">
        <v>2019</v>
      </c>
      <c r="H2889" s="1">
        <v>10</v>
      </c>
      <c r="I2889" s="1" t="s">
        <v>134</v>
      </c>
      <c r="J2889" s="1" t="s">
        <v>35</v>
      </c>
      <c r="K2889" s="1" t="s">
        <v>20</v>
      </c>
      <c r="L2889" s="1" t="s">
        <v>135</v>
      </c>
      <c r="M2889" s="1" t="s">
        <v>37</v>
      </c>
    </row>
    <row r="2890" spans="1:15" x14ac:dyDescent="0.25">
      <c r="A2890" s="1" t="s">
        <v>3681</v>
      </c>
      <c r="B2890" s="2">
        <v>43753</v>
      </c>
      <c r="C2890" s="1" t="s">
        <v>29</v>
      </c>
      <c r="E2890" s="3">
        <v>13.92</v>
      </c>
      <c r="F2890" s="4">
        <v>13.92</v>
      </c>
      <c r="G2890" s="1">
        <v>2019</v>
      </c>
      <c r="H2890" s="1">
        <v>10</v>
      </c>
      <c r="I2890" s="1" t="s">
        <v>30</v>
      </c>
      <c r="J2890" s="1" t="s">
        <v>25</v>
      </c>
      <c r="K2890" s="1" t="s">
        <v>20</v>
      </c>
      <c r="L2890" s="1" t="s">
        <v>31</v>
      </c>
      <c r="M2890" s="1" t="s">
        <v>27</v>
      </c>
    </row>
    <row r="2891" spans="1:15" x14ac:dyDescent="0.25">
      <c r="A2891" s="1" t="s">
        <v>1777</v>
      </c>
      <c r="B2891" s="2">
        <v>43753</v>
      </c>
      <c r="C2891" s="1" t="s">
        <v>2986</v>
      </c>
      <c r="E2891" s="3">
        <v>52.1</v>
      </c>
      <c r="F2891" s="4">
        <v>52.1</v>
      </c>
      <c r="G2891" s="1">
        <v>2019</v>
      </c>
      <c r="H2891" s="1">
        <v>10</v>
      </c>
      <c r="I2891" s="1" t="s">
        <v>30</v>
      </c>
      <c r="J2891" s="1" t="s">
        <v>25</v>
      </c>
      <c r="K2891" s="1" t="s">
        <v>20</v>
      </c>
      <c r="L2891" s="1" t="s">
        <v>31</v>
      </c>
      <c r="M2891" s="1" t="s">
        <v>27</v>
      </c>
    </row>
    <row r="2892" spans="1:15" x14ac:dyDescent="0.25">
      <c r="A2892" s="1" t="s">
        <v>1769</v>
      </c>
      <c r="B2892" s="2">
        <v>43754</v>
      </c>
      <c r="C2892" s="1" t="s">
        <v>3682</v>
      </c>
      <c r="D2892" s="3">
        <v>20</v>
      </c>
      <c r="E2892" s="3">
        <v>108</v>
      </c>
      <c r="F2892" s="4">
        <v>90</v>
      </c>
      <c r="G2892" s="1">
        <v>2019</v>
      </c>
      <c r="H2892" s="1">
        <v>10</v>
      </c>
      <c r="I2892" s="1" t="s">
        <v>134</v>
      </c>
      <c r="J2892" s="1" t="s">
        <v>35</v>
      </c>
      <c r="K2892" s="1" t="s">
        <v>20</v>
      </c>
      <c r="L2892" s="1" t="s">
        <v>135</v>
      </c>
      <c r="M2892" s="1" t="s">
        <v>37</v>
      </c>
    </row>
    <row r="2893" spans="1:15" x14ac:dyDescent="0.25">
      <c r="A2893" s="1" t="s">
        <v>3683</v>
      </c>
      <c r="B2893" s="2">
        <v>43754</v>
      </c>
      <c r="C2893" s="1" t="s">
        <v>3684</v>
      </c>
      <c r="E2893" s="3">
        <v>290.45</v>
      </c>
      <c r="F2893" s="4">
        <v>290.45</v>
      </c>
      <c r="G2893" s="1">
        <v>2019</v>
      </c>
      <c r="H2893" s="1">
        <v>10</v>
      </c>
      <c r="I2893" s="1" t="s">
        <v>86</v>
      </c>
      <c r="J2893" s="1" t="s">
        <v>35</v>
      </c>
      <c r="K2893" s="1" t="s">
        <v>20</v>
      </c>
      <c r="L2893" s="1" t="s">
        <v>87</v>
      </c>
      <c r="M2893" s="1" t="s">
        <v>37</v>
      </c>
      <c r="O2893">
        <f>F2893*1850</f>
        <v>537332.5</v>
      </c>
    </row>
    <row r="2894" spans="1:15" x14ac:dyDescent="0.25">
      <c r="A2894" s="1" t="s">
        <v>1779</v>
      </c>
      <c r="B2894" s="2">
        <v>43754</v>
      </c>
      <c r="C2894" s="1" t="s">
        <v>85</v>
      </c>
      <c r="E2894" s="3">
        <v>73.930000000000007</v>
      </c>
      <c r="F2894" s="4">
        <v>73.930000000000007</v>
      </c>
      <c r="G2894" s="1">
        <v>2019</v>
      </c>
      <c r="H2894" s="1">
        <v>10</v>
      </c>
      <c r="I2894" s="1" t="s">
        <v>40</v>
      </c>
      <c r="J2894" s="1" t="s">
        <v>41</v>
      </c>
      <c r="K2894" s="1" t="s">
        <v>20</v>
      </c>
      <c r="L2894" s="1" t="s">
        <v>42</v>
      </c>
      <c r="M2894" s="1" t="s">
        <v>43</v>
      </c>
      <c r="O2894">
        <f>F2894/1.26</f>
        <v>58.674603174603178</v>
      </c>
    </row>
    <row r="2895" spans="1:15" x14ac:dyDescent="0.25">
      <c r="A2895" s="1" t="s">
        <v>3685</v>
      </c>
      <c r="B2895" s="2">
        <v>43754</v>
      </c>
      <c r="C2895" s="1" t="s">
        <v>39</v>
      </c>
      <c r="E2895" s="3">
        <v>295.51</v>
      </c>
      <c r="F2895" s="4">
        <v>295.51</v>
      </c>
      <c r="G2895" s="1">
        <v>2019</v>
      </c>
      <c r="H2895" s="1">
        <v>10</v>
      </c>
      <c r="I2895" s="1" t="s">
        <v>40</v>
      </c>
      <c r="J2895" s="1" t="s">
        <v>41</v>
      </c>
      <c r="K2895" s="1" t="s">
        <v>20</v>
      </c>
      <c r="L2895" s="1" t="s">
        <v>42</v>
      </c>
      <c r="M2895" s="1" t="s">
        <v>43</v>
      </c>
      <c r="O2895">
        <f>F2895/1.26</f>
        <v>234.53174603174602</v>
      </c>
    </row>
    <row r="2896" spans="1:15" x14ac:dyDescent="0.25">
      <c r="A2896" s="1" t="s">
        <v>3686</v>
      </c>
      <c r="B2896" s="2">
        <v>43754</v>
      </c>
      <c r="C2896" s="1" t="s">
        <v>2090</v>
      </c>
      <c r="E2896" s="3">
        <v>154.62</v>
      </c>
      <c r="F2896" s="4">
        <v>154.62</v>
      </c>
      <c r="G2896" s="1">
        <v>2019</v>
      </c>
      <c r="H2896" s="1">
        <v>10</v>
      </c>
      <c r="I2896" s="1" t="s">
        <v>30</v>
      </c>
      <c r="J2896" s="1" t="s">
        <v>25</v>
      </c>
      <c r="K2896" s="1" t="s">
        <v>20</v>
      </c>
      <c r="L2896" s="1" t="s">
        <v>31</v>
      </c>
      <c r="M2896" s="1" t="s">
        <v>27</v>
      </c>
    </row>
    <row r="2897" spans="1:15" x14ac:dyDescent="0.25">
      <c r="A2897" s="1" t="s">
        <v>3687</v>
      </c>
      <c r="B2897" s="2">
        <v>43754</v>
      </c>
      <c r="C2897" s="1" t="s">
        <v>3688</v>
      </c>
      <c r="E2897" s="3">
        <v>203.9</v>
      </c>
      <c r="F2897" s="4">
        <v>203.9</v>
      </c>
      <c r="G2897" s="1">
        <v>2019</v>
      </c>
      <c r="H2897" s="1">
        <v>10</v>
      </c>
      <c r="I2897" s="1" t="s">
        <v>91</v>
      </c>
      <c r="J2897" s="1" t="s">
        <v>35</v>
      </c>
      <c r="K2897" s="1" t="s">
        <v>20</v>
      </c>
      <c r="L2897" s="1" t="s">
        <v>93</v>
      </c>
      <c r="M2897" s="1" t="s">
        <v>37</v>
      </c>
    </row>
    <row r="2898" spans="1:15" x14ac:dyDescent="0.25">
      <c r="A2898" s="1" t="s">
        <v>3689</v>
      </c>
      <c r="B2898" s="2">
        <v>43754</v>
      </c>
      <c r="C2898" s="1" t="s">
        <v>1768</v>
      </c>
      <c r="E2898" s="3">
        <v>52.13</v>
      </c>
      <c r="F2898" s="4">
        <v>52.13</v>
      </c>
      <c r="G2898" s="1">
        <v>2019</v>
      </c>
      <c r="H2898" s="1">
        <v>10</v>
      </c>
      <c r="I2898" s="1" t="s">
        <v>18</v>
      </c>
      <c r="J2898" s="1" t="s">
        <v>119</v>
      </c>
      <c r="K2898" s="1" t="s">
        <v>20</v>
      </c>
      <c r="L2898" s="1" t="s">
        <v>21</v>
      </c>
      <c r="M2898" s="1" t="s">
        <v>120</v>
      </c>
      <c r="O2898">
        <f>F2898*12.5</f>
        <v>651.625</v>
      </c>
    </row>
    <row r="2899" spans="1:15" x14ac:dyDescent="0.25">
      <c r="A2899" s="1" t="s">
        <v>3690</v>
      </c>
      <c r="B2899" s="2">
        <v>43754</v>
      </c>
      <c r="C2899" s="1" t="s">
        <v>3691</v>
      </c>
      <c r="D2899" s="3">
        <v>20</v>
      </c>
      <c r="E2899" s="3">
        <v>29.99</v>
      </c>
      <c r="F2899" s="4">
        <v>24.99</v>
      </c>
      <c r="G2899" s="1">
        <v>2019</v>
      </c>
      <c r="H2899" s="1">
        <v>10</v>
      </c>
      <c r="I2899" s="1" t="s">
        <v>56</v>
      </c>
      <c r="J2899" s="1" t="s">
        <v>35</v>
      </c>
      <c r="K2899" s="1" t="s">
        <v>20</v>
      </c>
      <c r="L2899" s="1" t="s">
        <v>57</v>
      </c>
      <c r="M2899" s="1" t="s">
        <v>37</v>
      </c>
    </row>
    <row r="2900" spans="1:15" x14ac:dyDescent="0.25">
      <c r="A2900" s="1" t="s">
        <v>3692</v>
      </c>
      <c r="B2900" s="2">
        <v>43754</v>
      </c>
      <c r="C2900" s="1" t="s">
        <v>1737</v>
      </c>
      <c r="E2900" s="3">
        <v>150.18</v>
      </c>
      <c r="F2900" s="4">
        <v>150.18</v>
      </c>
      <c r="G2900" s="1">
        <v>2019</v>
      </c>
      <c r="H2900" s="1">
        <v>10</v>
      </c>
      <c r="I2900" s="1" t="s">
        <v>30</v>
      </c>
      <c r="J2900" s="1" t="s">
        <v>35</v>
      </c>
      <c r="K2900" s="1" t="s">
        <v>20</v>
      </c>
      <c r="L2900" s="1" t="s">
        <v>1715</v>
      </c>
      <c r="M2900" s="1" t="s">
        <v>37</v>
      </c>
    </row>
    <row r="2901" spans="1:15" x14ac:dyDescent="0.25">
      <c r="A2901" s="1" t="s">
        <v>3693</v>
      </c>
      <c r="B2901" s="2">
        <v>43754</v>
      </c>
      <c r="C2901" s="1" t="s">
        <v>199</v>
      </c>
      <c r="D2901" s="3">
        <v>20</v>
      </c>
      <c r="E2901" s="3">
        <v>202.8</v>
      </c>
      <c r="F2901" s="4">
        <v>169</v>
      </c>
      <c r="G2901" s="1">
        <v>2019</v>
      </c>
      <c r="H2901" s="1">
        <v>10</v>
      </c>
      <c r="I2901" s="1" t="s">
        <v>134</v>
      </c>
      <c r="J2901" s="1" t="s">
        <v>98</v>
      </c>
      <c r="K2901" s="1" t="s">
        <v>20</v>
      </c>
      <c r="L2901" s="1" t="s">
        <v>135</v>
      </c>
      <c r="M2901" s="1" t="s">
        <v>100</v>
      </c>
      <c r="O2901">
        <f>F2901*243</f>
        <v>41067</v>
      </c>
    </row>
    <row r="2902" spans="1:15" x14ac:dyDescent="0.25">
      <c r="A2902" s="1" t="s">
        <v>3694</v>
      </c>
      <c r="B2902" s="2">
        <v>43754</v>
      </c>
      <c r="C2902" s="1" t="s">
        <v>3695</v>
      </c>
      <c r="D2902" s="3">
        <v>20</v>
      </c>
      <c r="E2902" s="3">
        <v>42.58</v>
      </c>
      <c r="F2902" s="4">
        <v>35.479999999999997</v>
      </c>
      <c r="G2902" s="1">
        <v>2019</v>
      </c>
      <c r="H2902" s="1">
        <v>10</v>
      </c>
      <c r="I2902" s="1" t="s">
        <v>34</v>
      </c>
      <c r="J2902" s="1" t="s">
        <v>237</v>
      </c>
      <c r="K2902" s="1" t="s">
        <v>20</v>
      </c>
      <c r="L2902" s="1" t="s">
        <v>36</v>
      </c>
      <c r="M2902" s="1" t="s">
        <v>238</v>
      </c>
      <c r="O2902">
        <f>F2902*1850</f>
        <v>65638</v>
      </c>
    </row>
    <row r="2903" spans="1:15" x14ac:dyDescent="0.25">
      <c r="A2903" s="1" t="s">
        <v>1781</v>
      </c>
      <c r="B2903" s="2">
        <v>43754</v>
      </c>
      <c r="C2903" s="1" t="s">
        <v>3696</v>
      </c>
      <c r="D2903" s="3">
        <v>20</v>
      </c>
      <c r="E2903" s="3">
        <v>17.18</v>
      </c>
      <c r="F2903" s="4">
        <v>14.32</v>
      </c>
      <c r="G2903" s="1">
        <v>2019</v>
      </c>
      <c r="H2903" s="1">
        <v>10</v>
      </c>
      <c r="I2903" s="1" t="s">
        <v>34</v>
      </c>
      <c r="J2903" s="1" t="s">
        <v>35</v>
      </c>
      <c r="K2903" s="1" t="s">
        <v>20</v>
      </c>
      <c r="L2903" s="1" t="s">
        <v>36</v>
      </c>
      <c r="M2903" s="1" t="s">
        <v>37</v>
      </c>
    </row>
    <row r="2904" spans="1:15" x14ac:dyDescent="0.25">
      <c r="A2904" s="1" t="s">
        <v>1775</v>
      </c>
      <c r="B2904" s="2">
        <v>43754</v>
      </c>
      <c r="C2904" s="1" t="s">
        <v>3697</v>
      </c>
      <c r="D2904" s="3">
        <v>20</v>
      </c>
      <c r="E2904" s="3">
        <v>50.87</v>
      </c>
      <c r="F2904" s="4">
        <v>42.39</v>
      </c>
      <c r="G2904" s="1">
        <v>2019</v>
      </c>
      <c r="H2904" s="1">
        <v>10</v>
      </c>
      <c r="I2904" s="1" t="s">
        <v>70</v>
      </c>
      <c r="J2904" s="1" t="s">
        <v>35</v>
      </c>
      <c r="K2904" s="1" t="s">
        <v>20</v>
      </c>
      <c r="L2904" s="1" t="s">
        <v>71</v>
      </c>
      <c r="M2904" s="1" t="s">
        <v>37</v>
      </c>
      <c r="O2904">
        <f>F2904*4.8</f>
        <v>203.47200000000001</v>
      </c>
    </row>
    <row r="2905" spans="1:15" x14ac:dyDescent="0.25">
      <c r="A2905" s="1" t="s">
        <v>3698</v>
      </c>
      <c r="B2905" s="2">
        <v>43754</v>
      </c>
      <c r="C2905" s="1" t="s">
        <v>3699</v>
      </c>
      <c r="D2905" s="3">
        <v>20</v>
      </c>
      <c r="E2905" s="3">
        <v>216.58</v>
      </c>
      <c r="F2905" s="4">
        <v>180.48</v>
      </c>
      <c r="G2905" s="1">
        <v>2019</v>
      </c>
      <c r="H2905" s="1">
        <v>10</v>
      </c>
      <c r="I2905" s="1" t="s">
        <v>134</v>
      </c>
      <c r="J2905" s="1" t="s">
        <v>144</v>
      </c>
      <c r="K2905" s="1" t="s">
        <v>20</v>
      </c>
      <c r="L2905" s="1" t="s">
        <v>135</v>
      </c>
      <c r="M2905" s="1" t="s">
        <v>145</v>
      </c>
    </row>
    <row r="2906" spans="1:15" x14ac:dyDescent="0.25">
      <c r="A2906" s="1" t="s">
        <v>1775</v>
      </c>
      <c r="B2906" s="2">
        <v>43754</v>
      </c>
      <c r="C2906" s="1" t="s">
        <v>3700</v>
      </c>
      <c r="E2906" s="3">
        <v>89.27</v>
      </c>
      <c r="F2906" s="4">
        <v>89.27</v>
      </c>
      <c r="G2906" s="1">
        <v>2019</v>
      </c>
      <c r="H2906" s="1">
        <v>10</v>
      </c>
      <c r="I2906" s="1" t="s">
        <v>86</v>
      </c>
      <c r="J2906" s="1" t="s">
        <v>35</v>
      </c>
      <c r="K2906" s="1" t="s">
        <v>20</v>
      </c>
      <c r="L2906" s="1" t="s">
        <v>87</v>
      </c>
      <c r="M2906" s="1" t="s">
        <v>37</v>
      </c>
    </row>
    <row r="2907" spans="1:15" x14ac:dyDescent="0.25">
      <c r="A2907" s="1" t="s">
        <v>3701</v>
      </c>
      <c r="B2907" s="2">
        <v>43754</v>
      </c>
      <c r="C2907" s="1" t="s">
        <v>3702</v>
      </c>
      <c r="E2907" s="3">
        <v>298</v>
      </c>
      <c r="F2907" s="4">
        <v>298</v>
      </c>
      <c r="G2907" s="1">
        <v>2019</v>
      </c>
      <c r="H2907" s="1">
        <v>10</v>
      </c>
      <c r="I2907" s="1" t="s">
        <v>91</v>
      </c>
      <c r="J2907" s="1" t="s">
        <v>35</v>
      </c>
      <c r="K2907" s="1" t="s">
        <v>20</v>
      </c>
      <c r="L2907" s="1" t="s">
        <v>93</v>
      </c>
      <c r="M2907" s="1" t="s">
        <v>37</v>
      </c>
    </row>
    <row r="2908" spans="1:15" x14ac:dyDescent="0.25">
      <c r="A2908" s="1" t="s">
        <v>3703</v>
      </c>
      <c r="B2908" s="2">
        <v>43754</v>
      </c>
      <c r="C2908" s="1" t="s">
        <v>3704</v>
      </c>
      <c r="E2908" s="3">
        <v>181.87</v>
      </c>
      <c r="F2908" s="4">
        <v>181.87</v>
      </c>
      <c r="G2908" s="1">
        <v>2019</v>
      </c>
      <c r="H2908" s="1">
        <v>10</v>
      </c>
      <c r="I2908" s="1" t="s">
        <v>91</v>
      </c>
      <c r="J2908" s="1" t="s">
        <v>35</v>
      </c>
      <c r="K2908" s="1" t="s">
        <v>20</v>
      </c>
      <c r="L2908" s="1" t="s">
        <v>93</v>
      </c>
      <c r="M2908" s="1" t="s">
        <v>37</v>
      </c>
    </row>
    <row r="2909" spans="1:15" x14ac:dyDescent="0.25">
      <c r="A2909" s="1" t="s">
        <v>3705</v>
      </c>
      <c r="B2909" s="2">
        <v>43754</v>
      </c>
      <c r="C2909" s="1" t="s">
        <v>3706</v>
      </c>
      <c r="E2909" s="3">
        <v>2304.7199999999998</v>
      </c>
      <c r="F2909" s="4">
        <v>2304.7199999999998</v>
      </c>
      <c r="G2909" s="1">
        <v>2019</v>
      </c>
      <c r="H2909" s="1">
        <v>10</v>
      </c>
      <c r="I2909" s="1" t="s">
        <v>1734</v>
      </c>
      <c r="J2909" s="1" t="s">
        <v>35</v>
      </c>
      <c r="K2909" s="1" t="s">
        <v>20</v>
      </c>
      <c r="L2909" s="1" t="s">
        <v>1735</v>
      </c>
      <c r="M2909" s="1" t="s">
        <v>37</v>
      </c>
    </row>
    <row r="2910" spans="1:15" x14ac:dyDescent="0.25">
      <c r="A2910" s="1" t="s">
        <v>3707</v>
      </c>
      <c r="B2910" s="2">
        <v>43754</v>
      </c>
      <c r="C2910" s="1" t="s">
        <v>224</v>
      </c>
      <c r="E2910" s="3">
        <v>61.48</v>
      </c>
      <c r="F2910" s="4">
        <v>61.48</v>
      </c>
      <c r="G2910" s="1">
        <v>2019</v>
      </c>
      <c r="H2910" s="1">
        <v>10</v>
      </c>
      <c r="I2910" s="1" t="s">
        <v>50</v>
      </c>
      <c r="J2910" s="1" t="s">
        <v>51</v>
      </c>
      <c r="K2910" s="1" t="s">
        <v>20</v>
      </c>
      <c r="L2910" s="1" t="s">
        <v>52</v>
      </c>
      <c r="M2910" s="1" t="s">
        <v>53</v>
      </c>
      <c r="O2910">
        <f>F2910*7.34</f>
        <v>451.26319999999998</v>
      </c>
    </row>
    <row r="2911" spans="1:15" x14ac:dyDescent="0.25">
      <c r="A2911" s="1" t="s">
        <v>3707</v>
      </c>
      <c r="B2911" s="2">
        <v>43754</v>
      </c>
      <c r="C2911" s="1" t="s">
        <v>224</v>
      </c>
      <c r="E2911" s="3">
        <v>30.73</v>
      </c>
      <c r="F2911" s="4">
        <v>30.73</v>
      </c>
      <c r="G2911" s="1">
        <v>2019</v>
      </c>
      <c r="H2911" s="1">
        <v>10</v>
      </c>
      <c r="I2911" s="1" t="s">
        <v>18</v>
      </c>
      <c r="J2911" s="1" t="s">
        <v>51</v>
      </c>
      <c r="K2911" s="1" t="s">
        <v>20</v>
      </c>
      <c r="L2911" s="1" t="s">
        <v>21</v>
      </c>
      <c r="M2911" s="1" t="s">
        <v>53</v>
      </c>
      <c r="O2911">
        <f>F2911*7.34</f>
        <v>225.5582</v>
      </c>
    </row>
    <row r="2912" spans="1:15" x14ac:dyDescent="0.25">
      <c r="A2912" s="1" t="s">
        <v>1788</v>
      </c>
      <c r="B2912" s="2">
        <v>43756</v>
      </c>
      <c r="C2912" s="1" t="s">
        <v>3708</v>
      </c>
      <c r="D2912" s="3">
        <v>20</v>
      </c>
      <c r="E2912" s="3">
        <v>-41.78</v>
      </c>
      <c r="F2912" s="4">
        <v>-34.82</v>
      </c>
      <c r="G2912" s="1">
        <v>2019</v>
      </c>
      <c r="H2912" s="1">
        <v>10</v>
      </c>
      <c r="I2912" s="1" t="s">
        <v>34</v>
      </c>
      <c r="J2912" s="1" t="s">
        <v>237</v>
      </c>
      <c r="K2912" s="1" t="s">
        <v>20</v>
      </c>
      <c r="L2912" s="1" t="s">
        <v>36</v>
      </c>
      <c r="M2912" s="1" t="s">
        <v>238</v>
      </c>
    </row>
    <row r="2913" spans="1:15" x14ac:dyDescent="0.25">
      <c r="A2913" s="1" t="s">
        <v>3709</v>
      </c>
      <c r="B2913" s="2">
        <v>43759</v>
      </c>
      <c r="C2913" s="1" t="s">
        <v>85</v>
      </c>
      <c r="E2913" s="3">
        <v>186.58</v>
      </c>
      <c r="F2913" s="4">
        <v>186.58</v>
      </c>
      <c r="G2913" s="1">
        <v>2019</v>
      </c>
      <c r="H2913" s="1">
        <v>10</v>
      </c>
      <c r="I2913" s="1" t="s">
        <v>40</v>
      </c>
      <c r="J2913" s="1" t="s">
        <v>41</v>
      </c>
      <c r="K2913" s="1" t="s">
        <v>20</v>
      </c>
      <c r="L2913" s="1" t="s">
        <v>42</v>
      </c>
      <c r="M2913" s="1" t="s">
        <v>43</v>
      </c>
      <c r="O2913">
        <f>F2913/1.26</f>
        <v>148.07936507936509</v>
      </c>
    </row>
    <row r="2914" spans="1:15" x14ac:dyDescent="0.25">
      <c r="A2914" s="1" t="s">
        <v>3710</v>
      </c>
      <c r="B2914" s="2">
        <v>43759</v>
      </c>
      <c r="C2914" s="1" t="s">
        <v>85</v>
      </c>
      <c r="D2914" s="3">
        <v>20</v>
      </c>
      <c r="E2914" s="3">
        <v>84.55</v>
      </c>
      <c r="F2914" s="4">
        <v>70.459999999999994</v>
      </c>
      <c r="G2914" s="1">
        <v>2019</v>
      </c>
      <c r="H2914" s="1">
        <v>10</v>
      </c>
      <c r="I2914" s="1" t="s">
        <v>70</v>
      </c>
      <c r="J2914" s="1" t="s">
        <v>41</v>
      </c>
      <c r="K2914" s="1" t="s">
        <v>20</v>
      </c>
      <c r="L2914" s="1" t="s">
        <v>71</v>
      </c>
      <c r="M2914" s="1" t="s">
        <v>43</v>
      </c>
      <c r="O2914">
        <f>F2914/1.26</f>
        <v>55.920634920634917</v>
      </c>
    </row>
    <row r="2915" spans="1:15" x14ac:dyDescent="0.25">
      <c r="A2915" s="1" t="s">
        <v>3711</v>
      </c>
      <c r="B2915" s="2">
        <v>43759</v>
      </c>
      <c r="C2915" s="1" t="s">
        <v>39</v>
      </c>
      <c r="E2915" s="3">
        <v>203.4</v>
      </c>
      <c r="F2915" s="4">
        <v>203.4</v>
      </c>
      <c r="G2915" s="1">
        <v>2019</v>
      </c>
      <c r="H2915" s="1">
        <v>10</v>
      </c>
      <c r="I2915" s="1" t="s">
        <v>40</v>
      </c>
      <c r="J2915" s="1" t="s">
        <v>41</v>
      </c>
      <c r="K2915" s="1" t="s">
        <v>20</v>
      </c>
      <c r="L2915" s="1" t="s">
        <v>42</v>
      </c>
      <c r="M2915" s="1" t="s">
        <v>43</v>
      </c>
      <c r="O2915">
        <f>F2915/1.26</f>
        <v>161.42857142857144</v>
      </c>
    </row>
    <row r="2916" spans="1:15" x14ac:dyDescent="0.25">
      <c r="A2916" s="1" t="s">
        <v>3712</v>
      </c>
      <c r="B2916" s="2">
        <v>43759</v>
      </c>
      <c r="C2916" s="1" t="s">
        <v>39</v>
      </c>
      <c r="E2916" s="3">
        <v>192.69</v>
      </c>
      <c r="F2916" s="4">
        <v>192.69</v>
      </c>
      <c r="G2916" s="1">
        <v>2019</v>
      </c>
      <c r="H2916" s="1">
        <v>10</v>
      </c>
      <c r="I2916" s="1" t="s">
        <v>40</v>
      </c>
      <c r="J2916" s="1" t="s">
        <v>41</v>
      </c>
      <c r="K2916" s="1" t="s">
        <v>20</v>
      </c>
      <c r="L2916" s="1" t="s">
        <v>42</v>
      </c>
      <c r="M2916" s="1" t="s">
        <v>43</v>
      </c>
      <c r="O2916">
        <f>F2916/1.26</f>
        <v>152.92857142857142</v>
      </c>
    </row>
    <row r="2917" spans="1:15" x14ac:dyDescent="0.25">
      <c r="A2917" s="1" t="s">
        <v>3713</v>
      </c>
      <c r="B2917" s="2">
        <v>43759</v>
      </c>
      <c r="C2917" s="1" t="s">
        <v>3714</v>
      </c>
      <c r="E2917" s="3">
        <v>120.6</v>
      </c>
      <c r="F2917" s="4">
        <v>120.6</v>
      </c>
      <c r="G2917" s="1">
        <v>2019</v>
      </c>
      <c r="H2917" s="1">
        <v>10</v>
      </c>
      <c r="I2917" s="1" t="s">
        <v>40</v>
      </c>
      <c r="J2917" s="1" t="s">
        <v>35</v>
      </c>
      <c r="K2917" s="1" t="s">
        <v>20</v>
      </c>
      <c r="L2917" s="1" t="s">
        <v>42</v>
      </c>
      <c r="M2917" s="1" t="s">
        <v>37</v>
      </c>
      <c r="O2917">
        <f>F2917*5.226921047</f>
        <v>630.36667826819996</v>
      </c>
    </row>
    <row r="2918" spans="1:15" x14ac:dyDescent="0.25">
      <c r="A2918" s="1" t="s">
        <v>3715</v>
      </c>
      <c r="B2918" s="2">
        <v>43759</v>
      </c>
      <c r="C2918" s="1" t="s">
        <v>3716</v>
      </c>
      <c r="E2918" s="3">
        <v>19.32</v>
      </c>
      <c r="F2918" s="4">
        <v>19.32</v>
      </c>
      <c r="G2918" s="1">
        <v>2019</v>
      </c>
      <c r="H2918" s="1">
        <v>10</v>
      </c>
      <c r="I2918" s="1" t="s">
        <v>138</v>
      </c>
      <c r="J2918" s="1" t="s">
        <v>35</v>
      </c>
      <c r="K2918" s="1" t="s">
        <v>20</v>
      </c>
      <c r="L2918" s="1" t="s">
        <v>139</v>
      </c>
      <c r="M2918" s="1" t="s">
        <v>37</v>
      </c>
    </row>
    <row r="2919" spans="1:15" x14ac:dyDescent="0.25">
      <c r="A2919" s="1" t="s">
        <v>3717</v>
      </c>
      <c r="B2919" s="2">
        <v>43759</v>
      </c>
      <c r="C2919" s="1" t="s">
        <v>7928</v>
      </c>
      <c r="D2919" s="3">
        <v>20</v>
      </c>
      <c r="E2919" s="3">
        <v>122.46</v>
      </c>
      <c r="F2919" s="4">
        <v>102.05</v>
      </c>
      <c r="G2919" s="1">
        <v>2019</v>
      </c>
      <c r="H2919" s="1">
        <v>10</v>
      </c>
      <c r="I2919" s="1" t="s">
        <v>111</v>
      </c>
      <c r="J2919" s="1" t="s">
        <v>98</v>
      </c>
      <c r="K2919" s="1" t="s">
        <v>20</v>
      </c>
      <c r="L2919" s="1" t="s">
        <v>112</v>
      </c>
      <c r="M2919" s="1" t="s">
        <v>100</v>
      </c>
    </row>
    <row r="2920" spans="1:15" x14ac:dyDescent="0.25">
      <c r="A2920" s="1" t="s">
        <v>3717</v>
      </c>
      <c r="B2920" s="2">
        <v>43759</v>
      </c>
      <c r="C2920" s="1" t="s">
        <v>7928</v>
      </c>
      <c r="E2920" s="3">
        <v>122.46</v>
      </c>
      <c r="F2920" s="4">
        <v>122.46</v>
      </c>
      <c r="G2920" s="1">
        <v>2019</v>
      </c>
      <c r="H2920" s="1">
        <v>10</v>
      </c>
      <c r="I2920" s="1" t="s">
        <v>111</v>
      </c>
      <c r="J2920" s="1" t="s">
        <v>98</v>
      </c>
      <c r="K2920" s="1" t="s">
        <v>20</v>
      </c>
      <c r="L2920" s="1" t="s">
        <v>112</v>
      </c>
      <c r="M2920" s="1" t="s">
        <v>100</v>
      </c>
    </row>
    <row r="2921" spans="1:15" x14ac:dyDescent="0.25">
      <c r="A2921" s="1" t="s">
        <v>3718</v>
      </c>
      <c r="B2921" s="2">
        <v>43759</v>
      </c>
      <c r="C2921" s="1" t="s">
        <v>285</v>
      </c>
      <c r="D2921" s="3">
        <v>20</v>
      </c>
      <c r="E2921" s="3">
        <v>55.2</v>
      </c>
      <c r="F2921" s="4">
        <v>46</v>
      </c>
      <c r="G2921" s="1">
        <v>2019</v>
      </c>
      <c r="H2921" s="1">
        <v>10</v>
      </c>
      <c r="I2921" s="1" t="s">
        <v>70</v>
      </c>
      <c r="J2921" s="1" t="s">
        <v>35</v>
      </c>
      <c r="K2921" s="1" t="s">
        <v>20</v>
      </c>
      <c r="L2921" s="1" t="s">
        <v>71</v>
      </c>
      <c r="M2921" s="1" t="s">
        <v>37</v>
      </c>
      <c r="O2921">
        <f>F2921*66.37</f>
        <v>3053.0200000000004</v>
      </c>
    </row>
    <row r="2922" spans="1:15" x14ac:dyDescent="0.25">
      <c r="A2922" s="1" t="s">
        <v>3719</v>
      </c>
      <c r="B2922" s="2">
        <v>43759</v>
      </c>
      <c r="C2922" s="1" t="s">
        <v>3720</v>
      </c>
      <c r="E2922" s="3">
        <v>27.9</v>
      </c>
      <c r="F2922" s="4">
        <v>27.9</v>
      </c>
      <c r="G2922" s="1">
        <v>2019</v>
      </c>
      <c r="H2922" s="1">
        <v>10</v>
      </c>
      <c r="I2922" s="1" t="s">
        <v>40</v>
      </c>
      <c r="J2922" s="1" t="s">
        <v>41</v>
      </c>
      <c r="K2922" s="1" t="s">
        <v>20</v>
      </c>
      <c r="L2922" s="1" t="s">
        <v>42</v>
      </c>
      <c r="M2922" s="1" t="s">
        <v>43</v>
      </c>
    </row>
    <row r="2923" spans="1:15" x14ac:dyDescent="0.25">
      <c r="A2923" s="1" t="s">
        <v>1783</v>
      </c>
      <c r="B2923" s="2">
        <v>43760</v>
      </c>
      <c r="C2923" s="1" t="s">
        <v>29</v>
      </c>
      <c r="E2923" s="3">
        <v>81.069999999999993</v>
      </c>
      <c r="F2923" s="4">
        <v>81.069999999999993</v>
      </c>
      <c r="G2923" s="1">
        <v>2019</v>
      </c>
      <c r="H2923" s="1">
        <v>10</v>
      </c>
      <c r="I2923" s="1" t="s">
        <v>30</v>
      </c>
      <c r="J2923" s="1" t="s">
        <v>25</v>
      </c>
      <c r="K2923" s="1" t="s">
        <v>20</v>
      </c>
      <c r="L2923" s="1" t="s">
        <v>31</v>
      </c>
      <c r="M2923" s="1" t="s">
        <v>27</v>
      </c>
    </row>
    <row r="2924" spans="1:15" x14ac:dyDescent="0.25">
      <c r="A2924" s="1" t="s">
        <v>1791</v>
      </c>
      <c r="B2924" s="2">
        <v>43761</v>
      </c>
      <c r="C2924" s="1" t="s">
        <v>3721</v>
      </c>
      <c r="E2924" s="3">
        <v>5.37</v>
      </c>
      <c r="F2924" s="4">
        <v>5.37</v>
      </c>
      <c r="G2924" s="1">
        <v>2019</v>
      </c>
      <c r="H2924" s="1">
        <v>10</v>
      </c>
      <c r="I2924" s="1" t="s">
        <v>3722</v>
      </c>
      <c r="J2924" s="1" t="s">
        <v>25</v>
      </c>
      <c r="K2924" s="1" t="s">
        <v>20</v>
      </c>
      <c r="L2924" s="1" t="s">
        <v>3723</v>
      </c>
      <c r="M2924" s="1" t="s">
        <v>27</v>
      </c>
    </row>
    <row r="2925" spans="1:15" x14ac:dyDescent="0.25">
      <c r="A2925" s="1" t="s">
        <v>3724</v>
      </c>
      <c r="B2925" s="2">
        <v>43761</v>
      </c>
      <c r="C2925" s="1" t="s">
        <v>3725</v>
      </c>
      <c r="E2925" s="3">
        <v>54.8</v>
      </c>
      <c r="F2925" s="4">
        <v>54.8</v>
      </c>
      <c r="G2925" s="1">
        <v>2019</v>
      </c>
      <c r="H2925" s="1">
        <v>10</v>
      </c>
      <c r="I2925" s="1" t="s">
        <v>91</v>
      </c>
      <c r="J2925" s="1" t="s">
        <v>35</v>
      </c>
      <c r="K2925" s="1" t="s">
        <v>20</v>
      </c>
      <c r="L2925" s="1" t="s">
        <v>93</v>
      </c>
      <c r="M2925" s="1" t="s">
        <v>37</v>
      </c>
      <c r="O2925">
        <f>F2925*5.3</f>
        <v>290.44</v>
      </c>
    </row>
    <row r="2926" spans="1:15" x14ac:dyDescent="0.25">
      <c r="A2926" s="1" t="s">
        <v>3726</v>
      </c>
      <c r="B2926" s="2">
        <v>43761</v>
      </c>
      <c r="C2926" s="1" t="s">
        <v>3727</v>
      </c>
      <c r="E2926" s="3">
        <v>13.96</v>
      </c>
      <c r="F2926" s="4">
        <v>13.96</v>
      </c>
      <c r="G2926" s="1">
        <v>2019</v>
      </c>
      <c r="H2926" s="1">
        <v>10</v>
      </c>
      <c r="I2926" s="1" t="s">
        <v>97</v>
      </c>
      <c r="J2926" s="1" t="s">
        <v>35</v>
      </c>
      <c r="K2926" s="1" t="s">
        <v>20</v>
      </c>
      <c r="L2926" s="1" t="s">
        <v>99</v>
      </c>
      <c r="M2926" s="1" t="s">
        <v>37</v>
      </c>
    </row>
    <row r="2927" spans="1:15" x14ac:dyDescent="0.25">
      <c r="A2927" s="1" t="s">
        <v>3728</v>
      </c>
      <c r="B2927" s="2">
        <v>43761</v>
      </c>
      <c r="C2927" s="1" t="s">
        <v>3729</v>
      </c>
      <c r="E2927" s="3">
        <v>101.71</v>
      </c>
      <c r="F2927" s="4">
        <v>101.71</v>
      </c>
      <c r="G2927" s="1">
        <v>2019</v>
      </c>
      <c r="H2927" s="1">
        <v>10</v>
      </c>
      <c r="I2927" s="1" t="s">
        <v>91</v>
      </c>
      <c r="J2927" s="1" t="s">
        <v>35</v>
      </c>
      <c r="K2927" s="1" t="s">
        <v>20</v>
      </c>
      <c r="L2927" s="1" t="s">
        <v>93</v>
      </c>
      <c r="M2927" s="1" t="s">
        <v>37</v>
      </c>
    </row>
    <row r="2928" spans="1:15" x14ac:dyDescent="0.25">
      <c r="A2928" s="1" t="s">
        <v>1791</v>
      </c>
      <c r="B2928" s="2">
        <v>43761</v>
      </c>
      <c r="C2928" s="1" t="s">
        <v>1998</v>
      </c>
      <c r="D2928" s="3">
        <v>20</v>
      </c>
      <c r="E2928" s="3">
        <v>6</v>
      </c>
      <c r="F2928" s="4">
        <v>5</v>
      </c>
      <c r="G2928" s="1">
        <v>2019</v>
      </c>
      <c r="H2928" s="1">
        <v>10</v>
      </c>
      <c r="I2928" s="1" t="s">
        <v>34</v>
      </c>
      <c r="J2928" s="1" t="s">
        <v>25</v>
      </c>
      <c r="K2928" s="1" t="s">
        <v>20</v>
      </c>
      <c r="L2928" s="1" t="s">
        <v>36</v>
      </c>
      <c r="M2928" s="1" t="s">
        <v>27</v>
      </c>
    </row>
    <row r="2929" spans="1:15" x14ac:dyDescent="0.25">
      <c r="A2929" s="1" t="s">
        <v>1790</v>
      </c>
      <c r="B2929" s="2">
        <v>43761</v>
      </c>
      <c r="C2929" s="1" t="s">
        <v>3730</v>
      </c>
      <c r="D2929" s="3">
        <v>20</v>
      </c>
      <c r="E2929" s="3">
        <v>25.69</v>
      </c>
      <c r="F2929" s="4">
        <v>21.41</v>
      </c>
      <c r="G2929" s="1">
        <v>2019</v>
      </c>
      <c r="H2929" s="1">
        <v>10</v>
      </c>
      <c r="I2929" s="1" t="s">
        <v>56</v>
      </c>
      <c r="J2929" s="1" t="s">
        <v>98</v>
      </c>
      <c r="K2929" s="1" t="s">
        <v>20</v>
      </c>
      <c r="L2929" s="1" t="s">
        <v>57</v>
      </c>
      <c r="M2929" s="1" t="s">
        <v>100</v>
      </c>
    </row>
    <row r="2930" spans="1:15" x14ac:dyDescent="0.25">
      <c r="A2930" s="1" t="s">
        <v>3731</v>
      </c>
      <c r="B2930" s="2">
        <v>43761</v>
      </c>
      <c r="C2930" s="1" t="s">
        <v>3732</v>
      </c>
      <c r="E2930" s="3">
        <v>299.83</v>
      </c>
      <c r="F2930" s="4">
        <v>299.83</v>
      </c>
      <c r="G2930" s="1">
        <v>2019</v>
      </c>
      <c r="H2930" s="1">
        <v>10</v>
      </c>
      <c r="I2930" s="1" t="s">
        <v>219</v>
      </c>
      <c r="J2930" s="1" t="s">
        <v>35</v>
      </c>
      <c r="K2930" s="1" t="s">
        <v>20</v>
      </c>
      <c r="L2930" s="1" t="s">
        <v>220</v>
      </c>
      <c r="M2930" s="1" t="s">
        <v>37</v>
      </c>
    </row>
    <row r="2931" spans="1:15" x14ac:dyDescent="0.25">
      <c r="A2931" s="1" t="s">
        <v>1831</v>
      </c>
      <c r="B2931" s="2">
        <v>43762</v>
      </c>
      <c r="C2931" s="1" t="s">
        <v>3733</v>
      </c>
      <c r="E2931" s="3">
        <v>130.4</v>
      </c>
      <c r="F2931" s="4">
        <v>130.4</v>
      </c>
      <c r="G2931" s="1">
        <v>2019</v>
      </c>
      <c r="H2931" s="1">
        <v>10</v>
      </c>
      <c r="I2931" s="1" t="s">
        <v>24</v>
      </c>
      <c r="J2931" s="1" t="s">
        <v>25</v>
      </c>
      <c r="K2931" s="1" t="s">
        <v>20</v>
      </c>
      <c r="L2931" s="1" t="s">
        <v>26</v>
      </c>
      <c r="M2931" s="1" t="s">
        <v>27</v>
      </c>
      <c r="O2931">
        <f>F2931*12.5</f>
        <v>1630</v>
      </c>
    </row>
    <row r="2932" spans="1:15" x14ac:dyDescent="0.25">
      <c r="A2932" s="1" t="s">
        <v>3734</v>
      </c>
      <c r="B2932" s="2">
        <v>43762</v>
      </c>
      <c r="C2932" s="1" t="s">
        <v>1232</v>
      </c>
      <c r="E2932" s="3">
        <v>187.2</v>
      </c>
      <c r="F2932" s="4">
        <v>187.2</v>
      </c>
      <c r="G2932" s="1">
        <v>2019</v>
      </c>
      <c r="H2932" s="1">
        <v>10</v>
      </c>
      <c r="I2932" s="1" t="s">
        <v>168</v>
      </c>
      <c r="J2932" s="1" t="s">
        <v>35</v>
      </c>
      <c r="K2932" s="1" t="s">
        <v>20</v>
      </c>
      <c r="L2932" s="1" t="s">
        <v>169</v>
      </c>
      <c r="M2932" s="1" t="s">
        <v>37</v>
      </c>
      <c r="O2932">
        <f>F2932*5.3</f>
        <v>992.15999999999985</v>
      </c>
    </row>
    <row r="2933" spans="1:15" x14ac:dyDescent="0.25">
      <c r="A2933" s="1" t="s">
        <v>3735</v>
      </c>
      <c r="B2933" s="2">
        <v>43762</v>
      </c>
      <c r="C2933" s="1" t="s">
        <v>3736</v>
      </c>
      <c r="E2933" s="3">
        <v>331.76</v>
      </c>
      <c r="F2933" s="4">
        <v>331.76</v>
      </c>
      <c r="G2933" s="1">
        <v>2019</v>
      </c>
      <c r="H2933" s="1">
        <v>10</v>
      </c>
      <c r="I2933" s="1" t="s">
        <v>219</v>
      </c>
      <c r="J2933" s="1" t="s">
        <v>35</v>
      </c>
      <c r="K2933" s="1" t="s">
        <v>20</v>
      </c>
      <c r="L2933" s="1" t="s">
        <v>220</v>
      </c>
      <c r="M2933" s="1" t="s">
        <v>37</v>
      </c>
    </row>
    <row r="2934" spans="1:15" x14ac:dyDescent="0.25">
      <c r="A2934" s="1" t="s">
        <v>1822</v>
      </c>
      <c r="B2934" s="2">
        <v>43763</v>
      </c>
      <c r="C2934" s="1" t="s">
        <v>3737</v>
      </c>
      <c r="D2934" s="3">
        <v>20</v>
      </c>
      <c r="E2934" s="3">
        <v>57.45</v>
      </c>
      <c r="F2934" s="4">
        <v>47.87</v>
      </c>
      <c r="G2934" s="1">
        <v>2019</v>
      </c>
      <c r="H2934" s="1">
        <v>10</v>
      </c>
      <c r="I2934" s="1" t="s">
        <v>34</v>
      </c>
      <c r="J2934" s="1" t="s">
        <v>35</v>
      </c>
      <c r="K2934" s="1" t="s">
        <v>20</v>
      </c>
      <c r="L2934" s="1" t="s">
        <v>36</v>
      </c>
      <c r="M2934" s="1" t="s">
        <v>37</v>
      </c>
    </row>
    <row r="2935" spans="1:15" x14ac:dyDescent="0.25">
      <c r="A2935" s="1" t="s">
        <v>1807</v>
      </c>
      <c r="B2935" s="2">
        <v>43763</v>
      </c>
      <c r="C2935" s="1" t="s">
        <v>29</v>
      </c>
      <c r="E2935" s="3">
        <v>45.98</v>
      </c>
      <c r="F2935" s="4">
        <v>45.98</v>
      </c>
      <c r="G2935" s="1">
        <v>2019</v>
      </c>
      <c r="H2935" s="1">
        <v>10</v>
      </c>
      <c r="I2935" s="1" t="s">
        <v>30</v>
      </c>
      <c r="J2935" s="1" t="s">
        <v>25</v>
      </c>
      <c r="K2935" s="1" t="s">
        <v>20</v>
      </c>
      <c r="L2935" s="1" t="s">
        <v>31</v>
      </c>
      <c r="M2935" s="1" t="s">
        <v>27</v>
      </c>
    </row>
    <row r="2936" spans="1:15" x14ac:dyDescent="0.25">
      <c r="A2936" s="1" t="s">
        <v>3738</v>
      </c>
      <c r="B2936" s="2">
        <v>43769</v>
      </c>
      <c r="C2936" s="1" t="s">
        <v>3739</v>
      </c>
      <c r="D2936" s="3">
        <v>20</v>
      </c>
      <c r="E2936" s="3">
        <v>83.88</v>
      </c>
      <c r="F2936" s="4">
        <v>69.900000000000006</v>
      </c>
      <c r="G2936" s="1">
        <v>2019</v>
      </c>
      <c r="H2936" s="1">
        <v>10</v>
      </c>
      <c r="I2936" s="1" t="s">
        <v>134</v>
      </c>
      <c r="J2936" s="1" t="s">
        <v>51</v>
      </c>
      <c r="K2936" s="1" t="s">
        <v>20</v>
      </c>
      <c r="L2936" s="1" t="s">
        <v>135</v>
      </c>
      <c r="M2936" s="1" t="s">
        <v>53</v>
      </c>
    </row>
    <row r="2937" spans="1:15" x14ac:dyDescent="0.25">
      <c r="A2937" s="1" t="s">
        <v>1837</v>
      </c>
      <c r="B2937" s="2">
        <v>43769</v>
      </c>
      <c r="C2937" s="1" t="s">
        <v>3137</v>
      </c>
      <c r="E2937" s="3">
        <v>208.48</v>
      </c>
      <c r="F2937" s="4">
        <v>208.48</v>
      </c>
      <c r="G2937" s="1">
        <v>2019</v>
      </c>
      <c r="H2937" s="1">
        <v>10</v>
      </c>
      <c r="I2937" s="1" t="s">
        <v>91</v>
      </c>
      <c r="J2937" s="1" t="s">
        <v>35</v>
      </c>
      <c r="K2937" s="1" t="s">
        <v>20</v>
      </c>
      <c r="L2937" s="1" t="s">
        <v>93</v>
      </c>
      <c r="M2937" s="1" t="s">
        <v>37</v>
      </c>
      <c r="O2937">
        <f>F2937*5.2</f>
        <v>1084.096</v>
      </c>
    </row>
    <row r="2938" spans="1:15" x14ac:dyDescent="0.25">
      <c r="A2938" s="1" t="s">
        <v>3740</v>
      </c>
      <c r="B2938" s="2">
        <v>43769</v>
      </c>
      <c r="C2938" s="1" t="s">
        <v>3741</v>
      </c>
      <c r="E2938" s="3">
        <v>160.13</v>
      </c>
      <c r="F2938" s="4">
        <v>160.13</v>
      </c>
      <c r="G2938" s="1">
        <v>2019</v>
      </c>
      <c r="H2938" s="1">
        <v>10</v>
      </c>
      <c r="I2938" s="1" t="s">
        <v>40</v>
      </c>
      <c r="J2938" s="1" t="s">
        <v>35</v>
      </c>
      <c r="K2938" s="1" t="s">
        <v>20</v>
      </c>
      <c r="L2938" s="1" t="s">
        <v>42</v>
      </c>
      <c r="M2938" s="1" t="s">
        <v>37</v>
      </c>
      <c r="O2938">
        <f>F2938*102</f>
        <v>16333.26</v>
      </c>
    </row>
    <row r="2939" spans="1:15" x14ac:dyDescent="0.25">
      <c r="A2939" s="1" t="s">
        <v>3742</v>
      </c>
      <c r="B2939" s="2">
        <v>43769</v>
      </c>
      <c r="C2939" s="1" t="s">
        <v>85</v>
      </c>
      <c r="E2939" s="3">
        <v>627.07000000000005</v>
      </c>
      <c r="F2939" s="4">
        <v>627.07000000000005</v>
      </c>
      <c r="G2939" s="1">
        <v>2019</v>
      </c>
      <c r="H2939" s="1">
        <v>10</v>
      </c>
      <c r="I2939" s="1" t="s">
        <v>86</v>
      </c>
      <c r="J2939" s="1" t="s">
        <v>41</v>
      </c>
      <c r="K2939" s="1" t="s">
        <v>20</v>
      </c>
      <c r="L2939" s="1" t="s">
        <v>87</v>
      </c>
      <c r="M2939" s="1" t="s">
        <v>43</v>
      </c>
      <c r="O2939">
        <f t="shared" ref="O2939:O2961" si="46">F2939/1.26</f>
        <v>497.67460317460319</v>
      </c>
    </row>
    <row r="2940" spans="1:15" x14ac:dyDescent="0.25">
      <c r="A2940" s="1" t="s">
        <v>3742</v>
      </c>
      <c r="B2940" s="2">
        <v>43769</v>
      </c>
      <c r="C2940" s="1" t="s">
        <v>85</v>
      </c>
      <c r="E2940" s="3">
        <v>622.22</v>
      </c>
      <c r="F2940" s="4">
        <v>622.22</v>
      </c>
      <c r="G2940" s="1">
        <v>2019</v>
      </c>
      <c r="H2940" s="1">
        <v>10</v>
      </c>
      <c r="I2940" s="1" t="s">
        <v>86</v>
      </c>
      <c r="J2940" s="1" t="s">
        <v>41</v>
      </c>
      <c r="K2940" s="1" t="s">
        <v>20</v>
      </c>
      <c r="L2940" s="1" t="s">
        <v>87</v>
      </c>
      <c r="M2940" s="1" t="s">
        <v>43</v>
      </c>
      <c r="O2940">
        <f t="shared" si="46"/>
        <v>493.82539682539687</v>
      </c>
    </row>
    <row r="2941" spans="1:15" x14ac:dyDescent="0.25">
      <c r="A2941" s="1" t="s">
        <v>3743</v>
      </c>
      <c r="B2941" s="2">
        <v>43769</v>
      </c>
      <c r="C2941" s="1" t="s">
        <v>85</v>
      </c>
      <c r="E2941" s="3">
        <v>426.63</v>
      </c>
      <c r="F2941" s="4">
        <v>426.63</v>
      </c>
      <c r="G2941" s="1">
        <v>2019</v>
      </c>
      <c r="H2941" s="1">
        <v>10</v>
      </c>
      <c r="I2941" s="1" t="s">
        <v>86</v>
      </c>
      <c r="J2941" s="1" t="s">
        <v>41</v>
      </c>
      <c r="K2941" s="1" t="s">
        <v>20</v>
      </c>
      <c r="L2941" s="1" t="s">
        <v>87</v>
      </c>
      <c r="M2941" s="1" t="s">
        <v>43</v>
      </c>
      <c r="O2941">
        <f t="shared" si="46"/>
        <v>338.59523809523807</v>
      </c>
    </row>
    <row r="2942" spans="1:15" x14ac:dyDescent="0.25">
      <c r="A2942" s="1" t="s">
        <v>3743</v>
      </c>
      <c r="B2942" s="2">
        <v>43769</v>
      </c>
      <c r="C2942" s="1" t="s">
        <v>85</v>
      </c>
      <c r="E2942" s="3">
        <v>404.7</v>
      </c>
      <c r="F2942" s="4">
        <v>404.7</v>
      </c>
      <c r="G2942" s="1">
        <v>2019</v>
      </c>
      <c r="H2942" s="1">
        <v>10</v>
      </c>
      <c r="I2942" s="1" t="s">
        <v>86</v>
      </c>
      <c r="J2942" s="1" t="s">
        <v>41</v>
      </c>
      <c r="K2942" s="1" t="s">
        <v>20</v>
      </c>
      <c r="L2942" s="1" t="s">
        <v>87</v>
      </c>
      <c r="M2942" s="1" t="s">
        <v>43</v>
      </c>
      <c r="O2942">
        <f t="shared" si="46"/>
        <v>321.1904761904762</v>
      </c>
    </row>
    <row r="2943" spans="1:15" x14ac:dyDescent="0.25">
      <c r="A2943" s="1" t="s">
        <v>3742</v>
      </c>
      <c r="B2943" s="2">
        <v>43769</v>
      </c>
      <c r="C2943" s="1" t="s">
        <v>85</v>
      </c>
      <c r="E2943" s="3">
        <v>300.10000000000002</v>
      </c>
      <c r="F2943" s="4">
        <v>300.10000000000002</v>
      </c>
      <c r="G2943" s="1">
        <v>2019</v>
      </c>
      <c r="H2943" s="1">
        <v>10</v>
      </c>
      <c r="I2943" s="1" t="s">
        <v>86</v>
      </c>
      <c r="J2943" s="1" t="s">
        <v>41</v>
      </c>
      <c r="K2943" s="1" t="s">
        <v>20</v>
      </c>
      <c r="L2943" s="1" t="s">
        <v>87</v>
      </c>
      <c r="M2943" s="1" t="s">
        <v>43</v>
      </c>
      <c r="O2943">
        <f t="shared" si="46"/>
        <v>238.17460317460319</v>
      </c>
    </row>
    <row r="2944" spans="1:15" x14ac:dyDescent="0.25">
      <c r="A2944" s="1" t="s">
        <v>3742</v>
      </c>
      <c r="B2944" s="2">
        <v>43769</v>
      </c>
      <c r="C2944" s="1" t="s">
        <v>85</v>
      </c>
      <c r="E2944" s="3">
        <v>239.83</v>
      </c>
      <c r="F2944" s="4">
        <v>239.83</v>
      </c>
      <c r="G2944" s="1">
        <v>2019</v>
      </c>
      <c r="H2944" s="1">
        <v>10</v>
      </c>
      <c r="I2944" s="1" t="s">
        <v>86</v>
      </c>
      <c r="J2944" s="1" t="s">
        <v>41</v>
      </c>
      <c r="K2944" s="1" t="s">
        <v>20</v>
      </c>
      <c r="L2944" s="1" t="s">
        <v>87</v>
      </c>
      <c r="M2944" s="1" t="s">
        <v>43</v>
      </c>
      <c r="O2944">
        <f t="shared" si="46"/>
        <v>190.34126984126985</v>
      </c>
    </row>
    <row r="2945" spans="1:15" x14ac:dyDescent="0.25">
      <c r="A2945" s="1" t="s">
        <v>3743</v>
      </c>
      <c r="B2945" s="2">
        <v>43769</v>
      </c>
      <c r="C2945" s="1" t="s">
        <v>85</v>
      </c>
      <c r="E2945" s="3">
        <v>149.51</v>
      </c>
      <c r="F2945" s="4">
        <v>149.51</v>
      </c>
      <c r="G2945" s="1">
        <v>2019</v>
      </c>
      <c r="H2945" s="1">
        <v>10</v>
      </c>
      <c r="I2945" s="1" t="s">
        <v>86</v>
      </c>
      <c r="J2945" s="1" t="s">
        <v>41</v>
      </c>
      <c r="K2945" s="1" t="s">
        <v>20</v>
      </c>
      <c r="L2945" s="1" t="s">
        <v>87</v>
      </c>
      <c r="M2945" s="1" t="s">
        <v>43</v>
      </c>
      <c r="O2945">
        <f t="shared" si="46"/>
        <v>118.65873015873015</v>
      </c>
    </row>
    <row r="2946" spans="1:15" x14ac:dyDescent="0.25">
      <c r="A2946" s="1" t="s">
        <v>3744</v>
      </c>
      <c r="B2946" s="2">
        <v>43769</v>
      </c>
      <c r="C2946" s="1" t="s">
        <v>85</v>
      </c>
      <c r="E2946" s="3">
        <v>140.99</v>
      </c>
      <c r="F2946" s="4">
        <v>140.99</v>
      </c>
      <c r="G2946" s="1">
        <v>2019</v>
      </c>
      <c r="H2946" s="1">
        <v>10</v>
      </c>
      <c r="I2946" s="1" t="s">
        <v>40</v>
      </c>
      <c r="J2946" s="1" t="s">
        <v>41</v>
      </c>
      <c r="K2946" s="1" t="s">
        <v>20</v>
      </c>
      <c r="L2946" s="1" t="s">
        <v>42</v>
      </c>
      <c r="M2946" s="1" t="s">
        <v>43</v>
      </c>
      <c r="O2946">
        <f t="shared" si="46"/>
        <v>111.89682539682541</v>
      </c>
    </row>
    <row r="2947" spans="1:15" x14ac:dyDescent="0.25">
      <c r="A2947" s="1" t="s">
        <v>3742</v>
      </c>
      <c r="B2947" s="2">
        <v>43769</v>
      </c>
      <c r="C2947" s="1" t="s">
        <v>85</v>
      </c>
      <c r="D2947" s="3">
        <v>20</v>
      </c>
      <c r="E2947" s="3">
        <v>143</v>
      </c>
      <c r="F2947" s="4">
        <v>119.17</v>
      </c>
      <c r="G2947" s="1">
        <v>2019</v>
      </c>
      <c r="H2947" s="1">
        <v>10</v>
      </c>
      <c r="I2947" s="1" t="s">
        <v>34</v>
      </c>
      <c r="J2947" s="1" t="s">
        <v>41</v>
      </c>
      <c r="K2947" s="1" t="s">
        <v>20</v>
      </c>
      <c r="L2947" s="1" t="s">
        <v>36</v>
      </c>
      <c r="M2947" s="1" t="s">
        <v>43</v>
      </c>
      <c r="O2947">
        <f t="shared" si="46"/>
        <v>94.579365079365076</v>
      </c>
    </row>
    <row r="2948" spans="1:15" x14ac:dyDescent="0.25">
      <c r="A2948" s="1" t="s">
        <v>3742</v>
      </c>
      <c r="B2948" s="2">
        <v>43769</v>
      </c>
      <c r="C2948" s="1" t="s">
        <v>85</v>
      </c>
      <c r="D2948" s="3">
        <v>20</v>
      </c>
      <c r="E2948" s="3">
        <v>108.26</v>
      </c>
      <c r="F2948" s="4">
        <v>90.22</v>
      </c>
      <c r="G2948" s="1">
        <v>2019</v>
      </c>
      <c r="H2948" s="1">
        <v>10</v>
      </c>
      <c r="I2948" s="1" t="s">
        <v>34</v>
      </c>
      <c r="J2948" s="1" t="s">
        <v>41</v>
      </c>
      <c r="K2948" s="1" t="s">
        <v>20</v>
      </c>
      <c r="L2948" s="1" t="s">
        <v>36</v>
      </c>
      <c r="M2948" s="1" t="s">
        <v>43</v>
      </c>
      <c r="O2948">
        <f t="shared" si="46"/>
        <v>71.603174603174608</v>
      </c>
    </row>
    <row r="2949" spans="1:15" x14ac:dyDescent="0.25">
      <c r="A2949" s="1" t="s">
        <v>3743</v>
      </c>
      <c r="B2949" s="2">
        <v>43769</v>
      </c>
      <c r="C2949" s="1" t="s">
        <v>85</v>
      </c>
      <c r="E2949" s="3">
        <v>89.17</v>
      </c>
      <c r="F2949" s="4">
        <v>89.17</v>
      </c>
      <c r="G2949" s="1">
        <v>2019</v>
      </c>
      <c r="H2949" s="1">
        <v>10</v>
      </c>
      <c r="I2949" s="1" t="s">
        <v>86</v>
      </c>
      <c r="J2949" s="1" t="s">
        <v>41</v>
      </c>
      <c r="K2949" s="1" t="s">
        <v>20</v>
      </c>
      <c r="L2949" s="1" t="s">
        <v>87</v>
      </c>
      <c r="M2949" s="1" t="s">
        <v>43</v>
      </c>
      <c r="O2949">
        <f t="shared" si="46"/>
        <v>70.769841269841265</v>
      </c>
    </row>
    <row r="2950" spans="1:15" x14ac:dyDescent="0.25">
      <c r="A2950" s="1" t="s">
        <v>3743</v>
      </c>
      <c r="B2950" s="2">
        <v>43769</v>
      </c>
      <c r="C2950" s="1" t="s">
        <v>85</v>
      </c>
      <c r="E2950" s="3">
        <v>84.1</v>
      </c>
      <c r="F2950" s="4">
        <v>84.1</v>
      </c>
      <c r="G2950" s="1">
        <v>2019</v>
      </c>
      <c r="H2950" s="1">
        <v>10</v>
      </c>
      <c r="I2950" s="1" t="s">
        <v>86</v>
      </c>
      <c r="J2950" s="1" t="s">
        <v>41</v>
      </c>
      <c r="K2950" s="1" t="s">
        <v>20</v>
      </c>
      <c r="L2950" s="1" t="s">
        <v>87</v>
      </c>
      <c r="M2950" s="1" t="s">
        <v>43</v>
      </c>
      <c r="O2950">
        <f t="shared" si="46"/>
        <v>66.746031746031747</v>
      </c>
    </row>
    <row r="2951" spans="1:15" x14ac:dyDescent="0.25">
      <c r="A2951" s="1" t="s">
        <v>3742</v>
      </c>
      <c r="B2951" s="2">
        <v>43769</v>
      </c>
      <c r="C2951" s="1" t="s">
        <v>85</v>
      </c>
      <c r="E2951" s="3">
        <v>81.010000000000005</v>
      </c>
      <c r="F2951" s="4">
        <v>81.010000000000005</v>
      </c>
      <c r="G2951" s="1">
        <v>2019</v>
      </c>
      <c r="H2951" s="1">
        <v>10</v>
      </c>
      <c r="I2951" s="1" t="s">
        <v>86</v>
      </c>
      <c r="J2951" s="1" t="s">
        <v>41</v>
      </c>
      <c r="K2951" s="1" t="s">
        <v>20</v>
      </c>
      <c r="L2951" s="1" t="s">
        <v>87</v>
      </c>
      <c r="M2951" s="1" t="s">
        <v>43</v>
      </c>
      <c r="O2951">
        <f t="shared" si="46"/>
        <v>64.293650793650798</v>
      </c>
    </row>
    <row r="2952" spans="1:15" x14ac:dyDescent="0.25">
      <c r="A2952" s="1" t="s">
        <v>3743</v>
      </c>
      <c r="B2952" s="2">
        <v>43769</v>
      </c>
      <c r="C2952" s="1" t="s">
        <v>85</v>
      </c>
      <c r="E2952" s="3">
        <v>79.2</v>
      </c>
      <c r="F2952" s="4">
        <v>79.2</v>
      </c>
      <c r="G2952" s="1">
        <v>2019</v>
      </c>
      <c r="H2952" s="1">
        <v>10</v>
      </c>
      <c r="I2952" s="1" t="s">
        <v>86</v>
      </c>
      <c r="J2952" s="1" t="s">
        <v>41</v>
      </c>
      <c r="K2952" s="1" t="s">
        <v>20</v>
      </c>
      <c r="L2952" s="1" t="s">
        <v>87</v>
      </c>
      <c r="M2952" s="1" t="s">
        <v>43</v>
      </c>
      <c r="O2952">
        <f t="shared" si="46"/>
        <v>62.857142857142861</v>
      </c>
    </row>
    <row r="2953" spans="1:15" x14ac:dyDescent="0.25">
      <c r="A2953" s="1" t="s">
        <v>3742</v>
      </c>
      <c r="B2953" s="2">
        <v>43769</v>
      </c>
      <c r="C2953" s="1" t="s">
        <v>85</v>
      </c>
      <c r="E2953" s="3">
        <v>77.95</v>
      </c>
      <c r="F2953" s="4">
        <v>77.95</v>
      </c>
      <c r="G2953" s="1">
        <v>2019</v>
      </c>
      <c r="H2953" s="1">
        <v>10</v>
      </c>
      <c r="I2953" s="1" t="s">
        <v>86</v>
      </c>
      <c r="J2953" s="1" t="s">
        <v>41</v>
      </c>
      <c r="K2953" s="1" t="s">
        <v>20</v>
      </c>
      <c r="L2953" s="1" t="s">
        <v>87</v>
      </c>
      <c r="M2953" s="1" t="s">
        <v>43</v>
      </c>
      <c r="O2953">
        <f t="shared" si="46"/>
        <v>61.865079365079367</v>
      </c>
    </row>
    <row r="2954" spans="1:15" x14ac:dyDescent="0.25">
      <c r="A2954" s="1" t="s">
        <v>3743</v>
      </c>
      <c r="B2954" s="2">
        <v>43769</v>
      </c>
      <c r="C2954" s="1" t="s">
        <v>85</v>
      </c>
      <c r="D2954" s="3">
        <v>20</v>
      </c>
      <c r="E2954" s="3">
        <v>92.32</v>
      </c>
      <c r="F2954" s="4">
        <v>76.930000000000007</v>
      </c>
      <c r="G2954" s="1">
        <v>2019</v>
      </c>
      <c r="H2954" s="1">
        <v>10</v>
      </c>
      <c r="I2954" s="1" t="s">
        <v>56</v>
      </c>
      <c r="J2954" s="1" t="s">
        <v>41</v>
      </c>
      <c r="K2954" s="1" t="s">
        <v>20</v>
      </c>
      <c r="L2954" s="1" t="s">
        <v>57</v>
      </c>
      <c r="M2954" s="1" t="s">
        <v>43</v>
      </c>
      <c r="O2954">
        <f t="shared" si="46"/>
        <v>61.055555555555557</v>
      </c>
    </row>
    <row r="2955" spans="1:15" x14ac:dyDescent="0.25">
      <c r="A2955" s="1" t="s">
        <v>3743</v>
      </c>
      <c r="B2955" s="2">
        <v>43769</v>
      </c>
      <c r="C2955" s="1" t="s">
        <v>85</v>
      </c>
      <c r="D2955" s="3">
        <v>20</v>
      </c>
      <c r="E2955" s="3">
        <v>86.03</v>
      </c>
      <c r="F2955" s="4">
        <v>71.69</v>
      </c>
      <c r="G2955" s="1">
        <v>2019</v>
      </c>
      <c r="H2955" s="1">
        <v>10</v>
      </c>
      <c r="I2955" s="1" t="s">
        <v>34</v>
      </c>
      <c r="J2955" s="1" t="s">
        <v>41</v>
      </c>
      <c r="K2955" s="1" t="s">
        <v>20</v>
      </c>
      <c r="L2955" s="1" t="s">
        <v>36</v>
      </c>
      <c r="M2955" s="1" t="s">
        <v>43</v>
      </c>
      <c r="O2955">
        <f t="shared" si="46"/>
        <v>56.896825396825392</v>
      </c>
    </row>
    <row r="2956" spans="1:15" x14ac:dyDescent="0.25">
      <c r="A2956" s="1" t="s">
        <v>3742</v>
      </c>
      <c r="B2956" s="2">
        <v>43769</v>
      </c>
      <c r="C2956" s="1" t="s">
        <v>85</v>
      </c>
      <c r="D2956" s="3">
        <v>20</v>
      </c>
      <c r="E2956" s="3">
        <v>79</v>
      </c>
      <c r="F2956" s="4">
        <v>65.83</v>
      </c>
      <c r="G2956" s="1">
        <v>2019</v>
      </c>
      <c r="H2956" s="1">
        <v>10</v>
      </c>
      <c r="I2956" s="1" t="s">
        <v>56</v>
      </c>
      <c r="J2956" s="1" t="s">
        <v>41</v>
      </c>
      <c r="K2956" s="1" t="s">
        <v>20</v>
      </c>
      <c r="L2956" s="1" t="s">
        <v>57</v>
      </c>
      <c r="M2956" s="1" t="s">
        <v>43</v>
      </c>
      <c r="O2956">
        <f t="shared" si="46"/>
        <v>52.246031746031747</v>
      </c>
    </row>
    <row r="2957" spans="1:15" x14ac:dyDescent="0.25">
      <c r="A2957" s="1" t="s">
        <v>3745</v>
      </c>
      <c r="B2957" s="2">
        <v>43769</v>
      </c>
      <c r="C2957" s="1" t="s">
        <v>85</v>
      </c>
      <c r="D2957" s="3">
        <v>20</v>
      </c>
      <c r="E2957" s="3">
        <v>78.989999999999995</v>
      </c>
      <c r="F2957" s="4">
        <v>65.819999999999993</v>
      </c>
      <c r="G2957" s="1">
        <v>2019</v>
      </c>
      <c r="H2957" s="1">
        <v>10</v>
      </c>
      <c r="I2957" s="1" t="s">
        <v>70</v>
      </c>
      <c r="J2957" s="1" t="s">
        <v>41</v>
      </c>
      <c r="K2957" s="1" t="s">
        <v>20</v>
      </c>
      <c r="L2957" s="1" t="s">
        <v>71</v>
      </c>
      <c r="M2957" s="1" t="s">
        <v>43</v>
      </c>
      <c r="O2957">
        <f t="shared" si="46"/>
        <v>52.238095238095234</v>
      </c>
    </row>
    <row r="2958" spans="1:15" x14ac:dyDescent="0.25">
      <c r="A2958" s="1" t="s">
        <v>3743</v>
      </c>
      <c r="B2958" s="2">
        <v>43769</v>
      </c>
      <c r="C2958" s="1" t="s">
        <v>85</v>
      </c>
      <c r="E2958" s="3">
        <v>62</v>
      </c>
      <c r="F2958" s="4">
        <v>62</v>
      </c>
      <c r="G2958" s="1">
        <v>2019</v>
      </c>
      <c r="H2958" s="1">
        <v>10</v>
      </c>
      <c r="I2958" s="1" t="s">
        <v>86</v>
      </c>
      <c r="J2958" s="1" t="s">
        <v>41</v>
      </c>
      <c r="K2958" s="1" t="s">
        <v>20</v>
      </c>
      <c r="L2958" s="1" t="s">
        <v>87</v>
      </c>
      <c r="M2958" s="1" t="s">
        <v>43</v>
      </c>
      <c r="O2958">
        <f t="shared" si="46"/>
        <v>49.206349206349209</v>
      </c>
    </row>
    <row r="2959" spans="1:15" x14ac:dyDescent="0.25">
      <c r="A2959" s="1" t="s">
        <v>3743</v>
      </c>
      <c r="B2959" s="2">
        <v>43769</v>
      </c>
      <c r="C2959" s="1" t="s">
        <v>85</v>
      </c>
      <c r="D2959" s="3">
        <v>20</v>
      </c>
      <c r="E2959" s="3">
        <v>68.42</v>
      </c>
      <c r="F2959" s="4">
        <v>57.02</v>
      </c>
      <c r="G2959" s="1">
        <v>2019</v>
      </c>
      <c r="H2959" s="1">
        <v>10</v>
      </c>
      <c r="I2959" s="1" t="s">
        <v>34</v>
      </c>
      <c r="J2959" s="1" t="s">
        <v>41</v>
      </c>
      <c r="K2959" s="1" t="s">
        <v>20</v>
      </c>
      <c r="L2959" s="1" t="s">
        <v>36</v>
      </c>
      <c r="M2959" s="1" t="s">
        <v>43</v>
      </c>
      <c r="O2959">
        <f t="shared" si="46"/>
        <v>45.253968253968253</v>
      </c>
    </row>
    <row r="2960" spans="1:15" x14ac:dyDescent="0.25">
      <c r="A2960" s="1" t="s">
        <v>3742</v>
      </c>
      <c r="B2960" s="2">
        <v>43769</v>
      </c>
      <c r="C2960" s="1" t="s">
        <v>85</v>
      </c>
      <c r="E2960" s="3">
        <v>53</v>
      </c>
      <c r="F2960" s="4">
        <v>53</v>
      </c>
      <c r="G2960" s="1">
        <v>2019</v>
      </c>
      <c r="H2960" s="1">
        <v>10</v>
      </c>
      <c r="I2960" s="1" t="s">
        <v>86</v>
      </c>
      <c r="J2960" s="1" t="s">
        <v>41</v>
      </c>
      <c r="K2960" s="1" t="s">
        <v>20</v>
      </c>
      <c r="L2960" s="1" t="s">
        <v>87</v>
      </c>
      <c r="M2960" s="1" t="s">
        <v>43</v>
      </c>
      <c r="O2960">
        <f t="shared" si="46"/>
        <v>42.063492063492063</v>
      </c>
    </row>
    <row r="2961" spans="1:15" x14ac:dyDescent="0.25">
      <c r="A2961" s="1" t="s">
        <v>3742</v>
      </c>
      <c r="B2961" s="2">
        <v>43769</v>
      </c>
      <c r="C2961" s="1" t="s">
        <v>85</v>
      </c>
      <c r="E2961" s="3">
        <v>27.31</v>
      </c>
      <c r="F2961" s="4">
        <v>27.31</v>
      </c>
      <c r="G2961" s="1">
        <v>2019</v>
      </c>
      <c r="H2961" s="1">
        <v>10</v>
      </c>
      <c r="I2961" s="1" t="s">
        <v>86</v>
      </c>
      <c r="J2961" s="1" t="s">
        <v>41</v>
      </c>
      <c r="K2961" s="1" t="s">
        <v>20</v>
      </c>
      <c r="L2961" s="1" t="s">
        <v>87</v>
      </c>
      <c r="M2961" s="1" t="s">
        <v>43</v>
      </c>
      <c r="O2961">
        <f t="shared" si="46"/>
        <v>21.674603174603174</v>
      </c>
    </row>
    <row r="2962" spans="1:15" x14ac:dyDescent="0.25">
      <c r="A2962" s="1" t="s">
        <v>3746</v>
      </c>
      <c r="B2962" s="2">
        <v>43769</v>
      </c>
      <c r="C2962" s="1" t="s">
        <v>440</v>
      </c>
      <c r="E2962" s="3">
        <v>296.39999999999998</v>
      </c>
      <c r="F2962" s="4">
        <v>296.39999999999998</v>
      </c>
      <c r="G2962" s="1">
        <v>2019</v>
      </c>
      <c r="H2962" s="1">
        <v>10</v>
      </c>
      <c r="I2962" s="1" t="s">
        <v>24</v>
      </c>
      <c r="J2962" s="1" t="s">
        <v>25</v>
      </c>
      <c r="K2962" s="1" t="s">
        <v>20</v>
      </c>
      <c r="L2962" s="1" t="s">
        <v>26</v>
      </c>
      <c r="M2962" s="1" t="s">
        <v>27</v>
      </c>
      <c r="O2962">
        <f>F2962*400</f>
        <v>118559.99999999999</v>
      </c>
    </row>
    <row r="2963" spans="1:15" x14ac:dyDescent="0.25">
      <c r="A2963" s="1" t="s">
        <v>1842</v>
      </c>
      <c r="B2963" s="2">
        <v>43769</v>
      </c>
      <c r="C2963" s="1" t="s">
        <v>3747</v>
      </c>
      <c r="E2963" s="3">
        <v>14.84</v>
      </c>
      <c r="F2963" s="4">
        <v>14.84</v>
      </c>
      <c r="G2963" s="1">
        <v>2019</v>
      </c>
      <c r="H2963" s="1">
        <v>10</v>
      </c>
      <c r="I2963" s="1" t="s">
        <v>225</v>
      </c>
      <c r="J2963" s="1" t="s">
        <v>19</v>
      </c>
      <c r="K2963" s="1" t="s">
        <v>20</v>
      </c>
      <c r="L2963" s="1" t="s">
        <v>227</v>
      </c>
      <c r="M2963" s="1" t="s">
        <v>22</v>
      </c>
      <c r="O2963">
        <f>F2963*12.5</f>
        <v>185.5</v>
      </c>
    </row>
    <row r="2964" spans="1:15" x14ac:dyDescent="0.25">
      <c r="A2964" s="1" t="s">
        <v>1846</v>
      </c>
      <c r="B2964" s="2">
        <v>43769</v>
      </c>
      <c r="C2964" s="1" t="s">
        <v>3748</v>
      </c>
      <c r="E2964" s="3">
        <v>69</v>
      </c>
      <c r="F2964" s="4">
        <v>69</v>
      </c>
      <c r="G2964" s="1">
        <v>2019</v>
      </c>
      <c r="H2964" s="1">
        <v>10</v>
      </c>
      <c r="I2964" s="1" t="s">
        <v>86</v>
      </c>
      <c r="J2964" s="1" t="s">
        <v>51</v>
      </c>
      <c r="K2964" s="1" t="s">
        <v>20</v>
      </c>
      <c r="L2964" s="1" t="s">
        <v>87</v>
      </c>
      <c r="M2964" s="1" t="s">
        <v>53</v>
      </c>
      <c r="O2964">
        <f>F2964*64.5</f>
        <v>4450.5</v>
      </c>
    </row>
    <row r="2965" spans="1:15" x14ac:dyDescent="0.25">
      <c r="A2965" s="1" t="s">
        <v>3749</v>
      </c>
      <c r="B2965" s="2">
        <v>43769</v>
      </c>
      <c r="C2965" s="1" t="s">
        <v>3750</v>
      </c>
      <c r="E2965" s="3">
        <v>660.02</v>
      </c>
      <c r="F2965" s="4">
        <v>660.02</v>
      </c>
      <c r="G2965" s="1">
        <v>2019</v>
      </c>
      <c r="H2965" s="1">
        <v>10</v>
      </c>
      <c r="I2965" s="1" t="s">
        <v>40</v>
      </c>
      <c r="J2965" s="1" t="s">
        <v>35</v>
      </c>
      <c r="K2965" s="1" t="s">
        <v>20</v>
      </c>
      <c r="L2965" s="1" t="s">
        <v>42</v>
      </c>
      <c r="M2965" s="1" t="s">
        <v>37</v>
      </c>
      <c r="O2965">
        <f>F2965*15.57</f>
        <v>10276.511399999999</v>
      </c>
    </row>
    <row r="2966" spans="1:15" x14ac:dyDescent="0.25">
      <c r="A2966" s="1" t="s">
        <v>3751</v>
      </c>
      <c r="B2966" s="2">
        <v>43769</v>
      </c>
      <c r="C2966" s="1" t="s">
        <v>3752</v>
      </c>
      <c r="D2966" s="3">
        <v>20</v>
      </c>
      <c r="E2966" s="3">
        <v>388.2</v>
      </c>
      <c r="F2966" s="4">
        <v>323.5</v>
      </c>
      <c r="G2966" s="1">
        <v>2019</v>
      </c>
      <c r="H2966" s="1">
        <v>10</v>
      </c>
      <c r="I2966" s="1" t="s">
        <v>70</v>
      </c>
      <c r="J2966" s="1" t="s">
        <v>35</v>
      </c>
      <c r="K2966" s="1" t="s">
        <v>20</v>
      </c>
      <c r="L2966" s="1" t="s">
        <v>71</v>
      </c>
      <c r="M2966" s="1" t="s">
        <v>37</v>
      </c>
      <c r="O2966">
        <f>F2966*4.18</f>
        <v>1352.23</v>
      </c>
    </row>
    <row r="2967" spans="1:15" x14ac:dyDescent="0.25">
      <c r="A2967" s="1" t="s">
        <v>3742</v>
      </c>
      <c r="B2967" s="2">
        <v>43769</v>
      </c>
      <c r="C2967" s="1" t="s">
        <v>476</v>
      </c>
      <c r="E2967" s="3">
        <v>33.35</v>
      </c>
      <c r="F2967" s="4">
        <v>33.35</v>
      </c>
      <c r="G2967" s="1">
        <v>2019</v>
      </c>
      <c r="H2967" s="1">
        <v>10</v>
      </c>
      <c r="I2967" s="1" t="s">
        <v>86</v>
      </c>
      <c r="J2967" s="1" t="s">
        <v>41</v>
      </c>
      <c r="K2967" s="1" t="s">
        <v>20</v>
      </c>
      <c r="L2967" s="1" t="s">
        <v>87</v>
      </c>
      <c r="M2967" s="1" t="s">
        <v>43</v>
      </c>
    </row>
    <row r="2968" spans="1:15" x14ac:dyDescent="0.25">
      <c r="A2968" s="1" t="s">
        <v>3743</v>
      </c>
      <c r="B2968" s="2">
        <v>43769</v>
      </c>
      <c r="C2968" s="1" t="s">
        <v>477</v>
      </c>
      <c r="E2968" s="3">
        <v>84</v>
      </c>
      <c r="F2968" s="4">
        <v>84</v>
      </c>
      <c r="G2968" s="1">
        <v>2019</v>
      </c>
      <c r="H2968" s="1">
        <v>10</v>
      </c>
      <c r="I2968" s="1" t="s">
        <v>86</v>
      </c>
      <c r="J2968" s="1" t="s">
        <v>369</v>
      </c>
      <c r="K2968" s="1" t="s">
        <v>20</v>
      </c>
      <c r="L2968" s="1" t="s">
        <v>87</v>
      </c>
      <c r="M2968" s="1" t="s">
        <v>370</v>
      </c>
      <c r="O2968">
        <f>F2968*778</f>
        <v>65352</v>
      </c>
    </row>
    <row r="2969" spans="1:15" x14ac:dyDescent="0.25">
      <c r="A2969" s="1" t="s">
        <v>3753</v>
      </c>
      <c r="B2969" s="2">
        <v>43769</v>
      </c>
      <c r="C2969" s="1" t="s">
        <v>3754</v>
      </c>
      <c r="E2969" s="3">
        <v>257.99</v>
      </c>
      <c r="F2969" s="4">
        <v>257.99</v>
      </c>
      <c r="G2969" s="1">
        <v>2019</v>
      </c>
      <c r="H2969" s="1">
        <v>10</v>
      </c>
      <c r="I2969" s="1" t="s">
        <v>40</v>
      </c>
      <c r="J2969" s="1" t="s">
        <v>35</v>
      </c>
      <c r="K2969" s="1" t="s">
        <v>20</v>
      </c>
      <c r="L2969" s="1" t="s">
        <v>42</v>
      </c>
      <c r="M2969" s="1" t="s">
        <v>37</v>
      </c>
      <c r="O2969">
        <f>F2969*12.5</f>
        <v>3224.875</v>
      </c>
    </row>
    <row r="2970" spans="1:15" x14ac:dyDescent="0.25">
      <c r="A2970" s="1" t="s">
        <v>1823</v>
      </c>
      <c r="B2970" s="2">
        <v>43769</v>
      </c>
      <c r="C2970" s="1" t="s">
        <v>3755</v>
      </c>
      <c r="E2970" s="3">
        <v>245.04</v>
      </c>
      <c r="F2970" s="4">
        <v>245.04</v>
      </c>
      <c r="G2970" s="1">
        <v>2019</v>
      </c>
      <c r="H2970" s="1">
        <v>10</v>
      </c>
      <c r="I2970" s="1" t="s">
        <v>86</v>
      </c>
      <c r="J2970" s="1" t="s">
        <v>369</v>
      </c>
      <c r="K2970" s="1" t="s">
        <v>20</v>
      </c>
      <c r="L2970" s="1" t="s">
        <v>87</v>
      </c>
      <c r="M2970" s="1" t="s">
        <v>370</v>
      </c>
      <c r="O2970">
        <f>F2970*120</f>
        <v>29404.799999999999</v>
      </c>
    </row>
    <row r="2971" spans="1:15" x14ac:dyDescent="0.25">
      <c r="A2971" s="1" t="s">
        <v>3756</v>
      </c>
      <c r="B2971" s="2">
        <v>43769</v>
      </c>
      <c r="C2971" s="1" t="s">
        <v>3757</v>
      </c>
      <c r="E2971" s="3">
        <v>66</v>
      </c>
      <c r="F2971" s="4">
        <v>66</v>
      </c>
      <c r="G2971" s="1">
        <v>2019</v>
      </c>
      <c r="H2971" s="1">
        <v>10</v>
      </c>
      <c r="I2971" s="1" t="s">
        <v>91</v>
      </c>
      <c r="J2971" s="1" t="s">
        <v>35</v>
      </c>
      <c r="K2971" s="1" t="s">
        <v>20</v>
      </c>
      <c r="L2971" s="1" t="s">
        <v>93</v>
      </c>
      <c r="M2971" s="1" t="s">
        <v>37</v>
      </c>
      <c r="O2971">
        <f>F2971*350</f>
        <v>23100</v>
      </c>
    </row>
    <row r="2972" spans="1:15" x14ac:dyDescent="0.25">
      <c r="A2972" s="1" t="s">
        <v>3758</v>
      </c>
      <c r="B2972" s="2">
        <v>43769</v>
      </c>
      <c r="C2972" s="1" t="s">
        <v>3757</v>
      </c>
      <c r="E2972" s="3">
        <v>45.2</v>
      </c>
      <c r="F2972" s="4">
        <v>45.2</v>
      </c>
      <c r="G2972" s="1">
        <v>2019</v>
      </c>
      <c r="H2972" s="1">
        <v>10</v>
      </c>
      <c r="I2972" s="1" t="s">
        <v>97</v>
      </c>
      <c r="J2972" s="1" t="s">
        <v>35</v>
      </c>
      <c r="K2972" s="1" t="s">
        <v>20</v>
      </c>
      <c r="L2972" s="1" t="s">
        <v>99</v>
      </c>
      <c r="M2972" s="1" t="s">
        <v>37</v>
      </c>
      <c r="O2972">
        <f>F2972*350</f>
        <v>15820.000000000002</v>
      </c>
    </row>
    <row r="2973" spans="1:15" x14ac:dyDescent="0.25">
      <c r="A2973" s="1" t="s">
        <v>3758</v>
      </c>
      <c r="B2973" s="2">
        <v>43769</v>
      </c>
      <c r="C2973" s="1" t="s">
        <v>3759</v>
      </c>
      <c r="E2973" s="3">
        <v>89.8</v>
      </c>
      <c r="F2973" s="4">
        <v>89.8</v>
      </c>
      <c r="G2973" s="1">
        <v>2019</v>
      </c>
      <c r="H2973" s="1">
        <v>10</v>
      </c>
      <c r="I2973" s="1" t="s">
        <v>97</v>
      </c>
      <c r="J2973" s="1" t="s">
        <v>51</v>
      </c>
      <c r="K2973" s="1" t="s">
        <v>20</v>
      </c>
      <c r="L2973" s="1" t="s">
        <v>99</v>
      </c>
      <c r="M2973" s="1" t="s">
        <v>53</v>
      </c>
      <c r="O2973">
        <f>F2973*8.3</f>
        <v>745.34</v>
      </c>
    </row>
    <row r="2974" spans="1:15" x14ac:dyDescent="0.25">
      <c r="A2974" s="1" t="s">
        <v>3760</v>
      </c>
      <c r="B2974" s="2">
        <v>43769</v>
      </c>
      <c r="C2974" s="1" t="s">
        <v>3761</v>
      </c>
      <c r="E2974" s="3">
        <v>81.84</v>
      </c>
      <c r="F2974" s="4">
        <v>81.84</v>
      </c>
      <c r="G2974" s="1">
        <v>2019</v>
      </c>
      <c r="H2974" s="1">
        <v>10</v>
      </c>
      <c r="I2974" s="1" t="s">
        <v>91</v>
      </c>
      <c r="J2974" s="1" t="s">
        <v>51</v>
      </c>
      <c r="K2974" s="1" t="s">
        <v>20</v>
      </c>
      <c r="L2974" s="1" t="s">
        <v>93</v>
      </c>
      <c r="M2974" s="1" t="s">
        <v>53</v>
      </c>
    </row>
    <row r="2975" spans="1:15" x14ac:dyDescent="0.25">
      <c r="A2975" s="1" t="s">
        <v>1848</v>
      </c>
      <c r="B2975" s="2">
        <v>43769</v>
      </c>
      <c r="E2975" s="3">
        <v>44.4</v>
      </c>
      <c r="F2975" s="4">
        <v>44.4</v>
      </c>
      <c r="G2975" s="1">
        <v>2019</v>
      </c>
      <c r="H2975" s="1">
        <v>10</v>
      </c>
      <c r="I2975" s="1" t="s">
        <v>40</v>
      </c>
      <c r="J2975" s="1" t="s">
        <v>35</v>
      </c>
      <c r="K2975" s="1" t="s">
        <v>20</v>
      </c>
      <c r="L2975" s="1" t="s">
        <v>42</v>
      </c>
      <c r="M2975" s="1" t="s">
        <v>37</v>
      </c>
    </row>
    <row r="2976" spans="1:15" x14ac:dyDescent="0.25">
      <c r="A2976" s="1" t="s">
        <v>3762</v>
      </c>
      <c r="B2976" s="2">
        <v>43769</v>
      </c>
      <c r="C2976" s="1" t="s">
        <v>3763</v>
      </c>
      <c r="D2976" s="3">
        <v>20</v>
      </c>
      <c r="E2976" s="3">
        <v>4.5</v>
      </c>
      <c r="F2976" s="4">
        <v>3.75</v>
      </c>
      <c r="G2976" s="1">
        <v>2019</v>
      </c>
      <c r="H2976" s="1">
        <v>10</v>
      </c>
      <c r="I2976" s="1" t="s">
        <v>70</v>
      </c>
      <c r="J2976" s="1" t="s">
        <v>51</v>
      </c>
      <c r="K2976" s="1" t="s">
        <v>20</v>
      </c>
      <c r="L2976" s="1" t="s">
        <v>71</v>
      </c>
      <c r="M2976" s="1" t="s">
        <v>53</v>
      </c>
    </row>
    <row r="2977" spans="1:15" x14ac:dyDescent="0.25">
      <c r="A2977" s="1" t="s">
        <v>1854</v>
      </c>
      <c r="B2977" s="2">
        <v>43769</v>
      </c>
      <c r="C2977" s="1" t="s">
        <v>3764</v>
      </c>
      <c r="E2977" s="3">
        <v>8.4</v>
      </c>
      <c r="F2977" s="4">
        <v>8.4</v>
      </c>
      <c r="G2977" s="1">
        <v>2019</v>
      </c>
      <c r="H2977" s="1">
        <v>10</v>
      </c>
      <c r="I2977" s="1" t="s">
        <v>40</v>
      </c>
      <c r="J2977" s="1" t="s">
        <v>35</v>
      </c>
      <c r="K2977" s="1" t="s">
        <v>20</v>
      </c>
      <c r="L2977" s="1" t="s">
        <v>42</v>
      </c>
      <c r="M2977" s="1" t="s">
        <v>37</v>
      </c>
      <c r="O2977">
        <f>F2977*12.5</f>
        <v>105</v>
      </c>
    </row>
    <row r="2978" spans="1:15" x14ac:dyDescent="0.25">
      <c r="A2978" s="1" t="s">
        <v>3765</v>
      </c>
      <c r="B2978" s="2">
        <v>43769</v>
      </c>
      <c r="C2978" s="1" t="s">
        <v>3766</v>
      </c>
      <c r="E2978" s="3">
        <v>69</v>
      </c>
      <c r="F2978" s="4">
        <v>69</v>
      </c>
      <c r="G2978" s="1">
        <v>2019</v>
      </c>
      <c r="H2978" s="1">
        <v>10</v>
      </c>
      <c r="I2978" s="1" t="s">
        <v>91</v>
      </c>
      <c r="J2978" s="1" t="s">
        <v>35</v>
      </c>
      <c r="K2978" s="1" t="s">
        <v>20</v>
      </c>
      <c r="L2978" s="1" t="s">
        <v>93</v>
      </c>
      <c r="M2978" s="1" t="s">
        <v>37</v>
      </c>
      <c r="O2978">
        <f>F2978*350</f>
        <v>24150</v>
      </c>
    </row>
    <row r="2979" spans="1:15" x14ac:dyDescent="0.25">
      <c r="A2979" s="1" t="s">
        <v>1835</v>
      </c>
      <c r="B2979" s="2">
        <v>43769</v>
      </c>
      <c r="C2979" s="1" t="s">
        <v>3767</v>
      </c>
      <c r="E2979" s="3">
        <v>117.7</v>
      </c>
      <c r="F2979" s="4">
        <v>117.7</v>
      </c>
      <c r="G2979" s="1">
        <v>2019</v>
      </c>
      <c r="H2979" s="1">
        <v>10</v>
      </c>
      <c r="I2979" s="1" t="s">
        <v>225</v>
      </c>
      <c r="J2979" s="1" t="s">
        <v>35</v>
      </c>
      <c r="K2979" s="1" t="s">
        <v>20</v>
      </c>
      <c r="L2979" s="1" t="s">
        <v>227</v>
      </c>
      <c r="M2979" s="1" t="s">
        <v>37</v>
      </c>
    </row>
    <row r="2980" spans="1:15" x14ac:dyDescent="0.25">
      <c r="A2980" s="1" t="s">
        <v>1839</v>
      </c>
      <c r="B2980" s="2">
        <v>43769</v>
      </c>
      <c r="C2980" s="1" t="s">
        <v>3768</v>
      </c>
      <c r="D2980" s="3">
        <v>20</v>
      </c>
      <c r="E2980" s="3">
        <v>142.19</v>
      </c>
      <c r="F2980" s="4">
        <v>118.49</v>
      </c>
      <c r="G2980" s="1">
        <v>2019</v>
      </c>
      <c r="H2980" s="1">
        <v>10</v>
      </c>
      <c r="I2980" s="1" t="s">
        <v>34</v>
      </c>
      <c r="J2980" s="1" t="s">
        <v>35</v>
      </c>
      <c r="K2980" s="1" t="s">
        <v>20</v>
      </c>
      <c r="L2980" s="1" t="s">
        <v>36</v>
      </c>
      <c r="M2980" s="1" t="s">
        <v>37</v>
      </c>
    </row>
    <row r="2981" spans="1:15" x14ac:dyDescent="0.25">
      <c r="A2981" s="1" t="s">
        <v>3769</v>
      </c>
      <c r="B2981" s="2">
        <v>43769</v>
      </c>
      <c r="C2981" s="1" t="s">
        <v>3770</v>
      </c>
      <c r="E2981" s="3">
        <v>175.76</v>
      </c>
      <c r="F2981" s="4">
        <v>175.76</v>
      </c>
      <c r="G2981" s="1">
        <v>2019</v>
      </c>
      <c r="H2981" s="1">
        <v>10</v>
      </c>
      <c r="I2981" s="1" t="s">
        <v>150</v>
      </c>
      <c r="J2981" s="1" t="s">
        <v>51</v>
      </c>
      <c r="K2981" s="1" t="s">
        <v>20</v>
      </c>
      <c r="L2981" s="1" t="s">
        <v>151</v>
      </c>
      <c r="M2981" s="1" t="s">
        <v>53</v>
      </c>
      <c r="O2981">
        <f>F2981*12.5</f>
        <v>2197</v>
      </c>
    </row>
    <row r="2982" spans="1:15" x14ac:dyDescent="0.25">
      <c r="A2982" s="1" t="s">
        <v>3771</v>
      </c>
      <c r="B2982" s="2">
        <v>43769</v>
      </c>
      <c r="C2982" s="1" t="s">
        <v>1913</v>
      </c>
      <c r="E2982" s="3">
        <v>223.2</v>
      </c>
      <c r="F2982" s="4">
        <v>223.2</v>
      </c>
      <c r="G2982" s="1">
        <v>2019</v>
      </c>
      <c r="H2982" s="1">
        <v>10</v>
      </c>
      <c r="I2982" s="1" t="s">
        <v>97</v>
      </c>
      <c r="J2982" s="1" t="s">
        <v>35</v>
      </c>
      <c r="K2982" s="1" t="s">
        <v>20</v>
      </c>
      <c r="L2982" s="1" t="s">
        <v>99</v>
      </c>
      <c r="M2982" s="1" t="s">
        <v>37</v>
      </c>
    </row>
    <row r="2983" spans="1:15" x14ac:dyDescent="0.25">
      <c r="A2983" s="1" t="s">
        <v>3771</v>
      </c>
      <c r="B2983" s="2">
        <v>43769</v>
      </c>
      <c r="C2983" s="1" t="s">
        <v>1913</v>
      </c>
      <c r="E2983" s="3">
        <v>291.60000000000002</v>
      </c>
      <c r="F2983" s="4">
        <v>291.60000000000002</v>
      </c>
      <c r="G2983" s="1">
        <v>2019</v>
      </c>
      <c r="H2983" s="1">
        <v>10</v>
      </c>
      <c r="I2983" s="1" t="s">
        <v>91</v>
      </c>
      <c r="J2983" s="1" t="s">
        <v>35</v>
      </c>
      <c r="K2983" s="1" t="s">
        <v>20</v>
      </c>
      <c r="L2983" s="1" t="s">
        <v>93</v>
      </c>
      <c r="M2983" s="1" t="s">
        <v>37</v>
      </c>
    </row>
    <row r="2984" spans="1:15" x14ac:dyDescent="0.25">
      <c r="A2984" s="1" t="s">
        <v>3771</v>
      </c>
      <c r="B2984" s="2">
        <v>43769</v>
      </c>
      <c r="C2984" s="1" t="s">
        <v>1913</v>
      </c>
      <c r="D2984" s="3">
        <v>10</v>
      </c>
      <c r="E2984" s="3">
        <v>360</v>
      </c>
      <c r="F2984" s="4">
        <v>327.27</v>
      </c>
      <c r="G2984" s="1">
        <v>2019</v>
      </c>
      <c r="H2984" s="1">
        <v>10</v>
      </c>
      <c r="I2984" s="1" t="s">
        <v>134</v>
      </c>
      <c r="J2984" s="1" t="s">
        <v>319</v>
      </c>
      <c r="K2984" s="1" t="s">
        <v>20</v>
      </c>
      <c r="L2984" s="1" t="s">
        <v>135</v>
      </c>
      <c r="M2984" s="1" t="s">
        <v>320</v>
      </c>
    </row>
    <row r="2985" spans="1:15" x14ac:dyDescent="0.25">
      <c r="A2985" s="1" t="s">
        <v>3771</v>
      </c>
      <c r="B2985" s="2">
        <v>43769</v>
      </c>
      <c r="C2985" s="1" t="s">
        <v>1913</v>
      </c>
      <c r="E2985" s="3">
        <v>360</v>
      </c>
      <c r="F2985" s="4">
        <v>360</v>
      </c>
      <c r="G2985" s="1">
        <v>2019</v>
      </c>
      <c r="H2985" s="1">
        <v>10</v>
      </c>
      <c r="I2985" s="1" t="s">
        <v>91</v>
      </c>
      <c r="J2985" s="1" t="s">
        <v>35</v>
      </c>
      <c r="K2985" s="1" t="s">
        <v>20</v>
      </c>
      <c r="L2985" s="1" t="s">
        <v>93</v>
      </c>
      <c r="M2985" s="1" t="s">
        <v>37</v>
      </c>
    </row>
    <row r="2986" spans="1:15" x14ac:dyDescent="0.25">
      <c r="A2986" s="1" t="s">
        <v>1850</v>
      </c>
      <c r="B2986" s="2">
        <v>43769</v>
      </c>
      <c r="C2986" s="1" t="s">
        <v>3772</v>
      </c>
      <c r="D2986" s="3">
        <v>20</v>
      </c>
      <c r="E2986" s="3">
        <v>364.18</v>
      </c>
      <c r="F2986" s="4">
        <v>303.48</v>
      </c>
      <c r="G2986" s="1">
        <v>2019</v>
      </c>
      <c r="H2986" s="1">
        <v>10</v>
      </c>
      <c r="I2986" s="1" t="s">
        <v>111</v>
      </c>
      <c r="J2986" s="1" t="s">
        <v>35</v>
      </c>
      <c r="K2986" s="1" t="s">
        <v>20</v>
      </c>
      <c r="L2986" s="1" t="s">
        <v>112</v>
      </c>
      <c r="M2986" s="1" t="s">
        <v>37</v>
      </c>
    </row>
    <row r="2987" spans="1:15" x14ac:dyDescent="0.25">
      <c r="A2987" s="1" t="s">
        <v>3743</v>
      </c>
      <c r="B2987" s="2">
        <v>43769</v>
      </c>
      <c r="C2987" s="1" t="s">
        <v>59</v>
      </c>
      <c r="E2987" s="3">
        <v>31.02</v>
      </c>
      <c r="F2987" s="4">
        <v>31.02</v>
      </c>
      <c r="G2987" s="1">
        <v>2019</v>
      </c>
      <c r="H2987" s="1">
        <v>10</v>
      </c>
      <c r="I2987" s="1" t="s">
        <v>312</v>
      </c>
      <c r="J2987" s="1" t="s">
        <v>41</v>
      </c>
      <c r="K2987" s="1" t="s">
        <v>20</v>
      </c>
      <c r="L2987" s="1" t="s">
        <v>313</v>
      </c>
      <c r="M2987" s="1" t="s">
        <v>43</v>
      </c>
    </row>
    <row r="2988" spans="1:15" x14ac:dyDescent="0.25">
      <c r="A2988" s="1" t="s">
        <v>3743</v>
      </c>
      <c r="B2988" s="2">
        <v>43769</v>
      </c>
      <c r="C2988" s="1" t="s">
        <v>59</v>
      </c>
      <c r="E2988" s="3">
        <v>58.75</v>
      </c>
      <c r="F2988" s="4">
        <v>58.75</v>
      </c>
      <c r="G2988" s="1">
        <v>2019</v>
      </c>
      <c r="H2988" s="1">
        <v>10</v>
      </c>
      <c r="I2988" s="1" t="s">
        <v>86</v>
      </c>
      <c r="J2988" s="1" t="s">
        <v>41</v>
      </c>
      <c r="K2988" s="1" t="s">
        <v>20</v>
      </c>
      <c r="L2988" s="1" t="s">
        <v>87</v>
      </c>
      <c r="M2988" s="1" t="s">
        <v>43</v>
      </c>
    </row>
    <row r="2989" spans="1:15" x14ac:dyDescent="0.25">
      <c r="A2989" s="1" t="s">
        <v>3742</v>
      </c>
      <c r="B2989" s="2">
        <v>43769</v>
      </c>
      <c r="C2989" s="1" t="s">
        <v>59</v>
      </c>
      <c r="E2989" s="3">
        <v>62.74</v>
      </c>
      <c r="F2989" s="4">
        <v>62.74</v>
      </c>
      <c r="G2989" s="1">
        <v>2019</v>
      </c>
      <c r="H2989" s="1">
        <v>10</v>
      </c>
      <c r="I2989" s="1" t="s">
        <v>86</v>
      </c>
      <c r="J2989" s="1" t="s">
        <v>41</v>
      </c>
      <c r="K2989" s="1" t="s">
        <v>20</v>
      </c>
      <c r="L2989" s="1" t="s">
        <v>87</v>
      </c>
      <c r="M2989" s="1" t="s">
        <v>43</v>
      </c>
    </row>
    <row r="2990" spans="1:15" x14ac:dyDescent="0.25">
      <c r="A2990" s="1" t="s">
        <v>3743</v>
      </c>
      <c r="B2990" s="2">
        <v>43769</v>
      </c>
      <c r="C2990" s="1" t="s">
        <v>3773</v>
      </c>
      <c r="E2990" s="3">
        <v>161.01</v>
      </c>
      <c r="F2990" s="4">
        <v>161.01</v>
      </c>
      <c r="G2990" s="1">
        <v>2019</v>
      </c>
      <c r="H2990" s="1">
        <v>10</v>
      </c>
      <c r="I2990" s="1" t="s">
        <v>86</v>
      </c>
      <c r="J2990" s="1" t="s">
        <v>41</v>
      </c>
      <c r="K2990" s="1" t="s">
        <v>20</v>
      </c>
      <c r="L2990" s="1" t="s">
        <v>87</v>
      </c>
      <c r="M2990" s="1" t="s">
        <v>43</v>
      </c>
    </row>
    <row r="2991" spans="1:15" x14ac:dyDescent="0.25">
      <c r="A2991" s="1" t="s">
        <v>3774</v>
      </c>
      <c r="B2991" s="2">
        <v>43769</v>
      </c>
      <c r="C2991" s="1" t="s">
        <v>1573</v>
      </c>
      <c r="E2991" s="3">
        <v>424.22</v>
      </c>
      <c r="F2991" s="4">
        <v>424.22</v>
      </c>
      <c r="G2991" s="1">
        <v>2019</v>
      </c>
      <c r="H2991" s="1">
        <v>10</v>
      </c>
      <c r="I2991" s="1" t="s">
        <v>91</v>
      </c>
      <c r="J2991" s="1" t="s">
        <v>98</v>
      </c>
      <c r="K2991" s="1" t="s">
        <v>20</v>
      </c>
      <c r="L2991" s="1" t="s">
        <v>93</v>
      </c>
      <c r="M2991" s="1" t="s">
        <v>100</v>
      </c>
      <c r="O2991">
        <f>F2991*178</f>
        <v>75511.16</v>
      </c>
    </row>
    <row r="2992" spans="1:15" x14ac:dyDescent="0.25">
      <c r="A2992" s="1" t="s">
        <v>3774</v>
      </c>
      <c r="B2992" s="2">
        <v>43769</v>
      </c>
      <c r="C2992" s="1" t="s">
        <v>1573</v>
      </c>
      <c r="E2992" s="3">
        <v>176.4</v>
      </c>
      <c r="F2992" s="4">
        <v>176.4</v>
      </c>
      <c r="G2992" s="1">
        <v>2019</v>
      </c>
      <c r="H2992" s="1">
        <v>10</v>
      </c>
      <c r="I2992" s="1" t="s">
        <v>97</v>
      </c>
      <c r="J2992" s="1" t="s">
        <v>98</v>
      </c>
      <c r="K2992" s="1" t="s">
        <v>20</v>
      </c>
      <c r="L2992" s="1" t="s">
        <v>99</v>
      </c>
      <c r="M2992" s="1" t="s">
        <v>100</v>
      </c>
      <c r="O2992">
        <f>F2992*178</f>
        <v>31399.200000000001</v>
      </c>
    </row>
    <row r="2993" spans="1:15" x14ac:dyDescent="0.25">
      <c r="A2993" s="1" t="s">
        <v>1840</v>
      </c>
      <c r="B2993" s="2">
        <v>43769</v>
      </c>
      <c r="C2993" s="1" t="s">
        <v>3775</v>
      </c>
      <c r="E2993" s="3">
        <v>5.82</v>
      </c>
      <c r="F2993" s="4">
        <v>5.82</v>
      </c>
      <c r="G2993" s="1">
        <v>2019</v>
      </c>
      <c r="H2993" s="1">
        <v>10</v>
      </c>
      <c r="I2993" s="1" t="s">
        <v>40</v>
      </c>
      <c r="J2993" s="1" t="s">
        <v>35</v>
      </c>
      <c r="K2993" s="1" t="s">
        <v>20</v>
      </c>
      <c r="L2993" s="1" t="s">
        <v>42</v>
      </c>
      <c r="M2993" s="1" t="s">
        <v>37</v>
      </c>
      <c r="O2993">
        <f>F2993*47.42</f>
        <v>275.98440000000005</v>
      </c>
    </row>
    <row r="2994" spans="1:15" x14ac:dyDescent="0.25">
      <c r="A2994" s="1" t="s">
        <v>3762</v>
      </c>
      <c r="B2994" s="2">
        <v>43769</v>
      </c>
      <c r="C2994" s="1" t="s">
        <v>3776</v>
      </c>
      <c r="E2994" s="3">
        <v>104.5</v>
      </c>
      <c r="F2994" s="4">
        <v>104.5</v>
      </c>
      <c r="G2994" s="1">
        <v>2019</v>
      </c>
      <c r="H2994" s="1">
        <v>10</v>
      </c>
      <c r="I2994" s="1" t="s">
        <v>18</v>
      </c>
      <c r="J2994" s="1" t="s">
        <v>51</v>
      </c>
      <c r="K2994" s="1" t="s">
        <v>20</v>
      </c>
      <c r="L2994" s="1" t="s">
        <v>21</v>
      </c>
      <c r="M2994" s="1" t="s">
        <v>53</v>
      </c>
      <c r="O2994">
        <f>F2994*12.5</f>
        <v>1306.25</v>
      </c>
    </row>
    <row r="2995" spans="1:15" x14ac:dyDescent="0.25">
      <c r="A2995" s="1" t="s">
        <v>3777</v>
      </c>
      <c r="B2995" s="2">
        <v>43774</v>
      </c>
      <c r="C2995" s="1" t="s">
        <v>29</v>
      </c>
      <c r="E2995" s="3">
        <v>54.94</v>
      </c>
      <c r="F2995" s="4">
        <v>54.94</v>
      </c>
      <c r="G2995" s="1">
        <v>2019</v>
      </c>
      <c r="H2995" s="1">
        <v>11</v>
      </c>
      <c r="I2995" s="1" t="s">
        <v>30</v>
      </c>
      <c r="J2995" s="1" t="s">
        <v>25</v>
      </c>
      <c r="K2995" s="1" t="s">
        <v>20</v>
      </c>
      <c r="L2995" s="1" t="s">
        <v>31</v>
      </c>
      <c r="M2995" s="1" t="s">
        <v>27</v>
      </c>
    </row>
    <row r="2996" spans="1:15" x14ac:dyDescent="0.25">
      <c r="A2996" s="1" t="s">
        <v>1871</v>
      </c>
      <c r="B2996" s="2">
        <v>43775</v>
      </c>
      <c r="C2996" s="1" t="s">
        <v>3491</v>
      </c>
      <c r="E2996" s="3">
        <v>105.98</v>
      </c>
      <c r="F2996" s="4">
        <v>105.98</v>
      </c>
      <c r="G2996" s="1">
        <v>2019</v>
      </c>
      <c r="H2996" s="1">
        <v>11</v>
      </c>
      <c r="I2996" s="1" t="s">
        <v>111</v>
      </c>
      <c r="J2996" s="1" t="s">
        <v>98</v>
      </c>
      <c r="K2996" s="1" t="s">
        <v>20</v>
      </c>
      <c r="L2996" s="1" t="s">
        <v>112</v>
      </c>
      <c r="M2996" s="1" t="s">
        <v>100</v>
      </c>
      <c r="O2996">
        <f>F2996*191</f>
        <v>20242.18</v>
      </c>
    </row>
    <row r="2997" spans="1:15" x14ac:dyDescent="0.25">
      <c r="A2997" s="1" t="s">
        <v>3778</v>
      </c>
      <c r="B2997" s="2">
        <v>43775</v>
      </c>
      <c r="C2997" s="1" t="s">
        <v>3306</v>
      </c>
      <c r="D2997" s="3">
        <v>20</v>
      </c>
      <c r="E2997" s="3">
        <v>50.71</v>
      </c>
      <c r="F2997" s="4">
        <v>42.26</v>
      </c>
      <c r="G2997" s="1">
        <v>2019</v>
      </c>
      <c r="H2997" s="1">
        <v>11</v>
      </c>
      <c r="I2997" s="1" t="s">
        <v>56</v>
      </c>
      <c r="J2997" s="1" t="s">
        <v>35</v>
      </c>
      <c r="K2997" s="1" t="s">
        <v>20</v>
      </c>
      <c r="L2997" s="1" t="s">
        <v>57</v>
      </c>
      <c r="M2997" s="1" t="s">
        <v>37</v>
      </c>
    </row>
    <row r="2998" spans="1:15" x14ac:dyDescent="0.25">
      <c r="A2998" s="1" t="s">
        <v>1858</v>
      </c>
      <c r="B2998" s="2">
        <v>43775</v>
      </c>
      <c r="C2998" s="1" t="s">
        <v>3779</v>
      </c>
      <c r="E2998" s="3">
        <v>129.47999999999999</v>
      </c>
      <c r="F2998" s="4">
        <v>129.47999999999999</v>
      </c>
      <c r="G2998" s="1">
        <v>2019</v>
      </c>
      <c r="H2998" s="1">
        <v>11</v>
      </c>
      <c r="I2998" s="1" t="s">
        <v>50</v>
      </c>
      <c r="J2998" s="1" t="s">
        <v>51</v>
      </c>
      <c r="K2998" s="1" t="s">
        <v>20</v>
      </c>
      <c r="L2998" s="1" t="s">
        <v>52</v>
      </c>
      <c r="M2998" s="1" t="s">
        <v>53</v>
      </c>
      <c r="O2998">
        <f>F2998*176</f>
        <v>22788.48</v>
      </c>
    </row>
    <row r="2999" spans="1:15" x14ac:dyDescent="0.25">
      <c r="A2999" s="1" t="s">
        <v>3780</v>
      </c>
      <c r="B2999" s="2">
        <v>43775</v>
      </c>
      <c r="C2999" s="1" t="s">
        <v>1317</v>
      </c>
      <c r="E2999" s="3">
        <v>375.6</v>
      </c>
      <c r="F2999" s="4">
        <v>375.6</v>
      </c>
      <c r="G2999" s="1">
        <v>2019</v>
      </c>
      <c r="H2999" s="1">
        <v>11</v>
      </c>
      <c r="I2999" s="1" t="s">
        <v>80</v>
      </c>
      <c r="J2999" s="1" t="s">
        <v>81</v>
      </c>
      <c r="K2999" s="1" t="s">
        <v>20</v>
      </c>
      <c r="L2999" s="1" t="s">
        <v>82</v>
      </c>
      <c r="M2999" s="1" t="s">
        <v>83</v>
      </c>
      <c r="O2999">
        <v>18258292</v>
      </c>
    </row>
    <row r="3000" spans="1:15" x14ac:dyDescent="0.25">
      <c r="A3000" s="1" t="s">
        <v>3778</v>
      </c>
      <c r="B3000" s="2">
        <v>43775</v>
      </c>
      <c r="C3000" s="1" t="s">
        <v>1303</v>
      </c>
      <c r="D3000" s="3">
        <v>20</v>
      </c>
      <c r="E3000" s="3">
        <v>1135.54</v>
      </c>
      <c r="F3000" s="4">
        <v>946.28</v>
      </c>
      <c r="G3000" s="1">
        <v>2019</v>
      </c>
      <c r="H3000" s="1">
        <v>11</v>
      </c>
      <c r="I3000" s="1" t="s">
        <v>34</v>
      </c>
      <c r="J3000" s="1" t="s">
        <v>237</v>
      </c>
      <c r="K3000" s="1" t="s">
        <v>20</v>
      </c>
      <c r="L3000" s="1" t="s">
        <v>36</v>
      </c>
      <c r="M3000" s="1" t="s">
        <v>238</v>
      </c>
      <c r="O3000" s="1">
        <f>F3000*23</f>
        <v>21764.44</v>
      </c>
    </row>
    <row r="3001" spans="1:15" x14ac:dyDescent="0.25">
      <c r="A3001" s="1" t="s">
        <v>3781</v>
      </c>
      <c r="B3001" s="2">
        <v>43777</v>
      </c>
      <c r="C3001" s="1" t="s">
        <v>3782</v>
      </c>
      <c r="D3001" s="3">
        <v>20</v>
      </c>
      <c r="E3001" s="3">
        <v>6281.76</v>
      </c>
      <c r="F3001" s="4">
        <v>5234.8</v>
      </c>
      <c r="G3001" s="1">
        <v>2019</v>
      </c>
      <c r="H3001" s="1">
        <v>11</v>
      </c>
      <c r="I3001" s="1" t="s">
        <v>56</v>
      </c>
      <c r="J3001" s="1" t="s">
        <v>177</v>
      </c>
      <c r="K3001" s="1" t="s">
        <v>20</v>
      </c>
      <c r="L3001" s="1" t="s">
        <v>57</v>
      </c>
      <c r="M3001" s="1" t="s">
        <v>178</v>
      </c>
      <c r="O3001">
        <v>8375680</v>
      </c>
    </row>
    <row r="3002" spans="1:15" x14ac:dyDescent="0.25">
      <c r="A3002" s="1" t="s">
        <v>3783</v>
      </c>
      <c r="B3002" s="2">
        <v>43777</v>
      </c>
      <c r="C3002" s="1" t="s">
        <v>29</v>
      </c>
      <c r="E3002" s="3">
        <v>68.02</v>
      </c>
      <c r="F3002" s="4">
        <v>68.02</v>
      </c>
      <c r="G3002" s="1">
        <v>2019</v>
      </c>
      <c r="H3002" s="1">
        <v>11</v>
      </c>
      <c r="I3002" s="1" t="s">
        <v>30</v>
      </c>
      <c r="J3002" s="1" t="s">
        <v>25</v>
      </c>
      <c r="K3002" s="1" t="s">
        <v>20</v>
      </c>
      <c r="L3002" s="1" t="s">
        <v>31</v>
      </c>
      <c r="M3002" s="1" t="s">
        <v>27</v>
      </c>
    </row>
    <row r="3003" spans="1:15" x14ac:dyDescent="0.25">
      <c r="A3003" s="1" t="s">
        <v>3784</v>
      </c>
      <c r="B3003" s="2">
        <v>43781</v>
      </c>
      <c r="C3003" s="1" t="s">
        <v>3785</v>
      </c>
      <c r="D3003" s="3">
        <v>20</v>
      </c>
      <c r="E3003" s="3">
        <v>80.87</v>
      </c>
      <c r="F3003" s="4">
        <v>67.39</v>
      </c>
      <c r="G3003" s="1">
        <v>2019</v>
      </c>
      <c r="H3003" s="1">
        <v>11</v>
      </c>
      <c r="I3003" s="1" t="s">
        <v>134</v>
      </c>
      <c r="J3003" s="1" t="s">
        <v>144</v>
      </c>
      <c r="K3003" s="1" t="s">
        <v>20</v>
      </c>
      <c r="L3003" s="1" t="s">
        <v>135</v>
      </c>
      <c r="M3003" s="1" t="s">
        <v>145</v>
      </c>
    </row>
    <row r="3004" spans="1:15" x14ac:dyDescent="0.25">
      <c r="A3004" s="1" t="s">
        <v>3786</v>
      </c>
      <c r="B3004" s="2">
        <v>43782</v>
      </c>
      <c r="C3004" s="1" t="s">
        <v>85</v>
      </c>
      <c r="E3004" s="3">
        <v>75.83</v>
      </c>
      <c r="F3004" s="4">
        <v>75.83</v>
      </c>
      <c r="G3004" s="1">
        <v>2019</v>
      </c>
      <c r="H3004" s="1">
        <v>11</v>
      </c>
      <c r="I3004" s="1" t="s">
        <v>40</v>
      </c>
      <c r="J3004" s="1" t="s">
        <v>41</v>
      </c>
      <c r="K3004" s="1" t="s">
        <v>20</v>
      </c>
      <c r="L3004" s="1" t="s">
        <v>42</v>
      </c>
      <c r="M3004" s="1" t="s">
        <v>43</v>
      </c>
      <c r="O3004">
        <f>F3004/1.26</f>
        <v>60.182539682539684</v>
      </c>
    </row>
    <row r="3005" spans="1:15" x14ac:dyDescent="0.25">
      <c r="A3005" s="1" t="s">
        <v>1894</v>
      </c>
      <c r="B3005" s="2">
        <v>43782</v>
      </c>
      <c r="C3005" s="1" t="s">
        <v>199</v>
      </c>
      <c r="E3005" s="3">
        <v>20.28</v>
      </c>
      <c r="F3005" s="4">
        <v>20.28</v>
      </c>
      <c r="G3005" s="1">
        <v>2019</v>
      </c>
      <c r="H3005" s="1">
        <v>11</v>
      </c>
      <c r="I3005" s="1" t="s">
        <v>111</v>
      </c>
      <c r="J3005" s="1" t="s">
        <v>98</v>
      </c>
      <c r="K3005" s="1" t="s">
        <v>20</v>
      </c>
      <c r="L3005" s="1" t="s">
        <v>112</v>
      </c>
      <c r="M3005" s="1" t="s">
        <v>100</v>
      </c>
      <c r="O3005">
        <f>F3005*243</f>
        <v>4928.04</v>
      </c>
    </row>
    <row r="3006" spans="1:15" x14ac:dyDescent="0.25">
      <c r="A3006" s="1" t="s">
        <v>1891</v>
      </c>
      <c r="B3006" s="2">
        <v>43782</v>
      </c>
      <c r="C3006" s="1" t="s">
        <v>1297</v>
      </c>
      <c r="D3006" s="3">
        <v>20</v>
      </c>
      <c r="E3006" s="3">
        <v>154.06</v>
      </c>
      <c r="F3006" s="4">
        <v>128.38</v>
      </c>
      <c r="G3006" s="1">
        <v>2019</v>
      </c>
      <c r="H3006" s="1">
        <v>11</v>
      </c>
      <c r="I3006" s="1" t="s">
        <v>56</v>
      </c>
      <c r="J3006" s="1" t="s">
        <v>35</v>
      </c>
      <c r="K3006" s="1" t="s">
        <v>20</v>
      </c>
      <c r="L3006" s="1" t="s">
        <v>57</v>
      </c>
      <c r="M3006" s="1" t="s">
        <v>37</v>
      </c>
      <c r="O3006">
        <f>F3006*216</f>
        <v>27730.079999999998</v>
      </c>
    </row>
    <row r="3007" spans="1:15" x14ac:dyDescent="0.25">
      <c r="A3007" s="1" t="s">
        <v>3787</v>
      </c>
      <c r="B3007" s="2">
        <v>43782</v>
      </c>
      <c r="C3007" s="1" t="s">
        <v>3788</v>
      </c>
      <c r="D3007" s="3">
        <v>20</v>
      </c>
      <c r="E3007" s="3">
        <v>144.53</v>
      </c>
      <c r="F3007" s="4">
        <v>120.44</v>
      </c>
      <c r="G3007" s="1">
        <v>2019</v>
      </c>
      <c r="H3007" s="1">
        <v>11</v>
      </c>
      <c r="I3007" s="1" t="s">
        <v>56</v>
      </c>
      <c r="J3007" s="1" t="s">
        <v>378</v>
      </c>
      <c r="K3007" s="1" t="s">
        <v>20</v>
      </c>
      <c r="L3007" s="1" t="s">
        <v>57</v>
      </c>
      <c r="M3007" s="1" t="s">
        <v>379</v>
      </c>
    </row>
    <row r="3008" spans="1:15" x14ac:dyDescent="0.25">
      <c r="A3008" s="1" t="s">
        <v>3789</v>
      </c>
      <c r="B3008" s="2">
        <v>43782</v>
      </c>
      <c r="C3008" s="1" t="s">
        <v>3790</v>
      </c>
      <c r="D3008" s="3">
        <v>20</v>
      </c>
      <c r="E3008" s="3">
        <v>64.680000000000007</v>
      </c>
      <c r="F3008" s="4">
        <v>53.9</v>
      </c>
      <c r="G3008" s="1">
        <v>2019</v>
      </c>
      <c r="H3008" s="1">
        <v>11</v>
      </c>
      <c r="I3008" s="1" t="s">
        <v>34</v>
      </c>
      <c r="J3008" s="1" t="s">
        <v>35</v>
      </c>
      <c r="K3008" s="1" t="s">
        <v>20</v>
      </c>
      <c r="L3008" s="1" t="s">
        <v>36</v>
      </c>
      <c r="M3008" s="1" t="s">
        <v>37</v>
      </c>
    </row>
    <row r="3009" spans="1:15" x14ac:dyDescent="0.25">
      <c r="A3009" s="1" t="s">
        <v>1908</v>
      </c>
      <c r="B3009" s="2">
        <v>43784</v>
      </c>
      <c r="C3009" s="1" t="s">
        <v>3791</v>
      </c>
      <c r="D3009" s="3">
        <v>20</v>
      </c>
      <c r="E3009" s="3">
        <v>48.1</v>
      </c>
      <c r="F3009" s="4">
        <v>40.08</v>
      </c>
      <c r="G3009" s="1">
        <v>2019</v>
      </c>
      <c r="H3009" s="1">
        <v>11</v>
      </c>
      <c r="I3009" s="1" t="s">
        <v>134</v>
      </c>
      <c r="J3009" s="1" t="s">
        <v>144</v>
      </c>
      <c r="K3009" s="1" t="s">
        <v>20</v>
      </c>
      <c r="L3009" s="1" t="s">
        <v>135</v>
      </c>
      <c r="M3009" s="1" t="s">
        <v>145</v>
      </c>
    </row>
    <row r="3010" spans="1:15" x14ac:dyDescent="0.25">
      <c r="A3010" s="1" t="s">
        <v>3792</v>
      </c>
      <c r="B3010" s="2">
        <v>43784</v>
      </c>
      <c r="C3010" s="1" t="s">
        <v>3793</v>
      </c>
      <c r="E3010" s="3">
        <v>522</v>
      </c>
      <c r="F3010" s="4">
        <v>522</v>
      </c>
      <c r="G3010" s="1">
        <v>2019</v>
      </c>
      <c r="H3010" s="1">
        <v>11</v>
      </c>
      <c r="I3010" s="1" t="s">
        <v>40</v>
      </c>
      <c r="J3010" s="1" t="s">
        <v>177</v>
      </c>
      <c r="K3010" s="1" t="s">
        <v>20</v>
      </c>
      <c r="L3010" s="1" t="s">
        <v>42</v>
      </c>
      <c r="M3010" s="1" t="s">
        <v>178</v>
      </c>
    </row>
    <row r="3011" spans="1:15" x14ac:dyDescent="0.25">
      <c r="A3011" s="1" t="s">
        <v>3794</v>
      </c>
      <c r="B3011" s="2">
        <v>43784</v>
      </c>
      <c r="C3011" s="1" t="s">
        <v>3795</v>
      </c>
      <c r="E3011" s="3">
        <v>190.72</v>
      </c>
      <c r="F3011" s="4">
        <v>190.72</v>
      </c>
      <c r="G3011" s="1">
        <v>2019</v>
      </c>
      <c r="H3011" s="1">
        <v>11</v>
      </c>
      <c r="I3011" s="1" t="s">
        <v>704</v>
      </c>
      <c r="J3011" s="1" t="s">
        <v>35</v>
      </c>
      <c r="K3011" s="1" t="s">
        <v>20</v>
      </c>
      <c r="L3011" s="1" t="s">
        <v>705</v>
      </c>
      <c r="M3011" s="1" t="s">
        <v>37</v>
      </c>
      <c r="O3011">
        <f>F3011*400</f>
        <v>76288</v>
      </c>
    </row>
    <row r="3012" spans="1:15" x14ac:dyDescent="0.25">
      <c r="A3012" s="1" t="s">
        <v>3796</v>
      </c>
      <c r="B3012" s="2">
        <v>43784</v>
      </c>
      <c r="C3012" s="1" t="s">
        <v>3797</v>
      </c>
      <c r="E3012" s="3">
        <v>72</v>
      </c>
      <c r="F3012" s="4">
        <v>72</v>
      </c>
      <c r="G3012" s="1">
        <v>2019</v>
      </c>
      <c r="H3012" s="1">
        <v>11</v>
      </c>
      <c r="I3012" s="1" t="s">
        <v>30</v>
      </c>
      <c r="J3012" s="1" t="s">
        <v>3527</v>
      </c>
      <c r="K3012" s="1" t="s">
        <v>20</v>
      </c>
      <c r="L3012" s="1" t="s">
        <v>3528</v>
      </c>
      <c r="M3012" s="1" t="s">
        <v>37</v>
      </c>
      <c r="O3012">
        <f>F3012*293</f>
        <v>21096</v>
      </c>
    </row>
    <row r="3013" spans="1:15" x14ac:dyDescent="0.25">
      <c r="A3013" s="1" t="s">
        <v>1914</v>
      </c>
      <c r="B3013" s="2">
        <v>43784</v>
      </c>
      <c r="C3013" s="1" t="s">
        <v>7934</v>
      </c>
      <c r="E3013" s="3">
        <v>876</v>
      </c>
      <c r="F3013" s="4">
        <v>876</v>
      </c>
      <c r="G3013" s="1">
        <v>2019</v>
      </c>
      <c r="H3013" s="1">
        <v>11</v>
      </c>
      <c r="I3013" s="1" t="s">
        <v>474</v>
      </c>
      <c r="J3013" s="1" t="s">
        <v>19</v>
      </c>
      <c r="K3013" s="1" t="s">
        <v>20</v>
      </c>
      <c r="L3013" s="1" t="s">
        <v>475</v>
      </c>
      <c r="M3013" s="1" t="s">
        <v>22</v>
      </c>
      <c r="O3013">
        <f>F3013*293</f>
        <v>256668</v>
      </c>
    </row>
    <row r="3014" spans="1:15" x14ac:dyDescent="0.25">
      <c r="A3014" s="1" t="s">
        <v>3798</v>
      </c>
      <c r="B3014" s="2">
        <v>43784</v>
      </c>
      <c r="C3014" s="1" t="s">
        <v>85</v>
      </c>
      <c r="E3014" s="3">
        <v>199.84</v>
      </c>
      <c r="F3014" s="4">
        <v>199.84</v>
      </c>
      <c r="G3014" s="1">
        <v>2019</v>
      </c>
      <c r="H3014" s="1">
        <v>11</v>
      </c>
      <c r="I3014" s="1" t="s">
        <v>86</v>
      </c>
      <c r="J3014" s="1" t="s">
        <v>41</v>
      </c>
      <c r="K3014" s="1" t="s">
        <v>20</v>
      </c>
      <c r="L3014" s="1" t="s">
        <v>87</v>
      </c>
      <c r="M3014" s="1" t="s">
        <v>43</v>
      </c>
      <c r="O3014">
        <f t="shared" ref="O3014:O3029" si="47">F3014/1.26</f>
        <v>158.60317460317461</v>
      </c>
    </row>
    <row r="3015" spans="1:15" x14ac:dyDescent="0.25">
      <c r="A3015" s="1" t="s">
        <v>3798</v>
      </c>
      <c r="B3015" s="2">
        <v>43784</v>
      </c>
      <c r="C3015" s="1" t="s">
        <v>85</v>
      </c>
      <c r="E3015" s="3">
        <v>152.02000000000001</v>
      </c>
      <c r="F3015" s="4">
        <v>152.02000000000001</v>
      </c>
      <c r="G3015" s="1">
        <v>2019</v>
      </c>
      <c r="H3015" s="1">
        <v>11</v>
      </c>
      <c r="I3015" s="1" t="s">
        <v>86</v>
      </c>
      <c r="J3015" s="1" t="s">
        <v>41</v>
      </c>
      <c r="K3015" s="1" t="s">
        <v>20</v>
      </c>
      <c r="L3015" s="1" t="s">
        <v>87</v>
      </c>
      <c r="M3015" s="1" t="s">
        <v>43</v>
      </c>
      <c r="O3015">
        <f t="shared" si="47"/>
        <v>120.65079365079366</v>
      </c>
    </row>
    <row r="3016" spans="1:15" x14ac:dyDescent="0.25">
      <c r="A3016" s="1" t="s">
        <v>3799</v>
      </c>
      <c r="B3016" s="2">
        <v>43784</v>
      </c>
      <c r="C3016" s="1" t="s">
        <v>85</v>
      </c>
      <c r="E3016" s="3">
        <v>117.49</v>
      </c>
      <c r="F3016" s="4">
        <v>117.49</v>
      </c>
      <c r="G3016" s="1">
        <v>2019</v>
      </c>
      <c r="H3016" s="1">
        <v>11</v>
      </c>
      <c r="I3016" s="1" t="s">
        <v>40</v>
      </c>
      <c r="J3016" s="1" t="s">
        <v>41</v>
      </c>
      <c r="K3016" s="1" t="s">
        <v>20</v>
      </c>
      <c r="L3016" s="1" t="s">
        <v>42</v>
      </c>
      <c r="M3016" s="1" t="s">
        <v>43</v>
      </c>
      <c r="O3016">
        <f t="shared" si="47"/>
        <v>93.246031746031747</v>
      </c>
    </row>
    <row r="3017" spans="1:15" x14ac:dyDescent="0.25">
      <c r="A3017" s="1" t="s">
        <v>3798</v>
      </c>
      <c r="B3017" s="2">
        <v>43784</v>
      </c>
      <c r="C3017" s="1" t="s">
        <v>85</v>
      </c>
      <c r="E3017" s="3">
        <v>112.88</v>
      </c>
      <c r="F3017" s="4">
        <v>112.88</v>
      </c>
      <c r="G3017" s="1">
        <v>2019</v>
      </c>
      <c r="H3017" s="1">
        <v>11</v>
      </c>
      <c r="I3017" s="1" t="s">
        <v>86</v>
      </c>
      <c r="J3017" s="1" t="s">
        <v>41</v>
      </c>
      <c r="K3017" s="1" t="s">
        <v>20</v>
      </c>
      <c r="L3017" s="1" t="s">
        <v>87</v>
      </c>
      <c r="M3017" s="1" t="s">
        <v>43</v>
      </c>
      <c r="O3017">
        <f t="shared" si="47"/>
        <v>89.587301587301582</v>
      </c>
    </row>
    <row r="3018" spans="1:15" x14ac:dyDescent="0.25">
      <c r="A3018" s="1" t="s">
        <v>3798</v>
      </c>
      <c r="B3018" s="2">
        <v>43784</v>
      </c>
      <c r="C3018" s="1" t="s">
        <v>85</v>
      </c>
      <c r="E3018" s="3">
        <v>105</v>
      </c>
      <c r="F3018" s="4">
        <v>105</v>
      </c>
      <c r="G3018" s="1">
        <v>2019</v>
      </c>
      <c r="H3018" s="1">
        <v>11</v>
      </c>
      <c r="I3018" s="1" t="s">
        <v>86</v>
      </c>
      <c r="J3018" s="1" t="s">
        <v>41</v>
      </c>
      <c r="K3018" s="1" t="s">
        <v>20</v>
      </c>
      <c r="L3018" s="1" t="s">
        <v>87</v>
      </c>
      <c r="M3018" s="1" t="s">
        <v>43</v>
      </c>
      <c r="O3018">
        <f t="shared" si="47"/>
        <v>83.333333333333329</v>
      </c>
    </row>
    <row r="3019" spans="1:15" x14ac:dyDescent="0.25">
      <c r="A3019" s="1" t="s">
        <v>3798</v>
      </c>
      <c r="B3019" s="2">
        <v>43784</v>
      </c>
      <c r="C3019" s="1" t="s">
        <v>85</v>
      </c>
      <c r="E3019" s="3">
        <v>98.98</v>
      </c>
      <c r="F3019" s="4">
        <v>98.98</v>
      </c>
      <c r="G3019" s="1">
        <v>2019</v>
      </c>
      <c r="H3019" s="1">
        <v>11</v>
      </c>
      <c r="I3019" s="1" t="s">
        <v>86</v>
      </c>
      <c r="J3019" s="1" t="s">
        <v>41</v>
      </c>
      <c r="K3019" s="1" t="s">
        <v>20</v>
      </c>
      <c r="L3019" s="1" t="s">
        <v>87</v>
      </c>
      <c r="M3019" s="1" t="s">
        <v>43</v>
      </c>
      <c r="O3019">
        <f t="shared" si="47"/>
        <v>78.555555555555557</v>
      </c>
    </row>
    <row r="3020" spans="1:15" x14ac:dyDescent="0.25">
      <c r="A3020" s="1" t="s">
        <v>3798</v>
      </c>
      <c r="B3020" s="2">
        <v>43784</v>
      </c>
      <c r="C3020" s="1" t="s">
        <v>85</v>
      </c>
      <c r="E3020" s="3">
        <v>97</v>
      </c>
      <c r="F3020" s="4">
        <v>97</v>
      </c>
      <c r="G3020" s="1">
        <v>2019</v>
      </c>
      <c r="H3020" s="1">
        <v>11</v>
      </c>
      <c r="I3020" s="1" t="s">
        <v>86</v>
      </c>
      <c r="J3020" s="1" t="s">
        <v>41</v>
      </c>
      <c r="K3020" s="1" t="s">
        <v>20</v>
      </c>
      <c r="L3020" s="1" t="s">
        <v>87</v>
      </c>
      <c r="M3020" s="1" t="s">
        <v>43</v>
      </c>
      <c r="O3020">
        <f t="shared" si="47"/>
        <v>76.984126984126988</v>
      </c>
    </row>
    <row r="3021" spans="1:15" x14ac:dyDescent="0.25">
      <c r="A3021" s="1" t="s">
        <v>1906</v>
      </c>
      <c r="B3021" s="2">
        <v>43784</v>
      </c>
      <c r="C3021" s="1" t="s">
        <v>85</v>
      </c>
      <c r="E3021" s="3">
        <v>86.73</v>
      </c>
      <c r="F3021" s="4">
        <v>86.73</v>
      </c>
      <c r="G3021" s="1">
        <v>2019</v>
      </c>
      <c r="H3021" s="1">
        <v>11</v>
      </c>
      <c r="I3021" s="1" t="s">
        <v>40</v>
      </c>
      <c r="J3021" s="1" t="s">
        <v>41</v>
      </c>
      <c r="K3021" s="1" t="s">
        <v>20</v>
      </c>
      <c r="L3021" s="1" t="s">
        <v>42</v>
      </c>
      <c r="M3021" s="1" t="s">
        <v>43</v>
      </c>
      <c r="O3021">
        <f t="shared" si="47"/>
        <v>68.833333333333343</v>
      </c>
    </row>
    <row r="3022" spans="1:15" x14ac:dyDescent="0.25">
      <c r="A3022" s="1" t="s">
        <v>3798</v>
      </c>
      <c r="B3022" s="2">
        <v>43784</v>
      </c>
      <c r="C3022" s="1" t="s">
        <v>85</v>
      </c>
      <c r="E3022" s="3">
        <v>72.459999999999994</v>
      </c>
      <c r="F3022" s="4">
        <v>72.459999999999994</v>
      </c>
      <c r="G3022" s="1">
        <v>2019</v>
      </c>
      <c r="H3022" s="1">
        <v>11</v>
      </c>
      <c r="I3022" s="1" t="s">
        <v>86</v>
      </c>
      <c r="J3022" s="1" t="s">
        <v>41</v>
      </c>
      <c r="K3022" s="1" t="s">
        <v>20</v>
      </c>
      <c r="L3022" s="1" t="s">
        <v>87</v>
      </c>
      <c r="M3022" s="1" t="s">
        <v>43</v>
      </c>
      <c r="O3022">
        <f t="shared" si="47"/>
        <v>57.507936507936499</v>
      </c>
    </row>
    <row r="3023" spans="1:15" x14ac:dyDescent="0.25">
      <c r="A3023" s="1" t="s">
        <v>3798</v>
      </c>
      <c r="B3023" s="2">
        <v>43784</v>
      </c>
      <c r="C3023" s="1" t="s">
        <v>85</v>
      </c>
      <c r="D3023" s="3">
        <v>20</v>
      </c>
      <c r="E3023" s="3">
        <v>84.3</v>
      </c>
      <c r="F3023" s="4">
        <v>70.25</v>
      </c>
      <c r="G3023" s="1">
        <v>2019</v>
      </c>
      <c r="H3023" s="1">
        <v>11</v>
      </c>
      <c r="I3023" s="1" t="s">
        <v>34</v>
      </c>
      <c r="J3023" s="1" t="s">
        <v>41</v>
      </c>
      <c r="K3023" s="1" t="s">
        <v>20</v>
      </c>
      <c r="L3023" s="1" t="s">
        <v>36</v>
      </c>
      <c r="M3023" s="1" t="s">
        <v>43</v>
      </c>
      <c r="O3023">
        <f t="shared" si="47"/>
        <v>55.753968253968253</v>
      </c>
    </row>
    <row r="3024" spans="1:15" x14ac:dyDescent="0.25">
      <c r="A3024" s="1" t="s">
        <v>3800</v>
      </c>
      <c r="B3024" s="2">
        <v>43784</v>
      </c>
      <c r="C3024" s="1" t="s">
        <v>85</v>
      </c>
      <c r="E3024" s="3">
        <v>68.16</v>
      </c>
      <c r="F3024" s="4">
        <v>68.16</v>
      </c>
      <c r="G3024" s="1">
        <v>2019</v>
      </c>
      <c r="H3024" s="1">
        <v>11</v>
      </c>
      <c r="I3024" s="1" t="s">
        <v>40</v>
      </c>
      <c r="J3024" s="1" t="s">
        <v>41</v>
      </c>
      <c r="K3024" s="1" t="s">
        <v>20</v>
      </c>
      <c r="L3024" s="1" t="s">
        <v>42</v>
      </c>
      <c r="M3024" s="1" t="s">
        <v>43</v>
      </c>
      <c r="O3024">
        <f t="shared" si="47"/>
        <v>54.095238095238095</v>
      </c>
    </row>
    <row r="3025" spans="1:15" x14ac:dyDescent="0.25">
      <c r="A3025" s="1" t="s">
        <v>3798</v>
      </c>
      <c r="B3025" s="2">
        <v>43784</v>
      </c>
      <c r="C3025" s="1" t="s">
        <v>85</v>
      </c>
      <c r="D3025" s="3">
        <v>20</v>
      </c>
      <c r="E3025" s="3">
        <v>80.45</v>
      </c>
      <c r="F3025" s="4">
        <v>67.040000000000006</v>
      </c>
      <c r="G3025" s="1">
        <v>2019</v>
      </c>
      <c r="H3025" s="1">
        <v>11</v>
      </c>
      <c r="I3025" s="1" t="s">
        <v>56</v>
      </c>
      <c r="J3025" s="1" t="s">
        <v>41</v>
      </c>
      <c r="K3025" s="1" t="s">
        <v>20</v>
      </c>
      <c r="L3025" s="1" t="s">
        <v>57</v>
      </c>
      <c r="M3025" s="1" t="s">
        <v>43</v>
      </c>
      <c r="O3025">
        <f t="shared" si="47"/>
        <v>53.206349206349209</v>
      </c>
    </row>
    <row r="3026" spans="1:15" x14ac:dyDescent="0.25">
      <c r="A3026" s="1" t="s">
        <v>1902</v>
      </c>
      <c r="B3026" s="2">
        <v>43784</v>
      </c>
      <c r="C3026" s="1" t="s">
        <v>85</v>
      </c>
      <c r="E3026" s="3">
        <v>62.12</v>
      </c>
      <c r="F3026" s="4">
        <v>62.12</v>
      </c>
      <c r="G3026" s="1">
        <v>2019</v>
      </c>
      <c r="H3026" s="1">
        <v>11</v>
      </c>
      <c r="I3026" s="1" t="s">
        <v>40</v>
      </c>
      <c r="J3026" s="1" t="s">
        <v>41</v>
      </c>
      <c r="K3026" s="1" t="s">
        <v>20</v>
      </c>
      <c r="L3026" s="1" t="s">
        <v>42</v>
      </c>
      <c r="M3026" s="1" t="s">
        <v>43</v>
      </c>
      <c r="O3026">
        <f t="shared" si="47"/>
        <v>49.301587301587297</v>
      </c>
    </row>
    <row r="3027" spans="1:15" x14ac:dyDescent="0.25">
      <c r="A3027" s="1" t="s">
        <v>3798</v>
      </c>
      <c r="B3027" s="2">
        <v>43784</v>
      </c>
      <c r="C3027" s="1" t="s">
        <v>85</v>
      </c>
      <c r="D3027" s="3">
        <v>20</v>
      </c>
      <c r="E3027" s="3">
        <v>67.510000000000005</v>
      </c>
      <c r="F3027" s="4">
        <v>56.26</v>
      </c>
      <c r="G3027" s="1">
        <v>2019</v>
      </c>
      <c r="H3027" s="1">
        <v>11</v>
      </c>
      <c r="I3027" s="1" t="s">
        <v>34</v>
      </c>
      <c r="J3027" s="1" t="s">
        <v>41</v>
      </c>
      <c r="K3027" s="1" t="s">
        <v>20</v>
      </c>
      <c r="L3027" s="1" t="s">
        <v>36</v>
      </c>
      <c r="M3027" s="1" t="s">
        <v>43</v>
      </c>
      <c r="O3027">
        <f t="shared" si="47"/>
        <v>44.650793650793652</v>
      </c>
    </row>
    <row r="3028" spans="1:15" x14ac:dyDescent="0.25">
      <c r="A3028" s="1" t="s">
        <v>3799</v>
      </c>
      <c r="B3028" s="2">
        <v>43784</v>
      </c>
      <c r="C3028" s="1" t="s">
        <v>85</v>
      </c>
      <c r="E3028" s="3">
        <v>30.71</v>
      </c>
      <c r="F3028" s="4">
        <v>30.71</v>
      </c>
      <c r="G3028" s="1">
        <v>2019</v>
      </c>
      <c r="H3028" s="1">
        <v>11</v>
      </c>
      <c r="I3028" s="1" t="s">
        <v>40</v>
      </c>
      <c r="J3028" s="1" t="s">
        <v>41</v>
      </c>
      <c r="K3028" s="1" t="s">
        <v>20</v>
      </c>
      <c r="L3028" s="1" t="s">
        <v>42</v>
      </c>
      <c r="M3028" s="1" t="s">
        <v>43</v>
      </c>
      <c r="O3028">
        <f t="shared" si="47"/>
        <v>24.373015873015873</v>
      </c>
    </row>
    <row r="3029" spans="1:15" x14ac:dyDescent="0.25">
      <c r="A3029" s="1" t="s">
        <v>3798</v>
      </c>
      <c r="B3029" s="2">
        <v>43784</v>
      </c>
      <c r="C3029" s="1" t="s">
        <v>85</v>
      </c>
      <c r="E3029" s="3">
        <v>27.18</v>
      </c>
      <c r="F3029" s="4">
        <v>27.18</v>
      </c>
      <c r="G3029" s="1">
        <v>2019</v>
      </c>
      <c r="H3029" s="1">
        <v>11</v>
      </c>
      <c r="I3029" s="1" t="s">
        <v>86</v>
      </c>
      <c r="J3029" s="1" t="s">
        <v>41</v>
      </c>
      <c r="K3029" s="1" t="s">
        <v>20</v>
      </c>
      <c r="L3029" s="1" t="s">
        <v>87</v>
      </c>
      <c r="M3029" s="1" t="s">
        <v>43</v>
      </c>
      <c r="O3029">
        <f t="shared" si="47"/>
        <v>21.571428571428569</v>
      </c>
    </row>
    <row r="3030" spans="1:15" x14ac:dyDescent="0.25">
      <c r="A3030" s="1" t="s">
        <v>3801</v>
      </c>
      <c r="B3030" s="2">
        <v>43784</v>
      </c>
      <c r="C3030" s="1" t="s">
        <v>3802</v>
      </c>
      <c r="E3030" s="3">
        <v>118.23</v>
      </c>
      <c r="F3030" s="4">
        <v>118.23</v>
      </c>
      <c r="G3030" s="1">
        <v>2019</v>
      </c>
      <c r="H3030" s="1">
        <v>11</v>
      </c>
      <c r="I3030" s="1" t="s">
        <v>30</v>
      </c>
      <c r="J3030" s="1" t="s">
        <v>25</v>
      </c>
      <c r="K3030" s="1" t="s">
        <v>20</v>
      </c>
      <c r="L3030" s="1" t="s">
        <v>31</v>
      </c>
      <c r="M3030" s="1" t="s">
        <v>27</v>
      </c>
    </row>
    <row r="3031" spans="1:15" x14ac:dyDescent="0.25">
      <c r="A3031" s="1" t="s">
        <v>3803</v>
      </c>
      <c r="B3031" s="2">
        <v>43784</v>
      </c>
      <c r="C3031" s="1" t="s">
        <v>3804</v>
      </c>
      <c r="E3031" s="3">
        <v>302.68</v>
      </c>
      <c r="F3031" s="4">
        <v>302.68</v>
      </c>
      <c r="G3031" s="1">
        <v>2019</v>
      </c>
      <c r="H3031" s="1">
        <v>11</v>
      </c>
      <c r="I3031" s="1" t="s">
        <v>86</v>
      </c>
      <c r="J3031" s="1" t="s">
        <v>378</v>
      </c>
      <c r="K3031" s="1" t="s">
        <v>20</v>
      </c>
      <c r="L3031" s="1" t="s">
        <v>87</v>
      </c>
      <c r="M3031" s="1" t="s">
        <v>379</v>
      </c>
    </row>
    <row r="3032" spans="1:15" x14ac:dyDescent="0.25">
      <c r="A3032" s="1" t="s">
        <v>3805</v>
      </c>
      <c r="B3032" s="2">
        <v>43784</v>
      </c>
      <c r="C3032" s="1" t="s">
        <v>907</v>
      </c>
      <c r="D3032" s="3">
        <v>20</v>
      </c>
      <c r="E3032" s="3">
        <v>15.98</v>
      </c>
      <c r="F3032" s="4">
        <v>13.32</v>
      </c>
      <c r="G3032" s="1">
        <v>2019</v>
      </c>
      <c r="H3032" s="1">
        <v>11</v>
      </c>
      <c r="I3032" s="1" t="s">
        <v>70</v>
      </c>
      <c r="J3032" s="1" t="s">
        <v>35</v>
      </c>
      <c r="K3032" s="1" t="s">
        <v>20</v>
      </c>
      <c r="L3032" s="1" t="s">
        <v>71</v>
      </c>
      <c r="M3032" s="1" t="s">
        <v>37</v>
      </c>
    </row>
    <row r="3033" spans="1:15" x14ac:dyDescent="0.25">
      <c r="A3033" s="1" t="s">
        <v>3806</v>
      </c>
      <c r="B3033" s="2">
        <v>43784</v>
      </c>
      <c r="C3033" s="1" t="s">
        <v>3807</v>
      </c>
      <c r="E3033" s="3">
        <v>66.099999999999994</v>
      </c>
      <c r="F3033" s="4">
        <v>66.099999999999994</v>
      </c>
      <c r="G3033" s="1">
        <v>2019</v>
      </c>
      <c r="H3033" s="1">
        <v>11</v>
      </c>
      <c r="I3033" s="1" t="s">
        <v>86</v>
      </c>
      <c r="J3033" s="1" t="s">
        <v>35</v>
      </c>
      <c r="K3033" s="1" t="s">
        <v>20</v>
      </c>
      <c r="L3033" s="1" t="s">
        <v>87</v>
      </c>
      <c r="M3033" s="1" t="s">
        <v>37</v>
      </c>
    </row>
    <row r="3034" spans="1:15" x14ac:dyDescent="0.25">
      <c r="A3034" s="1" t="s">
        <v>1919</v>
      </c>
      <c r="B3034" s="2">
        <v>43784</v>
      </c>
      <c r="C3034" s="1" t="s">
        <v>3808</v>
      </c>
      <c r="E3034" s="3">
        <v>50.45</v>
      </c>
      <c r="F3034" s="4">
        <v>50.45</v>
      </c>
      <c r="G3034" s="1">
        <v>2019</v>
      </c>
      <c r="H3034" s="1">
        <v>11</v>
      </c>
      <c r="I3034" s="1" t="s">
        <v>40</v>
      </c>
      <c r="J3034" s="1" t="s">
        <v>35</v>
      </c>
      <c r="K3034" s="1" t="s">
        <v>20</v>
      </c>
      <c r="L3034" s="1" t="s">
        <v>42</v>
      </c>
      <c r="M3034" s="1" t="s">
        <v>37</v>
      </c>
      <c r="O3034">
        <f>F3034*12.5</f>
        <v>630.625</v>
      </c>
    </row>
    <row r="3035" spans="1:15" x14ac:dyDescent="0.25">
      <c r="A3035" s="1" t="s">
        <v>3809</v>
      </c>
      <c r="B3035" s="2">
        <v>43784</v>
      </c>
      <c r="C3035" s="1" t="s">
        <v>3810</v>
      </c>
      <c r="E3035" s="3">
        <v>18.989999999999998</v>
      </c>
      <c r="F3035" s="4">
        <v>18.989999999999998</v>
      </c>
      <c r="G3035" s="1">
        <v>2019</v>
      </c>
      <c r="H3035" s="1">
        <v>11</v>
      </c>
      <c r="I3035" s="1" t="s">
        <v>704</v>
      </c>
      <c r="J3035" s="1" t="s">
        <v>35</v>
      </c>
      <c r="K3035" s="1" t="s">
        <v>20</v>
      </c>
      <c r="L3035" s="1" t="s">
        <v>705</v>
      </c>
      <c r="M3035" s="1" t="s">
        <v>37</v>
      </c>
    </row>
    <row r="3036" spans="1:15" x14ac:dyDescent="0.25">
      <c r="A3036" s="1" t="s">
        <v>3811</v>
      </c>
      <c r="B3036" s="2">
        <v>43784</v>
      </c>
      <c r="C3036" s="1" t="s">
        <v>3812</v>
      </c>
      <c r="E3036" s="3">
        <v>624.77</v>
      </c>
      <c r="F3036" s="4">
        <v>624.77</v>
      </c>
      <c r="G3036" s="1">
        <v>2019</v>
      </c>
      <c r="H3036" s="1">
        <v>11</v>
      </c>
      <c r="I3036" s="1" t="s">
        <v>704</v>
      </c>
      <c r="J3036" s="1" t="s">
        <v>35</v>
      </c>
      <c r="K3036" s="1" t="s">
        <v>20</v>
      </c>
      <c r="L3036" s="1" t="s">
        <v>705</v>
      </c>
      <c r="M3036" s="1" t="s">
        <v>37</v>
      </c>
      <c r="O3036">
        <f>F3036*400</f>
        <v>249908</v>
      </c>
    </row>
    <row r="3037" spans="1:15" x14ac:dyDescent="0.25">
      <c r="A3037" s="1" t="s">
        <v>3813</v>
      </c>
      <c r="B3037" s="2">
        <v>43784</v>
      </c>
      <c r="C3037" s="1" t="s">
        <v>3814</v>
      </c>
      <c r="E3037" s="3">
        <v>19.239999999999998</v>
      </c>
      <c r="F3037" s="4">
        <v>19.239999999999998</v>
      </c>
      <c r="G3037" s="1">
        <v>2019</v>
      </c>
      <c r="H3037" s="1">
        <v>11</v>
      </c>
      <c r="I3037" s="1" t="s">
        <v>86</v>
      </c>
      <c r="J3037" s="1" t="s">
        <v>35</v>
      </c>
      <c r="K3037" s="1" t="s">
        <v>20</v>
      </c>
      <c r="L3037" s="1" t="s">
        <v>87</v>
      </c>
      <c r="M3037" s="1" t="s">
        <v>37</v>
      </c>
    </row>
    <row r="3038" spans="1:15" x14ac:dyDescent="0.25">
      <c r="A3038" s="1" t="s">
        <v>3815</v>
      </c>
      <c r="B3038" s="2">
        <v>43784</v>
      </c>
      <c r="C3038" s="1" t="s">
        <v>3816</v>
      </c>
      <c r="D3038" s="3">
        <v>20</v>
      </c>
      <c r="E3038" s="3">
        <v>414.15</v>
      </c>
      <c r="F3038" s="4">
        <v>345.12</v>
      </c>
      <c r="G3038" s="1">
        <v>2019</v>
      </c>
      <c r="H3038" s="1">
        <v>11</v>
      </c>
      <c r="I3038" s="1" t="s">
        <v>34</v>
      </c>
      <c r="J3038" s="1" t="s">
        <v>237</v>
      </c>
      <c r="K3038" s="1" t="s">
        <v>20</v>
      </c>
      <c r="L3038" s="1" t="s">
        <v>36</v>
      </c>
      <c r="M3038" s="1" t="s">
        <v>238</v>
      </c>
      <c r="O3038" s="1">
        <f>F3038*23</f>
        <v>7937.76</v>
      </c>
    </row>
    <row r="3039" spans="1:15" x14ac:dyDescent="0.25">
      <c r="A3039" s="1" t="s">
        <v>3813</v>
      </c>
      <c r="B3039" s="2">
        <v>43784</v>
      </c>
      <c r="C3039" s="1" t="s">
        <v>3817</v>
      </c>
      <c r="E3039" s="3">
        <v>11.6</v>
      </c>
      <c r="F3039" s="4">
        <v>11.6</v>
      </c>
      <c r="G3039" s="1">
        <v>2019</v>
      </c>
      <c r="H3039" s="1">
        <v>11</v>
      </c>
      <c r="I3039" s="1" t="s">
        <v>704</v>
      </c>
      <c r="J3039" s="1" t="s">
        <v>35</v>
      </c>
      <c r="K3039" s="1" t="s">
        <v>20</v>
      </c>
      <c r="L3039" s="1" t="s">
        <v>705</v>
      </c>
      <c r="M3039" s="1" t="s">
        <v>37</v>
      </c>
    </row>
    <row r="3040" spans="1:15" x14ac:dyDescent="0.25">
      <c r="A3040" s="1" t="s">
        <v>3805</v>
      </c>
      <c r="B3040" s="2">
        <v>43784</v>
      </c>
      <c r="C3040" s="1" t="s">
        <v>3818</v>
      </c>
      <c r="D3040" s="3">
        <v>20</v>
      </c>
      <c r="E3040" s="3">
        <v>51.36</v>
      </c>
      <c r="F3040" s="4">
        <v>42.8</v>
      </c>
      <c r="G3040" s="1">
        <v>2019</v>
      </c>
      <c r="H3040" s="1">
        <v>11</v>
      </c>
      <c r="I3040" s="1" t="s">
        <v>70</v>
      </c>
      <c r="J3040" s="1" t="s">
        <v>369</v>
      </c>
      <c r="K3040" s="1" t="s">
        <v>20</v>
      </c>
      <c r="L3040" s="1" t="s">
        <v>71</v>
      </c>
      <c r="M3040" s="1" t="s">
        <v>370</v>
      </c>
    </row>
    <row r="3041" spans="1:15" x14ac:dyDescent="0.25">
      <c r="A3041" s="1" t="s">
        <v>3819</v>
      </c>
      <c r="B3041" s="2">
        <v>43784</v>
      </c>
      <c r="C3041" s="1" t="s">
        <v>3820</v>
      </c>
      <c r="E3041" s="3">
        <v>50</v>
      </c>
      <c r="F3041" s="4">
        <v>50</v>
      </c>
      <c r="G3041" s="1">
        <v>2019</v>
      </c>
      <c r="H3041" s="1">
        <v>11</v>
      </c>
      <c r="I3041" s="1" t="s">
        <v>219</v>
      </c>
      <c r="J3041" s="1" t="s">
        <v>35</v>
      </c>
      <c r="K3041" s="1" t="s">
        <v>20</v>
      </c>
      <c r="L3041" s="1" t="s">
        <v>220</v>
      </c>
      <c r="M3041" s="1" t="s">
        <v>37</v>
      </c>
    </row>
    <row r="3042" spans="1:15" x14ac:dyDescent="0.25">
      <c r="A3042" s="1" t="s">
        <v>3819</v>
      </c>
      <c r="B3042" s="2">
        <v>43784</v>
      </c>
      <c r="C3042" s="1" t="s">
        <v>3820</v>
      </c>
      <c r="E3042" s="3">
        <v>50</v>
      </c>
      <c r="F3042" s="4">
        <v>50</v>
      </c>
      <c r="G3042" s="1">
        <v>2019</v>
      </c>
      <c r="H3042" s="1">
        <v>11</v>
      </c>
      <c r="I3042" s="1" t="s">
        <v>219</v>
      </c>
      <c r="J3042" s="1" t="s">
        <v>35</v>
      </c>
      <c r="K3042" s="1" t="s">
        <v>20</v>
      </c>
      <c r="L3042" s="1" t="s">
        <v>220</v>
      </c>
      <c r="M3042" s="1" t="s">
        <v>37</v>
      </c>
    </row>
    <row r="3043" spans="1:15" x14ac:dyDescent="0.25">
      <c r="A3043" s="1" t="s">
        <v>1904</v>
      </c>
      <c r="B3043" s="2">
        <v>43784</v>
      </c>
      <c r="C3043" s="1" t="s">
        <v>59</v>
      </c>
      <c r="E3043" s="3">
        <v>73.38</v>
      </c>
      <c r="F3043" s="4">
        <v>73.38</v>
      </c>
      <c r="G3043" s="1">
        <v>2019</v>
      </c>
      <c r="H3043" s="1">
        <v>11</v>
      </c>
      <c r="I3043" s="1" t="s">
        <v>40</v>
      </c>
      <c r="J3043" s="1" t="s">
        <v>41</v>
      </c>
      <c r="K3043" s="1" t="s">
        <v>20</v>
      </c>
      <c r="L3043" s="1" t="s">
        <v>42</v>
      </c>
      <c r="M3043" s="1" t="s">
        <v>43</v>
      </c>
    </row>
    <row r="3044" spans="1:15" x14ac:dyDescent="0.25">
      <c r="A3044" s="1" t="s">
        <v>1910</v>
      </c>
      <c r="B3044" s="2">
        <v>43784</v>
      </c>
      <c r="C3044" s="1" t="s">
        <v>62</v>
      </c>
      <c r="E3044" s="3">
        <v>145.46</v>
      </c>
      <c r="F3044" s="4">
        <v>145.46</v>
      </c>
      <c r="G3044" s="1">
        <v>2019</v>
      </c>
      <c r="H3044" s="1">
        <v>11</v>
      </c>
      <c r="I3044" s="1" t="s">
        <v>40</v>
      </c>
      <c r="J3044" s="1" t="s">
        <v>41</v>
      </c>
      <c r="K3044" s="1" t="s">
        <v>20</v>
      </c>
      <c r="L3044" s="1" t="s">
        <v>42</v>
      </c>
      <c r="M3044" s="1" t="s">
        <v>43</v>
      </c>
      <c r="O3044">
        <f>F3044/1.26</f>
        <v>115.44444444444444</v>
      </c>
    </row>
    <row r="3045" spans="1:15" x14ac:dyDescent="0.25">
      <c r="A3045" s="1" t="s">
        <v>3821</v>
      </c>
      <c r="B3045" s="2">
        <v>43784</v>
      </c>
      <c r="C3045" s="1" t="s">
        <v>62</v>
      </c>
      <c r="E3045" s="3">
        <v>137.93</v>
      </c>
      <c r="F3045" s="4">
        <v>137.93</v>
      </c>
      <c r="G3045" s="1">
        <v>2019</v>
      </c>
      <c r="H3045" s="1">
        <v>11</v>
      </c>
      <c r="I3045" s="1" t="s">
        <v>40</v>
      </c>
      <c r="J3045" s="1" t="s">
        <v>41</v>
      </c>
      <c r="K3045" s="1" t="s">
        <v>20</v>
      </c>
      <c r="L3045" s="1" t="s">
        <v>42</v>
      </c>
      <c r="M3045" s="1" t="s">
        <v>43</v>
      </c>
      <c r="O3045">
        <f>F3045/1.26</f>
        <v>109.46825396825398</v>
      </c>
    </row>
    <row r="3046" spans="1:15" x14ac:dyDescent="0.25">
      <c r="A3046" s="1" t="s">
        <v>3822</v>
      </c>
      <c r="B3046" s="2">
        <v>43784</v>
      </c>
      <c r="C3046" s="1" t="s">
        <v>3823</v>
      </c>
      <c r="E3046" s="3">
        <v>135.24</v>
      </c>
      <c r="F3046" s="4">
        <v>135.24</v>
      </c>
      <c r="G3046" s="1">
        <v>2019</v>
      </c>
      <c r="H3046" s="1">
        <v>11</v>
      </c>
      <c r="I3046" s="1" t="s">
        <v>86</v>
      </c>
      <c r="J3046" s="1" t="s">
        <v>35</v>
      </c>
      <c r="K3046" s="1" t="s">
        <v>20</v>
      </c>
      <c r="L3046" s="1" t="s">
        <v>87</v>
      </c>
      <c r="M3046" s="1" t="s">
        <v>37</v>
      </c>
    </row>
    <row r="3047" spans="1:15" x14ac:dyDescent="0.25">
      <c r="A3047" s="1" t="s">
        <v>3824</v>
      </c>
      <c r="B3047" s="2">
        <v>43784</v>
      </c>
      <c r="C3047" s="1" t="s">
        <v>523</v>
      </c>
      <c r="D3047" s="3">
        <v>20</v>
      </c>
      <c r="E3047" s="3">
        <v>187.2</v>
      </c>
      <c r="F3047" s="4">
        <v>156</v>
      </c>
      <c r="G3047" s="1">
        <v>2019</v>
      </c>
      <c r="H3047" s="1">
        <v>11</v>
      </c>
      <c r="I3047" s="1" t="s">
        <v>34</v>
      </c>
      <c r="J3047" s="1" t="s">
        <v>35</v>
      </c>
      <c r="K3047" s="1" t="s">
        <v>20</v>
      </c>
      <c r="L3047" s="1" t="s">
        <v>36</v>
      </c>
      <c r="M3047" s="1" t="s">
        <v>37</v>
      </c>
      <c r="O3047">
        <f>F3047*72.79120024</f>
        <v>11355.427237439999</v>
      </c>
    </row>
    <row r="3048" spans="1:15" x14ac:dyDescent="0.25">
      <c r="A3048" s="1" t="s">
        <v>3813</v>
      </c>
      <c r="B3048" s="2">
        <v>43784</v>
      </c>
      <c r="C3048" s="1" t="s">
        <v>3825</v>
      </c>
      <c r="D3048" s="3">
        <v>20</v>
      </c>
      <c r="E3048" s="3">
        <v>89.86</v>
      </c>
      <c r="F3048" s="4">
        <v>74.88</v>
      </c>
      <c r="G3048" s="1">
        <v>2019</v>
      </c>
      <c r="H3048" s="1">
        <v>11</v>
      </c>
      <c r="I3048" s="1" t="s">
        <v>70</v>
      </c>
      <c r="J3048" s="1" t="s">
        <v>35</v>
      </c>
      <c r="K3048" s="1" t="s">
        <v>20</v>
      </c>
      <c r="L3048" s="1" t="s">
        <v>71</v>
      </c>
      <c r="M3048" s="1" t="s">
        <v>37</v>
      </c>
    </row>
    <row r="3049" spans="1:15" x14ac:dyDescent="0.25">
      <c r="A3049" s="1" t="s">
        <v>3826</v>
      </c>
      <c r="B3049" s="2">
        <v>43789</v>
      </c>
      <c r="C3049" s="1" t="s">
        <v>1307</v>
      </c>
      <c r="E3049" s="3">
        <v>18.989999999999998</v>
      </c>
      <c r="F3049" s="4">
        <v>18.989999999999998</v>
      </c>
      <c r="G3049" s="1">
        <v>2019</v>
      </c>
      <c r="H3049" s="1">
        <v>11</v>
      </c>
      <c r="I3049" s="1" t="s">
        <v>138</v>
      </c>
      <c r="J3049" s="1" t="s">
        <v>35</v>
      </c>
      <c r="K3049" s="1" t="s">
        <v>20</v>
      </c>
      <c r="L3049" s="1" t="s">
        <v>139</v>
      </c>
      <c r="M3049" s="1" t="s">
        <v>37</v>
      </c>
      <c r="O3049">
        <f>F3049*52.63</f>
        <v>999.44369999999992</v>
      </c>
    </row>
    <row r="3050" spans="1:15" x14ac:dyDescent="0.25">
      <c r="A3050" s="1" t="s">
        <v>3827</v>
      </c>
      <c r="B3050" s="2">
        <v>43789</v>
      </c>
      <c r="C3050" s="1" t="s">
        <v>3828</v>
      </c>
      <c r="D3050" s="3">
        <v>20</v>
      </c>
      <c r="E3050" s="3">
        <v>4.29</v>
      </c>
      <c r="F3050" s="4">
        <v>3.57</v>
      </c>
      <c r="G3050" s="1">
        <v>2019</v>
      </c>
      <c r="H3050" s="1">
        <v>11</v>
      </c>
      <c r="I3050" s="1" t="s">
        <v>34</v>
      </c>
      <c r="J3050" s="1" t="s">
        <v>35</v>
      </c>
      <c r="K3050" s="1" t="s">
        <v>20</v>
      </c>
      <c r="L3050" s="1" t="s">
        <v>36</v>
      </c>
      <c r="M3050" s="1" t="s">
        <v>37</v>
      </c>
    </row>
    <row r="3051" spans="1:15" x14ac:dyDescent="0.25">
      <c r="A3051" s="1" t="s">
        <v>1941</v>
      </c>
      <c r="B3051" s="2">
        <v>43789</v>
      </c>
      <c r="C3051" s="1" t="s">
        <v>3829</v>
      </c>
      <c r="E3051" s="3">
        <v>19.95</v>
      </c>
      <c r="F3051" s="4">
        <v>19.95</v>
      </c>
      <c r="G3051" s="1">
        <v>2019</v>
      </c>
      <c r="H3051" s="1">
        <v>11</v>
      </c>
      <c r="I3051" s="1" t="s">
        <v>86</v>
      </c>
      <c r="J3051" s="1" t="s">
        <v>35</v>
      </c>
      <c r="K3051" s="1" t="s">
        <v>20</v>
      </c>
      <c r="L3051" s="1" t="s">
        <v>87</v>
      </c>
      <c r="M3051" s="1" t="s">
        <v>37</v>
      </c>
    </row>
    <row r="3052" spans="1:15" x14ac:dyDescent="0.25">
      <c r="A3052" s="1" t="s">
        <v>3830</v>
      </c>
      <c r="B3052" s="2">
        <v>43789</v>
      </c>
      <c r="C3052" s="1" t="s">
        <v>3831</v>
      </c>
      <c r="E3052" s="3">
        <v>185.77</v>
      </c>
      <c r="F3052" s="4">
        <v>185.77</v>
      </c>
      <c r="G3052" s="1">
        <v>2019</v>
      </c>
      <c r="H3052" s="1">
        <v>11</v>
      </c>
      <c r="I3052" s="1" t="s">
        <v>91</v>
      </c>
      <c r="J3052" s="1" t="s">
        <v>98</v>
      </c>
      <c r="K3052" s="1" t="s">
        <v>20</v>
      </c>
      <c r="L3052" s="1" t="s">
        <v>93</v>
      </c>
      <c r="M3052" s="1" t="s">
        <v>100</v>
      </c>
    </row>
    <row r="3053" spans="1:15" x14ac:dyDescent="0.25">
      <c r="A3053" s="1" t="s">
        <v>3832</v>
      </c>
      <c r="B3053" s="2">
        <v>43789</v>
      </c>
      <c r="C3053" s="1" t="s">
        <v>3833</v>
      </c>
      <c r="E3053" s="3">
        <v>37.14</v>
      </c>
      <c r="F3053" s="4">
        <v>37.14</v>
      </c>
      <c r="G3053" s="1">
        <v>2019</v>
      </c>
      <c r="H3053" s="1">
        <v>11</v>
      </c>
      <c r="I3053" s="1" t="s">
        <v>86</v>
      </c>
      <c r="J3053" s="1" t="s">
        <v>35</v>
      </c>
      <c r="K3053" s="1" t="s">
        <v>20</v>
      </c>
      <c r="L3053" s="1" t="s">
        <v>87</v>
      </c>
      <c r="M3053" s="1" t="s">
        <v>37</v>
      </c>
    </row>
    <row r="3054" spans="1:15" x14ac:dyDescent="0.25">
      <c r="A3054" s="1" t="s">
        <v>1929</v>
      </c>
      <c r="B3054" s="2">
        <v>43789</v>
      </c>
      <c r="C3054" s="1" t="s">
        <v>3834</v>
      </c>
      <c r="E3054" s="3">
        <v>11.97</v>
      </c>
      <c r="F3054" s="4">
        <v>11.97</v>
      </c>
      <c r="G3054" s="1">
        <v>2019</v>
      </c>
      <c r="H3054" s="1">
        <v>11</v>
      </c>
      <c r="I3054" s="1" t="s">
        <v>312</v>
      </c>
      <c r="J3054" s="1" t="s">
        <v>35</v>
      </c>
      <c r="K3054" s="1" t="s">
        <v>20</v>
      </c>
      <c r="L3054" s="1" t="s">
        <v>313</v>
      </c>
      <c r="M3054" s="1" t="s">
        <v>37</v>
      </c>
      <c r="O3054">
        <f>F3054*400</f>
        <v>4788</v>
      </c>
    </row>
    <row r="3055" spans="1:15" x14ac:dyDescent="0.25">
      <c r="A3055" s="1" t="s">
        <v>3835</v>
      </c>
      <c r="B3055" s="2">
        <v>43789</v>
      </c>
      <c r="C3055" s="1" t="s">
        <v>477</v>
      </c>
      <c r="E3055" s="3">
        <v>1600.99</v>
      </c>
      <c r="F3055" s="4">
        <v>1600.99</v>
      </c>
      <c r="G3055" s="1">
        <v>2019</v>
      </c>
      <c r="H3055" s="1">
        <v>11</v>
      </c>
      <c r="I3055" s="1" t="s">
        <v>40</v>
      </c>
      <c r="J3055" s="1" t="s">
        <v>478</v>
      </c>
      <c r="K3055" s="1" t="s">
        <v>20</v>
      </c>
      <c r="L3055" s="1" t="s">
        <v>42</v>
      </c>
      <c r="M3055" s="1" t="s">
        <v>479</v>
      </c>
      <c r="O3055">
        <f>F3055*778</f>
        <v>1245570.22</v>
      </c>
    </row>
    <row r="3056" spans="1:15" x14ac:dyDescent="0.25">
      <c r="A3056" s="1" t="s">
        <v>3836</v>
      </c>
      <c r="B3056" s="2">
        <v>43789</v>
      </c>
      <c r="C3056" s="1" t="s">
        <v>477</v>
      </c>
      <c r="E3056" s="3">
        <v>2174.3200000000002</v>
      </c>
      <c r="F3056" s="4">
        <v>2174.3200000000002</v>
      </c>
      <c r="G3056" s="1">
        <v>2019</v>
      </c>
      <c r="H3056" s="1">
        <v>11</v>
      </c>
      <c r="I3056" s="1" t="s">
        <v>40</v>
      </c>
      <c r="J3056" s="1" t="s">
        <v>478</v>
      </c>
      <c r="K3056" s="1" t="s">
        <v>20</v>
      </c>
      <c r="L3056" s="1" t="s">
        <v>42</v>
      </c>
      <c r="M3056" s="1" t="s">
        <v>479</v>
      </c>
      <c r="O3056">
        <f>F3056*778</f>
        <v>1691620.9600000002</v>
      </c>
    </row>
    <row r="3057" spans="1:15" x14ac:dyDescent="0.25">
      <c r="A3057" s="1" t="s">
        <v>3837</v>
      </c>
      <c r="B3057" s="2">
        <v>43789</v>
      </c>
      <c r="C3057" s="1" t="s">
        <v>7935</v>
      </c>
      <c r="D3057" s="3">
        <v>20</v>
      </c>
      <c r="E3057" s="3">
        <v>110.18</v>
      </c>
      <c r="F3057" s="4">
        <v>91.82</v>
      </c>
      <c r="G3057" s="1">
        <v>2019</v>
      </c>
      <c r="H3057" s="1">
        <v>11</v>
      </c>
      <c r="I3057" s="1" t="s">
        <v>34</v>
      </c>
      <c r="J3057" s="1" t="s">
        <v>237</v>
      </c>
      <c r="K3057" s="1" t="s">
        <v>20</v>
      </c>
      <c r="L3057" s="1" t="s">
        <v>36</v>
      </c>
      <c r="M3057" s="1" t="s">
        <v>238</v>
      </c>
    </row>
    <row r="3058" spans="1:15" x14ac:dyDescent="0.25">
      <c r="A3058" s="1" t="s">
        <v>1955</v>
      </c>
      <c r="B3058" s="2">
        <v>43789</v>
      </c>
      <c r="C3058" s="1" t="s">
        <v>7928</v>
      </c>
      <c r="D3058" s="3">
        <v>20</v>
      </c>
      <c r="E3058" s="3">
        <v>122.46</v>
      </c>
      <c r="F3058" s="4">
        <v>102.05</v>
      </c>
      <c r="G3058" s="1">
        <v>2019</v>
      </c>
      <c r="H3058" s="1">
        <v>11</v>
      </c>
      <c r="I3058" s="1" t="s">
        <v>111</v>
      </c>
      <c r="J3058" s="1" t="s">
        <v>98</v>
      </c>
      <c r="K3058" s="1" t="s">
        <v>20</v>
      </c>
      <c r="L3058" s="1" t="s">
        <v>112</v>
      </c>
      <c r="M3058" s="1" t="s">
        <v>100</v>
      </c>
    </row>
    <row r="3059" spans="1:15" x14ac:dyDescent="0.25">
      <c r="A3059" s="1" t="s">
        <v>1955</v>
      </c>
      <c r="B3059" s="2">
        <v>43789</v>
      </c>
      <c r="C3059" s="1" t="s">
        <v>7928</v>
      </c>
      <c r="E3059" s="3">
        <v>122.46</v>
      </c>
      <c r="F3059" s="4">
        <v>122.46</v>
      </c>
      <c r="G3059" s="1">
        <v>2019</v>
      </c>
      <c r="H3059" s="1">
        <v>11</v>
      </c>
      <c r="I3059" s="1" t="s">
        <v>111</v>
      </c>
      <c r="J3059" s="1" t="s">
        <v>98</v>
      </c>
      <c r="K3059" s="1" t="s">
        <v>20</v>
      </c>
      <c r="L3059" s="1" t="s">
        <v>112</v>
      </c>
      <c r="M3059" s="1" t="s">
        <v>100</v>
      </c>
    </row>
    <row r="3060" spans="1:15" x14ac:dyDescent="0.25">
      <c r="A3060" s="1" t="s">
        <v>1949</v>
      </c>
      <c r="B3060" s="2">
        <v>43789</v>
      </c>
      <c r="C3060" s="1" t="s">
        <v>3838</v>
      </c>
      <c r="D3060" s="3">
        <v>20</v>
      </c>
      <c r="E3060" s="3">
        <v>75.92</v>
      </c>
      <c r="F3060" s="4">
        <v>63.27</v>
      </c>
      <c r="G3060" s="1">
        <v>2019</v>
      </c>
      <c r="H3060" s="1">
        <v>11</v>
      </c>
      <c r="I3060" s="1" t="s">
        <v>134</v>
      </c>
      <c r="J3060" s="1" t="s">
        <v>98</v>
      </c>
      <c r="K3060" s="1" t="s">
        <v>20</v>
      </c>
      <c r="L3060" s="1" t="s">
        <v>135</v>
      </c>
      <c r="M3060" s="1" t="s">
        <v>100</v>
      </c>
      <c r="O3060">
        <f>F3060*27.9</f>
        <v>1765.2329999999999</v>
      </c>
    </row>
    <row r="3061" spans="1:15" x14ac:dyDescent="0.25">
      <c r="A3061" s="1" t="s">
        <v>1933</v>
      </c>
      <c r="B3061" s="2">
        <v>43789</v>
      </c>
      <c r="C3061" s="1" t="s">
        <v>3839</v>
      </c>
      <c r="E3061" s="3">
        <v>162.80000000000001</v>
      </c>
      <c r="F3061" s="4">
        <v>162.80000000000001</v>
      </c>
      <c r="G3061" s="1">
        <v>2019</v>
      </c>
      <c r="H3061" s="1">
        <v>11</v>
      </c>
      <c r="I3061" s="1" t="s">
        <v>97</v>
      </c>
      <c r="J3061" s="1" t="s">
        <v>98</v>
      </c>
      <c r="K3061" s="1" t="s">
        <v>20</v>
      </c>
      <c r="L3061" s="1" t="s">
        <v>99</v>
      </c>
      <c r="M3061" s="1" t="s">
        <v>100</v>
      </c>
    </row>
    <row r="3062" spans="1:15" x14ac:dyDescent="0.25">
      <c r="A3062" s="1" t="s">
        <v>3840</v>
      </c>
      <c r="B3062" s="2">
        <v>43789</v>
      </c>
      <c r="C3062" s="1" t="s">
        <v>3841</v>
      </c>
      <c r="D3062" s="3">
        <v>20</v>
      </c>
      <c r="E3062" s="3">
        <v>185.38</v>
      </c>
      <c r="F3062" s="4">
        <v>154.47999999999999</v>
      </c>
      <c r="G3062" s="1">
        <v>2019</v>
      </c>
      <c r="H3062" s="1">
        <v>11</v>
      </c>
      <c r="I3062" s="1" t="s">
        <v>34</v>
      </c>
      <c r="J3062" s="1" t="s">
        <v>237</v>
      </c>
      <c r="K3062" s="1" t="s">
        <v>20</v>
      </c>
      <c r="L3062" s="1" t="s">
        <v>36</v>
      </c>
      <c r="M3062" s="1" t="s">
        <v>238</v>
      </c>
    </row>
    <row r="3063" spans="1:15" x14ac:dyDescent="0.25">
      <c r="A3063" s="1" t="s">
        <v>3842</v>
      </c>
      <c r="B3063" s="2">
        <v>43789</v>
      </c>
      <c r="C3063" s="1" t="s">
        <v>3843</v>
      </c>
      <c r="E3063" s="3">
        <v>134.88999999999999</v>
      </c>
      <c r="F3063" s="4">
        <v>134.88999999999999</v>
      </c>
      <c r="G3063" s="1">
        <v>2019</v>
      </c>
      <c r="H3063" s="1">
        <v>11</v>
      </c>
      <c r="I3063" s="1" t="s">
        <v>86</v>
      </c>
      <c r="J3063" s="1" t="s">
        <v>98</v>
      </c>
      <c r="K3063" s="1" t="s">
        <v>20</v>
      </c>
      <c r="L3063" s="1" t="s">
        <v>87</v>
      </c>
      <c r="M3063" s="1" t="s">
        <v>100</v>
      </c>
      <c r="O3063">
        <f>F3063*78</f>
        <v>10521.419999999998</v>
      </c>
    </row>
    <row r="3064" spans="1:15" x14ac:dyDescent="0.25">
      <c r="A3064" s="1" t="s">
        <v>3844</v>
      </c>
      <c r="B3064" s="2">
        <v>43794</v>
      </c>
      <c r="C3064" s="1" t="s">
        <v>29</v>
      </c>
      <c r="E3064" s="3">
        <v>64.680000000000007</v>
      </c>
      <c r="F3064" s="4">
        <v>64.680000000000007</v>
      </c>
      <c r="G3064" s="1">
        <v>2019</v>
      </c>
      <c r="H3064" s="1">
        <v>11</v>
      </c>
      <c r="I3064" s="1" t="s">
        <v>30</v>
      </c>
      <c r="J3064" s="1" t="s">
        <v>25</v>
      </c>
      <c r="K3064" s="1" t="s">
        <v>20</v>
      </c>
      <c r="L3064" s="1" t="s">
        <v>31</v>
      </c>
      <c r="M3064" s="1" t="s">
        <v>27</v>
      </c>
    </row>
    <row r="3065" spans="1:15" x14ac:dyDescent="0.25">
      <c r="A3065" s="1" t="s">
        <v>3845</v>
      </c>
      <c r="B3065" s="2">
        <v>43794</v>
      </c>
      <c r="C3065" s="1" t="s">
        <v>3846</v>
      </c>
      <c r="D3065" s="3">
        <v>20</v>
      </c>
      <c r="E3065" s="3">
        <v>49.57</v>
      </c>
      <c r="F3065" s="4">
        <v>41.31</v>
      </c>
      <c r="G3065" s="1">
        <v>2019</v>
      </c>
      <c r="H3065" s="1">
        <v>11</v>
      </c>
      <c r="I3065" s="1" t="s">
        <v>134</v>
      </c>
      <c r="J3065" s="1" t="s">
        <v>144</v>
      </c>
      <c r="K3065" s="1" t="s">
        <v>20</v>
      </c>
      <c r="L3065" s="1" t="s">
        <v>135</v>
      </c>
      <c r="M3065" s="1" t="s">
        <v>145</v>
      </c>
      <c r="O3065">
        <f>F3065*7.89</f>
        <v>325.9359</v>
      </c>
    </row>
    <row r="3066" spans="1:15" x14ac:dyDescent="0.25">
      <c r="A3066" s="1" t="s">
        <v>3847</v>
      </c>
      <c r="B3066" s="2">
        <v>43794</v>
      </c>
      <c r="C3066" s="1" t="s">
        <v>3848</v>
      </c>
      <c r="D3066" s="3">
        <v>10</v>
      </c>
      <c r="E3066" s="3">
        <v>60.22</v>
      </c>
      <c r="F3066" s="4">
        <v>54.75</v>
      </c>
      <c r="G3066" s="1">
        <v>2019</v>
      </c>
      <c r="H3066" s="1">
        <v>11</v>
      </c>
      <c r="I3066" s="1" t="s">
        <v>134</v>
      </c>
      <c r="J3066" s="1" t="s">
        <v>319</v>
      </c>
      <c r="K3066" s="1" t="s">
        <v>20</v>
      </c>
      <c r="L3066" s="1" t="s">
        <v>135</v>
      </c>
      <c r="M3066" s="1" t="s">
        <v>320</v>
      </c>
    </row>
    <row r="3067" spans="1:15" x14ac:dyDescent="0.25">
      <c r="A3067" s="1" t="s">
        <v>3849</v>
      </c>
      <c r="B3067" s="2">
        <v>43794</v>
      </c>
      <c r="C3067" s="1" t="s">
        <v>3850</v>
      </c>
      <c r="E3067" s="3">
        <v>11.15</v>
      </c>
      <c r="F3067" s="4">
        <v>11.15</v>
      </c>
      <c r="G3067" s="1">
        <v>2019</v>
      </c>
      <c r="H3067" s="1">
        <v>11</v>
      </c>
      <c r="I3067" s="1" t="s">
        <v>50</v>
      </c>
      <c r="J3067" s="1" t="s">
        <v>51</v>
      </c>
      <c r="K3067" s="1" t="s">
        <v>20</v>
      </c>
      <c r="L3067" s="1" t="s">
        <v>52</v>
      </c>
      <c r="M3067" s="1" t="s">
        <v>53</v>
      </c>
    </row>
    <row r="3068" spans="1:15" x14ac:dyDescent="0.25">
      <c r="A3068" s="1" t="s">
        <v>3851</v>
      </c>
      <c r="B3068" s="2">
        <v>43795</v>
      </c>
      <c r="C3068" s="1" t="s">
        <v>3852</v>
      </c>
      <c r="E3068" s="3">
        <v>26.14</v>
      </c>
      <c r="F3068" s="4">
        <v>26.14</v>
      </c>
      <c r="G3068" s="1">
        <v>2019</v>
      </c>
      <c r="H3068" s="1">
        <v>11</v>
      </c>
      <c r="I3068" s="1" t="s">
        <v>91</v>
      </c>
      <c r="J3068" s="1" t="s">
        <v>35</v>
      </c>
      <c r="K3068" s="1" t="s">
        <v>20</v>
      </c>
      <c r="L3068" s="1" t="s">
        <v>93</v>
      </c>
      <c r="M3068" s="1" t="s">
        <v>37</v>
      </c>
    </row>
    <row r="3069" spans="1:15" x14ac:dyDescent="0.25">
      <c r="A3069" s="1" t="s">
        <v>1960</v>
      </c>
      <c r="B3069" s="2">
        <v>43795</v>
      </c>
      <c r="C3069" s="1" t="s">
        <v>3853</v>
      </c>
      <c r="E3069" s="3">
        <v>102.49</v>
      </c>
      <c r="F3069" s="4">
        <v>102.49</v>
      </c>
      <c r="G3069" s="1">
        <v>2019</v>
      </c>
      <c r="H3069" s="1">
        <v>11</v>
      </c>
      <c r="I3069" s="1" t="s">
        <v>24</v>
      </c>
      <c r="J3069" s="1" t="s">
        <v>25</v>
      </c>
      <c r="K3069" s="1" t="s">
        <v>20</v>
      </c>
      <c r="L3069" s="1" t="s">
        <v>26</v>
      </c>
      <c r="M3069" s="1" t="s">
        <v>27</v>
      </c>
    </row>
    <row r="3070" spans="1:15" x14ac:dyDescent="0.25">
      <c r="A3070" s="1" t="s">
        <v>3854</v>
      </c>
      <c r="B3070" s="2">
        <v>43795</v>
      </c>
      <c r="C3070" s="1" t="s">
        <v>3137</v>
      </c>
      <c r="E3070" s="3">
        <v>145.16999999999999</v>
      </c>
      <c r="F3070" s="4">
        <v>145.16999999999999</v>
      </c>
      <c r="G3070" s="1">
        <v>2019</v>
      </c>
      <c r="H3070" s="1">
        <v>11</v>
      </c>
      <c r="I3070" s="1" t="s">
        <v>97</v>
      </c>
      <c r="J3070" s="1" t="s">
        <v>35</v>
      </c>
      <c r="K3070" s="1" t="s">
        <v>20</v>
      </c>
      <c r="L3070" s="1" t="s">
        <v>99</v>
      </c>
      <c r="M3070" s="1" t="s">
        <v>37</v>
      </c>
      <c r="O3070">
        <f>F3070*5.2</f>
        <v>754.88400000000001</v>
      </c>
    </row>
    <row r="3071" spans="1:15" x14ac:dyDescent="0.25">
      <c r="A3071" s="1" t="s">
        <v>1960</v>
      </c>
      <c r="B3071" s="2">
        <v>43795</v>
      </c>
      <c r="C3071" s="1" t="s">
        <v>3855</v>
      </c>
      <c r="E3071" s="3">
        <v>210.41</v>
      </c>
      <c r="F3071" s="4">
        <v>210.41</v>
      </c>
      <c r="G3071" s="1">
        <v>2019</v>
      </c>
      <c r="H3071" s="1">
        <v>11</v>
      </c>
      <c r="I3071" s="1" t="s">
        <v>24</v>
      </c>
      <c r="J3071" s="1" t="s">
        <v>25</v>
      </c>
      <c r="K3071" s="1" t="s">
        <v>20</v>
      </c>
      <c r="L3071" s="1" t="s">
        <v>26</v>
      </c>
      <c r="M3071" s="1" t="s">
        <v>27</v>
      </c>
    </row>
    <row r="3072" spans="1:15" x14ac:dyDescent="0.25">
      <c r="A3072" s="1" t="s">
        <v>3856</v>
      </c>
      <c r="B3072" s="2">
        <v>43795</v>
      </c>
      <c r="C3072" s="1" t="s">
        <v>3857</v>
      </c>
      <c r="E3072" s="3">
        <v>114</v>
      </c>
      <c r="F3072" s="4">
        <v>114</v>
      </c>
      <c r="G3072" s="1">
        <v>2019</v>
      </c>
      <c r="H3072" s="1">
        <v>11</v>
      </c>
      <c r="I3072" s="1" t="s">
        <v>18</v>
      </c>
      <c r="J3072" s="1" t="s">
        <v>51</v>
      </c>
      <c r="K3072" s="1" t="s">
        <v>20</v>
      </c>
      <c r="L3072" s="1" t="s">
        <v>21</v>
      </c>
      <c r="M3072" s="1" t="s">
        <v>53</v>
      </c>
    </row>
    <row r="3073" spans="1:15" x14ac:dyDescent="0.25">
      <c r="A3073" s="1" t="s">
        <v>3858</v>
      </c>
      <c r="B3073" s="2">
        <v>43795</v>
      </c>
      <c r="C3073" s="1" t="s">
        <v>3859</v>
      </c>
      <c r="E3073" s="3">
        <v>16.89</v>
      </c>
      <c r="F3073" s="4">
        <v>16.89</v>
      </c>
      <c r="G3073" s="1">
        <v>2019</v>
      </c>
      <c r="H3073" s="1">
        <v>11</v>
      </c>
      <c r="I3073" s="1" t="s">
        <v>97</v>
      </c>
      <c r="J3073" s="1" t="s">
        <v>35</v>
      </c>
      <c r="K3073" s="1" t="s">
        <v>20</v>
      </c>
      <c r="L3073" s="1" t="s">
        <v>99</v>
      </c>
      <c r="M3073" s="1" t="s">
        <v>37</v>
      </c>
      <c r="O3073" s="8">
        <f>F3073</f>
        <v>16.89</v>
      </c>
    </row>
    <row r="3074" spans="1:15" x14ac:dyDescent="0.25">
      <c r="A3074" s="1" t="s">
        <v>3860</v>
      </c>
      <c r="B3074" s="2">
        <v>43795</v>
      </c>
      <c r="C3074" s="1" t="s">
        <v>3861</v>
      </c>
      <c r="D3074" s="3">
        <v>20</v>
      </c>
      <c r="E3074" s="3">
        <v>45.6</v>
      </c>
      <c r="F3074" s="4">
        <v>38</v>
      </c>
      <c r="G3074" s="1">
        <v>2019</v>
      </c>
      <c r="H3074" s="1">
        <v>11</v>
      </c>
      <c r="I3074" s="1" t="s">
        <v>34</v>
      </c>
      <c r="J3074" s="1" t="s">
        <v>51</v>
      </c>
      <c r="K3074" s="1" t="s">
        <v>20</v>
      </c>
      <c r="L3074" s="1" t="s">
        <v>36</v>
      </c>
      <c r="M3074" s="1" t="s">
        <v>53</v>
      </c>
    </row>
    <row r="3075" spans="1:15" x14ac:dyDescent="0.25">
      <c r="A3075" s="1" t="s">
        <v>3862</v>
      </c>
      <c r="B3075" s="2">
        <v>43795</v>
      </c>
      <c r="C3075" s="1" t="s">
        <v>3863</v>
      </c>
      <c r="E3075" s="3">
        <v>8.7899999999999991</v>
      </c>
      <c r="F3075" s="4">
        <v>8.7899999999999991</v>
      </c>
      <c r="G3075" s="1">
        <v>2019</v>
      </c>
      <c r="H3075" s="1">
        <v>11</v>
      </c>
      <c r="I3075" s="1" t="s">
        <v>86</v>
      </c>
      <c r="J3075" s="1" t="s">
        <v>35</v>
      </c>
      <c r="K3075" s="1" t="s">
        <v>20</v>
      </c>
      <c r="L3075" s="1" t="s">
        <v>87</v>
      </c>
      <c r="M3075" s="1" t="s">
        <v>37</v>
      </c>
    </row>
    <row r="3076" spans="1:15" x14ac:dyDescent="0.25">
      <c r="A3076" s="1" t="s">
        <v>1960</v>
      </c>
      <c r="B3076" s="2">
        <v>43795</v>
      </c>
      <c r="C3076" s="1" t="s">
        <v>3864</v>
      </c>
      <c r="E3076" s="3">
        <v>58.4</v>
      </c>
      <c r="F3076" s="4">
        <v>58.4</v>
      </c>
      <c r="G3076" s="1">
        <v>2019</v>
      </c>
      <c r="H3076" s="1">
        <v>11</v>
      </c>
      <c r="I3076" s="1" t="s">
        <v>3865</v>
      </c>
      <c r="J3076" s="1" t="s">
        <v>212</v>
      </c>
      <c r="K3076" s="1" t="s">
        <v>20</v>
      </c>
      <c r="L3076" s="1" t="s">
        <v>3866</v>
      </c>
      <c r="M3076" s="1" t="s">
        <v>214</v>
      </c>
    </row>
    <row r="3077" spans="1:15" x14ac:dyDescent="0.25">
      <c r="A3077" s="1" t="s">
        <v>3867</v>
      </c>
      <c r="B3077" s="2">
        <v>43795</v>
      </c>
      <c r="C3077" s="1" t="s">
        <v>3868</v>
      </c>
      <c r="E3077" s="3">
        <v>580</v>
      </c>
      <c r="F3077" s="4">
        <v>580</v>
      </c>
      <c r="G3077" s="1">
        <v>2019</v>
      </c>
      <c r="H3077" s="1">
        <v>11</v>
      </c>
      <c r="I3077" s="1" t="s">
        <v>40</v>
      </c>
      <c r="J3077" s="1" t="s">
        <v>478</v>
      </c>
      <c r="K3077" s="1" t="s">
        <v>20</v>
      </c>
      <c r="L3077" s="1" t="s">
        <v>42</v>
      </c>
      <c r="M3077" s="1" t="s">
        <v>479</v>
      </c>
      <c r="O3077">
        <v>2199.998</v>
      </c>
    </row>
    <row r="3078" spans="1:15" x14ac:dyDescent="0.25">
      <c r="A3078" s="1" t="s">
        <v>3869</v>
      </c>
      <c r="B3078" s="2">
        <v>43795</v>
      </c>
      <c r="C3078" s="1" t="s">
        <v>3870</v>
      </c>
      <c r="D3078" s="3">
        <v>20</v>
      </c>
      <c r="E3078" s="3">
        <v>162</v>
      </c>
      <c r="F3078" s="4">
        <v>135</v>
      </c>
      <c r="G3078" s="1">
        <v>2019</v>
      </c>
      <c r="H3078" s="1">
        <v>11</v>
      </c>
      <c r="I3078" s="1" t="s">
        <v>70</v>
      </c>
      <c r="J3078" s="1" t="s">
        <v>35</v>
      </c>
      <c r="K3078" s="1" t="s">
        <v>20</v>
      </c>
      <c r="L3078" s="1" t="s">
        <v>71</v>
      </c>
      <c r="M3078" s="1" t="s">
        <v>37</v>
      </c>
      <c r="O3078" s="9">
        <f>F3078*15.57547146</f>
        <v>2102.6886470999998</v>
      </c>
    </row>
    <row r="3079" spans="1:15" x14ac:dyDescent="0.25">
      <c r="A3079" s="1" t="s">
        <v>3871</v>
      </c>
      <c r="B3079" s="2">
        <v>43795</v>
      </c>
      <c r="C3079" s="1" t="s">
        <v>814</v>
      </c>
      <c r="E3079" s="3">
        <v>7.06</v>
      </c>
      <c r="F3079" s="4">
        <v>7.06</v>
      </c>
      <c r="G3079" s="1">
        <v>2019</v>
      </c>
      <c r="H3079" s="1">
        <v>11</v>
      </c>
      <c r="I3079" s="1" t="s">
        <v>138</v>
      </c>
      <c r="J3079" s="1" t="s">
        <v>35</v>
      </c>
      <c r="K3079" s="1" t="s">
        <v>20</v>
      </c>
      <c r="L3079" s="1" t="s">
        <v>139</v>
      </c>
      <c r="M3079" s="1" t="s">
        <v>37</v>
      </c>
    </row>
    <row r="3080" spans="1:15" x14ac:dyDescent="0.25">
      <c r="A3080" s="1" t="s">
        <v>3872</v>
      </c>
      <c r="B3080" s="2">
        <v>43795</v>
      </c>
      <c r="C3080" s="1" t="s">
        <v>3873</v>
      </c>
      <c r="E3080" s="3">
        <v>58.23</v>
      </c>
      <c r="F3080" s="4">
        <v>58.23</v>
      </c>
      <c r="G3080" s="1">
        <v>2019</v>
      </c>
      <c r="H3080" s="1">
        <v>11</v>
      </c>
      <c r="I3080" s="1" t="s">
        <v>1734</v>
      </c>
      <c r="J3080" s="1" t="s">
        <v>35</v>
      </c>
      <c r="K3080" s="1" t="s">
        <v>20</v>
      </c>
      <c r="L3080" s="1" t="s">
        <v>1735</v>
      </c>
      <c r="M3080" s="1" t="s">
        <v>37</v>
      </c>
    </row>
    <row r="3081" spans="1:15" x14ac:dyDescent="0.25">
      <c r="A3081" s="1" t="s">
        <v>3874</v>
      </c>
      <c r="B3081" s="2">
        <v>43795</v>
      </c>
      <c r="C3081" s="1" t="s">
        <v>3875</v>
      </c>
      <c r="E3081" s="3">
        <v>68.5</v>
      </c>
      <c r="F3081" s="4">
        <v>68.5</v>
      </c>
      <c r="G3081" s="1">
        <v>2019</v>
      </c>
      <c r="H3081" s="1">
        <v>11</v>
      </c>
      <c r="I3081" s="1" t="s">
        <v>50</v>
      </c>
      <c r="J3081" s="1" t="s">
        <v>51</v>
      </c>
      <c r="K3081" s="1" t="s">
        <v>20</v>
      </c>
      <c r="L3081" s="1" t="s">
        <v>52</v>
      </c>
      <c r="M3081" s="1" t="s">
        <v>53</v>
      </c>
    </row>
    <row r="3082" spans="1:15" x14ac:dyDescent="0.25">
      <c r="A3082" s="1" t="s">
        <v>3876</v>
      </c>
      <c r="B3082" s="2">
        <v>43795</v>
      </c>
      <c r="C3082" s="1" t="s">
        <v>3877</v>
      </c>
      <c r="E3082" s="3">
        <v>42.7</v>
      </c>
      <c r="F3082" s="4">
        <v>42.7</v>
      </c>
      <c r="G3082" s="1">
        <v>2019</v>
      </c>
      <c r="H3082" s="1">
        <v>11</v>
      </c>
      <c r="I3082" s="1" t="s">
        <v>18</v>
      </c>
      <c r="J3082" s="1" t="s">
        <v>51</v>
      </c>
      <c r="K3082" s="1" t="s">
        <v>20</v>
      </c>
      <c r="L3082" s="1" t="s">
        <v>21</v>
      </c>
      <c r="M3082" s="1" t="s">
        <v>53</v>
      </c>
    </row>
    <row r="3083" spans="1:15" x14ac:dyDescent="0.25">
      <c r="A3083" s="1" t="s">
        <v>3878</v>
      </c>
      <c r="B3083" s="2">
        <v>43795</v>
      </c>
      <c r="C3083" s="1" t="s">
        <v>285</v>
      </c>
      <c r="D3083" s="3">
        <v>20</v>
      </c>
      <c r="E3083" s="3">
        <v>82.8</v>
      </c>
      <c r="F3083" s="4">
        <v>69</v>
      </c>
      <c r="G3083" s="1">
        <v>2019</v>
      </c>
      <c r="H3083" s="1">
        <v>11</v>
      </c>
      <c r="I3083" s="1" t="s">
        <v>70</v>
      </c>
      <c r="J3083" s="1" t="s">
        <v>35</v>
      </c>
      <c r="K3083" s="1" t="s">
        <v>20</v>
      </c>
      <c r="L3083" s="1" t="s">
        <v>71</v>
      </c>
      <c r="M3083" s="1" t="s">
        <v>37</v>
      </c>
      <c r="O3083">
        <f>F3083*66.37</f>
        <v>4579.5300000000007</v>
      </c>
    </row>
    <row r="3084" spans="1:15" x14ac:dyDescent="0.25">
      <c r="A3084" s="1" t="s">
        <v>3879</v>
      </c>
      <c r="B3084" s="2">
        <v>43795</v>
      </c>
      <c r="C3084" s="1" t="s">
        <v>224</v>
      </c>
      <c r="E3084" s="3">
        <v>161.51</v>
      </c>
      <c r="F3084" s="4">
        <v>161.51</v>
      </c>
      <c r="G3084" s="1">
        <v>2019</v>
      </c>
      <c r="H3084" s="1">
        <v>11</v>
      </c>
      <c r="I3084" s="1" t="s">
        <v>50</v>
      </c>
      <c r="J3084" s="1" t="s">
        <v>51</v>
      </c>
      <c r="K3084" s="1" t="s">
        <v>20</v>
      </c>
      <c r="L3084" s="1" t="s">
        <v>52</v>
      </c>
      <c r="M3084" s="1" t="s">
        <v>53</v>
      </c>
      <c r="O3084">
        <f>F3084* 6.04</f>
        <v>975.5204</v>
      </c>
    </row>
    <row r="3085" spans="1:15" x14ac:dyDescent="0.25">
      <c r="A3085" s="1" t="s">
        <v>3880</v>
      </c>
      <c r="B3085" s="2">
        <v>43795</v>
      </c>
      <c r="C3085" s="1" t="s">
        <v>3881</v>
      </c>
      <c r="D3085" s="3">
        <v>20</v>
      </c>
      <c r="E3085" s="3">
        <v>277.77</v>
      </c>
      <c r="F3085" s="4">
        <v>231.47</v>
      </c>
      <c r="G3085" s="1">
        <v>2019</v>
      </c>
      <c r="H3085" s="1">
        <v>11</v>
      </c>
      <c r="I3085" s="1" t="s">
        <v>34</v>
      </c>
      <c r="J3085" s="1" t="s">
        <v>237</v>
      </c>
      <c r="K3085" s="1" t="s">
        <v>20</v>
      </c>
      <c r="L3085" s="1" t="s">
        <v>36</v>
      </c>
      <c r="M3085" s="1" t="s">
        <v>238</v>
      </c>
      <c r="O3085" s="1">
        <f>F3085*23</f>
        <v>5323.81</v>
      </c>
    </row>
    <row r="3086" spans="1:15" x14ac:dyDescent="0.25">
      <c r="A3086" s="1" t="s">
        <v>2012</v>
      </c>
      <c r="B3086" s="2">
        <v>43803</v>
      </c>
      <c r="C3086" s="1" t="s">
        <v>85</v>
      </c>
      <c r="E3086" s="3">
        <v>676.01</v>
      </c>
      <c r="F3086" s="4">
        <v>676.01</v>
      </c>
      <c r="G3086" s="1">
        <v>2019</v>
      </c>
      <c r="H3086" s="1">
        <v>12</v>
      </c>
      <c r="I3086" s="1" t="s">
        <v>86</v>
      </c>
      <c r="J3086" s="1" t="s">
        <v>41</v>
      </c>
      <c r="K3086" s="1" t="s">
        <v>20</v>
      </c>
      <c r="L3086" s="1" t="s">
        <v>87</v>
      </c>
      <c r="M3086" s="1" t="s">
        <v>43</v>
      </c>
      <c r="O3086">
        <f t="shared" ref="O3086:O3094" si="48">F3086/1.26</f>
        <v>536.51587301587301</v>
      </c>
    </row>
    <row r="3087" spans="1:15" x14ac:dyDescent="0.25">
      <c r="A3087" s="1" t="s">
        <v>2012</v>
      </c>
      <c r="B3087" s="2">
        <v>43803</v>
      </c>
      <c r="C3087" s="1" t="s">
        <v>85</v>
      </c>
      <c r="E3087" s="3">
        <v>328.14</v>
      </c>
      <c r="F3087" s="4">
        <v>328.14</v>
      </c>
      <c r="G3087" s="1">
        <v>2019</v>
      </c>
      <c r="H3087" s="1">
        <v>12</v>
      </c>
      <c r="I3087" s="1" t="s">
        <v>86</v>
      </c>
      <c r="J3087" s="1" t="s">
        <v>41</v>
      </c>
      <c r="K3087" s="1" t="s">
        <v>20</v>
      </c>
      <c r="L3087" s="1" t="s">
        <v>87</v>
      </c>
      <c r="M3087" s="1" t="s">
        <v>43</v>
      </c>
      <c r="O3087">
        <f t="shared" si="48"/>
        <v>260.42857142857139</v>
      </c>
    </row>
    <row r="3088" spans="1:15" x14ac:dyDescent="0.25">
      <c r="A3088" s="1" t="s">
        <v>2012</v>
      </c>
      <c r="B3088" s="2">
        <v>43803</v>
      </c>
      <c r="C3088" s="1" t="s">
        <v>85</v>
      </c>
      <c r="E3088" s="3">
        <v>284.94</v>
      </c>
      <c r="F3088" s="4">
        <v>284.94</v>
      </c>
      <c r="G3088" s="1">
        <v>2019</v>
      </c>
      <c r="H3088" s="1">
        <v>12</v>
      </c>
      <c r="I3088" s="1" t="s">
        <v>86</v>
      </c>
      <c r="J3088" s="1" t="s">
        <v>41</v>
      </c>
      <c r="K3088" s="1" t="s">
        <v>20</v>
      </c>
      <c r="L3088" s="1" t="s">
        <v>87</v>
      </c>
      <c r="M3088" s="1" t="s">
        <v>43</v>
      </c>
      <c r="O3088">
        <f t="shared" si="48"/>
        <v>226.14285714285714</v>
      </c>
    </row>
    <row r="3089" spans="1:15" x14ac:dyDescent="0.25">
      <c r="A3089" s="1" t="s">
        <v>2012</v>
      </c>
      <c r="B3089" s="2">
        <v>43803</v>
      </c>
      <c r="C3089" s="1" t="s">
        <v>85</v>
      </c>
      <c r="D3089" s="3">
        <v>20</v>
      </c>
      <c r="E3089" s="3">
        <v>231.11</v>
      </c>
      <c r="F3089" s="4">
        <v>192.59</v>
      </c>
      <c r="G3089" s="1">
        <v>2019</v>
      </c>
      <c r="H3089" s="1">
        <v>12</v>
      </c>
      <c r="I3089" s="1" t="s">
        <v>34</v>
      </c>
      <c r="J3089" s="1" t="s">
        <v>41</v>
      </c>
      <c r="K3089" s="1" t="s">
        <v>20</v>
      </c>
      <c r="L3089" s="1" t="s">
        <v>36</v>
      </c>
      <c r="M3089" s="1" t="s">
        <v>43</v>
      </c>
      <c r="O3089">
        <f t="shared" si="48"/>
        <v>152.84920634920636</v>
      </c>
    </row>
    <row r="3090" spans="1:15" x14ac:dyDescent="0.25">
      <c r="A3090" s="1" t="s">
        <v>2012</v>
      </c>
      <c r="B3090" s="2">
        <v>43803</v>
      </c>
      <c r="C3090" s="1" t="s">
        <v>85</v>
      </c>
      <c r="E3090" s="3">
        <v>76.319999999999993</v>
      </c>
      <c r="F3090" s="4">
        <v>76.319999999999993</v>
      </c>
      <c r="G3090" s="1">
        <v>2019</v>
      </c>
      <c r="H3090" s="1">
        <v>12</v>
      </c>
      <c r="I3090" s="1" t="s">
        <v>86</v>
      </c>
      <c r="J3090" s="1" t="s">
        <v>41</v>
      </c>
      <c r="K3090" s="1" t="s">
        <v>20</v>
      </c>
      <c r="L3090" s="1" t="s">
        <v>87</v>
      </c>
      <c r="M3090" s="1" t="s">
        <v>43</v>
      </c>
      <c r="O3090">
        <f t="shared" si="48"/>
        <v>60.571428571428562</v>
      </c>
    </row>
    <row r="3091" spans="1:15" x14ac:dyDescent="0.25">
      <c r="A3091" s="1" t="s">
        <v>2012</v>
      </c>
      <c r="B3091" s="2">
        <v>43803</v>
      </c>
      <c r="C3091" s="1" t="s">
        <v>85</v>
      </c>
      <c r="E3091" s="3">
        <v>69.5</v>
      </c>
      <c r="F3091" s="4">
        <v>69.5</v>
      </c>
      <c r="G3091" s="1">
        <v>2019</v>
      </c>
      <c r="H3091" s="1">
        <v>12</v>
      </c>
      <c r="I3091" s="1" t="s">
        <v>86</v>
      </c>
      <c r="J3091" s="1" t="s">
        <v>41</v>
      </c>
      <c r="K3091" s="1" t="s">
        <v>20</v>
      </c>
      <c r="L3091" s="1" t="s">
        <v>87</v>
      </c>
      <c r="M3091" s="1" t="s">
        <v>43</v>
      </c>
      <c r="O3091">
        <f t="shared" si="48"/>
        <v>55.158730158730158</v>
      </c>
    </row>
    <row r="3092" spans="1:15" x14ac:dyDescent="0.25">
      <c r="A3092" s="1" t="s">
        <v>2012</v>
      </c>
      <c r="B3092" s="2">
        <v>43803</v>
      </c>
      <c r="C3092" s="1" t="s">
        <v>85</v>
      </c>
      <c r="D3092" s="3">
        <v>20</v>
      </c>
      <c r="E3092" s="3">
        <v>62.96</v>
      </c>
      <c r="F3092" s="4">
        <v>52.47</v>
      </c>
      <c r="G3092" s="1">
        <v>2019</v>
      </c>
      <c r="H3092" s="1">
        <v>12</v>
      </c>
      <c r="I3092" s="1" t="s">
        <v>34</v>
      </c>
      <c r="J3092" s="1" t="s">
        <v>41</v>
      </c>
      <c r="K3092" s="1" t="s">
        <v>20</v>
      </c>
      <c r="L3092" s="1" t="s">
        <v>36</v>
      </c>
      <c r="M3092" s="1" t="s">
        <v>43</v>
      </c>
      <c r="O3092">
        <f t="shared" si="48"/>
        <v>41.642857142857139</v>
      </c>
    </row>
    <row r="3093" spans="1:15" x14ac:dyDescent="0.25">
      <c r="A3093" s="1" t="s">
        <v>2012</v>
      </c>
      <c r="B3093" s="2">
        <v>43803</v>
      </c>
      <c r="C3093" s="1" t="s">
        <v>85</v>
      </c>
      <c r="E3093" s="3">
        <v>37.57</v>
      </c>
      <c r="F3093" s="4">
        <v>37.57</v>
      </c>
      <c r="G3093" s="1">
        <v>2019</v>
      </c>
      <c r="H3093" s="1">
        <v>12</v>
      </c>
      <c r="I3093" s="1" t="s">
        <v>86</v>
      </c>
      <c r="J3093" s="1" t="s">
        <v>41</v>
      </c>
      <c r="K3093" s="1" t="s">
        <v>20</v>
      </c>
      <c r="L3093" s="1" t="s">
        <v>87</v>
      </c>
      <c r="M3093" s="1" t="s">
        <v>43</v>
      </c>
      <c r="O3093">
        <f t="shared" si="48"/>
        <v>29.817460317460316</v>
      </c>
    </row>
    <row r="3094" spans="1:15" x14ac:dyDescent="0.25">
      <c r="A3094" s="1" t="s">
        <v>2012</v>
      </c>
      <c r="B3094" s="2">
        <v>43803</v>
      </c>
      <c r="C3094" s="1" t="s">
        <v>85</v>
      </c>
      <c r="E3094" s="3">
        <v>25</v>
      </c>
      <c r="F3094" s="4">
        <v>25</v>
      </c>
      <c r="G3094" s="1">
        <v>2019</v>
      </c>
      <c r="H3094" s="1">
        <v>12</v>
      </c>
      <c r="I3094" s="1" t="s">
        <v>86</v>
      </c>
      <c r="J3094" s="1" t="s">
        <v>41</v>
      </c>
      <c r="K3094" s="1" t="s">
        <v>20</v>
      </c>
      <c r="L3094" s="1" t="s">
        <v>87</v>
      </c>
      <c r="M3094" s="1" t="s">
        <v>43</v>
      </c>
      <c r="O3094">
        <f t="shared" si="48"/>
        <v>19.841269841269842</v>
      </c>
    </row>
    <row r="3095" spans="1:15" x14ac:dyDescent="0.25">
      <c r="A3095" s="1" t="s">
        <v>3882</v>
      </c>
      <c r="B3095" s="2">
        <v>43803</v>
      </c>
      <c r="C3095" s="1" t="s">
        <v>3883</v>
      </c>
      <c r="D3095" s="3">
        <v>20</v>
      </c>
      <c r="E3095" s="3">
        <v>44.91</v>
      </c>
      <c r="F3095" s="4">
        <v>37.42</v>
      </c>
      <c r="G3095" s="1">
        <v>2019</v>
      </c>
      <c r="H3095" s="1">
        <v>12</v>
      </c>
      <c r="I3095" s="1" t="s">
        <v>111</v>
      </c>
      <c r="J3095" s="1" t="s">
        <v>35</v>
      </c>
      <c r="K3095" s="1" t="s">
        <v>20</v>
      </c>
      <c r="L3095" s="1" t="s">
        <v>112</v>
      </c>
      <c r="M3095" s="1" t="s">
        <v>37</v>
      </c>
    </row>
    <row r="3096" spans="1:15" x14ac:dyDescent="0.25">
      <c r="A3096" s="1" t="s">
        <v>2043</v>
      </c>
      <c r="B3096" s="2">
        <v>43803</v>
      </c>
      <c r="C3096" s="1" t="s">
        <v>3884</v>
      </c>
      <c r="D3096" s="3">
        <v>20</v>
      </c>
      <c r="E3096" s="3">
        <v>657.83</v>
      </c>
      <c r="F3096" s="4">
        <v>548.19000000000005</v>
      </c>
      <c r="G3096" s="1">
        <v>2019</v>
      </c>
      <c r="H3096" s="1">
        <v>12</v>
      </c>
      <c r="I3096" s="1" t="s">
        <v>34</v>
      </c>
      <c r="J3096" s="1" t="s">
        <v>237</v>
      </c>
      <c r="K3096" s="1" t="s">
        <v>20</v>
      </c>
      <c r="L3096" s="1" t="s">
        <v>36</v>
      </c>
      <c r="M3096" s="1" t="s">
        <v>238</v>
      </c>
    </row>
    <row r="3097" spans="1:15" x14ac:dyDescent="0.25">
      <c r="A3097" s="1" t="s">
        <v>3885</v>
      </c>
      <c r="B3097" s="2">
        <v>43803</v>
      </c>
      <c r="C3097" s="1" t="s">
        <v>3886</v>
      </c>
      <c r="E3097" s="3">
        <v>111.72</v>
      </c>
      <c r="F3097" s="4">
        <v>111.72</v>
      </c>
      <c r="G3097" s="1">
        <v>2019</v>
      </c>
      <c r="H3097" s="1">
        <v>12</v>
      </c>
      <c r="I3097" s="1" t="s">
        <v>168</v>
      </c>
      <c r="J3097" s="1" t="s">
        <v>35</v>
      </c>
      <c r="K3097" s="1" t="s">
        <v>20</v>
      </c>
      <c r="L3097" s="1" t="s">
        <v>169</v>
      </c>
      <c r="M3097" s="1" t="s">
        <v>37</v>
      </c>
    </row>
    <row r="3098" spans="1:15" x14ac:dyDescent="0.25">
      <c r="A3098" s="1" t="s">
        <v>2047</v>
      </c>
      <c r="B3098" s="2">
        <v>43803</v>
      </c>
      <c r="C3098" s="1" t="s">
        <v>3887</v>
      </c>
      <c r="E3098" s="3">
        <v>216.06</v>
      </c>
      <c r="F3098" s="4">
        <v>216.06</v>
      </c>
      <c r="G3098" s="1">
        <v>2019</v>
      </c>
      <c r="H3098" s="1">
        <v>12</v>
      </c>
      <c r="I3098" s="1" t="s">
        <v>86</v>
      </c>
      <c r="J3098" s="1" t="s">
        <v>35</v>
      </c>
      <c r="K3098" s="1" t="s">
        <v>20</v>
      </c>
      <c r="L3098" s="1" t="s">
        <v>87</v>
      </c>
      <c r="M3098" s="1" t="s">
        <v>37</v>
      </c>
    </row>
    <row r="3099" spans="1:15" x14ac:dyDescent="0.25">
      <c r="A3099" s="1" t="s">
        <v>3888</v>
      </c>
      <c r="B3099" s="2">
        <v>43803</v>
      </c>
      <c r="C3099" s="1" t="s">
        <v>3889</v>
      </c>
      <c r="D3099" s="3">
        <v>20</v>
      </c>
      <c r="E3099" s="3">
        <v>29.77</v>
      </c>
      <c r="F3099" s="4">
        <v>24.81</v>
      </c>
      <c r="G3099" s="1">
        <v>2019</v>
      </c>
      <c r="H3099" s="1">
        <v>12</v>
      </c>
      <c r="I3099" s="1" t="s">
        <v>56</v>
      </c>
      <c r="J3099" s="1" t="s">
        <v>35</v>
      </c>
      <c r="K3099" s="1" t="s">
        <v>20</v>
      </c>
      <c r="L3099" s="1" t="s">
        <v>57</v>
      </c>
      <c r="M3099" s="1" t="s">
        <v>37</v>
      </c>
    </row>
    <row r="3100" spans="1:15" x14ac:dyDescent="0.25">
      <c r="A3100" s="1" t="s">
        <v>3890</v>
      </c>
      <c r="B3100" s="2">
        <v>43803</v>
      </c>
      <c r="C3100" s="1" t="s">
        <v>3891</v>
      </c>
      <c r="E3100" s="3">
        <v>107.97</v>
      </c>
      <c r="F3100" s="4">
        <v>107.97</v>
      </c>
      <c r="G3100" s="1">
        <v>2019</v>
      </c>
      <c r="H3100" s="1">
        <v>12</v>
      </c>
      <c r="I3100" s="1" t="s">
        <v>312</v>
      </c>
      <c r="J3100" s="1" t="s">
        <v>35</v>
      </c>
      <c r="K3100" s="1" t="s">
        <v>20</v>
      </c>
      <c r="L3100" s="1" t="s">
        <v>313</v>
      </c>
      <c r="M3100" s="1" t="s">
        <v>37</v>
      </c>
    </row>
    <row r="3101" spans="1:15" x14ac:dyDescent="0.25">
      <c r="A3101" s="1" t="s">
        <v>3892</v>
      </c>
      <c r="B3101" s="2">
        <v>43803</v>
      </c>
      <c r="C3101" s="1" t="s">
        <v>3893</v>
      </c>
      <c r="D3101" s="3">
        <v>20</v>
      </c>
      <c r="E3101" s="3">
        <v>8.67</v>
      </c>
      <c r="F3101" s="4">
        <v>7.22</v>
      </c>
      <c r="G3101" s="1">
        <v>2019</v>
      </c>
      <c r="H3101" s="1">
        <v>12</v>
      </c>
      <c r="I3101" s="1" t="s">
        <v>34</v>
      </c>
      <c r="J3101" s="1" t="s">
        <v>369</v>
      </c>
      <c r="K3101" s="1" t="s">
        <v>20</v>
      </c>
      <c r="L3101" s="1" t="s">
        <v>36</v>
      </c>
      <c r="M3101" s="1" t="s">
        <v>370</v>
      </c>
    </row>
    <row r="3102" spans="1:15" x14ac:dyDescent="0.25">
      <c r="A3102" s="1" t="s">
        <v>2041</v>
      </c>
      <c r="B3102" s="2">
        <v>43803</v>
      </c>
      <c r="C3102" s="1" t="s">
        <v>3894</v>
      </c>
      <c r="E3102" s="3">
        <v>157.33000000000001</v>
      </c>
      <c r="F3102" s="4">
        <v>157.33000000000001</v>
      </c>
      <c r="G3102" s="1">
        <v>2019</v>
      </c>
      <c r="H3102" s="1">
        <v>12</v>
      </c>
      <c r="I3102" s="1" t="s">
        <v>91</v>
      </c>
      <c r="J3102" s="1" t="s">
        <v>207</v>
      </c>
      <c r="K3102" s="1" t="s">
        <v>20</v>
      </c>
      <c r="L3102" s="1" t="s">
        <v>93</v>
      </c>
      <c r="M3102" s="1" t="s">
        <v>208</v>
      </c>
    </row>
    <row r="3103" spans="1:15" x14ac:dyDescent="0.25">
      <c r="A3103" s="1" t="s">
        <v>2041</v>
      </c>
      <c r="B3103" s="2">
        <v>43803</v>
      </c>
      <c r="C3103" s="1" t="s">
        <v>3894</v>
      </c>
      <c r="E3103" s="3">
        <v>157.33000000000001</v>
      </c>
      <c r="F3103" s="4">
        <v>157.33000000000001</v>
      </c>
      <c r="G3103" s="1">
        <v>2019</v>
      </c>
      <c r="H3103" s="1">
        <v>12</v>
      </c>
      <c r="I3103" s="1" t="s">
        <v>91</v>
      </c>
      <c r="J3103" s="1" t="s">
        <v>207</v>
      </c>
      <c r="K3103" s="1" t="s">
        <v>20</v>
      </c>
      <c r="L3103" s="1" t="s">
        <v>93</v>
      </c>
      <c r="M3103" s="1" t="s">
        <v>208</v>
      </c>
    </row>
    <row r="3104" spans="1:15" x14ac:dyDescent="0.25">
      <c r="A3104" s="1" t="s">
        <v>2041</v>
      </c>
      <c r="B3104" s="2">
        <v>43803</v>
      </c>
      <c r="C3104" s="1" t="s">
        <v>3894</v>
      </c>
      <c r="E3104" s="3">
        <v>157.34</v>
      </c>
      <c r="F3104" s="4">
        <v>157.34</v>
      </c>
      <c r="G3104" s="1">
        <v>2019</v>
      </c>
      <c r="H3104" s="1">
        <v>12</v>
      </c>
      <c r="I3104" s="1" t="s">
        <v>97</v>
      </c>
      <c r="J3104" s="1" t="s">
        <v>207</v>
      </c>
      <c r="K3104" s="1" t="s">
        <v>20</v>
      </c>
      <c r="L3104" s="1" t="s">
        <v>99</v>
      </c>
      <c r="M3104" s="1" t="s">
        <v>208</v>
      </c>
    </row>
    <row r="3105" spans="1:15" x14ac:dyDescent="0.25">
      <c r="A3105" s="1" t="s">
        <v>3892</v>
      </c>
      <c r="B3105" s="2">
        <v>43803</v>
      </c>
      <c r="C3105" s="1" t="s">
        <v>3895</v>
      </c>
      <c r="D3105" s="3">
        <v>20</v>
      </c>
      <c r="E3105" s="3">
        <v>2.09</v>
      </c>
      <c r="F3105" s="4">
        <v>1.74</v>
      </c>
      <c r="G3105" s="1">
        <v>2019</v>
      </c>
      <c r="H3105" s="1">
        <v>12</v>
      </c>
      <c r="I3105" s="1" t="s">
        <v>56</v>
      </c>
      <c r="J3105" s="1" t="s">
        <v>35</v>
      </c>
      <c r="K3105" s="1" t="s">
        <v>20</v>
      </c>
      <c r="L3105" s="1" t="s">
        <v>57</v>
      </c>
      <c r="M3105" s="1" t="s">
        <v>37</v>
      </c>
    </row>
    <row r="3106" spans="1:15" x14ac:dyDescent="0.25">
      <c r="A3106" s="1" t="s">
        <v>3896</v>
      </c>
      <c r="B3106" s="2">
        <v>43803</v>
      </c>
      <c r="C3106" s="1" t="s">
        <v>3897</v>
      </c>
      <c r="E3106" s="3">
        <v>23.41</v>
      </c>
      <c r="F3106" s="4">
        <v>23.41</v>
      </c>
      <c r="G3106" s="1">
        <v>2019</v>
      </c>
      <c r="H3106" s="1">
        <v>12</v>
      </c>
      <c r="I3106" s="1" t="s">
        <v>40</v>
      </c>
      <c r="J3106" s="1" t="s">
        <v>35</v>
      </c>
      <c r="K3106" s="1" t="s">
        <v>20</v>
      </c>
      <c r="L3106" s="1" t="s">
        <v>42</v>
      </c>
      <c r="M3106" s="1" t="s">
        <v>37</v>
      </c>
    </row>
    <row r="3107" spans="1:15" x14ac:dyDescent="0.25">
      <c r="A3107" s="1" t="s">
        <v>3898</v>
      </c>
      <c r="B3107" s="2">
        <v>43803</v>
      </c>
      <c r="C3107" s="1" t="s">
        <v>3899</v>
      </c>
      <c r="D3107" s="3">
        <v>20</v>
      </c>
      <c r="E3107" s="3">
        <v>248.63</v>
      </c>
      <c r="F3107" s="4">
        <v>207.19</v>
      </c>
      <c r="G3107" s="1">
        <v>2019</v>
      </c>
      <c r="H3107" s="1">
        <v>12</v>
      </c>
      <c r="I3107" s="1" t="s">
        <v>56</v>
      </c>
      <c r="J3107" s="1" t="s">
        <v>35</v>
      </c>
      <c r="K3107" s="1" t="s">
        <v>20</v>
      </c>
      <c r="L3107" s="1" t="s">
        <v>57</v>
      </c>
      <c r="M3107" s="1" t="s">
        <v>37</v>
      </c>
    </row>
    <row r="3108" spans="1:15" x14ac:dyDescent="0.25">
      <c r="A3108" s="1" t="s">
        <v>2033</v>
      </c>
      <c r="B3108" s="2">
        <v>43803</v>
      </c>
      <c r="C3108" s="1" t="s">
        <v>3900</v>
      </c>
      <c r="E3108" s="3">
        <v>700.39</v>
      </c>
      <c r="F3108" s="4">
        <v>700.39</v>
      </c>
      <c r="G3108" s="1">
        <v>2019</v>
      </c>
      <c r="H3108" s="1">
        <v>12</v>
      </c>
      <c r="I3108" s="1" t="s">
        <v>86</v>
      </c>
      <c r="J3108" s="1" t="s">
        <v>41</v>
      </c>
      <c r="K3108" s="1" t="s">
        <v>20</v>
      </c>
      <c r="L3108" s="1" t="s">
        <v>87</v>
      </c>
      <c r="M3108" s="1" t="s">
        <v>43</v>
      </c>
    </row>
    <row r="3109" spans="1:15" x14ac:dyDescent="0.25">
      <c r="A3109" s="1" t="s">
        <v>3901</v>
      </c>
      <c r="B3109" s="2">
        <v>43803</v>
      </c>
      <c r="C3109" s="1" t="s">
        <v>3902</v>
      </c>
      <c r="E3109" s="3">
        <v>152.08000000000001</v>
      </c>
      <c r="F3109" s="4">
        <v>152.08000000000001</v>
      </c>
      <c r="G3109" s="1">
        <v>2019</v>
      </c>
      <c r="H3109" s="1">
        <v>12</v>
      </c>
      <c r="I3109" s="1" t="s">
        <v>86</v>
      </c>
      <c r="J3109" s="1" t="s">
        <v>98</v>
      </c>
      <c r="K3109" s="1" t="s">
        <v>20</v>
      </c>
      <c r="L3109" s="1" t="s">
        <v>87</v>
      </c>
      <c r="M3109" s="1" t="s">
        <v>100</v>
      </c>
      <c r="O3109">
        <f>F3109*4.812</f>
        <v>731.80896000000007</v>
      </c>
    </row>
    <row r="3110" spans="1:15" x14ac:dyDescent="0.25">
      <c r="A3110" s="1" t="s">
        <v>3903</v>
      </c>
      <c r="B3110" s="2">
        <v>43803</v>
      </c>
      <c r="C3110" s="1" t="s">
        <v>3904</v>
      </c>
      <c r="E3110" s="3">
        <v>32.770000000000003</v>
      </c>
      <c r="F3110" s="4">
        <v>32.770000000000003</v>
      </c>
      <c r="G3110" s="1">
        <v>2019</v>
      </c>
      <c r="H3110" s="1">
        <v>12</v>
      </c>
      <c r="I3110" s="1" t="s">
        <v>86</v>
      </c>
      <c r="J3110" s="1" t="s">
        <v>35</v>
      </c>
      <c r="K3110" s="1" t="s">
        <v>20</v>
      </c>
      <c r="L3110" s="1" t="s">
        <v>87</v>
      </c>
      <c r="M3110" s="1" t="s">
        <v>37</v>
      </c>
    </row>
    <row r="3111" spans="1:15" x14ac:dyDescent="0.25">
      <c r="A3111" s="1" t="s">
        <v>2012</v>
      </c>
      <c r="B3111" s="2">
        <v>43803</v>
      </c>
      <c r="C3111" s="1" t="s">
        <v>59</v>
      </c>
      <c r="E3111" s="3">
        <v>49.8</v>
      </c>
      <c r="F3111" s="4">
        <v>49.8</v>
      </c>
      <c r="G3111" s="1">
        <v>2019</v>
      </c>
      <c r="H3111" s="1">
        <v>12</v>
      </c>
      <c r="I3111" s="1" t="s">
        <v>86</v>
      </c>
      <c r="J3111" s="1" t="s">
        <v>41</v>
      </c>
      <c r="K3111" s="1" t="s">
        <v>20</v>
      </c>
      <c r="L3111" s="1" t="s">
        <v>87</v>
      </c>
      <c r="M3111" s="1" t="s">
        <v>43</v>
      </c>
    </row>
    <row r="3112" spans="1:15" x14ac:dyDescent="0.25">
      <c r="A3112" s="1" t="s">
        <v>3905</v>
      </c>
      <c r="B3112" s="2">
        <v>43805</v>
      </c>
      <c r="C3112" s="1" t="s">
        <v>3906</v>
      </c>
      <c r="D3112" s="3">
        <v>20</v>
      </c>
      <c r="E3112" s="3">
        <v>48.47</v>
      </c>
      <c r="F3112" s="4">
        <v>40.39</v>
      </c>
      <c r="G3112" s="1">
        <v>2019</v>
      </c>
      <c r="H3112" s="1">
        <v>12</v>
      </c>
      <c r="I3112" s="1" t="s">
        <v>70</v>
      </c>
      <c r="J3112" s="1" t="s">
        <v>35</v>
      </c>
      <c r="K3112" s="1" t="s">
        <v>20</v>
      </c>
      <c r="L3112" s="1" t="s">
        <v>71</v>
      </c>
      <c r="M3112" s="1" t="s">
        <v>37</v>
      </c>
    </row>
    <row r="3113" spans="1:15" x14ac:dyDescent="0.25">
      <c r="A3113" s="1" t="s">
        <v>3907</v>
      </c>
      <c r="B3113" s="2">
        <v>43805</v>
      </c>
      <c r="C3113" s="1" t="s">
        <v>3908</v>
      </c>
      <c r="E3113" s="3">
        <v>154</v>
      </c>
      <c r="F3113" s="4">
        <v>154</v>
      </c>
      <c r="G3113" s="1">
        <v>2019</v>
      </c>
      <c r="H3113" s="1">
        <v>12</v>
      </c>
      <c r="I3113" s="1" t="s">
        <v>18</v>
      </c>
      <c r="J3113" s="1" t="s">
        <v>19</v>
      </c>
      <c r="K3113" s="1" t="s">
        <v>20</v>
      </c>
      <c r="L3113" s="1" t="s">
        <v>21</v>
      </c>
      <c r="M3113" s="1" t="s">
        <v>22</v>
      </c>
    </row>
    <row r="3114" spans="1:15" x14ac:dyDescent="0.25">
      <c r="A3114" s="1" t="s">
        <v>3909</v>
      </c>
      <c r="B3114" s="2">
        <v>43805</v>
      </c>
      <c r="C3114" s="1" t="s">
        <v>3910</v>
      </c>
      <c r="D3114" s="3">
        <v>20</v>
      </c>
      <c r="E3114" s="3">
        <v>385.74</v>
      </c>
      <c r="F3114" s="4">
        <v>321.45</v>
      </c>
      <c r="G3114" s="1">
        <v>2019</v>
      </c>
      <c r="H3114" s="1">
        <v>12</v>
      </c>
      <c r="I3114" s="1" t="s">
        <v>56</v>
      </c>
      <c r="J3114" s="1" t="s">
        <v>35</v>
      </c>
      <c r="K3114" s="1" t="s">
        <v>20</v>
      </c>
      <c r="L3114" s="1" t="s">
        <v>57</v>
      </c>
      <c r="M3114" s="1" t="s">
        <v>37</v>
      </c>
    </row>
    <row r="3115" spans="1:15" x14ac:dyDescent="0.25">
      <c r="A3115" s="1" t="s">
        <v>3911</v>
      </c>
      <c r="B3115" s="2">
        <v>43805</v>
      </c>
      <c r="C3115" s="1" t="s">
        <v>85</v>
      </c>
      <c r="D3115" s="3">
        <v>20</v>
      </c>
      <c r="E3115" s="3">
        <v>85.5</v>
      </c>
      <c r="F3115" s="4">
        <v>71.25</v>
      </c>
      <c r="G3115" s="1">
        <v>2019</v>
      </c>
      <c r="H3115" s="1">
        <v>12</v>
      </c>
      <c r="I3115" s="1" t="s">
        <v>70</v>
      </c>
      <c r="J3115" s="1" t="s">
        <v>41</v>
      </c>
      <c r="K3115" s="1" t="s">
        <v>20</v>
      </c>
      <c r="L3115" s="1" t="s">
        <v>71</v>
      </c>
      <c r="M3115" s="1" t="s">
        <v>43</v>
      </c>
      <c r="O3115">
        <f>F3115/1.26</f>
        <v>56.547619047619044</v>
      </c>
    </row>
    <row r="3116" spans="1:15" x14ac:dyDescent="0.25">
      <c r="A3116" s="1" t="s">
        <v>3912</v>
      </c>
      <c r="B3116" s="2">
        <v>43805</v>
      </c>
      <c r="C3116" s="1" t="s">
        <v>3913</v>
      </c>
      <c r="E3116" s="3">
        <v>75.849999999999994</v>
      </c>
      <c r="F3116" s="4">
        <v>75.849999999999994</v>
      </c>
      <c r="G3116" s="1">
        <v>2019</v>
      </c>
      <c r="H3116" s="1">
        <v>12</v>
      </c>
      <c r="I3116" s="1" t="s">
        <v>40</v>
      </c>
      <c r="J3116" s="1" t="s">
        <v>41</v>
      </c>
      <c r="K3116" s="1" t="s">
        <v>20</v>
      </c>
      <c r="L3116" s="1" t="s">
        <v>42</v>
      </c>
      <c r="M3116" s="1" t="s">
        <v>43</v>
      </c>
      <c r="O3116">
        <f>F3116/1.26</f>
        <v>60.198412698412696</v>
      </c>
    </row>
    <row r="3117" spans="1:15" x14ac:dyDescent="0.25">
      <c r="A3117" s="1" t="s">
        <v>3914</v>
      </c>
      <c r="B3117" s="2">
        <v>43805</v>
      </c>
      <c r="C3117" s="1" t="s">
        <v>3915</v>
      </c>
      <c r="E3117" s="3">
        <v>153.34</v>
      </c>
      <c r="F3117" s="4">
        <v>153.34</v>
      </c>
      <c r="G3117" s="1">
        <v>2019</v>
      </c>
      <c r="H3117" s="1">
        <v>12</v>
      </c>
      <c r="I3117" s="1" t="s">
        <v>18</v>
      </c>
      <c r="J3117" s="1" t="s">
        <v>35</v>
      </c>
      <c r="K3117" s="1" t="s">
        <v>20</v>
      </c>
      <c r="L3117" s="1" t="s">
        <v>21</v>
      </c>
      <c r="M3117" s="1" t="s">
        <v>37</v>
      </c>
    </row>
    <row r="3118" spans="1:15" x14ac:dyDescent="0.25">
      <c r="A3118" s="1" t="s">
        <v>3916</v>
      </c>
      <c r="B3118" s="2">
        <v>43805</v>
      </c>
      <c r="C3118" s="1" t="s">
        <v>3917</v>
      </c>
      <c r="E3118" s="3">
        <v>30.9</v>
      </c>
      <c r="F3118" s="4">
        <v>30.9</v>
      </c>
      <c r="G3118" s="1">
        <v>2019</v>
      </c>
      <c r="H3118" s="1">
        <v>12</v>
      </c>
      <c r="I3118" s="1" t="s">
        <v>91</v>
      </c>
      <c r="J3118" s="1" t="s">
        <v>207</v>
      </c>
      <c r="K3118" s="1" t="s">
        <v>20</v>
      </c>
      <c r="L3118" s="1" t="s">
        <v>93</v>
      </c>
      <c r="M3118" s="1" t="s">
        <v>208</v>
      </c>
    </row>
    <row r="3119" spans="1:15" x14ac:dyDescent="0.25">
      <c r="A3119" s="1" t="s">
        <v>3918</v>
      </c>
      <c r="B3119" s="2">
        <v>43805</v>
      </c>
      <c r="C3119" s="1" t="s">
        <v>3919</v>
      </c>
      <c r="E3119" s="3">
        <v>9.14</v>
      </c>
      <c r="F3119" s="4">
        <v>9.14</v>
      </c>
      <c r="G3119" s="1">
        <v>2019</v>
      </c>
      <c r="H3119" s="1">
        <v>12</v>
      </c>
      <c r="I3119" s="1" t="s">
        <v>40</v>
      </c>
      <c r="J3119" s="1" t="s">
        <v>35</v>
      </c>
      <c r="K3119" s="1" t="s">
        <v>20</v>
      </c>
      <c r="L3119" s="1" t="s">
        <v>42</v>
      </c>
      <c r="M3119" s="1" t="s">
        <v>37</v>
      </c>
    </row>
    <row r="3120" spans="1:15" x14ac:dyDescent="0.25">
      <c r="A3120" s="1" t="s">
        <v>2029</v>
      </c>
      <c r="B3120" s="2">
        <v>43805</v>
      </c>
      <c r="C3120" s="1" t="s">
        <v>1232</v>
      </c>
      <c r="E3120" s="3">
        <v>211.2</v>
      </c>
      <c r="F3120" s="4">
        <v>211.2</v>
      </c>
      <c r="G3120" s="1">
        <v>2019</v>
      </c>
      <c r="H3120" s="1">
        <v>12</v>
      </c>
      <c r="I3120" s="1" t="s">
        <v>345</v>
      </c>
      <c r="J3120" s="1" t="s">
        <v>35</v>
      </c>
      <c r="K3120" s="1" t="s">
        <v>20</v>
      </c>
      <c r="L3120" s="1" t="s">
        <v>346</v>
      </c>
      <c r="M3120" s="1" t="s">
        <v>37</v>
      </c>
      <c r="O3120">
        <f>F3120*5.3</f>
        <v>1119.3599999999999</v>
      </c>
    </row>
    <row r="3121" spans="1:15" x14ac:dyDescent="0.25">
      <c r="A3121" s="1" t="s">
        <v>3920</v>
      </c>
      <c r="B3121" s="2">
        <v>43805</v>
      </c>
      <c r="C3121" s="1" t="s">
        <v>1080</v>
      </c>
      <c r="D3121" s="3">
        <v>20</v>
      </c>
      <c r="E3121" s="3">
        <v>1056</v>
      </c>
      <c r="F3121" s="4">
        <v>880</v>
      </c>
      <c r="G3121" s="1">
        <v>2019</v>
      </c>
      <c r="H3121" s="1">
        <v>12</v>
      </c>
      <c r="I3121" s="1" t="s">
        <v>56</v>
      </c>
      <c r="J3121" s="1" t="s">
        <v>177</v>
      </c>
      <c r="K3121" s="1" t="s">
        <v>20</v>
      </c>
      <c r="L3121" s="1" t="s">
        <v>57</v>
      </c>
      <c r="M3121" s="1" t="s">
        <v>178</v>
      </c>
      <c r="O3121">
        <f>F3121*117</f>
        <v>102960</v>
      </c>
    </row>
    <row r="3122" spans="1:15" x14ac:dyDescent="0.25">
      <c r="A3122" s="1" t="s">
        <v>3921</v>
      </c>
      <c r="B3122" s="2">
        <v>43805</v>
      </c>
      <c r="C3122" s="1" t="s">
        <v>3922</v>
      </c>
      <c r="E3122" s="3">
        <v>119.62</v>
      </c>
      <c r="F3122" s="4">
        <v>119.62</v>
      </c>
      <c r="G3122" s="1">
        <v>2019</v>
      </c>
      <c r="H3122" s="1">
        <v>12</v>
      </c>
      <c r="I3122" s="1" t="s">
        <v>91</v>
      </c>
      <c r="J3122" s="1" t="s">
        <v>35</v>
      </c>
      <c r="K3122" s="1" t="s">
        <v>20</v>
      </c>
      <c r="L3122" s="1" t="s">
        <v>93</v>
      </c>
      <c r="M3122" s="1" t="s">
        <v>37</v>
      </c>
    </row>
    <row r="3123" spans="1:15" x14ac:dyDescent="0.25">
      <c r="A3123" s="1" t="s">
        <v>3923</v>
      </c>
      <c r="B3123" s="2">
        <v>43805</v>
      </c>
      <c r="C3123" s="1" t="s">
        <v>3924</v>
      </c>
      <c r="E3123" s="3">
        <v>62.43</v>
      </c>
      <c r="F3123" s="4">
        <v>62.43</v>
      </c>
      <c r="G3123" s="1">
        <v>2019</v>
      </c>
      <c r="H3123" s="1">
        <v>12</v>
      </c>
      <c r="I3123" s="1" t="s">
        <v>86</v>
      </c>
      <c r="J3123" s="1" t="s">
        <v>35</v>
      </c>
      <c r="K3123" s="1" t="s">
        <v>20</v>
      </c>
      <c r="L3123" s="1" t="s">
        <v>87</v>
      </c>
      <c r="M3123" s="1" t="s">
        <v>37</v>
      </c>
      <c r="O3123">
        <f>F3123*1850</f>
        <v>115495.5</v>
      </c>
    </row>
    <row r="3124" spans="1:15" x14ac:dyDescent="0.25">
      <c r="A3124" s="1" t="s">
        <v>3925</v>
      </c>
      <c r="B3124" s="2">
        <v>43805</v>
      </c>
      <c r="C3124" s="1" t="s">
        <v>2030</v>
      </c>
      <c r="E3124" s="3">
        <v>140</v>
      </c>
      <c r="F3124" s="4">
        <v>140</v>
      </c>
      <c r="G3124" s="1">
        <v>2019</v>
      </c>
      <c r="H3124" s="1">
        <v>12</v>
      </c>
      <c r="I3124" s="1" t="s">
        <v>219</v>
      </c>
      <c r="J3124" s="1" t="s">
        <v>35</v>
      </c>
      <c r="K3124" s="1" t="s">
        <v>20</v>
      </c>
      <c r="L3124" s="1" t="s">
        <v>220</v>
      </c>
      <c r="M3124" s="1" t="s">
        <v>37</v>
      </c>
    </row>
    <row r="3125" spans="1:15" x14ac:dyDescent="0.25">
      <c r="A3125" s="1" t="s">
        <v>3926</v>
      </c>
      <c r="B3125" s="2">
        <v>43805</v>
      </c>
      <c r="C3125" s="1" t="s">
        <v>3927</v>
      </c>
      <c r="E3125" s="3">
        <v>24.02</v>
      </c>
      <c r="F3125" s="4">
        <v>24.02</v>
      </c>
      <c r="G3125" s="1">
        <v>2019</v>
      </c>
      <c r="H3125" s="1">
        <v>12</v>
      </c>
      <c r="I3125" s="1" t="s">
        <v>86</v>
      </c>
      <c r="J3125" s="1" t="s">
        <v>35</v>
      </c>
      <c r="K3125" s="1" t="s">
        <v>20</v>
      </c>
      <c r="L3125" s="1" t="s">
        <v>87</v>
      </c>
      <c r="M3125" s="1" t="s">
        <v>37</v>
      </c>
    </row>
    <row r="3126" spans="1:15" x14ac:dyDescent="0.25">
      <c r="A3126" s="1" t="s">
        <v>3928</v>
      </c>
      <c r="B3126" s="2">
        <v>43805</v>
      </c>
      <c r="C3126" s="1" t="s">
        <v>3929</v>
      </c>
      <c r="E3126" s="3">
        <v>125.52</v>
      </c>
      <c r="F3126" s="4">
        <v>125.52</v>
      </c>
      <c r="G3126" s="1">
        <v>2019</v>
      </c>
      <c r="H3126" s="1">
        <v>12</v>
      </c>
      <c r="I3126" s="1" t="s">
        <v>40</v>
      </c>
      <c r="J3126" s="1" t="s">
        <v>35</v>
      </c>
      <c r="K3126" s="1" t="s">
        <v>20</v>
      </c>
      <c r="L3126" s="1" t="s">
        <v>42</v>
      </c>
      <c r="M3126" s="1" t="s">
        <v>37</v>
      </c>
      <c r="O3126">
        <f>F3126*12.5</f>
        <v>1569</v>
      </c>
    </row>
    <row r="3127" spans="1:15" x14ac:dyDescent="0.25">
      <c r="A3127" s="1" t="s">
        <v>3930</v>
      </c>
      <c r="B3127" s="2">
        <v>43805</v>
      </c>
      <c r="C3127" s="1" t="s">
        <v>3931</v>
      </c>
      <c r="E3127" s="3">
        <v>25.75</v>
      </c>
      <c r="F3127" s="4">
        <v>25.75</v>
      </c>
      <c r="G3127" s="1">
        <v>2019</v>
      </c>
      <c r="H3127" s="1">
        <v>12</v>
      </c>
      <c r="I3127" s="1" t="s">
        <v>80</v>
      </c>
      <c r="J3127" s="1" t="s">
        <v>81</v>
      </c>
      <c r="K3127" s="1" t="s">
        <v>20</v>
      </c>
      <c r="L3127" s="1" t="s">
        <v>82</v>
      </c>
      <c r="M3127" s="1" t="s">
        <v>83</v>
      </c>
      <c r="O3127">
        <f>F3127*1850</f>
        <v>47637.5</v>
      </c>
    </row>
    <row r="3128" spans="1:15" x14ac:dyDescent="0.25">
      <c r="A3128" s="1" t="s">
        <v>3932</v>
      </c>
      <c r="B3128" s="2">
        <v>43805</v>
      </c>
      <c r="C3128" s="1" t="s">
        <v>3933</v>
      </c>
      <c r="E3128" s="3">
        <v>118.23</v>
      </c>
      <c r="F3128" s="4">
        <v>118.23</v>
      </c>
      <c r="G3128" s="1">
        <v>2019</v>
      </c>
      <c r="H3128" s="1">
        <v>12</v>
      </c>
      <c r="I3128" s="1" t="s">
        <v>30</v>
      </c>
      <c r="J3128" s="1" t="s">
        <v>3527</v>
      </c>
      <c r="K3128" s="1" t="s">
        <v>20</v>
      </c>
      <c r="L3128" s="1" t="s">
        <v>3528</v>
      </c>
      <c r="M3128" s="1" t="s">
        <v>37</v>
      </c>
    </row>
    <row r="3129" spans="1:15" x14ac:dyDescent="0.25">
      <c r="A3129" s="1" t="s">
        <v>3934</v>
      </c>
      <c r="B3129" s="2">
        <v>43809</v>
      </c>
      <c r="C3129" s="1" t="s">
        <v>3935</v>
      </c>
      <c r="D3129" s="3">
        <v>20</v>
      </c>
      <c r="E3129" s="3">
        <v>45.94</v>
      </c>
      <c r="F3129" s="4">
        <v>38.28</v>
      </c>
      <c r="G3129" s="1">
        <v>2019</v>
      </c>
      <c r="H3129" s="1">
        <v>12</v>
      </c>
      <c r="I3129" s="1" t="s">
        <v>70</v>
      </c>
      <c r="J3129" s="1" t="s">
        <v>98</v>
      </c>
      <c r="K3129" s="1" t="s">
        <v>20</v>
      </c>
      <c r="L3129" s="1" t="s">
        <v>71</v>
      </c>
      <c r="M3129" s="1" t="s">
        <v>100</v>
      </c>
    </row>
    <row r="3130" spans="1:15" x14ac:dyDescent="0.25">
      <c r="A3130" s="1" t="s">
        <v>3936</v>
      </c>
      <c r="B3130" s="2">
        <v>43809</v>
      </c>
      <c r="C3130" s="1" t="s">
        <v>3937</v>
      </c>
      <c r="E3130" s="3">
        <v>98.35</v>
      </c>
      <c r="F3130" s="4">
        <v>98.35</v>
      </c>
      <c r="G3130" s="1">
        <v>2019</v>
      </c>
      <c r="H3130" s="1">
        <v>12</v>
      </c>
      <c r="I3130" s="1" t="s">
        <v>30</v>
      </c>
      <c r="J3130" s="1" t="s">
        <v>25</v>
      </c>
      <c r="K3130" s="1" t="s">
        <v>20</v>
      </c>
      <c r="L3130" s="1" t="s">
        <v>31</v>
      </c>
      <c r="M3130" s="1" t="s">
        <v>27</v>
      </c>
    </row>
    <row r="3131" spans="1:15" x14ac:dyDescent="0.25">
      <c r="A3131" s="1" t="s">
        <v>3938</v>
      </c>
      <c r="B3131" s="2">
        <v>43809</v>
      </c>
      <c r="C3131" s="1" t="s">
        <v>3939</v>
      </c>
      <c r="E3131" s="3">
        <v>133.84</v>
      </c>
      <c r="F3131" s="4">
        <v>133.84</v>
      </c>
      <c r="G3131" s="1">
        <v>2019</v>
      </c>
      <c r="H3131" s="1">
        <v>12</v>
      </c>
      <c r="I3131" s="1" t="s">
        <v>30</v>
      </c>
      <c r="J3131" s="1" t="s">
        <v>25</v>
      </c>
      <c r="K3131" s="1" t="s">
        <v>20</v>
      </c>
      <c r="L3131" s="1" t="s">
        <v>31</v>
      </c>
      <c r="M3131" s="1" t="s">
        <v>27</v>
      </c>
    </row>
    <row r="3132" spans="1:15" x14ac:dyDescent="0.25">
      <c r="A3132" s="1" t="s">
        <v>3940</v>
      </c>
      <c r="B3132" s="2">
        <v>43809</v>
      </c>
      <c r="C3132" s="1" t="s">
        <v>3941</v>
      </c>
      <c r="E3132" s="3">
        <v>101.58</v>
      </c>
      <c r="F3132" s="4">
        <v>101.58</v>
      </c>
      <c r="G3132" s="1">
        <v>2019</v>
      </c>
      <c r="H3132" s="1">
        <v>12</v>
      </c>
      <c r="I3132" s="1" t="s">
        <v>312</v>
      </c>
      <c r="J3132" s="1" t="s">
        <v>35</v>
      </c>
      <c r="K3132" s="1" t="s">
        <v>20</v>
      </c>
      <c r="L3132" s="1" t="s">
        <v>313</v>
      </c>
      <c r="M3132" s="1" t="s">
        <v>37</v>
      </c>
      <c r="O3132">
        <f>F3132*27.9</f>
        <v>2834.0819999999999</v>
      </c>
    </row>
    <row r="3133" spans="1:15" x14ac:dyDescent="0.25">
      <c r="A3133" s="1" t="s">
        <v>3942</v>
      </c>
      <c r="B3133" s="2">
        <v>43809</v>
      </c>
      <c r="C3133" s="1" t="s">
        <v>1943</v>
      </c>
      <c r="D3133" s="3">
        <v>10</v>
      </c>
      <c r="E3133" s="3">
        <v>24.18</v>
      </c>
      <c r="F3133" s="4">
        <v>21.98</v>
      </c>
      <c r="G3133" s="1">
        <v>2019</v>
      </c>
      <c r="H3133" s="1">
        <v>12</v>
      </c>
      <c r="I3133" s="1" t="s">
        <v>134</v>
      </c>
      <c r="J3133" s="1" t="s">
        <v>319</v>
      </c>
      <c r="K3133" s="1" t="s">
        <v>20</v>
      </c>
      <c r="L3133" s="1" t="s">
        <v>135</v>
      </c>
      <c r="M3133" s="1" t="s">
        <v>320</v>
      </c>
    </row>
    <row r="3134" spans="1:15" x14ac:dyDescent="0.25">
      <c r="A3134" s="1" t="s">
        <v>2064</v>
      </c>
      <c r="B3134" s="2">
        <v>43809</v>
      </c>
      <c r="C3134" s="1" t="s">
        <v>3943</v>
      </c>
      <c r="E3134" s="3">
        <v>12</v>
      </c>
      <c r="F3134" s="4">
        <v>12</v>
      </c>
      <c r="G3134" s="1">
        <v>2019</v>
      </c>
      <c r="H3134" s="1">
        <v>12</v>
      </c>
      <c r="I3134" s="1" t="s">
        <v>24</v>
      </c>
      <c r="J3134" s="1" t="s">
        <v>25</v>
      </c>
      <c r="K3134" s="1" t="s">
        <v>20</v>
      </c>
      <c r="L3134" s="1" t="s">
        <v>26</v>
      </c>
      <c r="M3134" s="1" t="s">
        <v>27</v>
      </c>
    </row>
    <row r="3135" spans="1:15" x14ac:dyDescent="0.25">
      <c r="A3135" s="1" t="s">
        <v>2060</v>
      </c>
      <c r="B3135" s="2">
        <v>43809</v>
      </c>
      <c r="C3135" s="1" t="s">
        <v>3943</v>
      </c>
      <c r="E3135" s="3">
        <v>497.27</v>
      </c>
      <c r="F3135" s="4">
        <v>497.27</v>
      </c>
      <c r="G3135" s="1">
        <v>2019</v>
      </c>
      <c r="H3135" s="1">
        <v>12</v>
      </c>
      <c r="I3135" s="1" t="s">
        <v>18</v>
      </c>
      <c r="J3135" s="1" t="s">
        <v>119</v>
      </c>
      <c r="K3135" s="1" t="s">
        <v>20</v>
      </c>
      <c r="L3135" s="1" t="s">
        <v>21</v>
      </c>
      <c r="M3135" s="1" t="s">
        <v>120</v>
      </c>
    </row>
    <row r="3136" spans="1:15" x14ac:dyDescent="0.25">
      <c r="A3136" s="1" t="s">
        <v>2060</v>
      </c>
      <c r="B3136" s="2">
        <v>43809</v>
      </c>
      <c r="C3136" s="1" t="s">
        <v>3943</v>
      </c>
      <c r="D3136" s="3">
        <v>20</v>
      </c>
      <c r="E3136" s="3">
        <v>968.22</v>
      </c>
      <c r="F3136" s="4">
        <v>806.85</v>
      </c>
      <c r="G3136" s="1">
        <v>2019</v>
      </c>
      <c r="H3136" s="1">
        <v>12</v>
      </c>
      <c r="I3136" s="1" t="s">
        <v>18</v>
      </c>
      <c r="J3136" s="1" t="s">
        <v>119</v>
      </c>
      <c r="K3136" s="1" t="s">
        <v>20</v>
      </c>
      <c r="L3136" s="1" t="s">
        <v>21</v>
      </c>
      <c r="M3136" s="1" t="s">
        <v>120</v>
      </c>
    </row>
    <row r="3137" spans="1:15" x14ac:dyDescent="0.25">
      <c r="A3137" s="1" t="s">
        <v>2064</v>
      </c>
      <c r="B3137" s="2">
        <v>43809</v>
      </c>
      <c r="C3137" s="1" t="s">
        <v>3943</v>
      </c>
      <c r="E3137" s="3">
        <v>1465.6</v>
      </c>
      <c r="F3137" s="4">
        <v>1465.6</v>
      </c>
      <c r="G3137" s="1">
        <v>2019</v>
      </c>
      <c r="H3137" s="1">
        <v>12</v>
      </c>
      <c r="I3137" s="1" t="s">
        <v>18</v>
      </c>
      <c r="J3137" s="1" t="s">
        <v>119</v>
      </c>
      <c r="K3137" s="1" t="s">
        <v>20</v>
      </c>
      <c r="L3137" s="1" t="s">
        <v>21</v>
      </c>
      <c r="M3137" s="1" t="s">
        <v>120</v>
      </c>
    </row>
    <row r="3138" spans="1:15" x14ac:dyDescent="0.25">
      <c r="A3138" s="1" t="s">
        <v>3944</v>
      </c>
      <c r="B3138" s="2">
        <v>43809</v>
      </c>
      <c r="C3138" s="1" t="s">
        <v>3945</v>
      </c>
      <c r="D3138" s="3">
        <v>20</v>
      </c>
      <c r="E3138" s="3">
        <v>143.05000000000001</v>
      </c>
      <c r="F3138" s="4">
        <v>119.21</v>
      </c>
      <c r="G3138" s="1">
        <v>2019</v>
      </c>
      <c r="H3138" s="1">
        <v>12</v>
      </c>
      <c r="I3138" s="1" t="s">
        <v>34</v>
      </c>
      <c r="J3138" s="1" t="s">
        <v>35</v>
      </c>
      <c r="K3138" s="1" t="s">
        <v>20</v>
      </c>
      <c r="L3138" s="1" t="s">
        <v>36</v>
      </c>
      <c r="M3138" s="1" t="s">
        <v>37</v>
      </c>
    </row>
    <row r="3139" spans="1:15" x14ac:dyDescent="0.25">
      <c r="A3139" s="1" t="s">
        <v>3946</v>
      </c>
      <c r="B3139" s="2">
        <v>43809</v>
      </c>
      <c r="C3139" s="1" t="s">
        <v>3947</v>
      </c>
      <c r="D3139" s="3">
        <v>20</v>
      </c>
      <c r="E3139" s="3">
        <v>1569.63</v>
      </c>
      <c r="F3139" s="4">
        <v>1308.02</v>
      </c>
      <c r="G3139" s="1">
        <v>2019</v>
      </c>
      <c r="H3139" s="1">
        <v>12</v>
      </c>
      <c r="I3139" s="1" t="s">
        <v>56</v>
      </c>
      <c r="J3139" s="1" t="s">
        <v>35</v>
      </c>
      <c r="K3139" s="1" t="s">
        <v>20</v>
      </c>
      <c r="L3139" s="1" t="s">
        <v>57</v>
      </c>
      <c r="M3139" s="1" t="s">
        <v>37</v>
      </c>
      <c r="O3139">
        <f>F3139*95.4</f>
        <v>124785.10800000001</v>
      </c>
    </row>
    <row r="3140" spans="1:15" x14ac:dyDescent="0.25">
      <c r="A3140" s="1" t="s">
        <v>2063</v>
      </c>
      <c r="B3140" s="2">
        <v>43809</v>
      </c>
      <c r="C3140" s="1" t="s">
        <v>7936</v>
      </c>
      <c r="D3140" s="3">
        <v>20</v>
      </c>
      <c r="E3140" s="3">
        <v>126</v>
      </c>
      <c r="F3140" s="4">
        <v>105</v>
      </c>
      <c r="G3140" s="1">
        <v>2019</v>
      </c>
      <c r="H3140" s="1">
        <v>12</v>
      </c>
      <c r="I3140" s="1" t="s">
        <v>34</v>
      </c>
      <c r="J3140" s="1" t="s">
        <v>378</v>
      </c>
      <c r="K3140" s="1" t="s">
        <v>20</v>
      </c>
      <c r="L3140" s="1" t="s">
        <v>36</v>
      </c>
      <c r="M3140" s="1" t="s">
        <v>379</v>
      </c>
    </row>
    <row r="3141" spans="1:15" x14ac:dyDescent="0.25">
      <c r="A3141" s="1" t="s">
        <v>3948</v>
      </c>
      <c r="B3141" s="2">
        <v>43809</v>
      </c>
      <c r="C3141" s="1" t="s">
        <v>3949</v>
      </c>
      <c r="D3141" s="3">
        <v>20</v>
      </c>
      <c r="E3141" s="3">
        <v>91.93</v>
      </c>
      <c r="F3141" s="4">
        <v>76.61</v>
      </c>
      <c r="G3141" s="1">
        <v>2019</v>
      </c>
      <c r="H3141" s="1">
        <v>12</v>
      </c>
      <c r="I3141" s="1" t="s">
        <v>70</v>
      </c>
      <c r="J3141" s="1" t="s">
        <v>35</v>
      </c>
      <c r="K3141" s="1" t="s">
        <v>20</v>
      </c>
      <c r="L3141" s="1" t="s">
        <v>71</v>
      </c>
      <c r="M3141" s="1" t="s">
        <v>37</v>
      </c>
    </row>
    <row r="3142" spans="1:15" x14ac:dyDescent="0.25">
      <c r="A3142" s="1" t="s">
        <v>3950</v>
      </c>
      <c r="B3142" s="2">
        <v>43810</v>
      </c>
      <c r="C3142" s="1" t="s">
        <v>2198</v>
      </c>
      <c r="D3142" s="3">
        <v>20</v>
      </c>
      <c r="E3142" s="3">
        <v>102.42</v>
      </c>
      <c r="F3142" s="4">
        <v>85.35</v>
      </c>
      <c r="G3142" s="1">
        <v>2019</v>
      </c>
      <c r="H3142" s="1">
        <v>12</v>
      </c>
      <c r="I3142" s="1" t="s">
        <v>134</v>
      </c>
      <c r="J3142" s="1" t="s">
        <v>144</v>
      </c>
      <c r="K3142" s="1" t="s">
        <v>20</v>
      </c>
      <c r="L3142" s="1" t="s">
        <v>135</v>
      </c>
      <c r="M3142" s="1" t="s">
        <v>145</v>
      </c>
    </row>
    <row r="3143" spans="1:15" x14ac:dyDescent="0.25">
      <c r="A3143" s="1" t="s">
        <v>3950</v>
      </c>
      <c r="B3143" s="2">
        <v>43810</v>
      </c>
      <c r="C3143" s="1" t="s">
        <v>3951</v>
      </c>
      <c r="D3143" s="3">
        <v>20</v>
      </c>
      <c r="E3143" s="3">
        <v>18.77</v>
      </c>
      <c r="F3143" s="4">
        <v>15.64</v>
      </c>
      <c r="G3143" s="1">
        <v>2019</v>
      </c>
      <c r="H3143" s="1">
        <v>12</v>
      </c>
      <c r="I3143" s="1" t="s">
        <v>134</v>
      </c>
      <c r="J3143" s="1" t="s">
        <v>51</v>
      </c>
      <c r="K3143" s="1" t="s">
        <v>20</v>
      </c>
      <c r="L3143" s="1" t="s">
        <v>135</v>
      </c>
      <c r="M3143" s="1" t="s">
        <v>53</v>
      </c>
      <c r="O3143">
        <f>F3143*1.333</f>
        <v>20.848120000000002</v>
      </c>
    </row>
    <row r="3144" spans="1:15" x14ac:dyDescent="0.25">
      <c r="A3144" s="1" t="s">
        <v>3952</v>
      </c>
      <c r="B3144" s="2">
        <v>43815</v>
      </c>
      <c r="C3144" s="1" t="s">
        <v>3953</v>
      </c>
      <c r="E3144" s="3">
        <v>29.21</v>
      </c>
      <c r="F3144" s="4">
        <v>29.21</v>
      </c>
      <c r="G3144" s="1">
        <v>2019</v>
      </c>
      <c r="H3144" s="1">
        <v>12</v>
      </c>
      <c r="I3144" s="1" t="s">
        <v>150</v>
      </c>
      <c r="J3144" s="1" t="s">
        <v>51</v>
      </c>
      <c r="K3144" s="1" t="s">
        <v>20</v>
      </c>
      <c r="L3144" s="1" t="s">
        <v>151</v>
      </c>
      <c r="M3144" s="1" t="s">
        <v>53</v>
      </c>
      <c r="O3144">
        <f>F3144*50</f>
        <v>1460.5</v>
      </c>
    </row>
    <row r="3145" spans="1:15" x14ac:dyDescent="0.25">
      <c r="A3145" s="1" t="s">
        <v>3954</v>
      </c>
      <c r="B3145" s="2">
        <v>43816</v>
      </c>
      <c r="C3145" s="1" t="s">
        <v>29</v>
      </c>
      <c r="E3145" s="3">
        <v>54.32</v>
      </c>
      <c r="F3145" s="4">
        <v>54.32</v>
      </c>
      <c r="G3145" s="1">
        <v>2019</v>
      </c>
      <c r="H3145" s="1">
        <v>12</v>
      </c>
      <c r="I3145" s="1" t="s">
        <v>30</v>
      </c>
      <c r="J3145" s="1" t="s">
        <v>25</v>
      </c>
      <c r="K3145" s="1" t="s">
        <v>20</v>
      </c>
      <c r="L3145" s="1" t="s">
        <v>31</v>
      </c>
      <c r="M3145" s="1" t="s">
        <v>27</v>
      </c>
    </row>
    <row r="3146" spans="1:15" x14ac:dyDescent="0.25">
      <c r="A3146" s="1" t="s">
        <v>2079</v>
      </c>
      <c r="B3146" s="2">
        <v>43816</v>
      </c>
      <c r="C3146" s="1" t="s">
        <v>3955</v>
      </c>
      <c r="E3146" s="3">
        <v>22.99</v>
      </c>
      <c r="F3146" s="4">
        <v>22.99</v>
      </c>
      <c r="G3146" s="1">
        <v>2019</v>
      </c>
      <c r="H3146" s="1">
        <v>12</v>
      </c>
      <c r="I3146" s="1" t="s">
        <v>111</v>
      </c>
      <c r="J3146" s="1" t="s">
        <v>81</v>
      </c>
      <c r="K3146" s="1" t="s">
        <v>20</v>
      </c>
      <c r="L3146" s="1" t="s">
        <v>112</v>
      </c>
      <c r="M3146" s="1" t="s">
        <v>83</v>
      </c>
    </row>
    <row r="3147" spans="1:15" x14ac:dyDescent="0.25">
      <c r="A3147" s="1" t="s">
        <v>3956</v>
      </c>
      <c r="B3147" s="2">
        <v>43817</v>
      </c>
      <c r="C3147" s="1" t="s">
        <v>3957</v>
      </c>
      <c r="E3147" s="3">
        <v>259.89999999999998</v>
      </c>
      <c r="F3147" s="4">
        <v>259.89999999999998</v>
      </c>
      <c r="G3147" s="1">
        <v>2019</v>
      </c>
      <c r="H3147" s="1">
        <v>12</v>
      </c>
      <c r="I3147" s="1" t="s">
        <v>1606</v>
      </c>
      <c r="J3147" s="1" t="s">
        <v>35</v>
      </c>
      <c r="K3147" s="1" t="s">
        <v>20</v>
      </c>
      <c r="L3147" s="1" t="s">
        <v>1607</v>
      </c>
      <c r="M3147" s="1" t="s">
        <v>37</v>
      </c>
    </row>
    <row r="3148" spans="1:15" x14ac:dyDescent="0.25">
      <c r="A3148" s="1" t="s">
        <v>3958</v>
      </c>
      <c r="B3148" s="2">
        <v>43818</v>
      </c>
      <c r="C3148" s="1" t="s">
        <v>3959</v>
      </c>
      <c r="E3148" s="3">
        <v>11.9</v>
      </c>
      <c r="F3148" s="4">
        <v>11.9</v>
      </c>
      <c r="G3148" s="1">
        <v>2019</v>
      </c>
      <c r="H3148" s="1">
        <v>12</v>
      </c>
      <c r="I3148" s="1" t="s">
        <v>86</v>
      </c>
      <c r="J3148" s="1" t="s">
        <v>378</v>
      </c>
      <c r="K3148" s="1" t="s">
        <v>20</v>
      </c>
      <c r="L3148" s="1" t="s">
        <v>87</v>
      </c>
      <c r="M3148" s="1" t="s">
        <v>379</v>
      </c>
      <c r="O3148">
        <f>F3148*50</f>
        <v>595</v>
      </c>
    </row>
    <row r="3149" spans="1:15" x14ac:dyDescent="0.25">
      <c r="A3149" s="1" t="s">
        <v>3960</v>
      </c>
      <c r="B3149" s="2">
        <v>43818</v>
      </c>
      <c r="C3149" s="1" t="s">
        <v>3961</v>
      </c>
      <c r="E3149" s="3">
        <v>15.79</v>
      </c>
      <c r="F3149" s="4">
        <v>15.79</v>
      </c>
      <c r="G3149" s="1">
        <v>2019</v>
      </c>
      <c r="H3149" s="1">
        <v>12</v>
      </c>
      <c r="I3149" s="1" t="s">
        <v>86</v>
      </c>
      <c r="J3149" s="1" t="s">
        <v>378</v>
      </c>
      <c r="K3149" s="1" t="s">
        <v>20</v>
      </c>
      <c r="L3149" s="1" t="s">
        <v>87</v>
      </c>
      <c r="M3149" s="1" t="s">
        <v>379</v>
      </c>
      <c r="O3149">
        <f>F3149*50</f>
        <v>789.5</v>
      </c>
    </row>
    <row r="3150" spans="1:15" x14ac:dyDescent="0.25">
      <c r="A3150" s="1" t="s">
        <v>3962</v>
      </c>
      <c r="B3150" s="2">
        <v>43818</v>
      </c>
      <c r="C3150" s="1" t="s">
        <v>85</v>
      </c>
      <c r="E3150" s="3">
        <v>204.9</v>
      </c>
      <c r="F3150" s="4">
        <v>204.9</v>
      </c>
      <c r="G3150" s="1">
        <v>2019</v>
      </c>
      <c r="H3150" s="1">
        <v>12</v>
      </c>
      <c r="I3150" s="1" t="s">
        <v>40</v>
      </c>
      <c r="J3150" s="1" t="s">
        <v>41</v>
      </c>
      <c r="K3150" s="1" t="s">
        <v>20</v>
      </c>
      <c r="L3150" s="1" t="s">
        <v>42</v>
      </c>
      <c r="M3150" s="1" t="s">
        <v>43</v>
      </c>
      <c r="O3150">
        <f>F3150/1.26</f>
        <v>162.61904761904762</v>
      </c>
    </row>
    <row r="3151" spans="1:15" x14ac:dyDescent="0.25">
      <c r="A3151" s="1" t="s">
        <v>3963</v>
      </c>
      <c r="B3151" s="2">
        <v>43818</v>
      </c>
      <c r="C3151" s="1" t="s">
        <v>85</v>
      </c>
      <c r="E3151" s="3">
        <v>192.11</v>
      </c>
      <c r="F3151" s="4">
        <v>192.11</v>
      </c>
      <c r="G3151" s="1">
        <v>2019</v>
      </c>
      <c r="H3151" s="1">
        <v>12</v>
      </c>
      <c r="I3151" s="1" t="s">
        <v>40</v>
      </c>
      <c r="J3151" s="1" t="s">
        <v>41</v>
      </c>
      <c r="K3151" s="1" t="s">
        <v>20</v>
      </c>
      <c r="L3151" s="1" t="s">
        <v>42</v>
      </c>
      <c r="M3151" s="1" t="s">
        <v>43</v>
      </c>
      <c r="O3151">
        <f>F3151/1.26</f>
        <v>152.46825396825398</v>
      </c>
    </row>
    <row r="3152" spans="1:15" x14ac:dyDescent="0.25">
      <c r="A3152" s="1" t="s">
        <v>3964</v>
      </c>
      <c r="B3152" s="2">
        <v>43818</v>
      </c>
      <c r="C3152" s="1" t="s">
        <v>85</v>
      </c>
      <c r="E3152" s="3">
        <v>113</v>
      </c>
      <c r="F3152" s="4">
        <v>113</v>
      </c>
      <c r="G3152" s="1">
        <v>2019</v>
      </c>
      <c r="H3152" s="1">
        <v>12</v>
      </c>
      <c r="I3152" s="1" t="s">
        <v>40</v>
      </c>
      <c r="J3152" s="1" t="s">
        <v>41</v>
      </c>
      <c r="K3152" s="1" t="s">
        <v>20</v>
      </c>
      <c r="L3152" s="1" t="s">
        <v>42</v>
      </c>
      <c r="M3152" s="1" t="s">
        <v>43</v>
      </c>
      <c r="O3152">
        <f>F3152/1.26</f>
        <v>89.682539682539684</v>
      </c>
    </row>
    <row r="3153" spans="1:15" x14ac:dyDescent="0.25">
      <c r="A3153" s="1" t="s">
        <v>3965</v>
      </c>
      <c r="B3153" s="2">
        <v>43818</v>
      </c>
      <c r="C3153" s="1" t="s">
        <v>440</v>
      </c>
      <c r="E3153" s="3">
        <v>476.4</v>
      </c>
      <c r="F3153" s="4">
        <v>476.4</v>
      </c>
      <c r="G3153" s="1">
        <v>2019</v>
      </c>
      <c r="H3153" s="1">
        <v>12</v>
      </c>
      <c r="I3153" s="1" t="s">
        <v>24</v>
      </c>
      <c r="J3153" s="1" t="s">
        <v>25</v>
      </c>
      <c r="K3153" s="1" t="s">
        <v>20</v>
      </c>
      <c r="L3153" s="1" t="s">
        <v>26</v>
      </c>
      <c r="M3153" s="1" t="s">
        <v>27</v>
      </c>
      <c r="O3153">
        <f>F3153*400</f>
        <v>190560</v>
      </c>
    </row>
    <row r="3154" spans="1:15" x14ac:dyDescent="0.25">
      <c r="A3154" s="1" t="s">
        <v>3966</v>
      </c>
      <c r="B3154" s="2">
        <v>43818</v>
      </c>
      <c r="C3154" s="1" t="s">
        <v>3967</v>
      </c>
      <c r="D3154" s="3">
        <v>20</v>
      </c>
      <c r="E3154" s="3">
        <v>653.84</v>
      </c>
      <c r="F3154" s="4">
        <v>544.87</v>
      </c>
      <c r="G3154" s="1">
        <v>2019</v>
      </c>
      <c r="H3154" s="1">
        <v>12</v>
      </c>
      <c r="I3154" s="1" t="s">
        <v>56</v>
      </c>
      <c r="J3154" s="1" t="s">
        <v>35</v>
      </c>
      <c r="K3154" s="1" t="s">
        <v>20</v>
      </c>
      <c r="L3154" s="1" t="s">
        <v>57</v>
      </c>
      <c r="M3154" s="1" t="s">
        <v>37</v>
      </c>
    </row>
    <row r="3155" spans="1:15" x14ac:dyDescent="0.25">
      <c r="A3155" s="1" t="s">
        <v>2083</v>
      </c>
      <c r="B3155" s="2">
        <v>43818</v>
      </c>
      <c r="C3155" s="1" t="s">
        <v>3968</v>
      </c>
      <c r="D3155" s="3">
        <v>20</v>
      </c>
      <c r="E3155" s="3">
        <v>18.97</v>
      </c>
      <c r="F3155" s="4">
        <v>15.81</v>
      </c>
      <c r="G3155" s="1">
        <v>2019</v>
      </c>
      <c r="H3155" s="1">
        <v>12</v>
      </c>
      <c r="I3155" s="1" t="s">
        <v>34</v>
      </c>
      <c r="J3155" s="1" t="s">
        <v>98</v>
      </c>
      <c r="K3155" s="1" t="s">
        <v>20</v>
      </c>
      <c r="L3155" s="1" t="s">
        <v>36</v>
      </c>
      <c r="M3155" s="1" t="s">
        <v>100</v>
      </c>
      <c r="O3155">
        <f>F3155*78</f>
        <v>1233.18</v>
      </c>
    </row>
    <row r="3156" spans="1:15" x14ac:dyDescent="0.25">
      <c r="A3156" s="1" t="s">
        <v>3969</v>
      </c>
      <c r="B3156" s="2">
        <v>43818</v>
      </c>
      <c r="C3156" s="1" t="s">
        <v>2138</v>
      </c>
      <c r="E3156" s="3">
        <v>52.06</v>
      </c>
      <c r="F3156" s="4">
        <v>52.06</v>
      </c>
      <c r="G3156" s="1">
        <v>2019</v>
      </c>
      <c r="H3156" s="1">
        <v>12</v>
      </c>
      <c r="I3156" s="1" t="s">
        <v>18</v>
      </c>
      <c r="J3156" s="1" t="s">
        <v>119</v>
      </c>
      <c r="K3156" s="1" t="s">
        <v>20</v>
      </c>
      <c r="L3156" s="1" t="s">
        <v>21</v>
      </c>
      <c r="M3156" s="1" t="s">
        <v>120</v>
      </c>
      <c r="O3156">
        <f>F3156*12.5</f>
        <v>650.75</v>
      </c>
    </row>
    <row r="3157" spans="1:15" x14ac:dyDescent="0.25">
      <c r="A3157" s="1" t="s">
        <v>3970</v>
      </c>
      <c r="B3157" s="2">
        <v>43818</v>
      </c>
      <c r="C3157" s="1" t="s">
        <v>3971</v>
      </c>
      <c r="E3157" s="3">
        <v>14.52</v>
      </c>
      <c r="F3157" s="4">
        <v>14.52</v>
      </c>
      <c r="G3157" s="1">
        <v>2019</v>
      </c>
      <c r="H3157" s="1">
        <v>12</v>
      </c>
      <c r="I3157" s="1" t="s">
        <v>219</v>
      </c>
      <c r="J3157" s="1" t="s">
        <v>35</v>
      </c>
      <c r="K3157" s="1" t="s">
        <v>20</v>
      </c>
      <c r="L3157" s="1" t="s">
        <v>220</v>
      </c>
      <c r="M3157" s="1" t="s">
        <v>37</v>
      </c>
      <c r="O3157">
        <f>F3157*47.42</f>
        <v>688.53840000000002</v>
      </c>
    </row>
    <row r="3158" spans="1:15" x14ac:dyDescent="0.25">
      <c r="A3158" s="1" t="s">
        <v>3972</v>
      </c>
      <c r="B3158" s="2">
        <v>43818</v>
      </c>
      <c r="C3158" s="1" t="s">
        <v>3973</v>
      </c>
      <c r="E3158" s="3">
        <v>160</v>
      </c>
      <c r="F3158" s="4">
        <v>160</v>
      </c>
      <c r="G3158" s="1">
        <v>2019</v>
      </c>
      <c r="H3158" s="1">
        <v>12</v>
      </c>
      <c r="I3158" s="1" t="s">
        <v>18</v>
      </c>
      <c r="J3158" s="1" t="s">
        <v>35</v>
      </c>
      <c r="K3158" s="1" t="s">
        <v>20</v>
      </c>
      <c r="L3158" s="1" t="s">
        <v>21</v>
      </c>
      <c r="M3158" s="1" t="s">
        <v>37</v>
      </c>
    </row>
    <row r="3159" spans="1:15" x14ac:dyDescent="0.25">
      <c r="A3159" s="1" t="s">
        <v>3974</v>
      </c>
      <c r="B3159" s="2">
        <v>43818</v>
      </c>
      <c r="C3159" s="1" t="s">
        <v>3975</v>
      </c>
      <c r="D3159" s="3">
        <v>20</v>
      </c>
      <c r="E3159" s="3">
        <v>131.53</v>
      </c>
      <c r="F3159" s="4">
        <v>109.61</v>
      </c>
      <c r="G3159" s="1">
        <v>2019</v>
      </c>
      <c r="H3159" s="1">
        <v>12</v>
      </c>
      <c r="I3159" s="1" t="s">
        <v>34</v>
      </c>
      <c r="J3159" s="1" t="s">
        <v>51</v>
      </c>
      <c r="K3159" s="1" t="s">
        <v>20</v>
      </c>
      <c r="L3159" s="1" t="s">
        <v>36</v>
      </c>
      <c r="M3159" s="1" t="s">
        <v>53</v>
      </c>
      <c r="O3159">
        <f>F3159*5.7</f>
        <v>624.77700000000004</v>
      </c>
    </row>
    <row r="3160" spans="1:15" x14ac:dyDescent="0.25">
      <c r="A3160" s="1" t="s">
        <v>3976</v>
      </c>
      <c r="B3160" s="2">
        <v>43818</v>
      </c>
      <c r="C3160" s="1" t="s">
        <v>62</v>
      </c>
      <c r="E3160" s="3">
        <v>183.31</v>
      </c>
      <c r="F3160" s="4">
        <v>183.31</v>
      </c>
      <c r="G3160" s="1">
        <v>2019</v>
      </c>
      <c r="H3160" s="1">
        <v>12</v>
      </c>
      <c r="I3160" s="1" t="s">
        <v>40</v>
      </c>
      <c r="J3160" s="1" t="s">
        <v>41</v>
      </c>
      <c r="K3160" s="1" t="s">
        <v>20</v>
      </c>
      <c r="L3160" s="1" t="s">
        <v>42</v>
      </c>
      <c r="M3160" s="1" t="s">
        <v>43</v>
      </c>
      <c r="O3160">
        <f>F3160/1.26</f>
        <v>145.48412698412699</v>
      </c>
    </row>
    <row r="3161" spans="1:15" x14ac:dyDescent="0.25">
      <c r="A3161" s="1" t="s">
        <v>3977</v>
      </c>
      <c r="B3161" s="2">
        <v>43818</v>
      </c>
      <c r="C3161" s="1" t="s">
        <v>62</v>
      </c>
      <c r="E3161" s="3">
        <v>130.94</v>
      </c>
      <c r="F3161" s="4">
        <v>130.94</v>
      </c>
      <c r="G3161" s="1">
        <v>2019</v>
      </c>
      <c r="H3161" s="1">
        <v>12</v>
      </c>
      <c r="I3161" s="1" t="s">
        <v>40</v>
      </c>
      <c r="J3161" s="1" t="s">
        <v>41</v>
      </c>
      <c r="K3161" s="1" t="s">
        <v>20</v>
      </c>
      <c r="L3161" s="1" t="s">
        <v>42</v>
      </c>
      <c r="M3161" s="1" t="s">
        <v>43</v>
      </c>
      <c r="O3161">
        <f>F3161/1.26</f>
        <v>103.92063492063492</v>
      </c>
    </row>
    <row r="3162" spans="1:15" x14ac:dyDescent="0.25">
      <c r="A3162" s="1" t="s">
        <v>2096</v>
      </c>
      <c r="B3162" s="2">
        <v>43818</v>
      </c>
      <c r="C3162" s="1" t="s">
        <v>224</v>
      </c>
      <c r="E3162" s="3">
        <v>237.02</v>
      </c>
      <c r="F3162" s="4">
        <v>237.02</v>
      </c>
      <c r="G3162" s="1">
        <v>2019</v>
      </c>
      <c r="H3162" s="1">
        <v>12</v>
      </c>
      <c r="I3162" s="1" t="s">
        <v>18</v>
      </c>
      <c r="J3162" s="1" t="s">
        <v>51</v>
      </c>
      <c r="K3162" s="1" t="s">
        <v>20</v>
      </c>
      <c r="L3162" s="1" t="s">
        <v>21</v>
      </c>
      <c r="M3162" s="1" t="s">
        <v>53</v>
      </c>
      <c r="O3162">
        <f>F3162* 6.04</f>
        <v>1431.6008000000002</v>
      </c>
    </row>
    <row r="3163" spans="1:15" x14ac:dyDescent="0.25">
      <c r="A3163" s="1" t="s">
        <v>2096</v>
      </c>
      <c r="B3163" s="2">
        <v>43818</v>
      </c>
      <c r="C3163" s="1" t="s">
        <v>224</v>
      </c>
      <c r="E3163" s="3">
        <v>82.5</v>
      </c>
      <c r="F3163" s="4">
        <v>82.5</v>
      </c>
      <c r="G3163" s="1">
        <v>2019</v>
      </c>
      <c r="H3163" s="1">
        <v>12</v>
      </c>
      <c r="I3163" s="1" t="s">
        <v>50</v>
      </c>
      <c r="J3163" s="1" t="s">
        <v>51</v>
      </c>
      <c r="K3163" s="1" t="s">
        <v>20</v>
      </c>
      <c r="L3163" s="1" t="s">
        <v>52</v>
      </c>
      <c r="M3163" s="1" t="s">
        <v>53</v>
      </c>
      <c r="O3163">
        <f>F3163*7.34</f>
        <v>605.54999999999995</v>
      </c>
    </row>
    <row r="3164" spans="1:15" x14ac:dyDescent="0.25">
      <c r="A3164" s="1" t="s">
        <v>2104</v>
      </c>
      <c r="B3164" s="2">
        <v>43818</v>
      </c>
      <c r="C3164" s="1" t="s">
        <v>224</v>
      </c>
      <c r="E3164" s="3">
        <v>47.4</v>
      </c>
      <c r="F3164" s="4">
        <v>47.4</v>
      </c>
      <c r="G3164" s="1">
        <v>2019</v>
      </c>
      <c r="H3164" s="1">
        <v>12</v>
      </c>
      <c r="I3164" s="1" t="s">
        <v>50</v>
      </c>
      <c r="J3164" s="1" t="s">
        <v>51</v>
      </c>
      <c r="K3164" s="1" t="s">
        <v>20</v>
      </c>
      <c r="L3164" s="1" t="s">
        <v>52</v>
      </c>
      <c r="M3164" s="1" t="s">
        <v>53</v>
      </c>
      <c r="O3164">
        <f>F3164*7.34</f>
        <v>347.916</v>
      </c>
    </row>
    <row r="3165" spans="1:15" x14ac:dyDescent="0.25">
      <c r="A3165" s="1" t="s">
        <v>2093</v>
      </c>
      <c r="B3165" s="2">
        <v>43818</v>
      </c>
      <c r="C3165" s="1" t="s">
        <v>3978</v>
      </c>
      <c r="E3165" s="3">
        <v>198</v>
      </c>
      <c r="F3165" s="4">
        <v>198</v>
      </c>
      <c r="G3165" s="1">
        <v>2019</v>
      </c>
      <c r="H3165" s="1">
        <v>12</v>
      </c>
      <c r="I3165" s="1" t="s">
        <v>18</v>
      </c>
      <c r="J3165" s="1" t="s">
        <v>51</v>
      </c>
      <c r="K3165" s="1" t="s">
        <v>20</v>
      </c>
      <c r="L3165" s="1" t="s">
        <v>21</v>
      </c>
      <c r="M3165" s="1" t="s">
        <v>53</v>
      </c>
    </row>
    <row r="3166" spans="1:15" x14ac:dyDescent="0.25">
      <c r="A3166" s="1" t="s">
        <v>3979</v>
      </c>
      <c r="B3166" s="2">
        <v>43819</v>
      </c>
      <c r="C3166" s="1" t="s">
        <v>3980</v>
      </c>
      <c r="D3166" s="3">
        <v>20</v>
      </c>
      <c r="E3166" s="3">
        <v>24.29</v>
      </c>
      <c r="F3166" s="4">
        <v>20.239999999999998</v>
      </c>
      <c r="G3166" s="1">
        <v>2019</v>
      </c>
      <c r="H3166" s="1">
        <v>12</v>
      </c>
      <c r="I3166" s="1" t="s">
        <v>56</v>
      </c>
      <c r="J3166" s="1" t="s">
        <v>35</v>
      </c>
      <c r="K3166" s="1" t="s">
        <v>20</v>
      </c>
      <c r="L3166" s="1" t="s">
        <v>57</v>
      </c>
      <c r="M3166" s="1" t="s">
        <v>37</v>
      </c>
    </row>
    <row r="3167" spans="1:15" x14ac:dyDescent="0.25">
      <c r="A3167" s="1" t="s">
        <v>3981</v>
      </c>
      <c r="B3167" s="2">
        <v>43819</v>
      </c>
      <c r="C3167" s="1" t="s">
        <v>3982</v>
      </c>
      <c r="E3167" s="3">
        <v>100.6</v>
      </c>
      <c r="F3167" s="4">
        <v>100.6</v>
      </c>
      <c r="G3167" s="1">
        <v>2019</v>
      </c>
      <c r="H3167" s="1">
        <v>12</v>
      </c>
      <c r="I3167" s="1" t="s">
        <v>30</v>
      </c>
      <c r="J3167" s="1" t="s">
        <v>25</v>
      </c>
      <c r="K3167" s="1" t="s">
        <v>20</v>
      </c>
      <c r="L3167" s="1" t="s">
        <v>31</v>
      </c>
      <c r="M3167" s="1" t="s">
        <v>27</v>
      </c>
    </row>
    <row r="3168" spans="1:15" x14ac:dyDescent="0.25">
      <c r="A3168" s="1" t="s">
        <v>3983</v>
      </c>
      <c r="B3168" s="2">
        <v>43819</v>
      </c>
      <c r="C3168" s="1" t="s">
        <v>3984</v>
      </c>
      <c r="D3168" s="3">
        <v>20</v>
      </c>
      <c r="E3168" s="3">
        <v>39.75</v>
      </c>
      <c r="F3168" s="4">
        <v>33.119999999999997</v>
      </c>
      <c r="G3168" s="1">
        <v>2019</v>
      </c>
      <c r="H3168" s="1">
        <v>12</v>
      </c>
      <c r="I3168" s="1" t="s">
        <v>56</v>
      </c>
      <c r="J3168" s="1" t="s">
        <v>35</v>
      </c>
      <c r="K3168" s="1" t="s">
        <v>20</v>
      </c>
      <c r="L3168" s="1" t="s">
        <v>57</v>
      </c>
      <c r="M3168" s="1" t="s">
        <v>37</v>
      </c>
      <c r="O3168">
        <f>F3168*52.63</f>
        <v>1743.1055999999999</v>
      </c>
    </row>
    <row r="3169" spans="1:15" x14ac:dyDescent="0.25">
      <c r="A3169" s="1" t="s">
        <v>3985</v>
      </c>
      <c r="B3169" s="2">
        <v>43819</v>
      </c>
      <c r="C3169" s="1" t="s">
        <v>3986</v>
      </c>
      <c r="E3169" s="3">
        <v>54.3</v>
      </c>
      <c r="F3169" s="4">
        <v>54.3</v>
      </c>
      <c r="G3169" s="1">
        <v>2019</v>
      </c>
      <c r="H3169" s="1">
        <v>12</v>
      </c>
      <c r="I3169" s="1" t="s">
        <v>150</v>
      </c>
      <c r="J3169" s="1" t="s">
        <v>51</v>
      </c>
      <c r="K3169" s="1" t="s">
        <v>20</v>
      </c>
      <c r="L3169" s="1" t="s">
        <v>151</v>
      </c>
      <c r="M3169" s="1" t="s">
        <v>53</v>
      </c>
    </row>
    <row r="3170" spans="1:15" x14ac:dyDescent="0.25">
      <c r="A3170" s="1" t="s">
        <v>3987</v>
      </c>
      <c r="B3170" s="2">
        <v>43819</v>
      </c>
      <c r="C3170" s="1" t="s">
        <v>85</v>
      </c>
      <c r="E3170" s="3">
        <v>71.62</v>
      </c>
      <c r="F3170" s="4">
        <v>71.62</v>
      </c>
      <c r="G3170" s="1">
        <v>2019</v>
      </c>
      <c r="H3170" s="1">
        <v>12</v>
      </c>
      <c r="I3170" s="1" t="s">
        <v>40</v>
      </c>
      <c r="J3170" s="1" t="s">
        <v>41</v>
      </c>
      <c r="K3170" s="1" t="s">
        <v>20</v>
      </c>
      <c r="L3170" s="1" t="s">
        <v>42</v>
      </c>
      <c r="M3170" s="1" t="s">
        <v>43</v>
      </c>
      <c r="O3170">
        <f>F3170/1.26</f>
        <v>56.841269841269842</v>
      </c>
    </row>
    <row r="3171" spans="1:15" x14ac:dyDescent="0.25">
      <c r="A3171" s="1" t="s">
        <v>3988</v>
      </c>
      <c r="B3171" s="2">
        <v>43819</v>
      </c>
      <c r="C3171" s="1" t="s">
        <v>85</v>
      </c>
      <c r="D3171" s="3">
        <v>20</v>
      </c>
      <c r="E3171" s="3">
        <v>75</v>
      </c>
      <c r="F3171" s="4">
        <v>62.5</v>
      </c>
      <c r="G3171" s="1">
        <v>2019</v>
      </c>
      <c r="H3171" s="1">
        <v>12</v>
      </c>
      <c r="I3171" s="1" t="s">
        <v>70</v>
      </c>
      <c r="J3171" s="1" t="s">
        <v>41</v>
      </c>
      <c r="K3171" s="1" t="s">
        <v>20</v>
      </c>
      <c r="L3171" s="1" t="s">
        <v>71</v>
      </c>
      <c r="M3171" s="1" t="s">
        <v>43</v>
      </c>
      <c r="O3171">
        <f>F3171/1.26</f>
        <v>49.603174603174601</v>
      </c>
    </row>
    <row r="3172" spans="1:15" x14ac:dyDescent="0.25">
      <c r="A3172" s="1" t="s">
        <v>3989</v>
      </c>
      <c r="B3172" s="2">
        <v>43819</v>
      </c>
      <c r="C3172" s="1" t="s">
        <v>467</v>
      </c>
      <c r="E3172" s="3">
        <v>428.86</v>
      </c>
      <c r="F3172" s="4">
        <v>428.86</v>
      </c>
      <c r="G3172" s="1">
        <v>2019</v>
      </c>
      <c r="H3172" s="1">
        <v>12</v>
      </c>
      <c r="I3172" s="1" t="s">
        <v>24</v>
      </c>
      <c r="J3172" s="1" t="s">
        <v>25</v>
      </c>
      <c r="K3172" s="1" t="s">
        <v>20</v>
      </c>
      <c r="L3172" s="1" t="s">
        <v>26</v>
      </c>
      <c r="M3172" s="1" t="s">
        <v>27</v>
      </c>
    </row>
    <row r="3173" spans="1:15" x14ac:dyDescent="0.25">
      <c r="A3173" s="1" t="s">
        <v>2117</v>
      </c>
      <c r="B3173" s="2">
        <v>43819</v>
      </c>
      <c r="C3173" s="1" t="s">
        <v>4349</v>
      </c>
      <c r="E3173" s="3">
        <v>43.2</v>
      </c>
      <c r="F3173" s="4">
        <v>43.2</v>
      </c>
      <c r="G3173" s="1">
        <v>2019</v>
      </c>
      <c r="H3173" s="1">
        <v>12</v>
      </c>
      <c r="I3173" s="1" t="s">
        <v>345</v>
      </c>
      <c r="J3173" s="1" t="s">
        <v>35</v>
      </c>
      <c r="K3173" s="1" t="s">
        <v>20</v>
      </c>
      <c r="L3173" s="1" t="s">
        <v>346</v>
      </c>
      <c r="M3173" s="1" t="s">
        <v>37</v>
      </c>
      <c r="O3173">
        <f>F3173*5.3</f>
        <v>228.96</v>
      </c>
    </row>
    <row r="3174" spans="1:15" x14ac:dyDescent="0.25">
      <c r="A3174" s="1" t="s">
        <v>3989</v>
      </c>
      <c r="B3174" s="2">
        <v>43819</v>
      </c>
      <c r="C3174" s="1" t="s">
        <v>3990</v>
      </c>
      <c r="E3174" s="3">
        <v>83.29</v>
      </c>
      <c r="F3174" s="4">
        <v>83.29</v>
      </c>
      <c r="G3174" s="1">
        <v>2019</v>
      </c>
      <c r="H3174" s="1">
        <v>12</v>
      </c>
      <c r="I3174" s="1" t="s">
        <v>219</v>
      </c>
      <c r="J3174" s="1" t="s">
        <v>35</v>
      </c>
      <c r="K3174" s="1" t="s">
        <v>20</v>
      </c>
      <c r="L3174" s="1" t="s">
        <v>220</v>
      </c>
      <c r="M3174" s="1" t="s">
        <v>37</v>
      </c>
    </row>
    <row r="3175" spans="1:15" x14ac:dyDescent="0.25">
      <c r="A3175" s="1" t="s">
        <v>3991</v>
      </c>
      <c r="B3175" s="2">
        <v>43819</v>
      </c>
      <c r="C3175" s="1" t="s">
        <v>3992</v>
      </c>
      <c r="E3175" s="3">
        <v>109.55</v>
      </c>
      <c r="F3175" s="4">
        <v>109.55</v>
      </c>
      <c r="G3175" s="1">
        <v>2019</v>
      </c>
      <c r="H3175" s="1">
        <v>12</v>
      </c>
      <c r="I3175" s="1" t="s">
        <v>219</v>
      </c>
      <c r="J3175" s="1" t="s">
        <v>212</v>
      </c>
      <c r="K3175" s="1" t="s">
        <v>20</v>
      </c>
      <c r="L3175" s="1" t="s">
        <v>220</v>
      </c>
      <c r="M3175" s="1" t="s">
        <v>214</v>
      </c>
    </row>
    <row r="3176" spans="1:15" x14ac:dyDescent="0.25">
      <c r="A3176" s="1" t="s">
        <v>3993</v>
      </c>
      <c r="B3176" s="2">
        <v>43819</v>
      </c>
      <c r="C3176" s="1" t="s">
        <v>7937</v>
      </c>
      <c r="D3176" s="3">
        <v>20</v>
      </c>
      <c r="E3176" s="3">
        <v>122.46</v>
      </c>
      <c r="F3176" s="4">
        <v>102.05</v>
      </c>
      <c r="G3176" s="1">
        <v>2019</v>
      </c>
      <c r="H3176" s="1">
        <v>12</v>
      </c>
      <c r="I3176" s="1" t="s">
        <v>111</v>
      </c>
      <c r="J3176" s="1" t="s">
        <v>98</v>
      </c>
      <c r="K3176" s="1" t="s">
        <v>20</v>
      </c>
      <c r="L3176" s="1" t="s">
        <v>112</v>
      </c>
      <c r="M3176" s="1" t="s">
        <v>100</v>
      </c>
    </row>
    <row r="3177" spans="1:15" x14ac:dyDescent="0.25">
      <c r="A3177" s="1" t="s">
        <v>3993</v>
      </c>
      <c r="B3177" s="2">
        <v>43819</v>
      </c>
      <c r="C3177" s="1" t="s">
        <v>7928</v>
      </c>
      <c r="E3177" s="3">
        <v>122.46</v>
      </c>
      <c r="F3177" s="4">
        <v>122.46</v>
      </c>
      <c r="G3177" s="1">
        <v>2019</v>
      </c>
      <c r="H3177" s="1">
        <v>12</v>
      </c>
      <c r="I3177" s="1" t="s">
        <v>111</v>
      </c>
      <c r="J3177" s="1" t="s">
        <v>98</v>
      </c>
      <c r="K3177" s="1" t="s">
        <v>20</v>
      </c>
      <c r="L3177" s="1" t="s">
        <v>112</v>
      </c>
      <c r="M3177" s="1" t="s">
        <v>100</v>
      </c>
    </row>
    <row r="3178" spans="1:15" x14ac:dyDescent="0.25">
      <c r="A3178" s="1" t="s">
        <v>3994</v>
      </c>
      <c r="B3178" s="2">
        <v>43819</v>
      </c>
      <c r="C3178" s="1" t="s">
        <v>3995</v>
      </c>
      <c r="E3178" s="3">
        <v>23.98</v>
      </c>
      <c r="F3178" s="4">
        <v>23.98</v>
      </c>
      <c r="G3178" s="1">
        <v>2019</v>
      </c>
      <c r="H3178" s="1">
        <v>12</v>
      </c>
      <c r="I3178" s="1" t="s">
        <v>86</v>
      </c>
      <c r="J3178" s="1" t="s">
        <v>478</v>
      </c>
      <c r="K3178" s="1" t="s">
        <v>20</v>
      </c>
      <c r="L3178" s="1" t="s">
        <v>87</v>
      </c>
      <c r="M3178" s="1" t="s">
        <v>479</v>
      </c>
    </row>
    <row r="3179" spans="1:15" x14ac:dyDescent="0.25">
      <c r="A3179" s="1" t="s">
        <v>3996</v>
      </c>
      <c r="B3179" s="2">
        <v>43819</v>
      </c>
      <c r="C3179" s="1" t="s">
        <v>3997</v>
      </c>
      <c r="D3179" s="3">
        <v>20</v>
      </c>
      <c r="E3179" s="3">
        <v>223.54</v>
      </c>
      <c r="F3179" s="4">
        <v>186.28</v>
      </c>
      <c r="G3179" s="1">
        <v>2019</v>
      </c>
      <c r="H3179" s="1">
        <v>12</v>
      </c>
      <c r="I3179" s="1" t="s">
        <v>56</v>
      </c>
      <c r="J3179" s="1" t="s">
        <v>35</v>
      </c>
      <c r="K3179" s="1" t="s">
        <v>20</v>
      </c>
      <c r="L3179" s="1" t="s">
        <v>57</v>
      </c>
      <c r="M3179" s="1" t="s">
        <v>37</v>
      </c>
    </row>
    <row r="3180" spans="1:15" x14ac:dyDescent="0.25">
      <c r="A3180" s="1" t="s">
        <v>3998</v>
      </c>
      <c r="B3180" s="2">
        <v>43819</v>
      </c>
      <c r="C3180" s="1" t="s">
        <v>1317</v>
      </c>
      <c r="E3180" s="3">
        <v>375.6</v>
      </c>
      <c r="F3180" s="4">
        <v>375.6</v>
      </c>
      <c r="G3180" s="1">
        <v>2019</v>
      </c>
      <c r="H3180" s="1">
        <v>12</v>
      </c>
      <c r="I3180" s="1" t="s">
        <v>80</v>
      </c>
      <c r="J3180" s="1" t="s">
        <v>81</v>
      </c>
      <c r="K3180" s="1" t="s">
        <v>20</v>
      </c>
      <c r="L3180" s="1" t="s">
        <v>82</v>
      </c>
      <c r="M3180" s="1" t="s">
        <v>83</v>
      </c>
      <c r="O3180">
        <v>18258292</v>
      </c>
    </row>
    <row r="3181" spans="1:15" x14ac:dyDescent="0.25">
      <c r="A3181" s="1" t="s">
        <v>3999</v>
      </c>
      <c r="B3181" s="2">
        <v>43822</v>
      </c>
      <c r="C3181" s="1" t="s">
        <v>4000</v>
      </c>
      <c r="E3181" s="3">
        <v>41.58</v>
      </c>
      <c r="F3181" s="4">
        <v>41.58</v>
      </c>
      <c r="G3181" s="1">
        <v>2019</v>
      </c>
      <c r="H3181" s="1">
        <v>12</v>
      </c>
      <c r="I3181" s="1" t="s">
        <v>91</v>
      </c>
      <c r="J3181" s="1" t="s">
        <v>144</v>
      </c>
      <c r="K3181" s="1" t="s">
        <v>20</v>
      </c>
      <c r="L3181" s="1" t="s">
        <v>93</v>
      </c>
      <c r="M3181" s="1" t="s">
        <v>145</v>
      </c>
    </row>
    <row r="3182" spans="1:15" x14ac:dyDescent="0.25">
      <c r="A3182" s="1" t="s">
        <v>2137</v>
      </c>
      <c r="B3182" s="2">
        <v>43822</v>
      </c>
      <c r="C3182" s="1" t="s">
        <v>4849</v>
      </c>
      <c r="E3182" s="3">
        <v>24.65</v>
      </c>
      <c r="F3182" s="4">
        <v>24.65</v>
      </c>
      <c r="G3182" s="1">
        <v>2019</v>
      </c>
      <c r="H3182" s="1">
        <v>12</v>
      </c>
      <c r="I3182" s="1" t="s">
        <v>91</v>
      </c>
      <c r="J3182" s="1" t="s">
        <v>92</v>
      </c>
      <c r="K3182" s="1" t="s">
        <v>20</v>
      </c>
      <c r="L3182" s="1" t="s">
        <v>93</v>
      </c>
      <c r="M3182" s="1" t="s">
        <v>94</v>
      </c>
    </row>
    <row r="3183" spans="1:15" x14ac:dyDescent="0.25">
      <c r="A3183" s="1" t="s">
        <v>2148</v>
      </c>
      <c r="B3183" s="2">
        <v>43822</v>
      </c>
      <c r="C3183" s="1" t="s">
        <v>4001</v>
      </c>
      <c r="E3183" s="3">
        <v>59.04</v>
      </c>
      <c r="F3183" s="4">
        <v>59.04</v>
      </c>
      <c r="G3183" s="1">
        <v>2019</v>
      </c>
      <c r="H3183" s="1">
        <v>12</v>
      </c>
      <c r="I3183" s="1" t="s">
        <v>97</v>
      </c>
      <c r="J3183" s="1" t="s">
        <v>207</v>
      </c>
      <c r="K3183" s="1" t="s">
        <v>20</v>
      </c>
      <c r="L3183" s="1" t="s">
        <v>99</v>
      </c>
      <c r="M3183" s="1" t="s">
        <v>208</v>
      </c>
      <c r="O3183">
        <v>250</v>
      </c>
    </row>
    <row r="3184" spans="1:15" x14ac:dyDescent="0.25">
      <c r="A3184" s="1" t="s">
        <v>2140</v>
      </c>
      <c r="B3184" s="2">
        <v>43822</v>
      </c>
      <c r="C3184" s="1" t="s">
        <v>4002</v>
      </c>
      <c r="E3184" s="3">
        <v>59.54</v>
      </c>
      <c r="F3184" s="4">
        <v>59.54</v>
      </c>
      <c r="G3184" s="1">
        <v>2019</v>
      </c>
      <c r="H3184" s="1">
        <v>12</v>
      </c>
      <c r="I3184" s="1" t="s">
        <v>91</v>
      </c>
      <c r="J3184" s="1" t="s">
        <v>144</v>
      </c>
      <c r="K3184" s="1" t="s">
        <v>20</v>
      </c>
      <c r="L3184" s="1" t="s">
        <v>93</v>
      </c>
      <c r="M3184" s="1" t="s">
        <v>145</v>
      </c>
    </row>
    <row r="3185" spans="1:15" x14ac:dyDescent="0.25">
      <c r="A3185" s="1" t="s">
        <v>4003</v>
      </c>
      <c r="B3185" s="2">
        <v>43822</v>
      </c>
      <c r="C3185" s="1" t="s">
        <v>4004</v>
      </c>
      <c r="E3185" s="3">
        <v>45.69</v>
      </c>
      <c r="F3185" s="4">
        <v>45.69</v>
      </c>
      <c r="G3185" s="1">
        <v>2019</v>
      </c>
      <c r="H3185" s="1">
        <v>12</v>
      </c>
      <c r="I3185" s="1" t="s">
        <v>111</v>
      </c>
      <c r="J3185" s="1" t="s">
        <v>35</v>
      </c>
      <c r="K3185" s="1" t="s">
        <v>20</v>
      </c>
      <c r="L3185" s="1" t="s">
        <v>112</v>
      </c>
      <c r="M3185" s="1" t="s">
        <v>37</v>
      </c>
      <c r="O3185">
        <f>F3185*5.3</f>
        <v>242.15699999999998</v>
      </c>
    </row>
    <row r="3186" spans="1:15" x14ac:dyDescent="0.25">
      <c r="A3186" s="1" t="s">
        <v>4005</v>
      </c>
      <c r="B3186" s="2">
        <v>43822</v>
      </c>
      <c r="C3186" s="1" t="s">
        <v>85</v>
      </c>
      <c r="E3186" s="3">
        <v>226.63</v>
      </c>
      <c r="F3186" s="4">
        <v>226.63</v>
      </c>
      <c r="G3186" s="1">
        <v>2019</v>
      </c>
      <c r="H3186" s="1">
        <v>12</v>
      </c>
      <c r="I3186" s="1" t="s">
        <v>86</v>
      </c>
      <c r="J3186" s="1" t="s">
        <v>41</v>
      </c>
      <c r="K3186" s="1" t="s">
        <v>20</v>
      </c>
      <c r="L3186" s="1" t="s">
        <v>87</v>
      </c>
      <c r="M3186" s="1" t="s">
        <v>43</v>
      </c>
      <c r="O3186">
        <f t="shared" ref="O3186:O3194" si="49">F3186/1.26</f>
        <v>179.86507936507937</v>
      </c>
    </row>
    <row r="3187" spans="1:15" x14ac:dyDescent="0.25">
      <c r="A3187" s="1" t="s">
        <v>4005</v>
      </c>
      <c r="B3187" s="2">
        <v>43822</v>
      </c>
      <c r="C3187" s="1" t="s">
        <v>85</v>
      </c>
      <c r="E3187" s="3">
        <v>174.31</v>
      </c>
      <c r="F3187" s="4">
        <v>174.31</v>
      </c>
      <c r="G3187" s="1">
        <v>2019</v>
      </c>
      <c r="H3187" s="1">
        <v>12</v>
      </c>
      <c r="I3187" s="1" t="s">
        <v>86</v>
      </c>
      <c r="J3187" s="1" t="s">
        <v>41</v>
      </c>
      <c r="K3187" s="1" t="s">
        <v>20</v>
      </c>
      <c r="L3187" s="1" t="s">
        <v>87</v>
      </c>
      <c r="M3187" s="1" t="s">
        <v>43</v>
      </c>
      <c r="O3187">
        <f t="shared" si="49"/>
        <v>138.34126984126985</v>
      </c>
    </row>
    <row r="3188" spans="1:15" x14ac:dyDescent="0.25">
      <c r="A3188" s="1" t="s">
        <v>4005</v>
      </c>
      <c r="B3188" s="2">
        <v>43822</v>
      </c>
      <c r="C3188" s="1" t="s">
        <v>85</v>
      </c>
      <c r="E3188" s="3">
        <v>88</v>
      </c>
      <c r="F3188" s="4">
        <v>88</v>
      </c>
      <c r="G3188" s="1">
        <v>2019</v>
      </c>
      <c r="H3188" s="1">
        <v>12</v>
      </c>
      <c r="I3188" s="1" t="s">
        <v>86</v>
      </c>
      <c r="J3188" s="1" t="s">
        <v>41</v>
      </c>
      <c r="K3188" s="1" t="s">
        <v>20</v>
      </c>
      <c r="L3188" s="1" t="s">
        <v>87</v>
      </c>
      <c r="M3188" s="1" t="s">
        <v>43</v>
      </c>
      <c r="O3188">
        <f t="shared" si="49"/>
        <v>69.841269841269835</v>
      </c>
    </row>
    <row r="3189" spans="1:15" x14ac:dyDescent="0.25">
      <c r="A3189" s="1" t="s">
        <v>4005</v>
      </c>
      <c r="B3189" s="2">
        <v>43822</v>
      </c>
      <c r="C3189" s="1" t="s">
        <v>85</v>
      </c>
      <c r="E3189" s="3">
        <v>76</v>
      </c>
      <c r="F3189" s="4">
        <v>76</v>
      </c>
      <c r="G3189" s="1">
        <v>2019</v>
      </c>
      <c r="H3189" s="1">
        <v>12</v>
      </c>
      <c r="I3189" s="1" t="s">
        <v>86</v>
      </c>
      <c r="J3189" s="1" t="s">
        <v>41</v>
      </c>
      <c r="K3189" s="1" t="s">
        <v>20</v>
      </c>
      <c r="L3189" s="1" t="s">
        <v>87</v>
      </c>
      <c r="M3189" s="1" t="s">
        <v>43</v>
      </c>
      <c r="O3189">
        <f t="shared" si="49"/>
        <v>60.317460317460316</v>
      </c>
    </row>
    <row r="3190" spans="1:15" x14ac:dyDescent="0.25">
      <c r="A3190" s="1" t="s">
        <v>4005</v>
      </c>
      <c r="B3190" s="2">
        <v>43822</v>
      </c>
      <c r="C3190" s="1" t="s">
        <v>85</v>
      </c>
      <c r="E3190" s="3">
        <v>74</v>
      </c>
      <c r="F3190" s="4">
        <v>74</v>
      </c>
      <c r="G3190" s="1">
        <v>2019</v>
      </c>
      <c r="H3190" s="1">
        <v>12</v>
      </c>
      <c r="I3190" s="1" t="s">
        <v>86</v>
      </c>
      <c r="J3190" s="1" t="s">
        <v>41</v>
      </c>
      <c r="K3190" s="1" t="s">
        <v>20</v>
      </c>
      <c r="L3190" s="1" t="s">
        <v>87</v>
      </c>
      <c r="M3190" s="1" t="s">
        <v>43</v>
      </c>
      <c r="O3190">
        <f t="shared" si="49"/>
        <v>58.730158730158728</v>
      </c>
    </row>
    <row r="3191" spans="1:15" x14ac:dyDescent="0.25">
      <c r="A3191" s="1" t="s">
        <v>4005</v>
      </c>
      <c r="B3191" s="2">
        <v>43822</v>
      </c>
      <c r="C3191" s="1" t="s">
        <v>85</v>
      </c>
      <c r="D3191" s="3">
        <v>20</v>
      </c>
      <c r="E3191" s="3">
        <v>86</v>
      </c>
      <c r="F3191" s="4">
        <v>71.67</v>
      </c>
      <c r="G3191" s="1">
        <v>2019</v>
      </c>
      <c r="H3191" s="1">
        <v>12</v>
      </c>
      <c r="I3191" s="1" t="s">
        <v>34</v>
      </c>
      <c r="J3191" s="1" t="s">
        <v>41</v>
      </c>
      <c r="K3191" s="1" t="s">
        <v>20</v>
      </c>
      <c r="L3191" s="1" t="s">
        <v>36</v>
      </c>
      <c r="M3191" s="1" t="s">
        <v>43</v>
      </c>
      <c r="O3191">
        <f t="shared" si="49"/>
        <v>56.88095238095238</v>
      </c>
    </row>
    <row r="3192" spans="1:15" x14ac:dyDescent="0.25">
      <c r="A3192" s="1" t="s">
        <v>4005</v>
      </c>
      <c r="B3192" s="2">
        <v>43822</v>
      </c>
      <c r="C3192" s="1" t="s">
        <v>85</v>
      </c>
      <c r="D3192" s="3">
        <v>20</v>
      </c>
      <c r="E3192" s="3">
        <v>81.02</v>
      </c>
      <c r="F3192" s="4">
        <v>67.52</v>
      </c>
      <c r="G3192" s="1">
        <v>2019</v>
      </c>
      <c r="H3192" s="1">
        <v>12</v>
      </c>
      <c r="I3192" s="1" t="s">
        <v>56</v>
      </c>
      <c r="J3192" s="1" t="s">
        <v>41</v>
      </c>
      <c r="K3192" s="1" t="s">
        <v>20</v>
      </c>
      <c r="L3192" s="1" t="s">
        <v>57</v>
      </c>
      <c r="M3192" s="1" t="s">
        <v>43</v>
      </c>
      <c r="O3192">
        <f t="shared" si="49"/>
        <v>53.587301587301582</v>
      </c>
    </row>
    <row r="3193" spans="1:15" x14ac:dyDescent="0.25">
      <c r="A3193" s="1" t="s">
        <v>4005</v>
      </c>
      <c r="B3193" s="2">
        <v>43822</v>
      </c>
      <c r="C3193" s="1" t="s">
        <v>85</v>
      </c>
      <c r="D3193" s="3">
        <v>20</v>
      </c>
      <c r="E3193" s="3">
        <v>65.95</v>
      </c>
      <c r="F3193" s="4">
        <v>54.96</v>
      </c>
      <c r="G3193" s="1">
        <v>2019</v>
      </c>
      <c r="H3193" s="1">
        <v>12</v>
      </c>
      <c r="I3193" s="1" t="s">
        <v>34</v>
      </c>
      <c r="J3193" s="1" t="s">
        <v>41</v>
      </c>
      <c r="K3193" s="1" t="s">
        <v>20</v>
      </c>
      <c r="L3193" s="1" t="s">
        <v>36</v>
      </c>
      <c r="M3193" s="1" t="s">
        <v>43</v>
      </c>
      <c r="O3193">
        <f t="shared" si="49"/>
        <v>43.61904761904762</v>
      </c>
    </row>
    <row r="3194" spans="1:15" x14ac:dyDescent="0.25">
      <c r="A3194" s="1" t="s">
        <v>4005</v>
      </c>
      <c r="B3194" s="2">
        <v>43822</v>
      </c>
      <c r="C3194" s="1" t="s">
        <v>85</v>
      </c>
      <c r="E3194" s="3">
        <v>48</v>
      </c>
      <c r="F3194" s="4">
        <v>48</v>
      </c>
      <c r="G3194" s="1">
        <v>2019</v>
      </c>
      <c r="H3194" s="1">
        <v>12</v>
      </c>
      <c r="I3194" s="1" t="s">
        <v>86</v>
      </c>
      <c r="J3194" s="1" t="s">
        <v>41</v>
      </c>
      <c r="K3194" s="1" t="s">
        <v>20</v>
      </c>
      <c r="L3194" s="1" t="s">
        <v>87</v>
      </c>
      <c r="M3194" s="1" t="s">
        <v>43</v>
      </c>
      <c r="O3194">
        <f t="shared" si="49"/>
        <v>38.095238095238095</v>
      </c>
    </row>
    <row r="3195" spans="1:15" x14ac:dyDescent="0.25">
      <c r="A3195" s="1" t="s">
        <v>4006</v>
      </c>
      <c r="B3195" s="2">
        <v>43822</v>
      </c>
      <c r="C3195" s="1" t="s">
        <v>4007</v>
      </c>
      <c r="E3195" s="3">
        <v>11.25</v>
      </c>
      <c r="F3195" s="4">
        <v>11.25</v>
      </c>
      <c r="G3195" s="1">
        <v>2019</v>
      </c>
      <c r="H3195" s="1">
        <v>12</v>
      </c>
      <c r="I3195" s="1" t="s">
        <v>30</v>
      </c>
      <c r="J3195" s="1" t="s">
        <v>3527</v>
      </c>
      <c r="K3195" s="1" t="s">
        <v>20</v>
      </c>
      <c r="L3195" s="1" t="s">
        <v>3528</v>
      </c>
      <c r="M3195" s="1" t="s">
        <v>37</v>
      </c>
      <c r="O3195">
        <f>F3195*1850</f>
        <v>20812.5</v>
      </c>
    </row>
    <row r="3196" spans="1:15" x14ac:dyDescent="0.25">
      <c r="A3196" s="1" t="s">
        <v>4008</v>
      </c>
      <c r="B3196" s="2">
        <v>43822</v>
      </c>
      <c r="C3196" s="1" t="s">
        <v>4009</v>
      </c>
      <c r="E3196" s="3">
        <v>118.15</v>
      </c>
      <c r="F3196" s="4">
        <v>118.15</v>
      </c>
      <c r="G3196" s="1">
        <v>2019</v>
      </c>
      <c r="H3196" s="1">
        <v>12</v>
      </c>
      <c r="I3196" s="1" t="s">
        <v>30</v>
      </c>
      <c r="J3196" s="1" t="s">
        <v>25</v>
      </c>
      <c r="K3196" s="1" t="s">
        <v>20</v>
      </c>
      <c r="L3196" s="1" t="s">
        <v>31</v>
      </c>
      <c r="M3196" s="1" t="s">
        <v>27</v>
      </c>
    </row>
    <row r="3197" spans="1:15" x14ac:dyDescent="0.25">
      <c r="A3197" s="1" t="s">
        <v>4010</v>
      </c>
      <c r="B3197" s="2">
        <v>43822</v>
      </c>
      <c r="C3197" s="1" t="s">
        <v>4011</v>
      </c>
      <c r="E3197" s="3">
        <v>11.16</v>
      </c>
      <c r="F3197" s="4">
        <v>11.16</v>
      </c>
      <c r="G3197" s="1">
        <v>2019</v>
      </c>
      <c r="H3197" s="1">
        <v>12</v>
      </c>
      <c r="I3197" s="1" t="s">
        <v>30</v>
      </c>
      <c r="J3197" s="1" t="s">
        <v>25</v>
      </c>
      <c r="K3197" s="1" t="s">
        <v>20</v>
      </c>
      <c r="L3197" s="1" t="s">
        <v>31</v>
      </c>
      <c r="M3197" s="1" t="s">
        <v>27</v>
      </c>
      <c r="O3197">
        <f>F3197*293</f>
        <v>3269.88</v>
      </c>
    </row>
    <row r="3198" spans="1:15" x14ac:dyDescent="0.25">
      <c r="A3198" s="1" t="s">
        <v>2150</v>
      </c>
      <c r="B3198" s="2">
        <v>43822</v>
      </c>
      <c r="C3198" s="1" t="s">
        <v>4012</v>
      </c>
      <c r="E3198" s="3">
        <v>196.59</v>
      </c>
      <c r="F3198" s="4">
        <v>196.59</v>
      </c>
      <c r="G3198" s="1">
        <v>2019</v>
      </c>
      <c r="H3198" s="1">
        <v>12</v>
      </c>
      <c r="I3198" s="1" t="s">
        <v>30</v>
      </c>
      <c r="J3198" s="1" t="s">
        <v>25</v>
      </c>
      <c r="K3198" s="1" t="s">
        <v>20</v>
      </c>
      <c r="L3198" s="1" t="s">
        <v>31</v>
      </c>
      <c r="M3198" s="1" t="s">
        <v>27</v>
      </c>
      <c r="O3198">
        <f>F3198*400</f>
        <v>78636</v>
      </c>
    </row>
    <row r="3199" spans="1:15" x14ac:dyDescent="0.25">
      <c r="A3199" s="1" t="s">
        <v>4013</v>
      </c>
      <c r="B3199" s="2">
        <v>43822</v>
      </c>
      <c r="C3199" s="1" t="s">
        <v>4014</v>
      </c>
      <c r="E3199" s="3">
        <v>22.58</v>
      </c>
      <c r="F3199" s="4">
        <v>22.58</v>
      </c>
      <c r="G3199" s="1">
        <v>2019</v>
      </c>
      <c r="H3199" s="1">
        <v>12</v>
      </c>
      <c r="I3199" s="1" t="s">
        <v>219</v>
      </c>
      <c r="J3199" s="1" t="s">
        <v>35</v>
      </c>
      <c r="K3199" s="1" t="s">
        <v>20</v>
      </c>
      <c r="L3199" s="1" t="s">
        <v>220</v>
      </c>
      <c r="M3199" s="1" t="s">
        <v>37</v>
      </c>
    </row>
    <row r="3200" spans="1:15" x14ac:dyDescent="0.25">
      <c r="A3200" s="1" t="s">
        <v>4005</v>
      </c>
      <c r="B3200" s="2">
        <v>43822</v>
      </c>
      <c r="C3200" s="1" t="s">
        <v>59</v>
      </c>
      <c r="E3200" s="3">
        <v>63.61</v>
      </c>
      <c r="F3200" s="4">
        <v>63.61</v>
      </c>
      <c r="G3200" s="1">
        <v>2019</v>
      </c>
      <c r="H3200" s="1">
        <v>12</v>
      </c>
      <c r="I3200" s="1" t="s">
        <v>86</v>
      </c>
      <c r="J3200" s="1" t="s">
        <v>41</v>
      </c>
      <c r="K3200" s="1" t="s">
        <v>20</v>
      </c>
      <c r="L3200" s="1" t="s">
        <v>87</v>
      </c>
      <c r="M3200" s="1" t="s">
        <v>43</v>
      </c>
    </row>
    <row r="3201" spans="1:15" x14ac:dyDescent="0.25">
      <c r="A3201" s="1" t="s">
        <v>2139</v>
      </c>
      <c r="B3201" s="2">
        <v>43822</v>
      </c>
      <c r="C3201" s="1" t="s">
        <v>4015</v>
      </c>
      <c r="E3201" s="3">
        <v>50.05</v>
      </c>
      <c r="F3201" s="4">
        <v>50.05</v>
      </c>
      <c r="G3201" s="1">
        <v>2019</v>
      </c>
      <c r="H3201" s="1">
        <v>12</v>
      </c>
      <c r="I3201" s="1" t="s">
        <v>91</v>
      </c>
      <c r="J3201" s="1" t="s">
        <v>51</v>
      </c>
      <c r="K3201" s="1" t="s">
        <v>20</v>
      </c>
      <c r="L3201" s="1" t="s">
        <v>93</v>
      </c>
      <c r="M3201" s="1" t="s">
        <v>53</v>
      </c>
      <c r="O3201">
        <f>F3201*176</f>
        <v>8808.7999999999993</v>
      </c>
    </row>
    <row r="3202" spans="1:15" x14ac:dyDescent="0.25">
      <c r="A3202" s="1" t="s">
        <v>2142</v>
      </c>
      <c r="B3202" s="2">
        <v>43822</v>
      </c>
      <c r="C3202" s="1" t="s">
        <v>4016</v>
      </c>
      <c r="D3202" s="3">
        <v>20</v>
      </c>
      <c r="E3202" s="3">
        <v>38.380000000000003</v>
      </c>
      <c r="F3202" s="4">
        <v>31.98</v>
      </c>
      <c r="G3202" s="1">
        <v>2019</v>
      </c>
      <c r="H3202" s="1">
        <v>12</v>
      </c>
      <c r="I3202" s="1" t="s">
        <v>134</v>
      </c>
      <c r="J3202" s="1" t="s">
        <v>35</v>
      </c>
      <c r="K3202" s="1" t="s">
        <v>20</v>
      </c>
      <c r="L3202" s="1" t="s">
        <v>135</v>
      </c>
      <c r="M3202" s="1" t="s">
        <v>37</v>
      </c>
    </row>
    <row r="3203" spans="1:15" x14ac:dyDescent="0.25">
      <c r="A3203" s="1" t="s">
        <v>4017</v>
      </c>
      <c r="B3203" s="2">
        <v>43822</v>
      </c>
      <c r="C3203" s="1" t="s">
        <v>4018</v>
      </c>
      <c r="D3203" s="3">
        <v>20</v>
      </c>
      <c r="E3203" s="3">
        <v>37.04</v>
      </c>
      <c r="F3203" s="4">
        <v>30.87</v>
      </c>
      <c r="G3203" s="1">
        <v>2019</v>
      </c>
      <c r="H3203" s="1">
        <v>12</v>
      </c>
      <c r="I3203" s="1" t="s">
        <v>56</v>
      </c>
      <c r="J3203" s="1" t="s">
        <v>35</v>
      </c>
      <c r="K3203" s="1" t="s">
        <v>20</v>
      </c>
      <c r="L3203" s="1" t="s">
        <v>57</v>
      </c>
      <c r="M3203" s="1" t="s">
        <v>37</v>
      </c>
    </row>
    <row r="3204" spans="1:15" x14ac:dyDescent="0.25">
      <c r="A3204" s="1" t="s">
        <v>4019</v>
      </c>
      <c r="B3204" s="2">
        <v>43829</v>
      </c>
      <c r="C3204" s="1" t="s">
        <v>4020</v>
      </c>
      <c r="E3204" s="3">
        <v>110.42</v>
      </c>
      <c r="F3204" s="4">
        <v>110.42</v>
      </c>
      <c r="G3204" s="1">
        <v>2019</v>
      </c>
      <c r="H3204" s="1">
        <v>12</v>
      </c>
      <c r="I3204" s="1" t="s">
        <v>111</v>
      </c>
      <c r="J3204" s="1" t="s">
        <v>35</v>
      </c>
      <c r="K3204" s="1" t="s">
        <v>20</v>
      </c>
      <c r="L3204" s="1" t="s">
        <v>112</v>
      </c>
      <c r="M3204" s="1" t="s">
        <v>37</v>
      </c>
      <c r="O3204">
        <f>F3204*5.2</f>
        <v>574.18400000000008</v>
      </c>
    </row>
    <row r="3205" spans="1:15" x14ac:dyDescent="0.25">
      <c r="A3205" s="1" t="s">
        <v>4021</v>
      </c>
      <c r="B3205" s="2">
        <v>43829</v>
      </c>
      <c r="C3205" s="1" t="s">
        <v>4022</v>
      </c>
      <c r="D3205" s="3">
        <v>20</v>
      </c>
      <c r="E3205" s="3">
        <v>1312.78</v>
      </c>
      <c r="F3205" s="4">
        <v>1093.98</v>
      </c>
      <c r="G3205" s="1">
        <v>2019</v>
      </c>
      <c r="H3205" s="1">
        <v>12</v>
      </c>
      <c r="I3205" s="1" t="s">
        <v>70</v>
      </c>
      <c r="J3205" s="1" t="s">
        <v>35</v>
      </c>
      <c r="K3205" s="1" t="s">
        <v>20</v>
      </c>
      <c r="L3205" s="1" t="s">
        <v>71</v>
      </c>
      <c r="M3205" s="1" t="s">
        <v>37</v>
      </c>
      <c r="O3205">
        <f>F3205*4.18</f>
        <v>4572.8364000000001</v>
      </c>
    </row>
    <row r="3206" spans="1:15" x14ac:dyDescent="0.25">
      <c r="A3206" s="1" t="s">
        <v>4023</v>
      </c>
      <c r="B3206" s="2">
        <v>43829</v>
      </c>
      <c r="C3206" s="1" t="s">
        <v>4024</v>
      </c>
      <c r="E3206" s="3">
        <v>8.4600000000000009</v>
      </c>
      <c r="F3206" s="4">
        <v>8.4600000000000009</v>
      </c>
      <c r="G3206" s="1">
        <v>2019</v>
      </c>
      <c r="H3206" s="1">
        <v>12</v>
      </c>
      <c r="I3206" s="1" t="s">
        <v>111</v>
      </c>
      <c r="J3206" s="1" t="s">
        <v>35</v>
      </c>
      <c r="K3206" s="1" t="s">
        <v>20</v>
      </c>
      <c r="L3206" s="1" t="s">
        <v>112</v>
      </c>
      <c r="M3206" s="1" t="s">
        <v>37</v>
      </c>
    </row>
    <row r="3207" spans="1:15" x14ac:dyDescent="0.25">
      <c r="A3207" s="1" t="s">
        <v>2173</v>
      </c>
      <c r="B3207" s="2">
        <v>43829</v>
      </c>
      <c r="C3207" s="1" t="s">
        <v>4025</v>
      </c>
      <c r="E3207" s="3">
        <v>347.79</v>
      </c>
      <c r="F3207" s="4">
        <v>347.79</v>
      </c>
      <c r="G3207" s="1">
        <v>2019</v>
      </c>
      <c r="H3207" s="1">
        <v>12</v>
      </c>
      <c r="I3207" s="1" t="s">
        <v>30</v>
      </c>
      <c r="J3207" s="1" t="s">
        <v>3527</v>
      </c>
      <c r="K3207" s="1" t="s">
        <v>20</v>
      </c>
      <c r="L3207" s="1" t="s">
        <v>3528</v>
      </c>
      <c r="M3207" s="1" t="s">
        <v>37</v>
      </c>
    </row>
    <row r="3208" spans="1:15" x14ac:dyDescent="0.25">
      <c r="A3208" s="1" t="s">
        <v>4026</v>
      </c>
      <c r="B3208" s="2">
        <v>43829</v>
      </c>
      <c r="C3208" s="1" t="s">
        <v>4027</v>
      </c>
      <c r="D3208" s="3">
        <v>20</v>
      </c>
      <c r="E3208" s="3">
        <v>43.25</v>
      </c>
      <c r="F3208" s="4">
        <v>36.04</v>
      </c>
      <c r="G3208" s="1">
        <v>2019</v>
      </c>
      <c r="H3208" s="1">
        <v>12</v>
      </c>
      <c r="I3208" s="1" t="s">
        <v>111</v>
      </c>
      <c r="J3208" s="1" t="s">
        <v>35</v>
      </c>
      <c r="K3208" s="1" t="s">
        <v>20</v>
      </c>
      <c r="L3208" s="1" t="s">
        <v>112</v>
      </c>
      <c r="M3208" s="1" t="s">
        <v>37</v>
      </c>
    </row>
    <row r="3209" spans="1:15" x14ac:dyDescent="0.25">
      <c r="A3209" s="1" t="s">
        <v>4028</v>
      </c>
      <c r="B3209" s="2">
        <v>43829</v>
      </c>
      <c r="C3209" s="1" t="s">
        <v>85</v>
      </c>
      <c r="E3209" s="3">
        <v>362.01</v>
      </c>
      <c r="F3209" s="4">
        <v>362.01</v>
      </c>
      <c r="G3209" s="1">
        <v>2019</v>
      </c>
      <c r="H3209" s="1">
        <v>12</v>
      </c>
      <c r="I3209" s="1" t="s">
        <v>86</v>
      </c>
      <c r="J3209" s="1" t="s">
        <v>41</v>
      </c>
      <c r="K3209" s="1" t="s">
        <v>20</v>
      </c>
      <c r="L3209" s="1" t="s">
        <v>87</v>
      </c>
      <c r="M3209" s="1" t="s">
        <v>43</v>
      </c>
      <c r="O3209">
        <f t="shared" ref="O3209:O3222" si="50">F3209/1.26</f>
        <v>287.3095238095238</v>
      </c>
    </row>
    <row r="3210" spans="1:15" x14ac:dyDescent="0.25">
      <c r="A3210" s="1" t="s">
        <v>4028</v>
      </c>
      <c r="B3210" s="2">
        <v>43829</v>
      </c>
      <c r="C3210" s="1" t="s">
        <v>85</v>
      </c>
      <c r="D3210" s="3">
        <v>20</v>
      </c>
      <c r="E3210" s="3">
        <v>403.65</v>
      </c>
      <c r="F3210" s="4">
        <v>336.37</v>
      </c>
      <c r="G3210" s="1">
        <v>2019</v>
      </c>
      <c r="H3210" s="1">
        <v>12</v>
      </c>
      <c r="I3210" s="1" t="s">
        <v>56</v>
      </c>
      <c r="J3210" s="1" t="s">
        <v>41</v>
      </c>
      <c r="K3210" s="1" t="s">
        <v>20</v>
      </c>
      <c r="L3210" s="1" t="s">
        <v>57</v>
      </c>
      <c r="M3210" s="1" t="s">
        <v>43</v>
      </c>
      <c r="O3210">
        <f t="shared" si="50"/>
        <v>266.96031746031747</v>
      </c>
    </row>
    <row r="3211" spans="1:15" x14ac:dyDescent="0.25">
      <c r="A3211" s="1" t="s">
        <v>4028</v>
      </c>
      <c r="B3211" s="2">
        <v>43829</v>
      </c>
      <c r="C3211" s="1" t="s">
        <v>85</v>
      </c>
      <c r="E3211" s="3">
        <v>271.52</v>
      </c>
      <c r="F3211" s="4">
        <v>271.52</v>
      </c>
      <c r="G3211" s="1">
        <v>2019</v>
      </c>
      <c r="H3211" s="1">
        <v>12</v>
      </c>
      <c r="I3211" s="1" t="s">
        <v>86</v>
      </c>
      <c r="J3211" s="1" t="s">
        <v>41</v>
      </c>
      <c r="K3211" s="1" t="s">
        <v>20</v>
      </c>
      <c r="L3211" s="1" t="s">
        <v>87</v>
      </c>
      <c r="M3211" s="1" t="s">
        <v>43</v>
      </c>
      <c r="O3211">
        <f t="shared" si="50"/>
        <v>215.49206349206347</v>
      </c>
    </row>
    <row r="3212" spans="1:15" x14ac:dyDescent="0.25">
      <c r="A3212" s="1" t="s">
        <v>4028</v>
      </c>
      <c r="B3212" s="2">
        <v>43829</v>
      </c>
      <c r="C3212" s="1" t="s">
        <v>85</v>
      </c>
      <c r="E3212" s="3">
        <v>131.76</v>
      </c>
      <c r="F3212" s="4">
        <v>131.76</v>
      </c>
      <c r="G3212" s="1">
        <v>2019</v>
      </c>
      <c r="H3212" s="1">
        <v>12</v>
      </c>
      <c r="I3212" s="1" t="s">
        <v>86</v>
      </c>
      <c r="J3212" s="1" t="s">
        <v>41</v>
      </c>
      <c r="K3212" s="1" t="s">
        <v>20</v>
      </c>
      <c r="L3212" s="1" t="s">
        <v>87</v>
      </c>
      <c r="M3212" s="1" t="s">
        <v>43</v>
      </c>
      <c r="O3212">
        <f t="shared" si="50"/>
        <v>104.57142857142857</v>
      </c>
    </row>
    <row r="3213" spans="1:15" x14ac:dyDescent="0.25">
      <c r="A3213" s="1" t="s">
        <v>4028</v>
      </c>
      <c r="B3213" s="2">
        <v>43829</v>
      </c>
      <c r="C3213" s="1" t="s">
        <v>85</v>
      </c>
      <c r="E3213" s="3">
        <v>120.45</v>
      </c>
      <c r="F3213" s="4">
        <v>120.45</v>
      </c>
      <c r="G3213" s="1">
        <v>2019</v>
      </c>
      <c r="H3213" s="1">
        <v>12</v>
      </c>
      <c r="I3213" s="1" t="s">
        <v>86</v>
      </c>
      <c r="J3213" s="1" t="s">
        <v>41</v>
      </c>
      <c r="K3213" s="1" t="s">
        <v>20</v>
      </c>
      <c r="L3213" s="1" t="s">
        <v>87</v>
      </c>
      <c r="M3213" s="1" t="s">
        <v>43</v>
      </c>
      <c r="O3213">
        <f t="shared" si="50"/>
        <v>95.595238095238102</v>
      </c>
    </row>
    <row r="3214" spans="1:15" x14ac:dyDescent="0.25">
      <c r="A3214" s="1" t="s">
        <v>4028</v>
      </c>
      <c r="B3214" s="2">
        <v>43829</v>
      </c>
      <c r="C3214" s="1" t="s">
        <v>85</v>
      </c>
      <c r="D3214" s="3">
        <v>20</v>
      </c>
      <c r="E3214" s="3">
        <v>131.33000000000001</v>
      </c>
      <c r="F3214" s="4">
        <v>109.44</v>
      </c>
      <c r="G3214" s="1">
        <v>2019</v>
      </c>
      <c r="H3214" s="1">
        <v>12</v>
      </c>
      <c r="I3214" s="1" t="s">
        <v>34</v>
      </c>
      <c r="J3214" s="1" t="s">
        <v>41</v>
      </c>
      <c r="K3214" s="1" t="s">
        <v>20</v>
      </c>
      <c r="L3214" s="1" t="s">
        <v>36</v>
      </c>
      <c r="M3214" s="1" t="s">
        <v>43</v>
      </c>
      <c r="O3214">
        <f t="shared" si="50"/>
        <v>86.857142857142861</v>
      </c>
    </row>
    <row r="3215" spans="1:15" x14ac:dyDescent="0.25">
      <c r="A3215" s="1" t="s">
        <v>4028</v>
      </c>
      <c r="B3215" s="2">
        <v>43829</v>
      </c>
      <c r="C3215" s="1" t="s">
        <v>85</v>
      </c>
      <c r="D3215" s="3">
        <v>20</v>
      </c>
      <c r="E3215" s="3">
        <v>108.03</v>
      </c>
      <c r="F3215" s="4">
        <v>90.02</v>
      </c>
      <c r="G3215" s="1">
        <v>2019</v>
      </c>
      <c r="H3215" s="1">
        <v>12</v>
      </c>
      <c r="I3215" s="1" t="s">
        <v>34</v>
      </c>
      <c r="J3215" s="1" t="s">
        <v>41</v>
      </c>
      <c r="K3215" s="1" t="s">
        <v>20</v>
      </c>
      <c r="L3215" s="1" t="s">
        <v>36</v>
      </c>
      <c r="M3215" s="1" t="s">
        <v>43</v>
      </c>
      <c r="O3215">
        <f t="shared" si="50"/>
        <v>71.444444444444443</v>
      </c>
    </row>
    <row r="3216" spans="1:15" x14ac:dyDescent="0.25">
      <c r="A3216" s="1" t="s">
        <v>2182</v>
      </c>
      <c r="B3216" s="2">
        <v>43829</v>
      </c>
      <c r="C3216" s="1" t="s">
        <v>85</v>
      </c>
      <c r="D3216" s="3">
        <v>20</v>
      </c>
      <c r="E3216" s="3">
        <v>82.92</v>
      </c>
      <c r="F3216" s="4">
        <v>69.099999999999994</v>
      </c>
      <c r="G3216" s="1">
        <v>2019</v>
      </c>
      <c r="H3216" s="1">
        <v>12</v>
      </c>
      <c r="I3216" s="1" t="s">
        <v>70</v>
      </c>
      <c r="J3216" s="1" t="s">
        <v>41</v>
      </c>
      <c r="K3216" s="1" t="s">
        <v>20</v>
      </c>
      <c r="L3216" s="1" t="s">
        <v>71</v>
      </c>
      <c r="M3216" s="1" t="s">
        <v>43</v>
      </c>
      <c r="O3216">
        <f t="shared" si="50"/>
        <v>54.841269841269835</v>
      </c>
    </row>
    <row r="3217" spans="1:15" x14ac:dyDescent="0.25">
      <c r="A3217" s="1" t="s">
        <v>4028</v>
      </c>
      <c r="B3217" s="2">
        <v>43829</v>
      </c>
      <c r="C3217" s="1" t="s">
        <v>85</v>
      </c>
      <c r="E3217" s="3">
        <v>68.13</v>
      </c>
      <c r="F3217" s="4">
        <v>68.13</v>
      </c>
      <c r="G3217" s="1">
        <v>2019</v>
      </c>
      <c r="H3217" s="1">
        <v>12</v>
      </c>
      <c r="I3217" s="1" t="s">
        <v>86</v>
      </c>
      <c r="J3217" s="1" t="s">
        <v>41</v>
      </c>
      <c r="K3217" s="1" t="s">
        <v>20</v>
      </c>
      <c r="L3217" s="1" t="s">
        <v>87</v>
      </c>
      <c r="M3217" s="1" t="s">
        <v>43</v>
      </c>
      <c r="O3217">
        <f t="shared" si="50"/>
        <v>54.071428571428569</v>
      </c>
    </row>
    <row r="3218" spans="1:15" x14ac:dyDescent="0.25">
      <c r="A3218" s="1" t="s">
        <v>4028</v>
      </c>
      <c r="B3218" s="2">
        <v>43829</v>
      </c>
      <c r="C3218" s="1" t="s">
        <v>85</v>
      </c>
      <c r="E3218" s="3">
        <v>61.35</v>
      </c>
      <c r="F3218" s="4">
        <v>61.35</v>
      </c>
      <c r="G3218" s="1">
        <v>2019</v>
      </c>
      <c r="H3218" s="1">
        <v>12</v>
      </c>
      <c r="I3218" s="1" t="s">
        <v>86</v>
      </c>
      <c r="J3218" s="1" t="s">
        <v>41</v>
      </c>
      <c r="K3218" s="1" t="s">
        <v>20</v>
      </c>
      <c r="L3218" s="1" t="s">
        <v>87</v>
      </c>
      <c r="M3218" s="1" t="s">
        <v>43</v>
      </c>
      <c r="O3218">
        <f t="shared" si="50"/>
        <v>48.69047619047619</v>
      </c>
    </row>
    <row r="3219" spans="1:15" x14ac:dyDescent="0.25">
      <c r="A3219" s="1" t="s">
        <v>4028</v>
      </c>
      <c r="B3219" s="2">
        <v>43829</v>
      </c>
      <c r="C3219" s="1" t="s">
        <v>85</v>
      </c>
      <c r="E3219" s="3">
        <v>48</v>
      </c>
      <c r="F3219" s="4">
        <v>48</v>
      </c>
      <c r="G3219" s="1">
        <v>2019</v>
      </c>
      <c r="H3219" s="1">
        <v>12</v>
      </c>
      <c r="I3219" s="1" t="s">
        <v>86</v>
      </c>
      <c r="J3219" s="1" t="s">
        <v>41</v>
      </c>
      <c r="K3219" s="1" t="s">
        <v>20</v>
      </c>
      <c r="L3219" s="1" t="s">
        <v>87</v>
      </c>
      <c r="M3219" s="1" t="s">
        <v>43</v>
      </c>
      <c r="O3219">
        <f t="shared" si="50"/>
        <v>38.095238095238095</v>
      </c>
    </row>
    <row r="3220" spans="1:15" x14ac:dyDescent="0.25">
      <c r="A3220" s="1" t="s">
        <v>4028</v>
      </c>
      <c r="B3220" s="2">
        <v>43829</v>
      </c>
      <c r="C3220" s="1" t="s">
        <v>85</v>
      </c>
      <c r="E3220" s="3">
        <v>46</v>
      </c>
      <c r="F3220" s="4">
        <v>46</v>
      </c>
      <c r="G3220" s="1">
        <v>2019</v>
      </c>
      <c r="H3220" s="1">
        <v>12</v>
      </c>
      <c r="I3220" s="1" t="s">
        <v>86</v>
      </c>
      <c r="J3220" s="1" t="s">
        <v>41</v>
      </c>
      <c r="K3220" s="1" t="s">
        <v>20</v>
      </c>
      <c r="L3220" s="1" t="s">
        <v>87</v>
      </c>
      <c r="M3220" s="1" t="s">
        <v>43</v>
      </c>
      <c r="O3220">
        <f t="shared" si="50"/>
        <v>36.507936507936506</v>
      </c>
    </row>
    <row r="3221" spans="1:15" x14ac:dyDescent="0.25">
      <c r="A3221" s="1" t="s">
        <v>4028</v>
      </c>
      <c r="B3221" s="2">
        <v>43829</v>
      </c>
      <c r="C3221" s="1" t="s">
        <v>85</v>
      </c>
      <c r="E3221" s="3">
        <v>42.54</v>
      </c>
      <c r="F3221" s="4">
        <v>42.54</v>
      </c>
      <c r="G3221" s="1">
        <v>2019</v>
      </c>
      <c r="H3221" s="1">
        <v>12</v>
      </c>
      <c r="I3221" s="1" t="s">
        <v>86</v>
      </c>
      <c r="J3221" s="1" t="s">
        <v>41</v>
      </c>
      <c r="K3221" s="1" t="s">
        <v>20</v>
      </c>
      <c r="L3221" s="1" t="s">
        <v>87</v>
      </c>
      <c r="M3221" s="1" t="s">
        <v>43</v>
      </c>
      <c r="O3221">
        <f t="shared" si="50"/>
        <v>33.761904761904759</v>
      </c>
    </row>
    <row r="3222" spans="1:15" x14ac:dyDescent="0.25">
      <c r="A3222" s="1" t="s">
        <v>4028</v>
      </c>
      <c r="B3222" s="2">
        <v>43829</v>
      </c>
      <c r="C3222" s="1" t="s">
        <v>85</v>
      </c>
      <c r="E3222" s="3">
        <v>17.11</v>
      </c>
      <c r="F3222" s="4">
        <v>17.11</v>
      </c>
      <c r="G3222" s="1">
        <v>2019</v>
      </c>
      <c r="H3222" s="1">
        <v>12</v>
      </c>
      <c r="I3222" s="1" t="s">
        <v>18</v>
      </c>
      <c r="J3222" s="1" t="s">
        <v>41</v>
      </c>
      <c r="K3222" s="1" t="s">
        <v>20</v>
      </c>
      <c r="L3222" s="1" t="s">
        <v>21</v>
      </c>
      <c r="M3222" s="1" t="s">
        <v>43</v>
      </c>
      <c r="O3222">
        <f t="shared" si="50"/>
        <v>13.579365079365079</v>
      </c>
    </row>
    <row r="3223" spans="1:15" x14ac:dyDescent="0.25">
      <c r="A3223" s="1" t="s">
        <v>4029</v>
      </c>
      <c r="B3223" s="2">
        <v>43829</v>
      </c>
      <c r="C3223" s="1" t="s">
        <v>4030</v>
      </c>
      <c r="D3223" s="3">
        <v>20</v>
      </c>
      <c r="E3223" s="3">
        <v>90.64</v>
      </c>
      <c r="F3223" s="4">
        <v>75.53</v>
      </c>
      <c r="G3223" s="1">
        <v>2019</v>
      </c>
      <c r="H3223" s="1">
        <v>12</v>
      </c>
      <c r="I3223" s="1" t="s">
        <v>111</v>
      </c>
      <c r="J3223" s="1" t="s">
        <v>35</v>
      </c>
      <c r="K3223" s="1" t="s">
        <v>20</v>
      </c>
      <c r="L3223" s="1" t="s">
        <v>112</v>
      </c>
      <c r="M3223" s="1" t="s">
        <v>37</v>
      </c>
    </row>
    <row r="3224" spans="1:15" x14ac:dyDescent="0.25">
      <c r="A3224" s="1" t="s">
        <v>4031</v>
      </c>
      <c r="B3224" s="2">
        <v>43829</v>
      </c>
      <c r="C3224" s="1" t="s">
        <v>4032</v>
      </c>
      <c r="E3224" s="3">
        <v>195.18</v>
      </c>
      <c r="F3224" s="4">
        <v>195.18</v>
      </c>
      <c r="G3224" s="1">
        <v>2019</v>
      </c>
      <c r="H3224" s="1">
        <v>12</v>
      </c>
      <c r="I3224" s="1" t="s">
        <v>219</v>
      </c>
      <c r="J3224" s="1" t="s">
        <v>212</v>
      </c>
      <c r="K3224" s="1" t="s">
        <v>20</v>
      </c>
      <c r="L3224" s="1" t="s">
        <v>220</v>
      </c>
      <c r="M3224" s="1" t="s">
        <v>214</v>
      </c>
      <c r="O3224">
        <f>F3224*4.812</f>
        <v>939.20616000000007</v>
      </c>
    </row>
    <row r="3225" spans="1:15" x14ac:dyDescent="0.25">
      <c r="A3225" s="1" t="s">
        <v>4033</v>
      </c>
      <c r="B3225" s="2">
        <v>43829</v>
      </c>
      <c r="C3225" s="1" t="s">
        <v>3430</v>
      </c>
      <c r="D3225" s="3">
        <v>20</v>
      </c>
      <c r="E3225" s="3">
        <v>15.55</v>
      </c>
      <c r="F3225" s="4">
        <v>12.96</v>
      </c>
      <c r="G3225" s="1">
        <v>2019</v>
      </c>
      <c r="H3225" s="1">
        <v>12</v>
      </c>
      <c r="I3225" s="1" t="s">
        <v>34</v>
      </c>
      <c r="J3225" s="1" t="s">
        <v>1106</v>
      </c>
      <c r="K3225" s="1" t="s">
        <v>20</v>
      </c>
      <c r="L3225" s="1" t="s">
        <v>36</v>
      </c>
      <c r="M3225" s="1" t="s">
        <v>1107</v>
      </c>
    </row>
    <row r="3226" spans="1:15" x14ac:dyDescent="0.25">
      <c r="A3226" s="1" t="s">
        <v>4034</v>
      </c>
      <c r="B3226" s="2">
        <v>43829</v>
      </c>
      <c r="C3226" s="1" t="s">
        <v>4035</v>
      </c>
      <c r="E3226" s="3">
        <v>51.56</v>
      </c>
      <c r="F3226" s="4">
        <v>51.56</v>
      </c>
      <c r="G3226" s="1">
        <v>2019</v>
      </c>
      <c r="H3226" s="1">
        <v>12</v>
      </c>
      <c r="I3226" s="1" t="s">
        <v>30</v>
      </c>
      <c r="J3226" s="1" t="s">
        <v>3527</v>
      </c>
      <c r="K3226" s="1" t="s">
        <v>20</v>
      </c>
      <c r="L3226" s="1" t="s">
        <v>3528</v>
      </c>
      <c r="M3226" s="1" t="s">
        <v>37</v>
      </c>
    </row>
    <row r="3227" spans="1:15" x14ac:dyDescent="0.25">
      <c r="A3227" s="1" t="s">
        <v>4036</v>
      </c>
      <c r="B3227" s="2">
        <v>43829</v>
      </c>
      <c r="C3227" s="1" t="s">
        <v>4037</v>
      </c>
      <c r="E3227" s="3">
        <v>21.38</v>
      </c>
      <c r="F3227" s="4">
        <v>21.38</v>
      </c>
      <c r="G3227" s="1">
        <v>2019</v>
      </c>
      <c r="H3227" s="1">
        <v>12</v>
      </c>
      <c r="I3227" s="1" t="s">
        <v>86</v>
      </c>
      <c r="J3227" s="1" t="s">
        <v>378</v>
      </c>
      <c r="K3227" s="1" t="s">
        <v>20</v>
      </c>
      <c r="L3227" s="1" t="s">
        <v>87</v>
      </c>
      <c r="M3227" s="1" t="s">
        <v>379</v>
      </c>
    </row>
    <row r="3228" spans="1:15" x14ac:dyDescent="0.25">
      <c r="A3228" s="1" t="s">
        <v>4036</v>
      </c>
      <c r="B3228" s="2">
        <v>43829</v>
      </c>
      <c r="C3228" s="1" t="s">
        <v>4038</v>
      </c>
      <c r="E3228" s="3">
        <v>18.7</v>
      </c>
      <c r="F3228" s="4">
        <v>18.7</v>
      </c>
      <c r="G3228" s="1">
        <v>2019</v>
      </c>
      <c r="H3228" s="1">
        <v>12</v>
      </c>
      <c r="I3228" s="1" t="s">
        <v>86</v>
      </c>
      <c r="J3228" s="1" t="s">
        <v>98</v>
      </c>
      <c r="K3228" s="1" t="s">
        <v>20</v>
      </c>
      <c r="L3228" s="1" t="s">
        <v>87</v>
      </c>
      <c r="M3228" s="1" t="s">
        <v>100</v>
      </c>
    </row>
    <row r="3229" spans="1:15" x14ac:dyDescent="0.25">
      <c r="A3229" s="1" t="s">
        <v>4039</v>
      </c>
      <c r="B3229" s="2">
        <v>43829</v>
      </c>
      <c r="C3229" s="1" t="s">
        <v>4040</v>
      </c>
      <c r="E3229" s="3">
        <v>44.74</v>
      </c>
      <c r="F3229" s="4">
        <v>44.74</v>
      </c>
      <c r="G3229" s="1">
        <v>2019</v>
      </c>
      <c r="H3229" s="1">
        <v>12</v>
      </c>
      <c r="I3229" s="1" t="s">
        <v>219</v>
      </c>
      <c r="J3229" s="1" t="s">
        <v>35</v>
      </c>
      <c r="K3229" s="1" t="s">
        <v>20</v>
      </c>
      <c r="L3229" s="1" t="s">
        <v>220</v>
      </c>
      <c r="M3229" s="1" t="s">
        <v>37</v>
      </c>
    </row>
    <row r="3230" spans="1:15" x14ac:dyDescent="0.25">
      <c r="A3230" s="1" t="s">
        <v>4041</v>
      </c>
      <c r="B3230" s="2">
        <v>43829</v>
      </c>
      <c r="C3230" s="1" t="s">
        <v>4042</v>
      </c>
      <c r="D3230" s="3">
        <v>20</v>
      </c>
      <c r="E3230" s="3">
        <v>77.66</v>
      </c>
      <c r="F3230" s="4">
        <v>64.72</v>
      </c>
      <c r="G3230" s="1">
        <v>2019</v>
      </c>
      <c r="H3230" s="1">
        <v>12</v>
      </c>
      <c r="I3230" s="1" t="s">
        <v>134</v>
      </c>
      <c r="J3230" s="1" t="s">
        <v>35</v>
      </c>
      <c r="K3230" s="1" t="s">
        <v>20</v>
      </c>
      <c r="L3230" s="1" t="s">
        <v>135</v>
      </c>
      <c r="M3230" s="1" t="s">
        <v>37</v>
      </c>
    </row>
    <row r="3231" spans="1:15" x14ac:dyDescent="0.25">
      <c r="A3231" s="1" t="s">
        <v>4043</v>
      </c>
      <c r="B3231" s="2">
        <v>43829</v>
      </c>
      <c r="C3231" s="1" t="s">
        <v>4044</v>
      </c>
      <c r="D3231" s="3">
        <v>20</v>
      </c>
      <c r="E3231" s="3">
        <v>9.98</v>
      </c>
      <c r="F3231" s="4">
        <v>8.32</v>
      </c>
      <c r="G3231" s="1">
        <v>2019</v>
      </c>
      <c r="H3231" s="1">
        <v>12</v>
      </c>
      <c r="I3231" s="1" t="s">
        <v>34</v>
      </c>
      <c r="J3231" s="1" t="s">
        <v>35</v>
      </c>
      <c r="K3231" s="1" t="s">
        <v>20</v>
      </c>
      <c r="L3231" s="1" t="s">
        <v>36</v>
      </c>
      <c r="M3231" s="1" t="s">
        <v>37</v>
      </c>
    </row>
    <row r="3232" spans="1:15" x14ac:dyDescent="0.25">
      <c r="A3232" s="1" t="s">
        <v>2178</v>
      </c>
      <c r="B3232" s="2">
        <v>43829</v>
      </c>
      <c r="C3232" s="1" t="s">
        <v>4045</v>
      </c>
      <c r="E3232" s="3">
        <v>1581.82</v>
      </c>
      <c r="F3232" s="4">
        <v>1581.82</v>
      </c>
      <c r="G3232" s="1">
        <v>2019</v>
      </c>
      <c r="H3232" s="1">
        <v>12</v>
      </c>
      <c r="I3232" s="1" t="s">
        <v>219</v>
      </c>
      <c r="J3232" s="1" t="s">
        <v>35</v>
      </c>
      <c r="K3232" s="1" t="s">
        <v>20</v>
      </c>
      <c r="L3232" s="1" t="s">
        <v>220</v>
      </c>
      <c r="M3232" s="1" t="s">
        <v>37</v>
      </c>
      <c r="O3232">
        <f>F3232*7.89</f>
        <v>12480.559799999999</v>
      </c>
    </row>
    <row r="3233" spans="1:15" x14ac:dyDescent="0.25">
      <c r="A3233" s="1" t="s">
        <v>4046</v>
      </c>
      <c r="B3233" s="2">
        <v>43829</v>
      </c>
      <c r="C3233" s="1" t="s">
        <v>4047</v>
      </c>
      <c r="D3233" s="3">
        <v>20</v>
      </c>
      <c r="E3233" s="3">
        <v>41.48</v>
      </c>
      <c r="F3233" s="4">
        <v>34.57</v>
      </c>
      <c r="G3233" s="1">
        <v>2019</v>
      </c>
      <c r="H3233" s="1">
        <v>12</v>
      </c>
      <c r="I3233" s="1" t="s">
        <v>34</v>
      </c>
      <c r="J3233" s="1" t="s">
        <v>35</v>
      </c>
      <c r="K3233" s="1" t="s">
        <v>20</v>
      </c>
      <c r="L3233" s="1" t="s">
        <v>36</v>
      </c>
      <c r="M3233" s="1" t="s">
        <v>37</v>
      </c>
    </row>
    <row r="3234" spans="1:15" x14ac:dyDescent="0.25">
      <c r="A3234" s="1" t="s">
        <v>4048</v>
      </c>
      <c r="B3234" s="2">
        <v>43829</v>
      </c>
      <c r="C3234" s="1" t="s">
        <v>4049</v>
      </c>
      <c r="E3234" s="3">
        <v>60.54</v>
      </c>
      <c r="F3234" s="4">
        <v>60.54</v>
      </c>
      <c r="G3234" s="1">
        <v>2019</v>
      </c>
      <c r="H3234" s="1">
        <v>12</v>
      </c>
      <c r="I3234" s="1" t="s">
        <v>86</v>
      </c>
      <c r="J3234" s="1" t="s">
        <v>35</v>
      </c>
      <c r="K3234" s="1" t="s">
        <v>20</v>
      </c>
      <c r="L3234" s="1" t="s">
        <v>87</v>
      </c>
      <c r="M3234" s="1" t="s">
        <v>37</v>
      </c>
    </row>
    <row r="3235" spans="1:15" x14ac:dyDescent="0.25">
      <c r="A3235" s="1" t="s">
        <v>4050</v>
      </c>
      <c r="B3235" s="2">
        <v>43829</v>
      </c>
      <c r="C3235" s="1" t="s">
        <v>4051</v>
      </c>
      <c r="E3235" s="3">
        <v>229.48</v>
      </c>
      <c r="F3235" s="4">
        <v>229.48</v>
      </c>
      <c r="G3235" s="1">
        <v>2019</v>
      </c>
      <c r="H3235" s="1">
        <v>12</v>
      </c>
      <c r="I3235" s="1" t="s">
        <v>86</v>
      </c>
      <c r="J3235" s="1" t="s">
        <v>35</v>
      </c>
      <c r="K3235" s="1" t="s">
        <v>20</v>
      </c>
      <c r="L3235" s="1" t="s">
        <v>87</v>
      </c>
      <c r="M3235" s="1" t="s">
        <v>37</v>
      </c>
    </row>
    <row r="3236" spans="1:15" x14ac:dyDescent="0.25">
      <c r="A3236" s="1" t="s">
        <v>4052</v>
      </c>
      <c r="B3236" s="2">
        <v>43829</v>
      </c>
      <c r="C3236" s="1" t="s">
        <v>4053</v>
      </c>
      <c r="E3236" s="3">
        <v>18.86</v>
      </c>
      <c r="F3236" s="4">
        <v>18.86</v>
      </c>
      <c r="G3236" s="1">
        <v>2019</v>
      </c>
      <c r="H3236" s="1">
        <v>12</v>
      </c>
      <c r="I3236" s="1" t="s">
        <v>86</v>
      </c>
      <c r="J3236" s="1" t="s">
        <v>35</v>
      </c>
      <c r="K3236" s="1" t="s">
        <v>20</v>
      </c>
      <c r="L3236" s="1" t="s">
        <v>87</v>
      </c>
      <c r="M3236" s="1" t="s">
        <v>37</v>
      </c>
    </row>
    <row r="3237" spans="1:15" x14ac:dyDescent="0.25">
      <c r="A3237" s="1" t="s">
        <v>4054</v>
      </c>
      <c r="B3237" s="2">
        <v>43829</v>
      </c>
      <c r="C3237" s="1" t="s">
        <v>4055</v>
      </c>
      <c r="D3237" s="3">
        <v>20</v>
      </c>
      <c r="E3237" s="3">
        <v>170.58</v>
      </c>
      <c r="F3237" s="4">
        <v>142.15</v>
      </c>
      <c r="G3237" s="1">
        <v>2019</v>
      </c>
      <c r="H3237" s="1">
        <v>12</v>
      </c>
      <c r="I3237" s="1" t="s">
        <v>56</v>
      </c>
      <c r="J3237" s="1" t="s">
        <v>35</v>
      </c>
      <c r="K3237" s="1" t="s">
        <v>20</v>
      </c>
      <c r="L3237" s="1" t="s">
        <v>57</v>
      </c>
      <c r="M3237" s="1" t="s">
        <v>37</v>
      </c>
    </row>
    <row r="3238" spans="1:15" x14ac:dyDescent="0.25">
      <c r="A3238" s="1" t="s">
        <v>4056</v>
      </c>
      <c r="B3238" s="2">
        <v>43829</v>
      </c>
      <c r="C3238" s="1" t="s">
        <v>4057</v>
      </c>
      <c r="E3238" s="3">
        <v>269.39999999999998</v>
      </c>
      <c r="F3238" s="4">
        <v>269.39999999999998</v>
      </c>
      <c r="G3238" s="1">
        <v>2019</v>
      </c>
      <c r="H3238" s="1">
        <v>12</v>
      </c>
      <c r="I3238" s="1" t="s">
        <v>1606</v>
      </c>
      <c r="J3238" s="1" t="s">
        <v>35</v>
      </c>
      <c r="K3238" s="1" t="s">
        <v>20</v>
      </c>
      <c r="L3238" s="1" t="s">
        <v>1607</v>
      </c>
      <c r="M3238" s="1" t="s">
        <v>37</v>
      </c>
    </row>
    <row r="3239" spans="1:15" x14ac:dyDescent="0.25">
      <c r="A3239" s="1" t="s">
        <v>2175</v>
      </c>
      <c r="B3239" s="2">
        <v>43829</v>
      </c>
      <c r="C3239" s="1" t="s">
        <v>4058</v>
      </c>
      <c r="E3239" s="3">
        <v>9.7799999999999994</v>
      </c>
      <c r="F3239" s="4">
        <v>9.7799999999999994</v>
      </c>
      <c r="G3239" s="1">
        <v>2019</v>
      </c>
      <c r="H3239" s="1">
        <v>12</v>
      </c>
      <c r="I3239" s="1" t="s">
        <v>40</v>
      </c>
      <c r="J3239" s="1" t="s">
        <v>35</v>
      </c>
      <c r="K3239" s="1" t="s">
        <v>20</v>
      </c>
      <c r="L3239" s="1" t="s">
        <v>42</v>
      </c>
      <c r="M3239" s="1" t="s">
        <v>37</v>
      </c>
    </row>
    <row r="3240" spans="1:15" x14ac:dyDescent="0.25">
      <c r="A3240" s="1" t="s">
        <v>4059</v>
      </c>
      <c r="B3240" s="2">
        <v>43829</v>
      </c>
      <c r="C3240" s="1" t="s">
        <v>4060</v>
      </c>
      <c r="E3240" s="3">
        <v>46.34</v>
      </c>
      <c r="F3240" s="4">
        <v>46.34</v>
      </c>
      <c r="G3240" s="1">
        <v>2019</v>
      </c>
      <c r="H3240" s="1">
        <v>12</v>
      </c>
      <c r="I3240" s="1" t="s">
        <v>86</v>
      </c>
      <c r="J3240" s="1" t="s">
        <v>35</v>
      </c>
      <c r="K3240" s="1" t="s">
        <v>20</v>
      </c>
      <c r="L3240" s="1" t="s">
        <v>87</v>
      </c>
      <c r="M3240" s="1" t="s">
        <v>37</v>
      </c>
    </row>
    <row r="3241" spans="1:15" x14ac:dyDescent="0.25">
      <c r="A3241" s="1" t="s">
        <v>4061</v>
      </c>
      <c r="B3241" s="2">
        <v>43829</v>
      </c>
      <c r="C3241" s="1" t="s">
        <v>4062</v>
      </c>
      <c r="E3241" s="3">
        <v>51.13</v>
      </c>
      <c r="F3241" s="4">
        <v>51.13</v>
      </c>
      <c r="G3241" s="1">
        <v>2019</v>
      </c>
      <c r="H3241" s="1">
        <v>12</v>
      </c>
      <c r="I3241" s="1" t="s">
        <v>345</v>
      </c>
      <c r="J3241" s="1" t="s">
        <v>35</v>
      </c>
      <c r="K3241" s="1" t="s">
        <v>20</v>
      </c>
      <c r="L3241" s="1" t="s">
        <v>346</v>
      </c>
      <c r="M3241" s="1" t="s">
        <v>37</v>
      </c>
    </row>
    <row r="3242" spans="1:15" x14ac:dyDescent="0.25">
      <c r="A3242" s="1" t="s">
        <v>4063</v>
      </c>
      <c r="B3242" s="2">
        <v>43829</v>
      </c>
      <c r="C3242" s="1" t="s">
        <v>4064</v>
      </c>
      <c r="E3242" s="3">
        <v>92.6</v>
      </c>
      <c r="F3242" s="4">
        <v>92.6</v>
      </c>
      <c r="G3242" s="1">
        <v>2019</v>
      </c>
      <c r="H3242" s="1">
        <v>12</v>
      </c>
      <c r="I3242" s="1" t="s">
        <v>86</v>
      </c>
      <c r="J3242" s="1" t="s">
        <v>378</v>
      </c>
      <c r="K3242" s="1" t="s">
        <v>20</v>
      </c>
      <c r="L3242" s="1" t="s">
        <v>87</v>
      </c>
      <c r="M3242" s="1" t="s">
        <v>379</v>
      </c>
    </row>
    <row r="3243" spans="1:15" x14ac:dyDescent="0.25">
      <c r="A3243" s="1" t="s">
        <v>4065</v>
      </c>
      <c r="B3243" s="2">
        <v>43829</v>
      </c>
      <c r="C3243" s="1" t="s">
        <v>4066</v>
      </c>
      <c r="D3243" s="3">
        <v>20</v>
      </c>
      <c r="E3243" s="3">
        <v>142.93</v>
      </c>
      <c r="F3243" s="4">
        <v>119.11</v>
      </c>
      <c r="G3243" s="1">
        <v>2019</v>
      </c>
      <c r="H3243" s="1">
        <v>12</v>
      </c>
      <c r="I3243" s="1" t="s">
        <v>134</v>
      </c>
      <c r="J3243" s="1" t="s">
        <v>35</v>
      </c>
      <c r="K3243" s="1" t="s">
        <v>20</v>
      </c>
      <c r="L3243" s="1" t="s">
        <v>135</v>
      </c>
      <c r="M3243" s="1" t="s">
        <v>37</v>
      </c>
    </row>
    <row r="3244" spans="1:15" x14ac:dyDescent="0.25">
      <c r="A3244" s="1" t="s">
        <v>4067</v>
      </c>
      <c r="B3244" s="2">
        <v>43829</v>
      </c>
      <c r="C3244" s="1" t="s">
        <v>4068</v>
      </c>
      <c r="E3244" s="3">
        <v>187.34</v>
      </c>
      <c r="F3244" s="4">
        <v>187.34</v>
      </c>
      <c r="G3244" s="1">
        <v>2019</v>
      </c>
      <c r="H3244" s="1">
        <v>12</v>
      </c>
      <c r="I3244" s="1" t="s">
        <v>345</v>
      </c>
      <c r="J3244" s="1" t="s">
        <v>35</v>
      </c>
      <c r="K3244" s="1" t="s">
        <v>20</v>
      </c>
      <c r="L3244" s="1" t="s">
        <v>346</v>
      </c>
      <c r="M3244" s="1" t="s">
        <v>37</v>
      </c>
      <c r="O3244">
        <f>F3244*5.3</f>
        <v>992.90199999999993</v>
      </c>
    </row>
    <row r="3245" spans="1:15" x14ac:dyDescent="0.25">
      <c r="A3245" s="1" t="s">
        <v>2180</v>
      </c>
      <c r="B3245" s="2">
        <v>43829</v>
      </c>
      <c r="C3245" s="1" t="s">
        <v>4069</v>
      </c>
      <c r="D3245" s="3">
        <v>20</v>
      </c>
      <c r="E3245" s="3">
        <v>179.57</v>
      </c>
      <c r="F3245" s="4">
        <v>149.63999999999999</v>
      </c>
      <c r="G3245" s="1">
        <v>2019</v>
      </c>
      <c r="H3245" s="1">
        <v>12</v>
      </c>
      <c r="I3245" s="1" t="s">
        <v>134</v>
      </c>
      <c r="J3245" s="1" t="s">
        <v>35</v>
      </c>
      <c r="K3245" s="1" t="s">
        <v>20</v>
      </c>
      <c r="L3245" s="1" t="s">
        <v>135</v>
      </c>
      <c r="M3245" s="1" t="s">
        <v>37</v>
      </c>
    </row>
    <row r="3246" spans="1:15" x14ac:dyDescent="0.25">
      <c r="A3246" s="1" t="s">
        <v>4070</v>
      </c>
      <c r="B3246" s="2">
        <v>43829</v>
      </c>
      <c r="C3246" s="1" t="s">
        <v>1824</v>
      </c>
      <c r="E3246" s="3">
        <v>322.05</v>
      </c>
      <c r="F3246" s="4">
        <v>322.05</v>
      </c>
      <c r="G3246" s="1">
        <v>2019</v>
      </c>
      <c r="H3246" s="1">
        <v>12</v>
      </c>
      <c r="I3246" s="1" t="s">
        <v>80</v>
      </c>
      <c r="J3246" s="1" t="s">
        <v>81</v>
      </c>
      <c r="K3246" s="1" t="s">
        <v>20</v>
      </c>
      <c r="L3246" s="1" t="s">
        <v>82</v>
      </c>
      <c r="M3246" s="1" t="s">
        <v>83</v>
      </c>
    </row>
    <row r="3247" spans="1:15" x14ac:dyDescent="0.25">
      <c r="A3247" s="1" t="s">
        <v>2161</v>
      </c>
      <c r="B3247" s="2">
        <v>43829</v>
      </c>
      <c r="C3247" s="1" t="s">
        <v>4071</v>
      </c>
      <c r="E3247" s="3">
        <v>297</v>
      </c>
      <c r="F3247" s="4">
        <v>297</v>
      </c>
      <c r="G3247" s="1">
        <v>2019</v>
      </c>
      <c r="H3247" s="1">
        <v>12</v>
      </c>
      <c r="I3247" s="1" t="s">
        <v>1606</v>
      </c>
      <c r="J3247" s="1" t="s">
        <v>81</v>
      </c>
      <c r="K3247" s="1" t="s">
        <v>20</v>
      </c>
      <c r="L3247" s="1" t="s">
        <v>1607</v>
      </c>
      <c r="M3247" s="1" t="s">
        <v>83</v>
      </c>
    </row>
    <row r="3248" spans="1:15" x14ac:dyDescent="0.25">
      <c r="A3248" s="1" t="s">
        <v>2211</v>
      </c>
      <c r="B3248" s="2">
        <v>43829</v>
      </c>
      <c r="C3248" s="1" t="s">
        <v>4072</v>
      </c>
      <c r="E3248" s="3">
        <v>260.82</v>
      </c>
      <c r="F3248" s="4">
        <v>260.82</v>
      </c>
      <c r="G3248" s="1">
        <v>2019</v>
      </c>
      <c r="H3248" s="1">
        <v>12</v>
      </c>
      <c r="I3248" s="1" t="s">
        <v>86</v>
      </c>
      <c r="J3248" s="1" t="s">
        <v>35</v>
      </c>
      <c r="K3248" s="1" t="s">
        <v>20</v>
      </c>
      <c r="L3248" s="1" t="s">
        <v>87</v>
      </c>
      <c r="M3248" s="1" t="s">
        <v>37</v>
      </c>
    </row>
    <row r="3249" spans="1:15" x14ac:dyDescent="0.25">
      <c r="A3249" s="1" t="s">
        <v>2168</v>
      </c>
      <c r="B3249" s="2">
        <v>43829</v>
      </c>
      <c r="C3249" s="1" t="s">
        <v>4073</v>
      </c>
      <c r="D3249" s="3">
        <v>20</v>
      </c>
      <c r="E3249" s="3">
        <v>12.05</v>
      </c>
      <c r="F3249" s="4">
        <v>10.039999999999999</v>
      </c>
      <c r="G3249" s="1">
        <v>2019</v>
      </c>
      <c r="H3249" s="1">
        <v>12</v>
      </c>
      <c r="I3249" s="1" t="s">
        <v>34</v>
      </c>
      <c r="J3249" s="1" t="s">
        <v>1106</v>
      </c>
      <c r="K3249" s="1" t="s">
        <v>20</v>
      </c>
      <c r="L3249" s="1" t="s">
        <v>36</v>
      </c>
      <c r="M3249" s="1" t="s">
        <v>1107</v>
      </c>
    </row>
    <row r="3250" spans="1:15" x14ac:dyDescent="0.25">
      <c r="A3250" s="1" t="s">
        <v>4074</v>
      </c>
      <c r="B3250" s="2">
        <v>43829</v>
      </c>
      <c r="C3250" s="1" t="s">
        <v>4075</v>
      </c>
      <c r="E3250" s="3">
        <v>147.94</v>
      </c>
      <c r="F3250" s="4">
        <v>147.94</v>
      </c>
      <c r="G3250" s="1">
        <v>2019</v>
      </c>
      <c r="H3250" s="1">
        <v>12</v>
      </c>
      <c r="I3250" s="1" t="s">
        <v>219</v>
      </c>
      <c r="J3250" s="1" t="s">
        <v>35</v>
      </c>
      <c r="K3250" s="1" t="s">
        <v>20</v>
      </c>
      <c r="L3250" s="1" t="s">
        <v>220</v>
      </c>
      <c r="M3250" s="1" t="s">
        <v>37</v>
      </c>
    </row>
    <row r="3251" spans="1:15" x14ac:dyDescent="0.25">
      <c r="A3251" s="1" t="s">
        <v>4076</v>
      </c>
      <c r="B3251" s="2">
        <v>43829</v>
      </c>
      <c r="C3251" s="1" t="s">
        <v>4077</v>
      </c>
      <c r="E3251" s="3">
        <v>12.67</v>
      </c>
      <c r="F3251" s="4">
        <v>12.67</v>
      </c>
      <c r="G3251" s="1">
        <v>2019</v>
      </c>
      <c r="H3251" s="1">
        <v>12</v>
      </c>
      <c r="I3251" s="1" t="s">
        <v>111</v>
      </c>
      <c r="J3251" s="1" t="s">
        <v>35</v>
      </c>
      <c r="K3251" s="1" t="s">
        <v>20</v>
      </c>
      <c r="L3251" s="1" t="s">
        <v>112</v>
      </c>
      <c r="M3251" s="1" t="s">
        <v>37</v>
      </c>
    </row>
    <row r="3252" spans="1:15" x14ac:dyDescent="0.25">
      <c r="A3252" s="1" t="s">
        <v>4028</v>
      </c>
      <c r="B3252" s="2">
        <v>43829</v>
      </c>
      <c r="C3252" s="1" t="s">
        <v>3773</v>
      </c>
      <c r="E3252" s="3">
        <v>17.989999999999998</v>
      </c>
      <c r="F3252" s="4">
        <v>17.989999999999998</v>
      </c>
      <c r="G3252" s="1">
        <v>2019</v>
      </c>
      <c r="H3252" s="1">
        <v>12</v>
      </c>
      <c r="I3252" s="1" t="s">
        <v>86</v>
      </c>
      <c r="J3252" s="1" t="s">
        <v>41</v>
      </c>
      <c r="K3252" s="1" t="s">
        <v>20</v>
      </c>
      <c r="L3252" s="1" t="s">
        <v>87</v>
      </c>
      <c r="M3252" s="1" t="s">
        <v>43</v>
      </c>
    </row>
    <row r="3253" spans="1:15" x14ac:dyDescent="0.25">
      <c r="A3253" s="1" t="s">
        <v>4078</v>
      </c>
      <c r="B3253" s="2">
        <v>43829</v>
      </c>
      <c r="C3253" s="1" t="s">
        <v>4079</v>
      </c>
      <c r="D3253" s="3">
        <v>20</v>
      </c>
      <c r="E3253" s="3">
        <v>28.26</v>
      </c>
      <c r="F3253" s="4">
        <v>23.55</v>
      </c>
      <c r="G3253" s="1">
        <v>2019</v>
      </c>
      <c r="H3253" s="1">
        <v>12</v>
      </c>
      <c r="I3253" s="1" t="s">
        <v>34</v>
      </c>
      <c r="J3253" s="1" t="s">
        <v>35</v>
      </c>
      <c r="K3253" s="1" t="s">
        <v>20</v>
      </c>
      <c r="L3253" s="1" t="s">
        <v>36</v>
      </c>
      <c r="M3253" s="1" t="s">
        <v>37</v>
      </c>
    </row>
    <row r="3254" spans="1:15" x14ac:dyDescent="0.25">
      <c r="A3254" s="1" t="s">
        <v>4061</v>
      </c>
      <c r="B3254" s="2">
        <v>43829</v>
      </c>
      <c r="C3254" s="1" t="s">
        <v>4080</v>
      </c>
      <c r="D3254" s="3">
        <v>20</v>
      </c>
      <c r="E3254" s="3">
        <v>290.41000000000003</v>
      </c>
      <c r="F3254" s="4">
        <v>242.01</v>
      </c>
      <c r="G3254" s="1">
        <v>2019</v>
      </c>
      <c r="H3254" s="1">
        <v>12</v>
      </c>
      <c r="I3254" s="1" t="s">
        <v>111</v>
      </c>
      <c r="J3254" s="1" t="s">
        <v>35</v>
      </c>
      <c r="K3254" s="1" t="s">
        <v>20</v>
      </c>
      <c r="L3254" s="1" t="s">
        <v>112</v>
      </c>
      <c r="M3254" s="1" t="s">
        <v>37</v>
      </c>
    </row>
    <row r="3255" spans="1:15" x14ac:dyDescent="0.25">
      <c r="A3255" s="1" t="s">
        <v>4081</v>
      </c>
      <c r="B3255" s="2">
        <v>43829</v>
      </c>
      <c r="C3255" s="1" t="s">
        <v>4082</v>
      </c>
      <c r="D3255" s="3">
        <v>20</v>
      </c>
      <c r="E3255" s="3">
        <v>338.48</v>
      </c>
      <c r="F3255" s="4">
        <v>282.07</v>
      </c>
      <c r="G3255" s="1">
        <v>2019</v>
      </c>
      <c r="H3255" s="1">
        <v>12</v>
      </c>
      <c r="I3255" s="1" t="s">
        <v>56</v>
      </c>
      <c r="J3255" s="1" t="s">
        <v>35</v>
      </c>
      <c r="K3255" s="1" t="s">
        <v>20</v>
      </c>
      <c r="L3255" s="1" t="s">
        <v>57</v>
      </c>
      <c r="M3255" s="1" t="s">
        <v>37</v>
      </c>
    </row>
    <row r="3256" spans="1:15" x14ac:dyDescent="0.25">
      <c r="A3256" s="1" t="s">
        <v>4081</v>
      </c>
      <c r="B3256" s="2">
        <v>43829</v>
      </c>
      <c r="C3256" s="1" t="s">
        <v>2152</v>
      </c>
      <c r="E3256" s="3">
        <v>229.59</v>
      </c>
      <c r="F3256" s="4">
        <v>229.59</v>
      </c>
      <c r="G3256" s="1">
        <v>2019</v>
      </c>
      <c r="H3256" s="1">
        <v>12</v>
      </c>
      <c r="I3256" s="1" t="s">
        <v>86</v>
      </c>
      <c r="J3256" s="1" t="s">
        <v>35</v>
      </c>
      <c r="K3256" s="1" t="s">
        <v>20</v>
      </c>
      <c r="L3256" s="1" t="s">
        <v>87</v>
      </c>
      <c r="M3256" s="1" t="s">
        <v>37</v>
      </c>
      <c r="O3256">
        <f>F3256*4.812</f>
        <v>1104.7870800000001</v>
      </c>
    </row>
    <row r="3257" spans="1:15" x14ac:dyDescent="0.25">
      <c r="A3257" s="1" t="s">
        <v>4083</v>
      </c>
      <c r="B3257" s="2">
        <v>43829</v>
      </c>
      <c r="C3257" s="1" t="s">
        <v>1317</v>
      </c>
      <c r="E3257" s="3">
        <v>676.08</v>
      </c>
      <c r="F3257" s="4">
        <v>676.08</v>
      </c>
      <c r="G3257" s="1">
        <v>2019</v>
      </c>
      <c r="H3257" s="1">
        <v>12</v>
      </c>
      <c r="I3257" s="1" t="s">
        <v>80</v>
      </c>
      <c r="J3257" s="1" t="s">
        <v>81</v>
      </c>
      <c r="K3257" s="1" t="s">
        <v>20</v>
      </c>
      <c r="L3257" s="1" t="s">
        <v>82</v>
      </c>
      <c r="M3257" s="1" t="s">
        <v>83</v>
      </c>
      <c r="O3257">
        <v>32864925</v>
      </c>
    </row>
    <row r="3258" spans="1:15" x14ac:dyDescent="0.25">
      <c r="A3258" s="1" t="s">
        <v>4084</v>
      </c>
      <c r="B3258" s="2">
        <v>43829</v>
      </c>
      <c r="C3258" s="1" t="s">
        <v>4085</v>
      </c>
      <c r="E3258" s="3">
        <v>10.8</v>
      </c>
      <c r="F3258" s="4">
        <v>10.8</v>
      </c>
      <c r="G3258" s="1">
        <v>2019</v>
      </c>
      <c r="H3258" s="1">
        <v>12</v>
      </c>
      <c r="I3258" s="1" t="s">
        <v>80</v>
      </c>
      <c r="J3258" s="1" t="s">
        <v>81</v>
      </c>
      <c r="K3258" s="1" t="s">
        <v>20</v>
      </c>
      <c r="L3258" s="1" t="s">
        <v>82</v>
      </c>
      <c r="M3258" s="1" t="s">
        <v>83</v>
      </c>
    </row>
    <row r="3259" spans="1:15" x14ac:dyDescent="0.25">
      <c r="A3259" s="1" t="s">
        <v>2191</v>
      </c>
      <c r="B3259" s="2">
        <v>43830</v>
      </c>
      <c r="C3259" s="1" t="s">
        <v>435</v>
      </c>
      <c r="D3259" s="3">
        <v>20</v>
      </c>
      <c r="E3259" s="3">
        <v>13.7</v>
      </c>
      <c r="F3259" s="4">
        <v>11.42</v>
      </c>
      <c r="G3259" s="1">
        <v>2019</v>
      </c>
      <c r="H3259" s="1">
        <v>12</v>
      </c>
      <c r="I3259" s="1" t="s">
        <v>34</v>
      </c>
      <c r="J3259" s="1" t="s">
        <v>35</v>
      </c>
      <c r="K3259" s="1" t="s">
        <v>20</v>
      </c>
      <c r="L3259" s="1" t="s">
        <v>36</v>
      </c>
      <c r="M3259" s="1" t="s">
        <v>37</v>
      </c>
      <c r="O3259">
        <f>F3259*14.92</f>
        <v>170.38640000000001</v>
      </c>
    </row>
    <row r="3260" spans="1:15" x14ac:dyDescent="0.25">
      <c r="A3260" s="1" t="s">
        <v>4086</v>
      </c>
      <c r="B3260" s="2">
        <v>43830</v>
      </c>
      <c r="C3260" s="1" t="s">
        <v>4087</v>
      </c>
      <c r="E3260" s="3">
        <v>3638.38</v>
      </c>
      <c r="F3260" s="4">
        <v>3638.38</v>
      </c>
      <c r="G3260" s="1">
        <v>2019</v>
      </c>
      <c r="H3260" s="1">
        <v>12</v>
      </c>
      <c r="I3260" s="1" t="s">
        <v>80</v>
      </c>
      <c r="J3260" s="1" t="s">
        <v>81</v>
      </c>
      <c r="K3260" s="1" t="s">
        <v>20</v>
      </c>
      <c r="L3260" s="1" t="s">
        <v>82</v>
      </c>
      <c r="M3260" s="1" t="s">
        <v>83</v>
      </c>
      <c r="O3260">
        <v>95326</v>
      </c>
    </row>
    <row r="3261" spans="1:15" x14ac:dyDescent="0.25">
      <c r="A3261" s="1" t="s">
        <v>2297</v>
      </c>
      <c r="B3261" s="2">
        <v>43830</v>
      </c>
      <c r="C3261" s="1" t="s">
        <v>462</v>
      </c>
      <c r="E3261" s="3">
        <v>10.58</v>
      </c>
      <c r="F3261" s="4">
        <v>10.58</v>
      </c>
      <c r="G3261" s="1">
        <v>2019</v>
      </c>
      <c r="H3261" s="1">
        <v>12</v>
      </c>
      <c r="I3261" s="1" t="s">
        <v>91</v>
      </c>
      <c r="J3261" s="1" t="s">
        <v>35</v>
      </c>
      <c r="K3261" s="1" t="s">
        <v>20</v>
      </c>
      <c r="L3261" s="1" t="s">
        <v>93</v>
      </c>
      <c r="M3261" s="1" t="s">
        <v>37</v>
      </c>
      <c r="O3261">
        <f>F3261*50</f>
        <v>529</v>
      </c>
    </row>
    <row r="3262" spans="1:15" x14ac:dyDescent="0.25">
      <c r="A3262" s="1" t="s">
        <v>4088</v>
      </c>
      <c r="B3262" s="2">
        <v>43830</v>
      </c>
      <c r="C3262" s="1" t="s">
        <v>4089</v>
      </c>
      <c r="D3262" s="3">
        <v>20</v>
      </c>
      <c r="E3262" s="3">
        <v>4</v>
      </c>
      <c r="F3262" s="4">
        <v>3.33</v>
      </c>
      <c r="G3262" s="1">
        <v>2019</v>
      </c>
      <c r="H3262" s="1">
        <v>12</v>
      </c>
      <c r="I3262" s="1" t="s">
        <v>111</v>
      </c>
      <c r="J3262" s="1" t="s">
        <v>35</v>
      </c>
      <c r="K3262" s="1" t="s">
        <v>20</v>
      </c>
      <c r="L3262" s="1" t="s">
        <v>112</v>
      </c>
      <c r="M3262" s="1" t="s">
        <v>37</v>
      </c>
      <c r="O3262">
        <f>F3262*50</f>
        <v>166.5</v>
      </c>
    </row>
    <row r="3263" spans="1:15" x14ac:dyDescent="0.25">
      <c r="A3263" s="1" t="s">
        <v>2228</v>
      </c>
      <c r="B3263" s="2">
        <v>43830</v>
      </c>
      <c r="C3263" s="1" t="s">
        <v>4090</v>
      </c>
      <c r="E3263" s="3">
        <v>17.64</v>
      </c>
      <c r="F3263" s="4">
        <v>17.64</v>
      </c>
      <c r="G3263" s="1">
        <v>2019</v>
      </c>
      <c r="H3263" s="1">
        <v>12</v>
      </c>
      <c r="I3263" s="1" t="s">
        <v>86</v>
      </c>
      <c r="J3263" s="1" t="s">
        <v>35</v>
      </c>
      <c r="K3263" s="1" t="s">
        <v>20</v>
      </c>
      <c r="L3263" s="1" t="s">
        <v>87</v>
      </c>
      <c r="M3263" s="1" t="s">
        <v>37</v>
      </c>
      <c r="O3263">
        <f>F3263*50</f>
        <v>882</v>
      </c>
    </row>
    <row r="3264" spans="1:15" x14ac:dyDescent="0.25">
      <c r="A3264" s="1" t="s">
        <v>4091</v>
      </c>
      <c r="B3264" s="2">
        <v>43830</v>
      </c>
      <c r="C3264" s="1" t="s">
        <v>4092</v>
      </c>
      <c r="E3264" s="3">
        <v>24.08</v>
      </c>
      <c r="F3264" s="4">
        <v>24.08</v>
      </c>
      <c r="G3264" s="1">
        <v>2019</v>
      </c>
      <c r="H3264" s="1">
        <v>12</v>
      </c>
      <c r="I3264" s="1" t="s">
        <v>97</v>
      </c>
      <c r="J3264" s="1" t="s">
        <v>35</v>
      </c>
      <c r="K3264" s="1" t="s">
        <v>20</v>
      </c>
      <c r="L3264" s="1" t="s">
        <v>99</v>
      </c>
      <c r="M3264" s="1" t="s">
        <v>37</v>
      </c>
      <c r="O3264">
        <f>F3264*50</f>
        <v>1204</v>
      </c>
    </row>
    <row r="3265" spans="1:15" x14ac:dyDescent="0.25">
      <c r="A3265" s="1" t="s">
        <v>4093</v>
      </c>
      <c r="B3265" s="2">
        <v>43830</v>
      </c>
      <c r="C3265" s="1" t="s">
        <v>4094</v>
      </c>
      <c r="E3265" s="3">
        <v>29.21</v>
      </c>
      <c r="F3265" s="4">
        <v>29.21</v>
      </c>
      <c r="G3265" s="1">
        <v>2019</v>
      </c>
      <c r="H3265" s="1">
        <v>12</v>
      </c>
      <c r="I3265" s="1" t="s">
        <v>150</v>
      </c>
      <c r="J3265" s="1" t="s">
        <v>51</v>
      </c>
      <c r="K3265" s="1" t="s">
        <v>20</v>
      </c>
      <c r="L3265" s="1" t="s">
        <v>151</v>
      </c>
      <c r="M3265" s="1" t="s">
        <v>53</v>
      </c>
      <c r="O3265">
        <f>F3265*50</f>
        <v>1460.5</v>
      </c>
    </row>
    <row r="3266" spans="1:15" x14ac:dyDescent="0.25">
      <c r="A3266" s="1" t="s">
        <v>2207</v>
      </c>
      <c r="B3266" s="2">
        <v>43830</v>
      </c>
      <c r="C3266" s="1" t="s">
        <v>4095</v>
      </c>
      <c r="E3266" s="3">
        <v>12.75</v>
      </c>
      <c r="F3266" s="4">
        <v>12.75</v>
      </c>
      <c r="G3266" s="1">
        <v>2019</v>
      </c>
      <c r="H3266" s="1">
        <v>12</v>
      </c>
      <c r="I3266" s="1" t="s">
        <v>86</v>
      </c>
      <c r="J3266" s="1" t="s">
        <v>35</v>
      </c>
      <c r="K3266" s="1" t="s">
        <v>20</v>
      </c>
      <c r="L3266" s="1" t="s">
        <v>87</v>
      </c>
      <c r="M3266" s="1" t="s">
        <v>37</v>
      </c>
      <c r="O3266">
        <f>F3266*200</f>
        <v>2550</v>
      </c>
    </row>
    <row r="3267" spans="1:15" x14ac:dyDescent="0.25">
      <c r="A3267" s="1" t="s">
        <v>2276</v>
      </c>
      <c r="B3267" s="2">
        <v>43830</v>
      </c>
      <c r="C3267" s="1" t="s">
        <v>4096</v>
      </c>
      <c r="D3267" s="3">
        <v>20</v>
      </c>
      <c r="E3267" s="3">
        <v>20.71</v>
      </c>
      <c r="F3267" s="4">
        <v>17.260000000000002</v>
      </c>
      <c r="G3267" s="1">
        <v>2019</v>
      </c>
      <c r="H3267" s="1">
        <v>12</v>
      </c>
      <c r="I3267" s="1" t="s">
        <v>56</v>
      </c>
      <c r="J3267" s="1" t="s">
        <v>35</v>
      </c>
      <c r="K3267" s="1" t="s">
        <v>20</v>
      </c>
      <c r="L3267" s="1" t="s">
        <v>57</v>
      </c>
      <c r="M3267" s="1" t="s">
        <v>37</v>
      </c>
    </row>
    <row r="3268" spans="1:15" x14ac:dyDescent="0.25">
      <c r="A3268" s="1" t="s">
        <v>4097</v>
      </c>
      <c r="B3268" s="2">
        <v>43830</v>
      </c>
      <c r="C3268" s="1" t="s">
        <v>4098</v>
      </c>
      <c r="E3268" s="3">
        <v>132</v>
      </c>
      <c r="F3268" s="4">
        <v>132</v>
      </c>
      <c r="G3268" s="1">
        <v>2019</v>
      </c>
      <c r="H3268" s="1">
        <v>12</v>
      </c>
      <c r="I3268" s="1" t="s">
        <v>18</v>
      </c>
      <c r="J3268" s="1" t="s">
        <v>19</v>
      </c>
      <c r="K3268" s="1" t="s">
        <v>20</v>
      </c>
      <c r="L3268" s="1" t="s">
        <v>21</v>
      </c>
      <c r="M3268" s="1" t="s">
        <v>22</v>
      </c>
      <c r="O3268">
        <f>F3268*293</f>
        <v>38676</v>
      </c>
    </row>
    <row r="3269" spans="1:15" x14ac:dyDescent="0.25">
      <c r="A3269" s="1" t="s">
        <v>2233</v>
      </c>
      <c r="B3269" s="2">
        <v>43830</v>
      </c>
      <c r="C3269" s="1" t="s">
        <v>4099</v>
      </c>
      <c r="E3269" s="3">
        <v>10.58</v>
      </c>
      <c r="F3269" s="4">
        <v>10.58</v>
      </c>
      <c r="G3269" s="1">
        <v>2019</v>
      </c>
      <c r="H3269" s="1">
        <v>12</v>
      </c>
      <c r="I3269" s="1" t="s">
        <v>40</v>
      </c>
      <c r="J3269" s="1" t="s">
        <v>98</v>
      </c>
      <c r="K3269" s="1" t="s">
        <v>20</v>
      </c>
      <c r="L3269" s="1" t="s">
        <v>42</v>
      </c>
      <c r="M3269" s="1" t="s">
        <v>100</v>
      </c>
    </row>
    <row r="3270" spans="1:15" x14ac:dyDescent="0.25">
      <c r="A3270" s="1" t="s">
        <v>4100</v>
      </c>
      <c r="B3270" s="2">
        <v>43830</v>
      </c>
      <c r="C3270" s="1" t="s">
        <v>4101</v>
      </c>
      <c r="E3270" s="3">
        <v>202.04</v>
      </c>
      <c r="F3270" s="4">
        <v>202.04</v>
      </c>
      <c r="G3270" s="1">
        <v>2019</v>
      </c>
      <c r="H3270" s="1">
        <v>12</v>
      </c>
      <c r="I3270" s="1" t="s">
        <v>312</v>
      </c>
      <c r="J3270" s="1" t="s">
        <v>35</v>
      </c>
      <c r="K3270" s="1" t="s">
        <v>20</v>
      </c>
      <c r="L3270" s="1" t="s">
        <v>313</v>
      </c>
      <c r="M3270" s="1" t="s">
        <v>37</v>
      </c>
    </row>
    <row r="3271" spans="1:15" x14ac:dyDescent="0.25">
      <c r="A3271" s="1" t="s">
        <v>2301</v>
      </c>
      <c r="B3271" s="2">
        <v>43830</v>
      </c>
      <c r="C3271" s="1" t="s">
        <v>85</v>
      </c>
      <c r="E3271" s="3">
        <v>217.01</v>
      </c>
      <c r="F3271" s="4">
        <v>217.01</v>
      </c>
      <c r="G3271" s="1">
        <v>2019</v>
      </c>
      <c r="H3271" s="1">
        <v>12</v>
      </c>
      <c r="I3271" s="1" t="s">
        <v>86</v>
      </c>
      <c r="J3271" s="1" t="s">
        <v>41</v>
      </c>
      <c r="K3271" s="1" t="s">
        <v>20</v>
      </c>
      <c r="L3271" s="1" t="s">
        <v>87</v>
      </c>
      <c r="M3271" s="1" t="s">
        <v>43</v>
      </c>
      <c r="O3271">
        <f t="shared" ref="O3271:O3281" si="51">F3271/1.26</f>
        <v>172.23015873015873</v>
      </c>
    </row>
    <row r="3272" spans="1:15" x14ac:dyDescent="0.25">
      <c r="A3272" s="1" t="s">
        <v>2301</v>
      </c>
      <c r="B3272" s="2">
        <v>43830</v>
      </c>
      <c r="C3272" s="1" t="s">
        <v>85</v>
      </c>
      <c r="E3272" s="3">
        <v>104.93</v>
      </c>
      <c r="F3272" s="4">
        <v>104.93</v>
      </c>
      <c r="G3272" s="1">
        <v>2019</v>
      </c>
      <c r="H3272" s="1">
        <v>12</v>
      </c>
      <c r="I3272" s="1" t="s">
        <v>86</v>
      </c>
      <c r="J3272" s="1" t="s">
        <v>41</v>
      </c>
      <c r="K3272" s="1" t="s">
        <v>20</v>
      </c>
      <c r="L3272" s="1" t="s">
        <v>87</v>
      </c>
      <c r="M3272" s="1" t="s">
        <v>43</v>
      </c>
      <c r="O3272">
        <f t="shared" si="51"/>
        <v>83.277777777777786</v>
      </c>
    </row>
    <row r="3273" spans="1:15" x14ac:dyDescent="0.25">
      <c r="A3273" s="1" t="s">
        <v>2301</v>
      </c>
      <c r="B3273" s="2">
        <v>43830</v>
      </c>
      <c r="C3273" s="1" t="s">
        <v>85</v>
      </c>
      <c r="D3273" s="3">
        <v>20</v>
      </c>
      <c r="E3273" s="3">
        <v>107.81</v>
      </c>
      <c r="F3273" s="4">
        <v>89.84</v>
      </c>
      <c r="G3273" s="1">
        <v>2019</v>
      </c>
      <c r="H3273" s="1">
        <v>12</v>
      </c>
      <c r="I3273" s="1" t="s">
        <v>34</v>
      </c>
      <c r="J3273" s="1" t="s">
        <v>41</v>
      </c>
      <c r="K3273" s="1" t="s">
        <v>20</v>
      </c>
      <c r="L3273" s="1" t="s">
        <v>36</v>
      </c>
      <c r="M3273" s="1" t="s">
        <v>43</v>
      </c>
      <c r="O3273">
        <f t="shared" si="51"/>
        <v>71.301587301587304</v>
      </c>
    </row>
    <row r="3274" spans="1:15" x14ac:dyDescent="0.25">
      <c r="A3274" s="1" t="s">
        <v>2301</v>
      </c>
      <c r="B3274" s="2">
        <v>43830</v>
      </c>
      <c r="C3274" s="1" t="s">
        <v>85</v>
      </c>
      <c r="E3274" s="3">
        <v>84.7</v>
      </c>
      <c r="F3274" s="4">
        <v>84.7</v>
      </c>
      <c r="G3274" s="1">
        <v>2019</v>
      </c>
      <c r="H3274" s="1">
        <v>12</v>
      </c>
      <c r="I3274" s="1" t="s">
        <v>86</v>
      </c>
      <c r="J3274" s="1" t="s">
        <v>41</v>
      </c>
      <c r="K3274" s="1" t="s">
        <v>20</v>
      </c>
      <c r="L3274" s="1" t="s">
        <v>87</v>
      </c>
      <c r="M3274" s="1" t="s">
        <v>43</v>
      </c>
      <c r="O3274">
        <f t="shared" si="51"/>
        <v>67.222222222222229</v>
      </c>
    </row>
    <row r="3275" spans="1:15" x14ac:dyDescent="0.25">
      <c r="A3275" s="1" t="s">
        <v>2301</v>
      </c>
      <c r="B3275" s="2">
        <v>43830</v>
      </c>
      <c r="C3275" s="1" t="s">
        <v>85</v>
      </c>
      <c r="E3275" s="3">
        <v>82.6</v>
      </c>
      <c r="F3275" s="4">
        <v>82.6</v>
      </c>
      <c r="G3275" s="1">
        <v>2019</v>
      </c>
      <c r="H3275" s="1">
        <v>12</v>
      </c>
      <c r="I3275" s="1" t="s">
        <v>86</v>
      </c>
      <c r="J3275" s="1" t="s">
        <v>41</v>
      </c>
      <c r="K3275" s="1" t="s">
        <v>20</v>
      </c>
      <c r="L3275" s="1" t="s">
        <v>87</v>
      </c>
      <c r="M3275" s="1" t="s">
        <v>43</v>
      </c>
      <c r="O3275">
        <f t="shared" si="51"/>
        <v>65.555555555555557</v>
      </c>
    </row>
    <row r="3276" spans="1:15" x14ac:dyDescent="0.25">
      <c r="A3276" s="1" t="s">
        <v>2301</v>
      </c>
      <c r="B3276" s="2">
        <v>43830</v>
      </c>
      <c r="C3276" s="1" t="s">
        <v>85</v>
      </c>
      <c r="E3276" s="3">
        <v>79.989999999999995</v>
      </c>
      <c r="F3276" s="4">
        <v>79.989999999999995</v>
      </c>
      <c r="G3276" s="1">
        <v>2019</v>
      </c>
      <c r="H3276" s="1">
        <v>12</v>
      </c>
      <c r="I3276" s="1" t="s">
        <v>86</v>
      </c>
      <c r="J3276" s="1" t="s">
        <v>41</v>
      </c>
      <c r="K3276" s="1" t="s">
        <v>20</v>
      </c>
      <c r="L3276" s="1" t="s">
        <v>87</v>
      </c>
      <c r="M3276" s="1" t="s">
        <v>43</v>
      </c>
      <c r="O3276">
        <f t="shared" si="51"/>
        <v>63.484126984126981</v>
      </c>
    </row>
    <row r="3277" spans="1:15" x14ac:dyDescent="0.25">
      <c r="A3277" s="1" t="s">
        <v>2301</v>
      </c>
      <c r="B3277" s="2">
        <v>43830</v>
      </c>
      <c r="C3277" s="1" t="s">
        <v>85</v>
      </c>
      <c r="E3277" s="3">
        <v>46</v>
      </c>
      <c r="F3277" s="4">
        <v>46</v>
      </c>
      <c r="G3277" s="1">
        <v>2019</v>
      </c>
      <c r="H3277" s="1">
        <v>12</v>
      </c>
      <c r="I3277" s="1" t="s">
        <v>86</v>
      </c>
      <c r="J3277" s="1" t="s">
        <v>41</v>
      </c>
      <c r="K3277" s="1" t="s">
        <v>20</v>
      </c>
      <c r="L3277" s="1" t="s">
        <v>87</v>
      </c>
      <c r="M3277" s="1" t="s">
        <v>43</v>
      </c>
      <c r="O3277">
        <f t="shared" si="51"/>
        <v>36.507936507936506</v>
      </c>
    </row>
    <row r="3278" spans="1:15" x14ac:dyDescent="0.25">
      <c r="A3278" s="1" t="s">
        <v>4102</v>
      </c>
      <c r="B3278" s="2">
        <v>43830</v>
      </c>
      <c r="C3278" s="1" t="s">
        <v>85</v>
      </c>
      <c r="D3278" s="3">
        <v>20</v>
      </c>
      <c r="E3278" s="3">
        <v>53.13</v>
      </c>
      <c r="F3278" s="4">
        <v>44.27</v>
      </c>
      <c r="G3278" s="1">
        <v>2019</v>
      </c>
      <c r="H3278" s="1">
        <v>12</v>
      </c>
      <c r="I3278" s="1" t="s">
        <v>70</v>
      </c>
      <c r="J3278" s="1" t="s">
        <v>41</v>
      </c>
      <c r="K3278" s="1" t="s">
        <v>20</v>
      </c>
      <c r="L3278" s="1" t="s">
        <v>71</v>
      </c>
      <c r="M3278" s="1" t="s">
        <v>43</v>
      </c>
      <c r="O3278">
        <f t="shared" si="51"/>
        <v>35.13492063492064</v>
      </c>
    </row>
    <row r="3279" spans="1:15" x14ac:dyDescent="0.25">
      <c r="A3279" s="1" t="s">
        <v>2201</v>
      </c>
      <c r="B3279" s="2">
        <v>43830</v>
      </c>
      <c r="C3279" s="1" t="s">
        <v>85</v>
      </c>
      <c r="E3279" s="3">
        <v>34.01</v>
      </c>
      <c r="F3279" s="4">
        <v>34.01</v>
      </c>
      <c r="G3279" s="1">
        <v>2019</v>
      </c>
      <c r="H3279" s="1">
        <v>12</v>
      </c>
      <c r="I3279" s="1" t="s">
        <v>40</v>
      </c>
      <c r="J3279" s="1" t="s">
        <v>41</v>
      </c>
      <c r="K3279" s="1" t="s">
        <v>20</v>
      </c>
      <c r="L3279" s="1" t="s">
        <v>42</v>
      </c>
      <c r="M3279" s="1" t="s">
        <v>43</v>
      </c>
      <c r="O3279">
        <f t="shared" si="51"/>
        <v>26.99206349206349</v>
      </c>
    </row>
    <row r="3280" spans="1:15" x14ac:dyDescent="0.25">
      <c r="A3280" s="1" t="s">
        <v>2301</v>
      </c>
      <c r="B3280" s="2">
        <v>43830</v>
      </c>
      <c r="C3280" s="1" t="s">
        <v>85</v>
      </c>
      <c r="E3280" s="3">
        <v>31.75</v>
      </c>
      <c r="F3280" s="4">
        <v>31.75</v>
      </c>
      <c r="G3280" s="1">
        <v>2019</v>
      </c>
      <c r="H3280" s="1">
        <v>12</v>
      </c>
      <c r="I3280" s="1" t="s">
        <v>86</v>
      </c>
      <c r="J3280" s="1" t="s">
        <v>41</v>
      </c>
      <c r="K3280" s="1" t="s">
        <v>20</v>
      </c>
      <c r="L3280" s="1" t="s">
        <v>87</v>
      </c>
      <c r="M3280" s="1" t="s">
        <v>43</v>
      </c>
      <c r="O3280">
        <f t="shared" si="51"/>
        <v>25.198412698412699</v>
      </c>
    </row>
    <row r="3281" spans="1:15" x14ac:dyDescent="0.25">
      <c r="A3281" s="1" t="s">
        <v>2301</v>
      </c>
      <c r="B3281" s="2">
        <v>43830</v>
      </c>
      <c r="C3281" s="1" t="s">
        <v>85</v>
      </c>
      <c r="D3281" s="3">
        <v>20</v>
      </c>
      <c r="E3281" s="3">
        <v>9.99</v>
      </c>
      <c r="F3281" s="4">
        <v>8.32</v>
      </c>
      <c r="G3281" s="1">
        <v>2019</v>
      </c>
      <c r="H3281" s="1">
        <v>12</v>
      </c>
      <c r="I3281" s="1" t="s">
        <v>56</v>
      </c>
      <c r="J3281" s="1" t="s">
        <v>41</v>
      </c>
      <c r="K3281" s="1" t="s">
        <v>20</v>
      </c>
      <c r="L3281" s="1" t="s">
        <v>57</v>
      </c>
      <c r="M3281" s="1" t="s">
        <v>43</v>
      </c>
      <c r="O3281">
        <f t="shared" si="51"/>
        <v>6.6031746031746037</v>
      </c>
    </row>
    <row r="3282" spans="1:15" x14ac:dyDescent="0.25">
      <c r="A3282" s="1" t="s">
        <v>4103</v>
      </c>
      <c r="B3282" s="2">
        <v>43830</v>
      </c>
      <c r="C3282" s="1" t="s">
        <v>4104</v>
      </c>
      <c r="E3282" s="3">
        <v>127.37</v>
      </c>
      <c r="F3282" s="4">
        <v>127.37</v>
      </c>
      <c r="G3282" s="1">
        <v>2019</v>
      </c>
      <c r="H3282" s="1">
        <v>12</v>
      </c>
      <c r="I3282" s="1" t="s">
        <v>30</v>
      </c>
      <c r="J3282" s="1" t="s">
        <v>25</v>
      </c>
      <c r="K3282" s="1" t="s">
        <v>20</v>
      </c>
      <c r="L3282" s="1" t="s">
        <v>31</v>
      </c>
      <c r="M3282" s="1" t="s">
        <v>27</v>
      </c>
    </row>
    <row r="3283" spans="1:15" x14ac:dyDescent="0.25">
      <c r="A3283" s="1" t="s">
        <v>4105</v>
      </c>
      <c r="B3283" s="2">
        <v>43830</v>
      </c>
      <c r="C3283" s="1" t="s">
        <v>4106</v>
      </c>
      <c r="E3283" s="3">
        <v>51.42</v>
      </c>
      <c r="F3283" s="4">
        <v>51.42</v>
      </c>
      <c r="G3283" s="1">
        <v>2019</v>
      </c>
      <c r="H3283" s="1">
        <v>12</v>
      </c>
      <c r="I3283" s="1" t="s">
        <v>704</v>
      </c>
      <c r="J3283" s="1" t="s">
        <v>212</v>
      </c>
      <c r="K3283" s="1" t="s">
        <v>20</v>
      </c>
      <c r="L3283" s="1" t="s">
        <v>705</v>
      </c>
      <c r="M3283" s="1" t="s">
        <v>214</v>
      </c>
      <c r="O3283">
        <f>F3283*400</f>
        <v>20568</v>
      </c>
    </row>
    <row r="3284" spans="1:15" x14ac:dyDescent="0.25">
      <c r="A3284" s="1" t="s">
        <v>4107</v>
      </c>
      <c r="B3284" s="2">
        <v>43830</v>
      </c>
      <c r="C3284" s="1" t="s">
        <v>467</v>
      </c>
      <c r="E3284" s="3">
        <v>429.32</v>
      </c>
      <c r="F3284" s="4">
        <v>429.32</v>
      </c>
      <c r="G3284" s="1">
        <v>2019</v>
      </c>
      <c r="H3284" s="1">
        <v>12</v>
      </c>
      <c r="I3284" s="1" t="s">
        <v>24</v>
      </c>
      <c r="J3284" s="1" t="s">
        <v>25</v>
      </c>
      <c r="K3284" s="1" t="s">
        <v>20</v>
      </c>
      <c r="L3284" s="1" t="s">
        <v>26</v>
      </c>
      <c r="M3284" s="1" t="s">
        <v>27</v>
      </c>
    </row>
    <row r="3285" spans="1:15" x14ac:dyDescent="0.25">
      <c r="A3285" s="1" t="s">
        <v>2299</v>
      </c>
      <c r="B3285" s="2">
        <v>43830</v>
      </c>
      <c r="C3285" s="1" t="s">
        <v>4108</v>
      </c>
      <c r="E3285" s="3">
        <v>193.28</v>
      </c>
      <c r="F3285" s="4">
        <v>193.28</v>
      </c>
      <c r="G3285" s="1">
        <v>2019</v>
      </c>
      <c r="H3285" s="1">
        <v>12</v>
      </c>
      <c r="I3285" s="1" t="s">
        <v>345</v>
      </c>
      <c r="J3285" s="1" t="s">
        <v>35</v>
      </c>
      <c r="K3285" s="1" t="s">
        <v>20</v>
      </c>
      <c r="L3285" s="1" t="s">
        <v>346</v>
      </c>
      <c r="M3285" s="1" t="s">
        <v>37</v>
      </c>
      <c r="O3285">
        <f>F3285*5.3</f>
        <v>1024.384</v>
      </c>
    </row>
    <row r="3286" spans="1:15" x14ac:dyDescent="0.25">
      <c r="A3286" s="1" t="s">
        <v>4109</v>
      </c>
      <c r="B3286" s="2">
        <v>43830</v>
      </c>
      <c r="C3286" s="1" t="s">
        <v>4110</v>
      </c>
      <c r="D3286" s="3">
        <v>20</v>
      </c>
      <c r="E3286" s="3">
        <v>624</v>
      </c>
      <c r="F3286" s="4">
        <v>520</v>
      </c>
      <c r="G3286" s="1">
        <v>2019</v>
      </c>
      <c r="H3286" s="1">
        <v>12</v>
      </c>
      <c r="I3286" s="1" t="s">
        <v>70</v>
      </c>
      <c r="J3286" s="1" t="s">
        <v>19</v>
      </c>
      <c r="K3286" s="1" t="s">
        <v>20</v>
      </c>
      <c r="L3286" s="1" t="s">
        <v>71</v>
      </c>
      <c r="M3286" s="1" t="s">
        <v>22</v>
      </c>
    </row>
    <row r="3287" spans="1:15" x14ac:dyDescent="0.25">
      <c r="A3287" s="1" t="s">
        <v>4111</v>
      </c>
      <c r="B3287" s="2">
        <v>43830</v>
      </c>
      <c r="C3287" s="1" t="s">
        <v>4112</v>
      </c>
      <c r="E3287" s="3">
        <v>4.4000000000000004</v>
      </c>
      <c r="F3287" s="4">
        <v>4.4000000000000004</v>
      </c>
      <c r="G3287" s="1">
        <v>2019</v>
      </c>
      <c r="H3287" s="1">
        <v>12</v>
      </c>
      <c r="I3287" s="1" t="s">
        <v>211</v>
      </c>
      <c r="J3287" s="1" t="s">
        <v>212</v>
      </c>
      <c r="K3287" s="1" t="s">
        <v>20</v>
      </c>
      <c r="L3287" s="1" t="s">
        <v>213</v>
      </c>
      <c r="M3287" s="1" t="s">
        <v>214</v>
      </c>
    </row>
    <row r="3288" spans="1:15" x14ac:dyDescent="0.25">
      <c r="A3288" s="1" t="s">
        <v>2274</v>
      </c>
      <c r="B3288" s="2">
        <v>43830</v>
      </c>
      <c r="C3288" s="1" t="s">
        <v>4113</v>
      </c>
      <c r="D3288" s="3">
        <v>20</v>
      </c>
      <c r="E3288" s="3">
        <v>66.34</v>
      </c>
      <c r="F3288" s="4">
        <v>55.28</v>
      </c>
      <c r="G3288" s="1">
        <v>2019</v>
      </c>
      <c r="H3288" s="1">
        <v>12</v>
      </c>
      <c r="I3288" s="1" t="s">
        <v>34</v>
      </c>
      <c r="J3288" s="1" t="s">
        <v>378</v>
      </c>
      <c r="K3288" s="1" t="s">
        <v>20</v>
      </c>
      <c r="L3288" s="1" t="s">
        <v>36</v>
      </c>
      <c r="M3288" s="1" t="s">
        <v>379</v>
      </c>
    </row>
    <row r="3289" spans="1:15" x14ac:dyDescent="0.25">
      <c r="A3289" s="1" t="s">
        <v>2270</v>
      </c>
      <c r="B3289" s="2">
        <v>43830</v>
      </c>
      <c r="C3289" s="1" t="s">
        <v>4114</v>
      </c>
      <c r="E3289" s="3">
        <v>72</v>
      </c>
      <c r="F3289" s="4">
        <v>72</v>
      </c>
      <c r="G3289" s="1">
        <v>2019</v>
      </c>
      <c r="H3289" s="1">
        <v>12</v>
      </c>
      <c r="I3289" s="1" t="s">
        <v>1734</v>
      </c>
      <c r="J3289" s="1" t="s">
        <v>35</v>
      </c>
      <c r="K3289" s="1" t="s">
        <v>20</v>
      </c>
      <c r="L3289" s="1" t="s">
        <v>1735</v>
      </c>
      <c r="M3289" s="1" t="s">
        <v>37</v>
      </c>
    </row>
    <row r="3290" spans="1:15" x14ac:dyDescent="0.25">
      <c r="A3290" s="1" t="s">
        <v>4115</v>
      </c>
      <c r="B3290" s="2">
        <v>43830</v>
      </c>
      <c r="C3290" s="1" t="s">
        <v>4116</v>
      </c>
      <c r="E3290" s="3">
        <v>216</v>
      </c>
      <c r="F3290" s="4">
        <v>216</v>
      </c>
      <c r="G3290" s="1">
        <v>2019</v>
      </c>
      <c r="H3290" s="1">
        <v>12</v>
      </c>
      <c r="I3290" s="1" t="s">
        <v>138</v>
      </c>
      <c r="J3290" s="1" t="s">
        <v>35</v>
      </c>
      <c r="K3290" s="1" t="s">
        <v>20</v>
      </c>
      <c r="L3290" s="1" t="s">
        <v>139</v>
      </c>
      <c r="M3290" s="1" t="s">
        <v>37</v>
      </c>
    </row>
    <row r="3291" spans="1:15" x14ac:dyDescent="0.25">
      <c r="A3291" s="1" t="s">
        <v>4117</v>
      </c>
      <c r="B3291" s="2">
        <v>43830</v>
      </c>
      <c r="C3291" s="1" t="s">
        <v>4118</v>
      </c>
      <c r="E3291" s="3">
        <v>80</v>
      </c>
      <c r="F3291" s="4">
        <v>80</v>
      </c>
      <c r="G3291" s="1">
        <v>2019</v>
      </c>
      <c r="H3291" s="1">
        <v>12</v>
      </c>
      <c r="I3291" s="1" t="s">
        <v>24</v>
      </c>
      <c r="J3291" s="1" t="s">
        <v>25</v>
      </c>
      <c r="K3291" s="1" t="s">
        <v>20</v>
      </c>
      <c r="L3291" s="1" t="s">
        <v>26</v>
      </c>
      <c r="M3291" s="1" t="s">
        <v>27</v>
      </c>
    </row>
    <row r="3292" spans="1:15" x14ac:dyDescent="0.25">
      <c r="A3292" s="1" t="s">
        <v>4119</v>
      </c>
      <c r="B3292" s="2">
        <v>43830</v>
      </c>
      <c r="C3292" s="1" t="s">
        <v>4120</v>
      </c>
      <c r="E3292" s="3">
        <v>118.56</v>
      </c>
      <c r="F3292" s="4">
        <v>118.56</v>
      </c>
      <c r="G3292" s="1">
        <v>2019</v>
      </c>
      <c r="H3292" s="1">
        <v>12</v>
      </c>
      <c r="I3292" s="1" t="s">
        <v>46</v>
      </c>
      <c r="J3292" s="1" t="s">
        <v>25</v>
      </c>
      <c r="K3292" s="1" t="s">
        <v>20</v>
      </c>
      <c r="L3292" s="1" t="s">
        <v>47</v>
      </c>
      <c r="M3292" s="1" t="s">
        <v>27</v>
      </c>
      <c r="O3292">
        <f>F3292*5.3</f>
        <v>628.36799999999994</v>
      </c>
    </row>
    <row r="3293" spans="1:15" x14ac:dyDescent="0.25">
      <c r="A3293" s="1" t="s">
        <v>4121</v>
      </c>
      <c r="B3293" s="2">
        <v>43830</v>
      </c>
      <c r="C3293" s="1" t="s">
        <v>1232</v>
      </c>
      <c r="E3293" s="3">
        <v>174</v>
      </c>
      <c r="F3293" s="4">
        <v>174</v>
      </c>
      <c r="G3293" s="1">
        <v>2019</v>
      </c>
      <c r="H3293" s="1">
        <v>12</v>
      </c>
      <c r="I3293" s="1" t="s">
        <v>168</v>
      </c>
      <c r="J3293" s="1" t="s">
        <v>35</v>
      </c>
      <c r="K3293" s="1" t="s">
        <v>20</v>
      </c>
      <c r="L3293" s="1" t="s">
        <v>169</v>
      </c>
      <c r="M3293" s="1" t="s">
        <v>37</v>
      </c>
      <c r="O3293">
        <f>F3293*5.3</f>
        <v>922.19999999999993</v>
      </c>
    </row>
    <row r="3294" spans="1:15" x14ac:dyDescent="0.25">
      <c r="A3294" s="1" t="s">
        <v>4122</v>
      </c>
      <c r="B3294" s="2">
        <v>43830</v>
      </c>
      <c r="C3294" s="1" t="s">
        <v>4123</v>
      </c>
      <c r="D3294" s="3">
        <v>20</v>
      </c>
      <c r="E3294" s="3">
        <v>14.99</v>
      </c>
      <c r="F3294" s="4">
        <v>12.49</v>
      </c>
      <c r="G3294" s="1">
        <v>2019</v>
      </c>
      <c r="H3294" s="1">
        <v>12</v>
      </c>
      <c r="I3294" s="1" t="s">
        <v>111</v>
      </c>
      <c r="J3294" s="1" t="s">
        <v>35</v>
      </c>
      <c r="K3294" s="1" t="s">
        <v>20</v>
      </c>
      <c r="L3294" s="1" t="s">
        <v>112</v>
      </c>
      <c r="M3294" s="1" t="s">
        <v>37</v>
      </c>
    </row>
    <row r="3295" spans="1:15" x14ac:dyDescent="0.25">
      <c r="A3295" s="1" t="s">
        <v>4124</v>
      </c>
      <c r="B3295" s="2">
        <v>43830</v>
      </c>
      <c r="C3295" s="1" t="s">
        <v>4125</v>
      </c>
      <c r="D3295" s="3">
        <v>20</v>
      </c>
      <c r="E3295" s="3">
        <v>244.36</v>
      </c>
      <c r="F3295" s="4">
        <v>203.63</v>
      </c>
      <c r="G3295" s="1">
        <v>2019</v>
      </c>
      <c r="H3295" s="1">
        <v>12</v>
      </c>
      <c r="I3295" s="1" t="s">
        <v>34</v>
      </c>
      <c r="J3295" s="1" t="s">
        <v>35</v>
      </c>
      <c r="K3295" s="1" t="s">
        <v>20</v>
      </c>
      <c r="L3295" s="1" t="s">
        <v>36</v>
      </c>
      <c r="M3295" s="1" t="s">
        <v>37</v>
      </c>
    </row>
    <row r="3296" spans="1:15" x14ac:dyDescent="0.25">
      <c r="A3296" s="1" t="s">
        <v>4126</v>
      </c>
      <c r="B3296" s="2">
        <v>43830</v>
      </c>
      <c r="C3296" s="1" t="s">
        <v>4127</v>
      </c>
      <c r="E3296" s="3">
        <v>5.07</v>
      </c>
      <c r="F3296" s="4">
        <v>5.07</v>
      </c>
      <c r="G3296" s="1">
        <v>2019</v>
      </c>
      <c r="H3296" s="1">
        <v>12</v>
      </c>
      <c r="I3296" s="1" t="s">
        <v>97</v>
      </c>
      <c r="J3296" s="1" t="s">
        <v>207</v>
      </c>
      <c r="K3296" s="1" t="s">
        <v>20</v>
      </c>
      <c r="L3296" s="1" t="s">
        <v>99</v>
      </c>
      <c r="M3296" s="1" t="s">
        <v>208</v>
      </c>
    </row>
    <row r="3297" spans="1:15" x14ac:dyDescent="0.25">
      <c r="A3297" s="1" t="s">
        <v>4128</v>
      </c>
      <c r="B3297" s="2">
        <v>43830</v>
      </c>
      <c r="C3297" s="1" t="s">
        <v>4129</v>
      </c>
      <c r="E3297" s="3">
        <v>23.96</v>
      </c>
      <c r="F3297" s="4">
        <v>23.96</v>
      </c>
      <c r="G3297" s="1">
        <v>2019</v>
      </c>
      <c r="H3297" s="1">
        <v>12</v>
      </c>
      <c r="I3297" s="1" t="s">
        <v>91</v>
      </c>
      <c r="J3297" s="1" t="s">
        <v>144</v>
      </c>
      <c r="K3297" s="1" t="s">
        <v>20</v>
      </c>
      <c r="L3297" s="1" t="s">
        <v>93</v>
      </c>
      <c r="M3297" s="1" t="s">
        <v>145</v>
      </c>
    </row>
    <row r="3298" spans="1:15" x14ac:dyDescent="0.25">
      <c r="A3298" s="1" t="s">
        <v>4130</v>
      </c>
      <c r="B3298" s="2">
        <v>43830</v>
      </c>
      <c r="C3298" s="1" t="s">
        <v>4131</v>
      </c>
      <c r="D3298" s="3">
        <v>20</v>
      </c>
      <c r="E3298" s="3">
        <v>13.23</v>
      </c>
      <c r="F3298" s="4">
        <v>11.02</v>
      </c>
      <c r="G3298" s="1">
        <v>2019</v>
      </c>
      <c r="H3298" s="1">
        <v>12</v>
      </c>
      <c r="I3298" s="1" t="s">
        <v>34</v>
      </c>
      <c r="J3298" s="1" t="s">
        <v>51</v>
      </c>
      <c r="K3298" s="1" t="s">
        <v>20</v>
      </c>
      <c r="L3298" s="1" t="s">
        <v>36</v>
      </c>
      <c r="M3298" s="1" t="s">
        <v>53</v>
      </c>
    </row>
    <row r="3299" spans="1:15" x14ac:dyDescent="0.25">
      <c r="A3299" s="1" t="s">
        <v>4132</v>
      </c>
      <c r="B3299" s="2">
        <v>43830</v>
      </c>
      <c r="C3299" s="1" t="s">
        <v>4133</v>
      </c>
      <c r="E3299" s="3">
        <v>1017</v>
      </c>
      <c r="F3299" s="4">
        <v>1017</v>
      </c>
      <c r="G3299" s="1">
        <v>2019</v>
      </c>
      <c r="H3299" s="1">
        <v>12</v>
      </c>
      <c r="I3299" s="1" t="s">
        <v>30</v>
      </c>
      <c r="J3299" s="1" t="s">
        <v>35</v>
      </c>
      <c r="K3299" s="1" t="s">
        <v>20</v>
      </c>
      <c r="L3299" s="1" t="s">
        <v>1715</v>
      </c>
      <c r="M3299" s="1" t="s">
        <v>37</v>
      </c>
    </row>
    <row r="3300" spans="1:15" x14ac:dyDescent="0.25">
      <c r="A3300" s="1" t="s">
        <v>4134</v>
      </c>
      <c r="B3300" s="2">
        <v>43830</v>
      </c>
      <c r="C3300" s="1" t="s">
        <v>4135</v>
      </c>
      <c r="E3300" s="3">
        <v>9.8800000000000008</v>
      </c>
      <c r="F3300" s="4">
        <v>9.8800000000000008</v>
      </c>
      <c r="G3300" s="1">
        <v>2019</v>
      </c>
      <c r="H3300" s="1">
        <v>12</v>
      </c>
      <c r="I3300" s="1" t="s">
        <v>91</v>
      </c>
      <c r="J3300" s="1" t="s">
        <v>144</v>
      </c>
      <c r="K3300" s="1" t="s">
        <v>20</v>
      </c>
      <c r="L3300" s="1" t="s">
        <v>93</v>
      </c>
      <c r="M3300" s="1" t="s">
        <v>145</v>
      </c>
    </row>
    <row r="3301" spans="1:15" x14ac:dyDescent="0.25">
      <c r="A3301" s="1" t="s">
        <v>4136</v>
      </c>
      <c r="B3301" s="2">
        <v>43830</v>
      </c>
      <c r="C3301" s="1" t="s">
        <v>4137</v>
      </c>
      <c r="D3301" s="3">
        <v>20</v>
      </c>
      <c r="E3301" s="3">
        <v>41.21</v>
      </c>
      <c r="F3301" s="4">
        <v>34.340000000000003</v>
      </c>
      <c r="G3301" s="1">
        <v>2019</v>
      </c>
      <c r="H3301" s="1">
        <v>12</v>
      </c>
      <c r="I3301" s="1" t="s">
        <v>34</v>
      </c>
      <c r="J3301" s="1" t="s">
        <v>35</v>
      </c>
      <c r="K3301" s="1" t="s">
        <v>20</v>
      </c>
      <c r="L3301" s="1" t="s">
        <v>36</v>
      </c>
      <c r="M3301" s="1" t="s">
        <v>37</v>
      </c>
      <c r="O3301">
        <f>F3301*7.89</f>
        <v>270.94260000000003</v>
      </c>
    </row>
    <row r="3302" spans="1:15" x14ac:dyDescent="0.25">
      <c r="A3302" s="1" t="s">
        <v>2260</v>
      </c>
      <c r="B3302" s="2">
        <v>43830</v>
      </c>
      <c r="C3302" s="1" t="s">
        <v>4138</v>
      </c>
      <c r="E3302" s="3">
        <v>144.68</v>
      </c>
      <c r="F3302" s="4">
        <v>144.68</v>
      </c>
      <c r="G3302" s="1">
        <v>2019</v>
      </c>
      <c r="H3302" s="1">
        <v>12</v>
      </c>
      <c r="I3302" s="1" t="s">
        <v>91</v>
      </c>
      <c r="J3302" s="1" t="s">
        <v>35</v>
      </c>
      <c r="K3302" s="1" t="s">
        <v>20</v>
      </c>
      <c r="L3302" s="1" t="s">
        <v>93</v>
      </c>
      <c r="M3302" s="1" t="s">
        <v>37</v>
      </c>
      <c r="O3302">
        <f>F3302*7.89</f>
        <v>1141.5252</v>
      </c>
    </row>
    <row r="3303" spans="1:15" x14ac:dyDescent="0.25">
      <c r="A3303" s="1" t="s">
        <v>4139</v>
      </c>
      <c r="B3303" s="2">
        <v>43830</v>
      </c>
      <c r="C3303" s="1" t="s">
        <v>4138</v>
      </c>
      <c r="E3303" s="3">
        <v>144.68</v>
      </c>
      <c r="F3303" s="4">
        <v>144.68</v>
      </c>
      <c r="G3303" s="1">
        <v>2019</v>
      </c>
      <c r="H3303" s="1">
        <v>12</v>
      </c>
      <c r="I3303" s="1" t="s">
        <v>97</v>
      </c>
      <c r="J3303" s="1" t="s">
        <v>35</v>
      </c>
      <c r="K3303" s="1" t="s">
        <v>20</v>
      </c>
      <c r="L3303" s="1" t="s">
        <v>99</v>
      </c>
      <c r="M3303" s="1" t="s">
        <v>37</v>
      </c>
      <c r="O3303">
        <f>F3303*7.89</f>
        <v>1141.5252</v>
      </c>
    </row>
    <row r="3304" spans="1:15" x14ac:dyDescent="0.25">
      <c r="A3304" s="1" t="s">
        <v>4140</v>
      </c>
      <c r="B3304" s="2">
        <v>43830</v>
      </c>
      <c r="C3304" s="1" t="s">
        <v>4141</v>
      </c>
      <c r="E3304" s="3">
        <v>17.670000000000002</v>
      </c>
      <c r="F3304" s="4">
        <v>17.670000000000002</v>
      </c>
      <c r="G3304" s="1">
        <v>2019</v>
      </c>
      <c r="H3304" s="1">
        <v>12</v>
      </c>
      <c r="I3304" s="1" t="s">
        <v>40</v>
      </c>
      <c r="J3304" s="1" t="s">
        <v>35</v>
      </c>
      <c r="K3304" s="1" t="s">
        <v>20</v>
      </c>
      <c r="L3304" s="1" t="s">
        <v>42</v>
      </c>
      <c r="M3304" s="1" t="s">
        <v>37</v>
      </c>
    </row>
    <row r="3305" spans="1:15" x14ac:dyDescent="0.25">
      <c r="A3305" s="1" t="s">
        <v>2295</v>
      </c>
      <c r="B3305" s="2">
        <v>43830</v>
      </c>
      <c r="C3305" s="1" t="s">
        <v>4142</v>
      </c>
      <c r="E3305" s="3">
        <v>28.56</v>
      </c>
      <c r="F3305" s="4">
        <v>28.56</v>
      </c>
      <c r="G3305" s="1">
        <v>2019</v>
      </c>
      <c r="H3305" s="1">
        <v>12</v>
      </c>
      <c r="I3305" s="1" t="s">
        <v>97</v>
      </c>
      <c r="J3305" s="1" t="s">
        <v>35</v>
      </c>
      <c r="K3305" s="1" t="s">
        <v>20</v>
      </c>
      <c r="L3305" s="1" t="s">
        <v>99</v>
      </c>
      <c r="M3305" s="1" t="s">
        <v>37</v>
      </c>
      <c r="O3305">
        <f>F3305*50</f>
        <v>1428</v>
      </c>
    </row>
    <row r="3306" spans="1:15" x14ac:dyDescent="0.25">
      <c r="A3306" s="1" t="s">
        <v>2282</v>
      </c>
      <c r="B3306" s="2">
        <v>43830</v>
      </c>
      <c r="C3306" s="1" t="s">
        <v>4143</v>
      </c>
      <c r="D3306" s="3">
        <v>20</v>
      </c>
      <c r="E3306" s="3">
        <v>17.64</v>
      </c>
      <c r="F3306" s="4">
        <v>14.7</v>
      </c>
      <c r="G3306" s="1">
        <v>2019</v>
      </c>
      <c r="H3306" s="1">
        <v>12</v>
      </c>
      <c r="I3306" s="1" t="s">
        <v>56</v>
      </c>
      <c r="J3306" s="1" t="s">
        <v>35</v>
      </c>
      <c r="K3306" s="1" t="s">
        <v>20</v>
      </c>
      <c r="L3306" s="1" t="s">
        <v>57</v>
      </c>
      <c r="M3306" s="1" t="s">
        <v>37</v>
      </c>
    </row>
    <row r="3307" spans="1:15" x14ac:dyDescent="0.25">
      <c r="A3307" s="1" t="s">
        <v>4144</v>
      </c>
      <c r="B3307" s="2">
        <v>43830</v>
      </c>
      <c r="C3307" s="1" t="s">
        <v>4145</v>
      </c>
      <c r="D3307" s="3">
        <v>20</v>
      </c>
      <c r="E3307" s="3">
        <v>52.49</v>
      </c>
      <c r="F3307" s="4">
        <v>43.74</v>
      </c>
      <c r="G3307" s="1">
        <v>2019</v>
      </c>
      <c r="H3307" s="1">
        <v>12</v>
      </c>
      <c r="I3307" s="1" t="s">
        <v>34</v>
      </c>
      <c r="J3307" s="1" t="s">
        <v>35</v>
      </c>
      <c r="K3307" s="1" t="s">
        <v>20</v>
      </c>
      <c r="L3307" s="1" t="s">
        <v>36</v>
      </c>
      <c r="M3307" s="1" t="s">
        <v>37</v>
      </c>
    </row>
    <row r="3308" spans="1:15" x14ac:dyDescent="0.25">
      <c r="A3308" s="1" t="s">
        <v>2254</v>
      </c>
      <c r="B3308" s="2">
        <v>43830</v>
      </c>
      <c r="C3308" s="1" t="s">
        <v>4146</v>
      </c>
      <c r="E3308" s="3">
        <v>31.6</v>
      </c>
      <c r="F3308" s="4">
        <v>31.6</v>
      </c>
      <c r="G3308" s="1">
        <v>2019</v>
      </c>
      <c r="H3308" s="1">
        <v>12</v>
      </c>
      <c r="I3308" s="1" t="s">
        <v>150</v>
      </c>
      <c r="J3308" s="1" t="s">
        <v>51</v>
      </c>
      <c r="K3308" s="1" t="s">
        <v>20</v>
      </c>
      <c r="L3308" s="1" t="s">
        <v>151</v>
      </c>
      <c r="M3308" s="1" t="s">
        <v>53</v>
      </c>
      <c r="O3308">
        <f>F3308*400</f>
        <v>12640</v>
      </c>
    </row>
    <row r="3309" spans="1:15" x14ac:dyDescent="0.25">
      <c r="A3309" s="1" t="s">
        <v>4147</v>
      </c>
      <c r="B3309" s="2">
        <v>43830</v>
      </c>
      <c r="C3309" s="1" t="s">
        <v>4148</v>
      </c>
      <c r="E3309" s="3">
        <v>17.89</v>
      </c>
      <c r="F3309" s="4">
        <v>17.89</v>
      </c>
      <c r="G3309" s="1">
        <v>2019</v>
      </c>
      <c r="H3309" s="1">
        <v>12</v>
      </c>
      <c r="I3309" s="1" t="s">
        <v>91</v>
      </c>
      <c r="J3309" s="1" t="s">
        <v>51</v>
      </c>
      <c r="K3309" s="1" t="s">
        <v>20</v>
      </c>
      <c r="L3309" s="1" t="s">
        <v>93</v>
      </c>
      <c r="M3309" s="1" t="s">
        <v>53</v>
      </c>
    </row>
    <row r="3310" spans="1:15" x14ac:dyDescent="0.25">
      <c r="A3310" s="1" t="s">
        <v>4149</v>
      </c>
      <c r="B3310" s="2">
        <v>43830</v>
      </c>
      <c r="C3310" s="1" t="s">
        <v>4150</v>
      </c>
      <c r="E3310" s="3">
        <v>36.26</v>
      </c>
      <c r="F3310" s="4">
        <v>36.26</v>
      </c>
      <c r="G3310" s="1">
        <v>2019</v>
      </c>
      <c r="H3310" s="1">
        <v>12</v>
      </c>
      <c r="I3310" s="1" t="s">
        <v>91</v>
      </c>
      <c r="J3310" s="1" t="s">
        <v>207</v>
      </c>
      <c r="K3310" s="1" t="s">
        <v>20</v>
      </c>
      <c r="L3310" s="1" t="s">
        <v>93</v>
      </c>
      <c r="M3310" s="1" t="s">
        <v>208</v>
      </c>
    </row>
    <row r="3311" spans="1:15" x14ac:dyDescent="0.25">
      <c r="A3311" s="1" t="s">
        <v>2258</v>
      </c>
      <c r="B3311" s="2">
        <v>43830</v>
      </c>
      <c r="C3311" s="1" t="s">
        <v>4151</v>
      </c>
      <c r="D3311" s="3">
        <v>20</v>
      </c>
      <c r="E3311" s="3">
        <v>16.760000000000002</v>
      </c>
      <c r="F3311" s="4">
        <v>13.97</v>
      </c>
      <c r="G3311" s="1">
        <v>2019</v>
      </c>
      <c r="H3311" s="1">
        <v>12</v>
      </c>
      <c r="I3311" s="1" t="s">
        <v>134</v>
      </c>
      <c r="J3311" s="1" t="s">
        <v>35</v>
      </c>
      <c r="K3311" s="1" t="s">
        <v>20</v>
      </c>
      <c r="L3311" s="1" t="s">
        <v>135</v>
      </c>
      <c r="M3311" s="1" t="s">
        <v>37</v>
      </c>
    </row>
    <row r="3312" spans="1:15" x14ac:dyDescent="0.25">
      <c r="A3312" s="1" t="s">
        <v>4152</v>
      </c>
      <c r="B3312" s="2">
        <v>43830</v>
      </c>
      <c r="C3312" s="1" t="s">
        <v>4153</v>
      </c>
      <c r="D3312" s="3">
        <v>20</v>
      </c>
      <c r="E3312" s="3">
        <v>43.95</v>
      </c>
      <c r="F3312" s="4">
        <v>36.619999999999997</v>
      </c>
      <c r="G3312" s="1">
        <v>2019</v>
      </c>
      <c r="H3312" s="1">
        <v>12</v>
      </c>
      <c r="I3312" s="1" t="s">
        <v>70</v>
      </c>
      <c r="J3312" s="1" t="s">
        <v>35</v>
      </c>
      <c r="K3312" s="1" t="s">
        <v>20</v>
      </c>
      <c r="L3312" s="1" t="s">
        <v>71</v>
      </c>
      <c r="M3312" s="1" t="s">
        <v>37</v>
      </c>
    </row>
    <row r="3313" spans="1:15" x14ac:dyDescent="0.25">
      <c r="A3313" s="1" t="s">
        <v>4154</v>
      </c>
      <c r="B3313" s="2">
        <v>43830</v>
      </c>
      <c r="C3313" s="1" t="s">
        <v>4155</v>
      </c>
      <c r="E3313" s="3">
        <v>225.3</v>
      </c>
      <c r="F3313" s="4">
        <v>225.3</v>
      </c>
      <c r="G3313" s="1">
        <v>2019</v>
      </c>
      <c r="H3313" s="1">
        <v>12</v>
      </c>
      <c r="I3313" s="1" t="s">
        <v>50</v>
      </c>
      <c r="J3313" s="1" t="s">
        <v>51</v>
      </c>
      <c r="K3313" s="1" t="s">
        <v>20</v>
      </c>
      <c r="L3313" s="1" t="s">
        <v>52</v>
      </c>
      <c r="M3313" s="1" t="s">
        <v>53</v>
      </c>
    </row>
    <row r="3314" spans="1:15" x14ac:dyDescent="0.25">
      <c r="A3314" s="1" t="s">
        <v>4156</v>
      </c>
      <c r="B3314" s="2">
        <v>43830</v>
      </c>
      <c r="C3314" s="1" t="s">
        <v>4157</v>
      </c>
      <c r="D3314" s="3">
        <v>20</v>
      </c>
      <c r="E3314" s="3">
        <v>613.26</v>
      </c>
      <c r="F3314" s="4">
        <v>511.05</v>
      </c>
      <c r="G3314" s="1">
        <v>2019</v>
      </c>
      <c r="H3314" s="1">
        <v>12</v>
      </c>
      <c r="I3314" s="1" t="s">
        <v>34</v>
      </c>
      <c r="J3314" s="1" t="s">
        <v>237</v>
      </c>
      <c r="K3314" s="1" t="s">
        <v>20</v>
      </c>
      <c r="L3314" s="1" t="s">
        <v>36</v>
      </c>
      <c r="M3314" s="1" t="s">
        <v>238</v>
      </c>
      <c r="O3314">
        <f>F3314*25</f>
        <v>12776.25</v>
      </c>
    </row>
    <row r="3315" spans="1:15" x14ac:dyDescent="0.25">
      <c r="A3315" s="1" t="s">
        <v>4158</v>
      </c>
      <c r="B3315" s="2">
        <v>43830</v>
      </c>
      <c r="C3315" s="1" t="s">
        <v>4159</v>
      </c>
      <c r="D3315" s="3">
        <v>20</v>
      </c>
      <c r="E3315" s="3">
        <v>296.64999999999998</v>
      </c>
      <c r="F3315" s="4">
        <v>247.21</v>
      </c>
      <c r="G3315" s="1">
        <v>2019</v>
      </c>
      <c r="H3315" s="1">
        <v>12</v>
      </c>
      <c r="I3315" s="1" t="s">
        <v>34</v>
      </c>
      <c r="J3315" s="1" t="s">
        <v>237</v>
      </c>
      <c r="K3315" s="1" t="s">
        <v>20</v>
      </c>
      <c r="L3315" s="1" t="s">
        <v>36</v>
      </c>
      <c r="M3315" s="1" t="s">
        <v>238</v>
      </c>
    </row>
    <row r="3316" spans="1:15" x14ac:dyDescent="0.25">
      <c r="A3316" s="1" t="s">
        <v>2239</v>
      </c>
      <c r="B3316" s="2">
        <v>43830</v>
      </c>
      <c r="C3316" s="1" t="s">
        <v>4160</v>
      </c>
      <c r="E3316" s="3">
        <v>88</v>
      </c>
      <c r="F3316" s="4">
        <v>88</v>
      </c>
      <c r="G3316" s="1">
        <v>2019</v>
      </c>
      <c r="H3316" s="1">
        <v>12</v>
      </c>
      <c r="I3316" s="1" t="s">
        <v>18</v>
      </c>
      <c r="J3316" s="1" t="s">
        <v>51</v>
      </c>
      <c r="K3316" s="1" t="s">
        <v>20</v>
      </c>
      <c r="L3316" s="1" t="s">
        <v>21</v>
      </c>
      <c r="M3316" s="1" t="s">
        <v>53</v>
      </c>
      <c r="O3316">
        <f>F3316*64.5</f>
        <v>5676</v>
      </c>
    </row>
    <row r="3317" spans="1:15" x14ac:dyDescent="0.25">
      <c r="A3317" s="1" t="s">
        <v>2217</v>
      </c>
      <c r="B3317" s="2">
        <v>43830</v>
      </c>
      <c r="C3317" s="1" t="s">
        <v>4161</v>
      </c>
      <c r="E3317" s="3">
        <v>99</v>
      </c>
      <c r="F3317" s="4">
        <v>99</v>
      </c>
      <c r="G3317" s="1">
        <v>2019</v>
      </c>
      <c r="H3317" s="1">
        <v>12</v>
      </c>
      <c r="I3317" s="1" t="s">
        <v>86</v>
      </c>
      <c r="J3317" s="1" t="s">
        <v>35</v>
      </c>
      <c r="K3317" s="1" t="s">
        <v>20</v>
      </c>
      <c r="L3317" s="1" t="s">
        <v>87</v>
      </c>
      <c r="M3317" s="1" t="s">
        <v>37</v>
      </c>
    </row>
    <row r="3318" spans="1:15" x14ac:dyDescent="0.25">
      <c r="A3318" s="1" t="s">
        <v>4122</v>
      </c>
      <c r="B3318" s="2">
        <v>43830</v>
      </c>
      <c r="C3318" s="1" t="s">
        <v>4162</v>
      </c>
      <c r="E3318" s="3">
        <v>33.909999999999997</v>
      </c>
      <c r="F3318" s="4">
        <v>33.909999999999997</v>
      </c>
      <c r="G3318" s="1">
        <v>2019</v>
      </c>
      <c r="H3318" s="1">
        <v>12</v>
      </c>
      <c r="I3318" s="1" t="s">
        <v>111</v>
      </c>
      <c r="J3318" s="1" t="s">
        <v>35</v>
      </c>
      <c r="K3318" s="1" t="s">
        <v>20</v>
      </c>
      <c r="L3318" s="1" t="s">
        <v>112</v>
      </c>
      <c r="M3318" s="1" t="s">
        <v>37</v>
      </c>
      <c r="O3318" s="8">
        <f>F3318</f>
        <v>33.909999999999997</v>
      </c>
    </row>
    <row r="3319" spans="1:15" x14ac:dyDescent="0.25">
      <c r="A3319" s="1" t="s">
        <v>4163</v>
      </c>
      <c r="B3319" s="2">
        <v>43830</v>
      </c>
      <c r="C3319" s="1" t="s">
        <v>4164</v>
      </c>
      <c r="D3319" s="3">
        <v>20</v>
      </c>
      <c r="E3319" s="3">
        <v>61.28</v>
      </c>
      <c r="F3319" s="4">
        <v>51.07</v>
      </c>
      <c r="G3319" s="1">
        <v>2019</v>
      </c>
      <c r="H3319" s="1">
        <v>12</v>
      </c>
      <c r="I3319" s="1" t="s">
        <v>70</v>
      </c>
      <c r="J3319" s="1" t="s">
        <v>35</v>
      </c>
      <c r="K3319" s="1" t="s">
        <v>20</v>
      </c>
      <c r="L3319" s="1" t="s">
        <v>71</v>
      </c>
      <c r="M3319" s="1" t="s">
        <v>37</v>
      </c>
    </row>
    <row r="3320" spans="1:15" x14ac:dyDescent="0.25">
      <c r="A3320" s="1" t="s">
        <v>2261</v>
      </c>
      <c r="B3320" s="2">
        <v>43830</v>
      </c>
      <c r="C3320" s="1" t="s">
        <v>4165</v>
      </c>
      <c r="E3320" s="3">
        <v>35.32</v>
      </c>
      <c r="F3320" s="4">
        <v>35.32</v>
      </c>
      <c r="G3320" s="1">
        <v>2019</v>
      </c>
      <c r="H3320" s="1">
        <v>12</v>
      </c>
      <c r="I3320" s="1" t="s">
        <v>97</v>
      </c>
      <c r="J3320" s="1" t="s">
        <v>35</v>
      </c>
      <c r="K3320" s="1" t="s">
        <v>20</v>
      </c>
      <c r="L3320" s="1" t="s">
        <v>99</v>
      </c>
      <c r="M3320" s="1" t="s">
        <v>37</v>
      </c>
      <c r="O3320">
        <f>F3320*1850</f>
        <v>65342</v>
      </c>
    </row>
    <row r="3321" spans="1:15" x14ac:dyDescent="0.25">
      <c r="A3321" s="1" t="s">
        <v>4166</v>
      </c>
      <c r="B3321" s="2">
        <v>43830</v>
      </c>
      <c r="C3321" s="1" t="s">
        <v>4167</v>
      </c>
      <c r="E3321" s="3">
        <v>194.76</v>
      </c>
      <c r="F3321" s="4">
        <v>194.76</v>
      </c>
      <c r="G3321" s="1">
        <v>2019</v>
      </c>
      <c r="H3321" s="1">
        <v>12</v>
      </c>
      <c r="I3321" s="1" t="s">
        <v>97</v>
      </c>
      <c r="J3321" s="1" t="s">
        <v>35</v>
      </c>
      <c r="K3321" s="1" t="s">
        <v>20</v>
      </c>
      <c r="L3321" s="1" t="s">
        <v>99</v>
      </c>
      <c r="M3321" s="1" t="s">
        <v>37</v>
      </c>
    </row>
    <row r="3322" spans="1:15" x14ac:dyDescent="0.25">
      <c r="A3322" s="1" t="s">
        <v>2284</v>
      </c>
      <c r="B3322" s="2">
        <v>43830</v>
      </c>
      <c r="C3322" s="1" t="s">
        <v>4168</v>
      </c>
      <c r="E3322" s="3">
        <v>693.6</v>
      </c>
      <c r="F3322" s="4">
        <v>693.6</v>
      </c>
      <c r="G3322" s="1">
        <v>2019</v>
      </c>
      <c r="H3322" s="1">
        <v>12</v>
      </c>
      <c r="I3322" s="1" t="s">
        <v>40</v>
      </c>
      <c r="J3322" s="1" t="s">
        <v>35</v>
      </c>
      <c r="K3322" s="1" t="s">
        <v>20</v>
      </c>
      <c r="L3322" s="1" t="s">
        <v>42</v>
      </c>
      <c r="M3322" s="1" t="s">
        <v>37</v>
      </c>
      <c r="O3322">
        <f>F3322*4.812172165</f>
        <v>3337.7226136439999</v>
      </c>
    </row>
    <row r="3323" spans="1:15" x14ac:dyDescent="0.25">
      <c r="A3323" s="1" t="s">
        <v>2205</v>
      </c>
      <c r="B3323" s="2">
        <v>43830</v>
      </c>
      <c r="C3323" s="1" t="s">
        <v>3870</v>
      </c>
      <c r="D3323" s="3">
        <v>20</v>
      </c>
      <c r="E3323" s="3">
        <v>254.4</v>
      </c>
      <c r="F3323" s="4">
        <v>212</v>
      </c>
      <c r="G3323" s="1">
        <v>2019</v>
      </c>
      <c r="H3323" s="1">
        <v>12</v>
      </c>
      <c r="I3323" s="1" t="s">
        <v>56</v>
      </c>
      <c r="J3323" s="1" t="s">
        <v>35</v>
      </c>
      <c r="K3323" s="1" t="s">
        <v>20</v>
      </c>
      <c r="L3323" s="1" t="s">
        <v>57</v>
      </c>
      <c r="M3323" s="1" t="s">
        <v>37</v>
      </c>
      <c r="O3323" s="9">
        <f>F3323*15.57547146</f>
        <v>3301.99994952</v>
      </c>
    </row>
    <row r="3324" spans="1:15" x14ac:dyDescent="0.25">
      <c r="A3324" s="1" t="s">
        <v>2205</v>
      </c>
      <c r="B3324" s="2">
        <v>43830</v>
      </c>
      <c r="C3324" s="1" t="s">
        <v>3870</v>
      </c>
      <c r="D3324" s="3">
        <v>20</v>
      </c>
      <c r="E3324" s="3">
        <v>381.6</v>
      </c>
      <c r="F3324" s="4">
        <v>318</v>
      </c>
      <c r="G3324" s="1">
        <v>2019</v>
      </c>
      <c r="H3324" s="1">
        <v>12</v>
      </c>
      <c r="I3324" s="1" t="s">
        <v>34</v>
      </c>
      <c r="J3324" s="1" t="s">
        <v>35</v>
      </c>
      <c r="K3324" s="1" t="s">
        <v>20</v>
      </c>
      <c r="L3324" s="1" t="s">
        <v>36</v>
      </c>
      <c r="M3324" s="1" t="s">
        <v>37</v>
      </c>
      <c r="O3324" s="9">
        <f>F3324*15.57547146</f>
        <v>4952.9999242799995</v>
      </c>
    </row>
    <row r="3325" spans="1:15" x14ac:dyDescent="0.25">
      <c r="A3325" s="1" t="s">
        <v>2205</v>
      </c>
      <c r="B3325" s="2">
        <v>43830</v>
      </c>
      <c r="C3325" s="1" t="s">
        <v>3870</v>
      </c>
      <c r="E3325" s="3">
        <v>1908</v>
      </c>
      <c r="F3325" s="4">
        <v>1908</v>
      </c>
      <c r="G3325" s="1">
        <v>2019</v>
      </c>
      <c r="H3325" s="1">
        <v>12</v>
      </c>
      <c r="I3325" s="1" t="s">
        <v>86</v>
      </c>
      <c r="J3325" s="1" t="s">
        <v>35</v>
      </c>
      <c r="K3325" s="1" t="s">
        <v>20</v>
      </c>
      <c r="L3325" s="1" t="s">
        <v>87</v>
      </c>
      <c r="M3325" s="1" t="s">
        <v>37</v>
      </c>
      <c r="O3325" s="9">
        <f>F3325*15.57547146</f>
        <v>29717.999545679999</v>
      </c>
    </row>
    <row r="3326" spans="1:15" x14ac:dyDescent="0.25">
      <c r="A3326" s="1" t="s">
        <v>2252</v>
      </c>
      <c r="B3326" s="2">
        <v>43830</v>
      </c>
      <c r="C3326" s="1" t="s">
        <v>4169</v>
      </c>
      <c r="D3326" s="3">
        <v>20</v>
      </c>
      <c r="E3326" s="3">
        <v>42</v>
      </c>
      <c r="F3326" s="4">
        <v>35</v>
      </c>
      <c r="G3326" s="1">
        <v>2019</v>
      </c>
      <c r="H3326" s="1">
        <v>12</v>
      </c>
      <c r="I3326" s="1" t="s">
        <v>56</v>
      </c>
      <c r="J3326" s="1" t="s">
        <v>35</v>
      </c>
      <c r="K3326" s="1" t="s">
        <v>20</v>
      </c>
      <c r="L3326" s="1" t="s">
        <v>57</v>
      </c>
      <c r="M3326" s="1" t="s">
        <v>37</v>
      </c>
    </row>
    <row r="3327" spans="1:15" x14ac:dyDescent="0.25">
      <c r="A3327" s="1" t="s">
        <v>4097</v>
      </c>
      <c r="B3327" s="2">
        <v>43830</v>
      </c>
      <c r="C3327" s="1" t="s">
        <v>4170</v>
      </c>
      <c r="E3327" s="3">
        <v>132</v>
      </c>
      <c r="F3327" s="4">
        <v>132</v>
      </c>
      <c r="G3327" s="1">
        <v>2019</v>
      </c>
      <c r="H3327" s="1">
        <v>12</v>
      </c>
      <c r="I3327" s="1" t="s">
        <v>18</v>
      </c>
      <c r="J3327" s="1" t="s">
        <v>19</v>
      </c>
      <c r="K3327" s="1" t="s">
        <v>20</v>
      </c>
      <c r="L3327" s="1" t="s">
        <v>21</v>
      </c>
      <c r="M3327" s="1" t="s">
        <v>22</v>
      </c>
      <c r="O3327">
        <v>1000</v>
      </c>
    </row>
    <row r="3328" spans="1:15" x14ac:dyDescent="0.25">
      <c r="A3328" s="1" t="s">
        <v>2219</v>
      </c>
      <c r="B3328" s="2">
        <v>43830</v>
      </c>
      <c r="C3328" s="1" t="s">
        <v>4171</v>
      </c>
      <c r="E3328" s="3">
        <v>16.63</v>
      </c>
      <c r="F3328" s="4">
        <v>16.63</v>
      </c>
      <c r="G3328" s="1">
        <v>2019</v>
      </c>
      <c r="H3328" s="1">
        <v>12</v>
      </c>
      <c r="I3328" s="1" t="s">
        <v>86</v>
      </c>
      <c r="J3328" s="1" t="s">
        <v>35</v>
      </c>
      <c r="K3328" s="1" t="s">
        <v>20</v>
      </c>
      <c r="L3328" s="1" t="s">
        <v>87</v>
      </c>
      <c r="M3328" s="1" t="s">
        <v>37</v>
      </c>
    </row>
    <row r="3329" spans="1:16" x14ac:dyDescent="0.25">
      <c r="A3329" s="1" t="s">
        <v>4172</v>
      </c>
      <c r="B3329" s="2">
        <v>43830</v>
      </c>
      <c r="C3329" s="1" t="s">
        <v>285</v>
      </c>
      <c r="D3329" s="3">
        <v>20</v>
      </c>
      <c r="E3329" s="3">
        <v>55.2</v>
      </c>
      <c r="F3329" s="4">
        <v>46</v>
      </c>
      <c r="G3329" s="1">
        <v>2019</v>
      </c>
      <c r="H3329" s="1">
        <v>12</v>
      </c>
      <c r="I3329" s="1" t="s">
        <v>70</v>
      </c>
      <c r="J3329" s="1" t="s">
        <v>35</v>
      </c>
      <c r="K3329" s="1" t="s">
        <v>20</v>
      </c>
      <c r="L3329" s="1" t="s">
        <v>71</v>
      </c>
      <c r="M3329" s="1" t="s">
        <v>37</v>
      </c>
      <c r="O3329">
        <f>F3329*66.37</f>
        <v>3053.0200000000004</v>
      </c>
    </row>
    <row r="3330" spans="1:16" x14ac:dyDescent="0.25">
      <c r="A3330" s="1" t="s">
        <v>4173</v>
      </c>
      <c r="B3330" s="2">
        <v>43830</v>
      </c>
      <c r="C3330" s="1" t="s">
        <v>59</v>
      </c>
      <c r="E3330" s="3">
        <v>25.15</v>
      </c>
      <c r="F3330" s="4">
        <v>25.15</v>
      </c>
      <c r="G3330" s="1">
        <v>2019</v>
      </c>
      <c r="H3330" s="1">
        <v>12</v>
      </c>
      <c r="I3330" s="1" t="s">
        <v>40</v>
      </c>
      <c r="J3330" s="1" t="s">
        <v>41</v>
      </c>
      <c r="K3330" s="1" t="s">
        <v>20</v>
      </c>
      <c r="L3330" s="1" t="s">
        <v>42</v>
      </c>
      <c r="M3330" s="1" t="s">
        <v>43</v>
      </c>
    </row>
    <row r="3331" spans="1:16" x14ac:dyDescent="0.25">
      <c r="A3331" s="1" t="s">
        <v>4174</v>
      </c>
      <c r="B3331" s="2">
        <v>43830</v>
      </c>
      <c r="C3331" s="1" t="s">
        <v>4175</v>
      </c>
      <c r="D3331" s="3">
        <v>20</v>
      </c>
      <c r="E3331" s="3">
        <v>11.92</v>
      </c>
      <c r="F3331" s="4">
        <v>9.93</v>
      </c>
      <c r="G3331" s="1">
        <v>2019</v>
      </c>
      <c r="H3331" s="1">
        <v>12</v>
      </c>
      <c r="I3331" s="1" t="s">
        <v>70</v>
      </c>
      <c r="J3331" s="1" t="s">
        <v>35</v>
      </c>
      <c r="K3331" s="1" t="s">
        <v>20</v>
      </c>
      <c r="L3331" s="1" t="s">
        <v>71</v>
      </c>
      <c r="M3331" s="1" t="s">
        <v>37</v>
      </c>
    </row>
    <row r="3332" spans="1:16" x14ac:dyDescent="0.25">
      <c r="A3332" s="1" t="s">
        <v>4176</v>
      </c>
      <c r="B3332" s="2">
        <v>43830</v>
      </c>
      <c r="C3332" s="1" t="s">
        <v>4177</v>
      </c>
      <c r="D3332" s="3">
        <v>20</v>
      </c>
      <c r="E3332" s="3">
        <v>27.44</v>
      </c>
      <c r="F3332" s="4">
        <v>22.87</v>
      </c>
      <c r="G3332" s="1">
        <v>2019</v>
      </c>
      <c r="H3332" s="1">
        <v>12</v>
      </c>
      <c r="I3332" s="1" t="s">
        <v>34</v>
      </c>
      <c r="J3332" s="1" t="s">
        <v>378</v>
      </c>
      <c r="K3332" s="1" t="s">
        <v>20</v>
      </c>
      <c r="L3332" s="1" t="s">
        <v>36</v>
      </c>
      <c r="M3332" s="1" t="s">
        <v>379</v>
      </c>
    </row>
    <row r="3333" spans="1:16" x14ac:dyDescent="0.25">
      <c r="A3333" s="1" t="s">
        <v>2292</v>
      </c>
      <c r="B3333" s="2">
        <v>43830</v>
      </c>
      <c r="C3333" s="1" t="s">
        <v>342</v>
      </c>
      <c r="E3333" s="3">
        <v>28.98</v>
      </c>
      <c r="F3333" s="4">
        <v>28.98</v>
      </c>
      <c r="G3333" s="1">
        <v>2019</v>
      </c>
      <c r="H3333" s="1">
        <v>12</v>
      </c>
      <c r="I3333" s="1" t="s">
        <v>86</v>
      </c>
      <c r="J3333" s="1" t="s">
        <v>35</v>
      </c>
      <c r="K3333" s="1" t="s">
        <v>20</v>
      </c>
      <c r="L3333" s="1" t="s">
        <v>87</v>
      </c>
      <c r="M3333" s="1" t="s">
        <v>37</v>
      </c>
      <c r="O3333">
        <f>F3333*52.63</f>
        <v>1525.2174</v>
      </c>
    </row>
    <row r="3334" spans="1:16" x14ac:dyDescent="0.25">
      <c r="A3334" s="1" t="s">
        <v>4178</v>
      </c>
      <c r="B3334" s="2">
        <v>43830</v>
      </c>
      <c r="C3334" s="1" t="s">
        <v>7938</v>
      </c>
      <c r="E3334" s="3">
        <v>-58.4</v>
      </c>
      <c r="F3334" s="4">
        <v>-58.4</v>
      </c>
      <c r="G3334" s="1">
        <v>2019</v>
      </c>
      <c r="H3334" s="1">
        <v>12</v>
      </c>
      <c r="I3334" s="1" t="s">
        <v>3865</v>
      </c>
      <c r="J3334" s="1" t="s">
        <v>212</v>
      </c>
      <c r="K3334" s="1" t="s">
        <v>20</v>
      </c>
      <c r="L3334" s="1" t="s">
        <v>3866</v>
      </c>
      <c r="M3334" s="1" t="s">
        <v>214</v>
      </c>
    </row>
    <row r="3335" spans="1:16" x14ac:dyDescent="0.25">
      <c r="A3335" s="1" t="s">
        <v>2203</v>
      </c>
      <c r="B3335" s="2">
        <v>43830</v>
      </c>
      <c r="C3335" s="1" t="s">
        <v>4179</v>
      </c>
      <c r="E3335" s="3">
        <v>54.46</v>
      </c>
      <c r="F3335" s="4">
        <v>54.46</v>
      </c>
      <c r="G3335" s="1">
        <v>2019</v>
      </c>
      <c r="H3335" s="1">
        <v>12</v>
      </c>
      <c r="I3335" s="1" t="s">
        <v>40</v>
      </c>
      <c r="J3335" s="1" t="s">
        <v>35</v>
      </c>
      <c r="K3335" s="1" t="s">
        <v>20</v>
      </c>
      <c r="L3335" s="1" t="s">
        <v>42</v>
      </c>
      <c r="M3335" s="1" t="s">
        <v>37</v>
      </c>
    </row>
    <row r="3336" spans="1:16" x14ac:dyDescent="0.25">
      <c r="A3336" s="1" t="s">
        <v>4180</v>
      </c>
      <c r="B3336" s="2">
        <v>43830</v>
      </c>
      <c r="C3336" s="1" t="s">
        <v>4181</v>
      </c>
      <c r="D3336" s="3">
        <v>20</v>
      </c>
      <c r="E3336" s="3">
        <v>81.22</v>
      </c>
      <c r="F3336" s="4">
        <v>67.680000000000007</v>
      </c>
      <c r="G3336" s="1">
        <v>2019</v>
      </c>
      <c r="H3336" s="1">
        <v>12</v>
      </c>
      <c r="I3336" s="1" t="s">
        <v>34</v>
      </c>
      <c r="J3336" s="1" t="s">
        <v>237</v>
      </c>
      <c r="K3336" s="1" t="s">
        <v>20</v>
      </c>
      <c r="L3336" s="1" t="s">
        <v>36</v>
      </c>
      <c r="M3336" s="1" t="s">
        <v>238</v>
      </c>
    </row>
    <row r="3337" spans="1:16" x14ac:dyDescent="0.25">
      <c r="A3337" s="1" t="s">
        <v>4182</v>
      </c>
      <c r="B3337" s="2">
        <v>43847</v>
      </c>
      <c r="C3337" s="1" t="s">
        <v>4183</v>
      </c>
      <c r="E3337" s="3">
        <v>24.97</v>
      </c>
      <c r="F3337" s="4">
        <v>24.97</v>
      </c>
      <c r="G3337" s="1">
        <v>2020</v>
      </c>
      <c r="H3337" s="1">
        <v>1</v>
      </c>
      <c r="I3337" s="1" t="s">
        <v>30</v>
      </c>
      <c r="J3337" s="1" t="s">
        <v>25</v>
      </c>
      <c r="K3337" s="1" t="s">
        <v>20</v>
      </c>
      <c r="L3337" s="1" t="s">
        <v>31</v>
      </c>
      <c r="M3337" s="1" t="s">
        <v>4184</v>
      </c>
    </row>
    <row r="3338" spans="1:16" x14ac:dyDescent="0.25">
      <c r="A3338" s="1" t="s">
        <v>4185</v>
      </c>
      <c r="B3338" s="2">
        <v>43847</v>
      </c>
      <c r="C3338" s="1" t="s">
        <v>129</v>
      </c>
      <c r="E3338" s="3">
        <v>39.42</v>
      </c>
      <c r="F3338" s="4">
        <v>39.42</v>
      </c>
      <c r="G3338" s="1">
        <v>2020</v>
      </c>
      <c r="H3338" s="1">
        <v>1</v>
      </c>
      <c r="I3338" s="1" t="s">
        <v>30</v>
      </c>
      <c r="J3338" s="1" t="s">
        <v>25</v>
      </c>
      <c r="K3338" s="1" t="s">
        <v>20</v>
      </c>
      <c r="L3338" s="1" t="s">
        <v>31</v>
      </c>
      <c r="M3338" s="1" t="s">
        <v>4184</v>
      </c>
    </row>
    <row r="3339" spans="1:16" x14ac:dyDescent="0.25">
      <c r="A3339" s="1" t="s">
        <v>4186</v>
      </c>
      <c r="B3339" s="2">
        <v>43851</v>
      </c>
      <c r="C3339" s="1" t="s">
        <v>7939</v>
      </c>
      <c r="E3339" s="3">
        <v>390</v>
      </c>
      <c r="F3339" s="4">
        <v>390</v>
      </c>
      <c r="G3339" s="1">
        <v>2020</v>
      </c>
      <c r="H3339" s="1">
        <v>1</v>
      </c>
      <c r="I3339" s="1" t="s">
        <v>18</v>
      </c>
      <c r="J3339" s="1" t="s">
        <v>19</v>
      </c>
      <c r="K3339" s="1" t="s">
        <v>20</v>
      </c>
      <c r="L3339" s="1" t="s">
        <v>21</v>
      </c>
      <c r="M3339" s="1" t="s">
        <v>22</v>
      </c>
    </row>
    <row r="3340" spans="1:16" x14ac:dyDescent="0.25">
      <c r="A3340" s="1" t="s">
        <v>4187</v>
      </c>
      <c r="B3340" s="2">
        <v>43853</v>
      </c>
      <c r="C3340" s="1" t="s">
        <v>4188</v>
      </c>
      <c r="E3340" s="3">
        <v>121.48</v>
      </c>
      <c r="F3340" s="4">
        <v>121.48</v>
      </c>
      <c r="G3340" s="1">
        <v>2020</v>
      </c>
      <c r="H3340" s="1">
        <v>1</v>
      </c>
      <c r="I3340" s="1" t="s">
        <v>30</v>
      </c>
      <c r="J3340" s="1" t="s">
        <v>25</v>
      </c>
      <c r="K3340" s="1" t="s">
        <v>20</v>
      </c>
      <c r="L3340" s="1" t="s">
        <v>31</v>
      </c>
      <c r="M3340" s="1" t="s">
        <v>4184</v>
      </c>
    </row>
    <row r="3341" spans="1:16" x14ac:dyDescent="0.25">
      <c r="A3341" s="1" t="s">
        <v>4189</v>
      </c>
      <c r="B3341" s="2">
        <v>43853</v>
      </c>
      <c r="C3341" s="1" t="s">
        <v>129</v>
      </c>
      <c r="E3341" s="3">
        <v>58.9</v>
      </c>
      <c r="F3341" s="4">
        <v>58.9</v>
      </c>
      <c r="G3341" s="1">
        <v>2020</v>
      </c>
      <c r="H3341" s="1">
        <v>1</v>
      </c>
      <c r="I3341" s="1" t="s">
        <v>30</v>
      </c>
      <c r="J3341" s="1" t="s">
        <v>25</v>
      </c>
      <c r="K3341" s="1" t="s">
        <v>20</v>
      </c>
      <c r="L3341" s="1" t="s">
        <v>31</v>
      </c>
      <c r="M3341" s="1" t="s">
        <v>4184</v>
      </c>
    </row>
    <row r="3342" spans="1:16" x14ac:dyDescent="0.25">
      <c r="A3342" s="1" t="s">
        <v>4190</v>
      </c>
      <c r="B3342" s="2">
        <v>43853</v>
      </c>
      <c r="C3342" s="1" t="s">
        <v>129</v>
      </c>
      <c r="E3342" s="3">
        <v>69.349999999999994</v>
      </c>
      <c r="F3342" s="4">
        <v>69.349999999999994</v>
      </c>
      <c r="G3342" s="1">
        <v>2020</v>
      </c>
      <c r="H3342" s="1">
        <v>1</v>
      </c>
      <c r="I3342" s="1" t="s">
        <v>30</v>
      </c>
      <c r="J3342" s="1" t="s">
        <v>25</v>
      </c>
      <c r="K3342" s="1" t="s">
        <v>20</v>
      </c>
      <c r="L3342" s="1" t="s">
        <v>31</v>
      </c>
      <c r="M3342" s="1" t="s">
        <v>4184</v>
      </c>
    </row>
    <row r="3343" spans="1:16" x14ac:dyDescent="0.25">
      <c r="A3343" s="1" t="s">
        <v>4191</v>
      </c>
      <c r="B3343" s="2">
        <v>43857</v>
      </c>
      <c r="C3343" s="1" t="s">
        <v>39</v>
      </c>
      <c r="E3343" s="3">
        <v>160.13999999999999</v>
      </c>
      <c r="F3343" s="4">
        <v>160.13999999999999</v>
      </c>
      <c r="G3343" s="1">
        <v>2020</v>
      </c>
      <c r="H3343" s="1">
        <v>1</v>
      </c>
      <c r="I3343" s="1" t="s">
        <v>40</v>
      </c>
      <c r="J3343" s="1" t="s">
        <v>41</v>
      </c>
      <c r="K3343" s="1" t="s">
        <v>20</v>
      </c>
      <c r="L3343" s="1" t="s">
        <v>42</v>
      </c>
      <c r="M3343" s="1" t="s">
        <v>43</v>
      </c>
      <c r="O3343">
        <f>F3343/1.26</f>
        <v>127.09523809523809</v>
      </c>
    </row>
    <row r="3344" spans="1:16" x14ac:dyDescent="0.25">
      <c r="A3344" s="1" t="s">
        <v>4192</v>
      </c>
      <c r="B3344" s="2">
        <v>43857</v>
      </c>
      <c r="C3344" s="1" t="s">
        <v>62</v>
      </c>
      <c r="E3344" s="3">
        <v>306.89999999999998</v>
      </c>
      <c r="F3344" s="4">
        <v>306.89999999999998</v>
      </c>
      <c r="G3344" s="1">
        <v>2020</v>
      </c>
      <c r="H3344" s="1">
        <v>1</v>
      </c>
      <c r="I3344" s="1" t="s">
        <v>40</v>
      </c>
      <c r="J3344" s="1" t="s">
        <v>41</v>
      </c>
      <c r="K3344" s="1" t="s">
        <v>20</v>
      </c>
      <c r="L3344" s="1" t="s">
        <v>42</v>
      </c>
      <c r="M3344" s="1" t="s">
        <v>43</v>
      </c>
      <c r="O3344">
        <f>F3344/1.26</f>
        <v>243.57142857142856</v>
      </c>
      <c r="P3344" s="1" t="s">
        <v>4193</v>
      </c>
    </row>
    <row r="3345" spans="1:15" x14ac:dyDescent="0.25">
      <c r="A3345" s="1" t="s">
        <v>2357</v>
      </c>
      <c r="B3345" s="2">
        <v>43861</v>
      </c>
      <c r="C3345" s="1" t="s">
        <v>4194</v>
      </c>
      <c r="D3345" s="3">
        <v>20</v>
      </c>
      <c r="E3345" s="3">
        <v>146.76</v>
      </c>
      <c r="F3345" s="4">
        <v>122.3</v>
      </c>
      <c r="G3345" s="1">
        <v>2020</v>
      </c>
      <c r="H3345" s="1">
        <v>1</v>
      </c>
      <c r="I3345" s="1" t="s">
        <v>111</v>
      </c>
      <c r="J3345" s="1" t="s">
        <v>98</v>
      </c>
      <c r="K3345" s="1" t="s">
        <v>20</v>
      </c>
      <c r="L3345" s="1" t="s">
        <v>112</v>
      </c>
      <c r="M3345" s="1" t="s">
        <v>100</v>
      </c>
      <c r="O3345">
        <f>F3345*191</f>
        <v>23359.3</v>
      </c>
    </row>
    <row r="3346" spans="1:15" x14ac:dyDescent="0.25">
      <c r="A3346" s="1" t="s">
        <v>2357</v>
      </c>
      <c r="B3346" s="2">
        <v>43861</v>
      </c>
      <c r="C3346" s="1" t="s">
        <v>4194</v>
      </c>
      <c r="E3346" s="3">
        <v>146.76</v>
      </c>
      <c r="F3346" s="4">
        <v>146.76</v>
      </c>
      <c r="G3346" s="1">
        <v>2020</v>
      </c>
      <c r="H3346" s="1">
        <v>1</v>
      </c>
      <c r="I3346" s="1" t="s">
        <v>111</v>
      </c>
      <c r="J3346" s="1" t="s">
        <v>98</v>
      </c>
      <c r="K3346" s="1" t="s">
        <v>20</v>
      </c>
      <c r="L3346" s="1" t="s">
        <v>112</v>
      </c>
      <c r="M3346" s="1" t="s">
        <v>100</v>
      </c>
      <c r="O3346">
        <f>F3346*191</f>
        <v>28031.16</v>
      </c>
    </row>
    <row r="3347" spans="1:15" x14ac:dyDescent="0.25">
      <c r="A3347" s="1" t="s">
        <v>101</v>
      </c>
      <c r="B3347" s="2">
        <v>43861</v>
      </c>
      <c r="C3347" s="1" t="s">
        <v>4195</v>
      </c>
      <c r="D3347" s="3">
        <v>20</v>
      </c>
      <c r="E3347" s="3">
        <v>83.65</v>
      </c>
      <c r="F3347" s="4">
        <v>69.709999999999994</v>
      </c>
      <c r="G3347" s="1">
        <v>2020</v>
      </c>
      <c r="H3347" s="1">
        <v>1</v>
      </c>
      <c r="I3347" s="1" t="s">
        <v>134</v>
      </c>
      <c r="J3347" s="1" t="s">
        <v>35</v>
      </c>
      <c r="K3347" s="1" t="s">
        <v>20</v>
      </c>
      <c r="L3347" s="1" t="s">
        <v>135</v>
      </c>
      <c r="M3347" s="1" t="s">
        <v>37</v>
      </c>
    </row>
    <row r="3348" spans="1:15" x14ac:dyDescent="0.25">
      <c r="A3348" s="1" t="s">
        <v>4196</v>
      </c>
      <c r="B3348" s="2">
        <v>43861</v>
      </c>
      <c r="C3348" s="1" t="s">
        <v>33</v>
      </c>
      <c r="D3348" s="3">
        <v>20</v>
      </c>
      <c r="E3348" s="3">
        <v>6608.83</v>
      </c>
      <c r="F3348" s="4">
        <v>5507.36</v>
      </c>
      <c r="G3348" s="1">
        <v>2020</v>
      </c>
      <c r="H3348" s="1">
        <v>1</v>
      </c>
      <c r="I3348" s="1" t="s">
        <v>34</v>
      </c>
      <c r="J3348" s="1" t="s">
        <v>35</v>
      </c>
      <c r="K3348" s="1" t="s">
        <v>20</v>
      </c>
      <c r="L3348" s="1" t="s">
        <v>36</v>
      </c>
      <c r="M3348" s="1" t="s">
        <v>37</v>
      </c>
      <c r="O3348">
        <f>F3348*72.79120024</f>
        <v>400887.34455376636</v>
      </c>
    </row>
    <row r="3349" spans="1:15" x14ac:dyDescent="0.25">
      <c r="A3349" s="1" t="s">
        <v>2344</v>
      </c>
      <c r="B3349" s="2">
        <v>43861</v>
      </c>
      <c r="C3349" s="1" t="s">
        <v>4197</v>
      </c>
      <c r="E3349" s="3">
        <v>10.14</v>
      </c>
      <c r="F3349" s="4">
        <v>10.14</v>
      </c>
      <c r="G3349" s="1">
        <v>2020</v>
      </c>
      <c r="H3349" s="1">
        <v>1</v>
      </c>
      <c r="I3349" s="1" t="s">
        <v>97</v>
      </c>
      <c r="J3349" s="1" t="s">
        <v>207</v>
      </c>
      <c r="K3349" s="1" t="s">
        <v>20</v>
      </c>
      <c r="L3349" s="1" t="s">
        <v>99</v>
      </c>
      <c r="M3349" s="1" t="s">
        <v>208</v>
      </c>
      <c r="O3349">
        <v>500</v>
      </c>
    </row>
    <row r="3350" spans="1:15" x14ac:dyDescent="0.25">
      <c r="A3350" s="1" t="s">
        <v>115</v>
      </c>
      <c r="B3350" s="2">
        <v>43861</v>
      </c>
      <c r="C3350" s="1" t="s">
        <v>4197</v>
      </c>
      <c r="E3350" s="3">
        <v>70.98</v>
      </c>
      <c r="F3350" s="4">
        <v>70.98</v>
      </c>
      <c r="G3350" s="1">
        <v>2020</v>
      </c>
      <c r="H3350" s="1">
        <v>1</v>
      </c>
      <c r="I3350" s="1" t="s">
        <v>97</v>
      </c>
      <c r="J3350" s="1" t="s">
        <v>207</v>
      </c>
      <c r="K3350" s="1" t="s">
        <v>20</v>
      </c>
      <c r="L3350" s="1" t="s">
        <v>99</v>
      </c>
      <c r="M3350" s="1" t="s">
        <v>208</v>
      </c>
      <c r="O3350">
        <v>3500</v>
      </c>
    </row>
    <row r="3351" spans="1:15" x14ac:dyDescent="0.25">
      <c r="A3351" s="1" t="s">
        <v>106</v>
      </c>
      <c r="B3351" s="2">
        <v>43861</v>
      </c>
      <c r="C3351" s="1" t="s">
        <v>85</v>
      </c>
      <c r="D3351" s="3">
        <v>20</v>
      </c>
      <c r="E3351" s="3">
        <v>82.72</v>
      </c>
      <c r="F3351" s="4">
        <v>68.930000000000007</v>
      </c>
      <c r="G3351" s="1">
        <v>2020</v>
      </c>
      <c r="H3351" s="1">
        <v>1</v>
      </c>
      <c r="I3351" s="1" t="s">
        <v>70</v>
      </c>
      <c r="J3351" s="1" t="s">
        <v>41</v>
      </c>
      <c r="K3351" s="1" t="s">
        <v>20</v>
      </c>
      <c r="L3351" s="1" t="s">
        <v>71</v>
      </c>
      <c r="M3351" s="1" t="s">
        <v>43</v>
      </c>
      <c r="O3351">
        <f>F3351/1.26</f>
        <v>54.706349206349209</v>
      </c>
    </row>
    <row r="3352" spans="1:15" x14ac:dyDescent="0.25">
      <c r="A3352" s="1" t="s">
        <v>2349</v>
      </c>
      <c r="B3352" s="2">
        <v>43861</v>
      </c>
      <c r="C3352" s="1" t="s">
        <v>4198</v>
      </c>
      <c r="E3352" s="3">
        <v>25.22</v>
      </c>
      <c r="F3352" s="4">
        <v>25.22</v>
      </c>
      <c r="G3352" s="1">
        <v>2020</v>
      </c>
      <c r="H3352" s="1">
        <v>1</v>
      </c>
      <c r="I3352" s="1" t="s">
        <v>97</v>
      </c>
      <c r="J3352" s="1" t="s">
        <v>207</v>
      </c>
      <c r="K3352" s="1" t="s">
        <v>20</v>
      </c>
      <c r="L3352" s="1" t="s">
        <v>99</v>
      </c>
      <c r="M3352" s="1" t="s">
        <v>208</v>
      </c>
    </row>
    <row r="3353" spans="1:15" x14ac:dyDescent="0.25">
      <c r="A3353" s="1" t="s">
        <v>2351</v>
      </c>
      <c r="B3353" s="2">
        <v>43861</v>
      </c>
      <c r="C3353" s="1" t="s">
        <v>4199</v>
      </c>
      <c r="D3353" s="3">
        <v>20</v>
      </c>
      <c r="E3353" s="3">
        <v>91.92</v>
      </c>
      <c r="F3353" s="4">
        <v>76.599999999999994</v>
      </c>
      <c r="G3353" s="1">
        <v>2020</v>
      </c>
      <c r="H3353" s="1">
        <v>1</v>
      </c>
      <c r="I3353" s="1" t="s">
        <v>111</v>
      </c>
      <c r="J3353" s="1" t="s">
        <v>98</v>
      </c>
      <c r="K3353" s="1" t="s">
        <v>20</v>
      </c>
      <c r="L3353" s="1" t="s">
        <v>112</v>
      </c>
      <c r="M3353" s="1" t="s">
        <v>100</v>
      </c>
    </row>
    <row r="3354" spans="1:15" x14ac:dyDescent="0.25">
      <c r="A3354" s="1" t="s">
        <v>4200</v>
      </c>
      <c r="B3354" s="2">
        <v>43861</v>
      </c>
      <c r="C3354" s="1" t="s">
        <v>4201</v>
      </c>
      <c r="E3354" s="3">
        <v>91.1</v>
      </c>
      <c r="F3354" s="4">
        <v>91.1</v>
      </c>
      <c r="G3354" s="1">
        <v>2020</v>
      </c>
      <c r="H3354" s="1">
        <v>1</v>
      </c>
      <c r="I3354" s="1" t="s">
        <v>30</v>
      </c>
      <c r="J3354" s="1" t="s">
        <v>3527</v>
      </c>
      <c r="K3354" s="1" t="s">
        <v>20</v>
      </c>
      <c r="L3354" s="1" t="s">
        <v>3528</v>
      </c>
      <c r="M3354" s="1" t="s">
        <v>37</v>
      </c>
      <c r="O3354">
        <v>5</v>
      </c>
    </row>
    <row r="3355" spans="1:15" x14ac:dyDescent="0.25">
      <c r="A3355" s="1" t="s">
        <v>2348</v>
      </c>
      <c r="B3355" s="2">
        <v>43861</v>
      </c>
      <c r="C3355" s="1" t="s">
        <v>7928</v>
      </c>
      <c r="D3355" s="3">
        <v>20</v>
      </c>
      <c r="E3355" s="3">
        <v>122.46</v>
      </c>
      <c r="F3355" s="4">
        <v>102.05</v>
      </c>
      <c r="G3355" s="1">
        <v>2020</v>
      </c>
      <c r="H3355" s="1">
        <v>1</v>
      </c>
      <c r="I3355" s="1" t="s">
        <v>111</v>
      </c>
      <c r="J3355" s="1" t="s">
        <v>98</v>
      </c>
      <c r="K3355" s="1" t="s">
        <v>20</v>
      </c>
      <c r="L3355" s="1" t="s">
        <v>112</v>
      </c>
      <c r="M3355" s="1" t="s">
        <v>100</v>
      </c>
    </row>
    <row r="3356" spans="1:15" x14ac:dyDescent="0.25">
      <c r="A3356" s="1" t="s">
        <v>2348</v>
      </c>
      <c r="B3356" s="2">
        <v>43861</v>
      </c>
      <c r="C3356" s="1" t="s">
        <v>7928</v>
      </c>
      <c r="E3356" s="3">
        <v>122.46</v>
      </c>
      <c r="F3356" s="4">
        <v>122.46</v>
      </c>
      <c r="G3356" s="1">
        <v>2020</v>
      </c>
      <c r="H3356" s="1">
        <v>1</v>
      </c>
      <c r="I3356" s="1" t="s">
        <v>111</v>
      </c>
      <c r="J3356" s="1" t="s">
        <v>98</v>
      </c>
      <c r="K3356" s="1" t="s">
        <v>20</v>
      </c>
      <c r="L3356" s="1" t="s">
        <v>112</v>
      </c>
      <c r="M3356" s="1" t="s">
        <v>100</v>
      </c>
    </row>
    <row r="3357" spans="1:15" x14ac:dyDescent="0.25">
      <c r="A3357" s="1" t="s">
        <v>4202</v>
      </c>
      <c r="B3357" s="2">
        <v>43861</v>
      </c>
      <c r="C3357" s="1" t="s">
        <v>4203</v>
      </c>
      <c r="E3357" s="3">
        <v>185.2</v>
      </c>
      <c r="F3357" s="4">
        <v>185.2</v>
      </c>
      <c r="G3357" s="1">
        <v>2020</v>
      </c>
      <c r="H3357" s="1">
        <v>1</v>
      </c>
      <c r="I3357" s="1" t="s">
        <v>91</v>
      </c>
      <c r="J3357" s="1" t="s">
        <v>207</v>
      </c>
      <c r="K3357" s="1" t="s">
        <v>20</v>
      </c>
      <c r="L3357" s="1" t="s">
        <v>93</v>
      </c>
      <c r="M3357" s="1" t="s">
        <v>208</v>
      </c>
    </row>
    <row r="3358" spans="1:15" x14ac:dyDescent="0.25">
      <c r="A3358" s="1" t="s">
        <v>4204</v>
      </c>
      <c r="B3358" s="2">
        <v>43861</v>
      </c>
      <c r="C3358" s="1" t="s">
        <v>4205</v>
      </c>
      <c r="E3358" s="3">
        <v>44.46</v>
      </c>
      <c r="F3358" s="4">
        <v>44.46</v>
      </c>
      <c r="G3358" s="1">
        <v>2020</v>
      </c>
      <c r="H3358" s="1">
        <v>1</v>
      </c>
      <c r="I3358" s="1" t="s">
        <v>18</v>
      </c>
      <c r="J3358" s="1" t="s">
        <v>19</v>
      </c>
      <c r="K3358" s="1" t="s">
        <v>20</v>
      </c>
      <c r="L3358" s="1" t="s">
        <v>21</v>
      </c>
      <c r="M3358" s="1" t="s">
        <v>22</v>
      </c>
    </row>
    <row r="3359" spans="1:15" x14ac:dyDescent="0.25">
      <c r="A3359" s="1" t="s">
        <v>78</v>
      </c>
      <c r="B3359" s="2">
        <v>43864</v>
      </c>
      <c r="C3359" s="1" t="s">
        <v>4206</v>
      </c>
      <c r="E3359" s="3">
        <v>410</v>
      </c>
      <c r="F3359" s="4">
        <v>410</v>
      </c>
      <c r="G3359" s="1">
        <v>2020</v>
      </c>
      <c r="H3359" s="1">
        <v>2</v>
      </c>
      <c r="I3359" s="1" t="s">
        <v>24</v>
      </c>
      <c r="J3359" s="1" t="s">
        <v>25</v>
      </c>
      <c r="K3359" s="1" t="s">
        <v>20</v>
      </c>
      <c r="L3359" s="1" t="s">
        <v>26</v>
      </c>
      <c r="M3359" s="1" t="s">
        <v>4184</v>
      </c>
    </row>
    <row r="3360" spans="1:15" x14ac:dyDescent="0.25">
      <c r="A3360" s="1" t="s">
        <v>122</v>
      </c>
      <c r="B3360" s="2">
        <v>43864</v>
      </c>
      <c r="C3360" s="1" t="s">
        <v>2224</v>
      </c>
      <c r="E3360" s="3">
        <v>410</v>
      </c>
      <c r="F3360" s="4">
        <v>410</v>
      </c>
      <c r="G3360" s="1">
        <v>2020</v>
      </c>
      <c r="H3360" s="1">
        <v>2</v>
      </c>
      <c r="I3360" s="1" t="s">
        <v>24</v>
      </c>
      <c r="J3360" s="1" t="s">
        <v>25</v>
      </c>
      <c r="K3360" s="1" t="s">
        <v>20</v>
      </c>
      <c r="L3360" s="1" t="s">
        <v>26</v>
      </c>
      <c r="M3360" s="1" t="s">
        <v>4184</v>
      </c>
    </row>
    <row r="3361" spans="1:15" x14ac:dyDescent="0.25">
      <c r="A3361" s="1" t="s">
        <v>78</v>
      </c>
      <c r="B3361" s="2">
        <v>43864</v>
      </c>
      <c r="C3361" s="1" t="s">
        <v>4207</v>
      </c>
      <c r="E3361" s="3">
        <v>-410</v>
      </c>
      <c r="F3361" s="4">
        <v>-410</v>
      </c>
      <c r="G3361" s="1">
        <v>2020</v>
      </c>
      <c r="H3361" s="1">
        <v>2</v>
      </c>
      <c r="I3361" s="1" t="s">
        <v>24</v>
      </c>
      <c r="J3361" s="1" t="s">
        <v>25</v>
      </c>
      <c r="K3361" s="1" t="s">
        <v>20</v>
      </c>
      <c r="L3361" s="1" t="s">
        <v>26</v>
      </c>
      <c r="M3361" s="1" t="s">
        <v>4184</v>
      </c>
    </row>
    <row r="3362" spans="1:15" x14ac:dyDescent="0.25">
      <c r="A3362" s="1" t="s">
        <v>2367</v>
      </c>
      <c r="B3362" s="2">
        <v>43866</v>
      </c>
      <c r="C3362" s="1" t="s">
        <v>4208</v>
      </c>
      <c r="E3362" s="3">
        <v>1080</v>
      </c>
      <c r="F3362" s="4">
        <v>1080</v>
      </c>
      <c r="G3362" s="1">
        <v>2020</v>
      </c>
      <c r="H3362" s="1">
        <v>2</v>
      </c>
      <c r="I3362" s="1" t="s">
        <v>138</v>
      </c>
      <c r="J3362" s="1" t="s">
        <v>35</v>
      </c>
      <c r="K3362" s="1" t="s">
        <v>20</v>
      </c>
      <c r="L3362" s="1" t="s">
        <v>139</v>
      </c>
      <c r="M3362" s="1" t="s">
        <v>37</v>
      </c>
      <c r="O3362">
        <f>F3362*5.3</f>
        <v>5724</v>
      </c>
    </row>
    <row r="3363" spans="1:15" x14ac:dyDescent="0.25">
      <c r="A3363" s="1" t="s">
        <v>2388</v>
      </c>
      <c r="B3363" s="2">
        <v>43866</v>
      </c>
      <c r="C3363" s="1" t="s">
        <v>4209</v>
      </c>
      <c r="E3363" s="3">
        <v>42.1</v>
      </c>
      <c r="F3363" s="4">
        <v>42.1</v>
      </c>
      <c r="G3363" s="1">
        <v>2020</v>
      </c>
      <c r="H3363" s="1">
        <v>2</v>
      </c>
      <c r="I3363" s="1" t="s">
        <v>86</v>
      </c>
      <c r="J3363" s="1" t="s">
        <v>35</v>
      </c>
      <c r="K3363" s="1" t="s">
        <v>20</v>
      </c>
      <c r="L3363" s="1" t="s">
        <v>87</v>
      </c>
      <c r="M3363" s="1" t="s">
        <v>37</v>
      </c>
      <c r="O3363">
        <f>F3363*50</f>
        <v>2105</v>
      </c>
    </row>
    <row r="3364" spans="1:15" x14ac:dyDescent="0.25">
      <c r="A3364" s="1" t="s">
        <v>4210</v>
      </c>
      <c r="B3364" s="2">
        <v>43866</v>
      </c>
      <c r="C3364" s="1" t="s">
        <v>4211</v>
      </c>
      <c r="D3364" s="3">
        <v>20</v>
      </c>
      <c r="E3364" s="3">
        <v>225.72</v>
      </c>
      <c r="F3364" s="4">
        <v>188.1</v>
      </c>
      <c r="G3364" s="1">
        <v>2020</v>
      </c>
      <c r="H3364" s="1">
        <v>2</v>
      </c>
      <c r="I3364" s="1" t="s">
        <v>34</v>
      </c>
      <c r="J3364" s="1" t="s">
        <v>35</v>
      </c>
      <c r="K3364" s="1" t="s">
        <v>20</v>
      </c>
      <c r="L3364" s="1" t="s">
        <v>36</v>
      </c>
      <c r="M3364" s="1" t="s">
        <v>37</v>
      </c>
    </row>
    <row r="3365" spans="1:15" x14ac:dyDescent="0.25">
      <c r="A3365" s="1" t="s">
        <v>2377</v>
      </c>
      <c r="B3365" s="2">
        <v>43866</v>
      </c>
      <c r="C3365" s="1" t="s">
        <v>85</v>
      </c>
      <c r="E3365" s="3">
        <v>327.83</v>
      </c>
      <c r="F3365" s="4">
        <v>327.83</v>
      </c>
      <c r="G3365" s="1">
        <v>2020</v>
      </c>
      <c r="H3365" s="1">
        <v>2</v>
      </c>
      <c r="I3365" s="1" t="s">
        <v>86</v>
      </c>
      <c r="J3365" s="1" t="s">
        <v>41</v>
      </c>
      <c r="K3365" s="1" t="s">
        <v>20</v>
      </c>
      <c r="L3365" s="1" t="s">
        <v>87</v>
      </c>
      <c r="M3365" s="1" t="s">
        <v>43</v>
      </c>
      <c r="O3365">
        <f t="shared" ref="O3365:O3371" si="52">F3365/1.26</f>
        <v>260.18253968253964</v>
      </c>
    </row>
    <row r="3366" spans="1:15" x14ac:dyDescent="0.25">
      <c r="A3366" s="1" t="s">
        <v>2377</v>
      </c>
      <c r="B3366" s="2">
        <v>43866</v>
      </c>
      <c r="C3366" s="1" t="s">
        <v>85</v>
      </c>
      <c r="E3366" s="3">
        <v>97</v>
      </c>
      <c r="F3366" s="4">
        <v>97</v>
      </c>
      <c r="G3366" s="1">
        <v>2020</v>
      </c>
      <c r="H3366" s="1">
        <v>2</v>
      </c>
      <c r="I3366" s="1" t="s">
        <v>86</v>
      </c>
      <c r="J3366" s="1" t="s">
        <v>41</v>
      </c>
      <c r="K3366" s="1" t="s">
        <v>20</v>
      </c>
      <c r="L3366" s="1" t="s">
        <v>87</v>
      </c>
      <c r="M3366" s="1" t="s">
        <v>43</v>
      </c>
      <c r="O3366">
        <f t="shared" si="52"/>
        <v>76.984126984126988</v>
      </c>
    </row>
    <row r="3367" spans="1:15" x14ac:dyDescent="0.25">
      <c r="A3367" s="1" t="s">
        <v>2377</v>
      </c>
      <c r="B3367" s="2">
        <v>43866</v>
      </c>
      <c r="C3367" s="1" t="s">
        <v>85</v>
      </c>
      <c r="E3367" s="3">
        <v>91.1</v>
      </c>
      <c r="F3367" s="4">
        <v>91.1</v>
      </c>
      <c r="G3367" s="1">
        <v>2020</v>
      </c>
      <c r="H3367" s="1">
        <v>2</v>
      </c>
      <c r="I3367" s="1" t="s">
        <v>18</v>
      </c>
      <c r="J3367" s="1" t="s">
        <v>41</v>
      </c>
      <c r="K3367" s="1" t="s">
        <v>20</v>
      </c>
      <c r="L3367" s="1" t="s">
        <v>21</v>
      </c>
      <c r="M3367" s="1" t="s">
        <v>43</v>
      </c>
      <c r="O3367">
        <f t="shared" si="52"/>
        <v>72.30158730158729</v>
      </c>
    </row>
    <row r="3368" spans="1:15" x14ac:dyDescent="0.25">
      <c r="A3368" s="1" t="s">
        <v>2377</v>
      </c>
      <c r="B3368" s="2">
        <v>43866</v>
      </c>
      <c r="C3368" s="1" t="s">
        <v>85</v>
      </c>
      <c r="E3368" s="3">
        <v>74.010000000000005</v>
      </c>
      <c r="F3368" s="4">
        <v>74.010000000000005</v>
      </c>
      <c r="G3368" s="1">
        <v>2020</v>
      </c>
      <c r="H3368" s="1">
        <v>2</v>
      </c>
      <c r="I3368" s="1" t="s">
        <v>86</v>
      </c>
      <c r="J3368" s="1" t="s">
        <v>41</v>
      </c>
      <c r="K3368" s="1" t="s">
        <v>20</v>
      </c>
      <c r="L3368" s="1" t="s">
        <v>87</v>
      </c>
      <c r="M3368" s="1" t="s">
        <v>43</v>
      </c>
      <c r="O3368">
        <f t="shared" si="52"/>
        <v>58.738095238095241</v>
      </c>
    </row>
    <row r="3369" spans="1:15" x14ac:dyDescent="0.25">
      <c r="A3369" s="1" t="s">
        <v>2377</v>
      </c>
      <c r="B3369" s="2">
        <v>43866</v>
      </c>
      <c r="C3369" s="1" t="s">
        <v>85</v>
      </c>
      <c r="D3369" s="3">
        <v>20</v>
      </c>
      <c r="E3369" s="3">
        <v>85.7</v>
      </c>
      <c r="F3369" s="4">
        <v>71.42</v>
      </c>
      <c r="G3369" s="1">
        <v>2020</v>
      </c>
      <c r="H3369" s="1">
        <v>2</v>
      </c>
      <c r="I3369" s="1" t="s">
        <v>34</v>
      </c>
      <c r="J3369" s="1" t="s">
        <v>41</v>
      </c>
      <c r="K3369" s="1" t="s">
        <v>20</v>
      </c>
      <c r="L3369" s="1" t="s">
        <v>36</v>
      </c>
      <c r="M3369" s="1" t="s">
        <v>43</v>
      </c>
      <c r="O3369">
        <f t="shared" si="52"/>
        <v>56.682539682539684</v>
      </c>
    </row>
    <row r="3370" spans="1:15" x14ac:dyDescent="0.25">
      <c r="A3370" s="1" t="s">
        <v>2377</v>
      </c>
      <c r="B3370" s="2">
        <v>43866</v>
      </c>
      <c r="C3370" s="1" t="s">
        <v>85</v>
      </c>
      <c r="E3370" s="3">
        <v>69.63</v>
      </c>
      <c r="F3370" s="4">
        <v>69.63</v>
      </c>
      <c r="G3370" s="1">
        <v>2020</v>
      </c>
      <c r="H3370" s="1">
        <v>2</v>
      </c>
      <c r="I3370" s="1" t="s">
        <v>86</v>
      </c>
      <c r="J3370" s="1" t="s">
        <v>41</v>
      </c>
      <c r="K3370" s="1" t="s">
        <v>20</v>
      </c>
      <c r="L3370" s="1" t="s">
        <v>87</v>
      </c>
      <c r="M3370" s="1" t="s">
        <v>43</v>
      </c>
      <c r="O3370">
        <f t="shared" si="52"/>
        <v>55.261904761904759</v>
      </c>
    </row>
    <row r="3371" spans="1:15" x14ac:dyDescent="0.25">
      <c r="A3371" s="1" t="s">
        <v>2377</v>
      </c>
      <c r="B3371" s="2">
        <v>43866</v>
      </c>
      <c r="C3371" s="1" t="s">
        <v>85</v>
      </c>
      <c r="E3371" s="3">
        <v>69.2</v>
      </c>
      <c r="F3371" s="4">
        <v>69.2</v>
      </c>
      <c r="G3371" s="1">
        <v>2020</v>
      </c>
      <c r="H3371" s="1">
        <v>2</v>
      </c>
      <c r="I3371" s="1" t="s">
        <v>86</v>
      </c>
      <c r="J3371" s="1" t="s">
        <v>41</v>
      </c>
      <c r="K3371" s="1" t="s">
        <v>20</v>
      </c>
      <c r="L3371" s="1" t="s">
        <v>87</v>
      </c>
      <c r="M3371" s="1" t="s">
        <v>43</v>
      </c>
      <c r="O3371">
        <f t="shared" si="52"/>
        <v>54.920634920634924</v>
      </c>
    </row>
    <row r="3372" spans="1:15" x14ac:dyDescent="0.25">
      <c r="A3372" s="1" t="s">
        <v>132</v>
      </c>
      <c r="B3372" s="2">
        <v>43866</v>
      </c>
      <c r="C3372" s="1" t="s">
        <v>4212</v>
      </c>
      <c r="D3372" s="3">
        <v>20</v>
      </c>
      <c r="E3372" s="3">
        <v>1205.98</v>
      </c>
      <c r="F3372" s="4">
        <v>1004.98</v>
      </c>
      <c r="G3372" s="1">
        <v>2020</v>
      </c>
      <c r="H3372" s="1">
        <v>2</v>
      </c>
      <c r="I3372" s="1" t="s">
        <v>34</v>
      </c>
      <c r="J3372" s="1" t="s">
        <v>237</v>
      </c>
      <c r="K3372" s="1" t="s">
        <v>20</v>
      </c>
      <c r="L3372" s="1" t="s">
        <v>36</v>
      </c>
      <c r="M3372" s="1" t="s">
        <v>4213</v>
      </c>
      <c r="O3372" s="1">
        <f>F3372*23</f>
        <v>23114.54</v>
      </c>
    </row>
    <row r="3373" spans="1:15" x14ac:dyDescent="0.25">
      <c r="A3373" s="1" t="s">
        <v>128</v>
      </c>
      <c r="B3373" s="2">
        <v>43866</v>
      </c>
      <c r="C3373" s="1" t="s">
        <v>4214</v>
      </c>
      <c r="D3373" s="3">
        <v>20</v>
      </c>
      <c r="E3373" s="3">
        <v>290</v>
      </c>
      <c r="F3373" s="4">
        <v>241.67</v>
      </c>
      <c r="G3373" s="1">
        <v>2020</v>
      </c>
      <c r="H3373" s="1">
        <v>2</v>
      </c>
      <c r="I3373" s="1" t="s">
        <v>56</v>
      </c>
      <c r="J3373" s="1" t="s">
        <v>35</v>
      </c>
      <c r="K3373" s="1" t="s">
        <v>20</v>
      </c>
      <c r="L3373" s="1" t="s">
        <v>57</v>
      </c>
      <c r="M3373" s="1" t="s">
        <v>37</v>
      </c>
    </row>
    <row r="3374" spans="1:15" x14ac:dyDescent="0.25">
      <c r="A3374" s="1" t="s">
        <v>142</v>
      </c>
      <c r="B3374" s="2">
        <v>43866</v>
      </c>
      <c r="C3374" s="1" t="s">
        <v>4215</v>
      </c>
      <c r="E3374" s="3">
        <v>198.1</v>
      </c>
      <c r="F3374" s="4">
        <v>198.1</v>
      </c>
      <c r="G3374" s="1">
        <v>2020</v>
      </c>
      <c r="H3374" s="1">
        <v>2</v>
      </c>
      <c r="I3374" s="1" t="s">
        <v>86</v>
      </c>
      <c r="J3374" s="1" t="s">
        <v>35</v>
      </c>
      <c r="K3374" s="1" t="s">
        <v>20</v>
      </c>
      <c r="L3374" s="1" t="s">
        <v>87</v>
      </c>
      <c r="M3374" s="1" t="s">
        <v>37</v>
      </c>
    </row>
    <row r="3375" spans="1:15" x14ac:dyDescent="0.25">
      <c r="A3375" s="1" t="s">
        <v>130</v>
      </c>
      <c r="B3375" s="2">
        <v>43866</v>
      </c>
      <c r="C3375" s="1" t="s">
        <v>7940</v>
      </c>
      <c r="E3375" s="3">
        <v>21.95</v>
      </c>
      <c r="F3375" s="4">
        <v>21.95</v>
      </c>
      <c r="G3375" s="1">
        <v>2020</v>
      </c>
      <c r="H3375" s="1">
        <v>2</v>
      </c>
      <c r="I3375" s="1" t="s">
        <v>30</v>
      </c>
      <c r="J3375" s="1" t="s">
        <v>25</v>
      </c>
      <c r="K3375" s="1" t="s">
        <v>20</v>
      </c>
      <c r="L3375" s="1" t="s">
        <v>31</v>
      </c>
      <c r="M3375" s="1" t="s">
        <v>4184</v>
      </c>
    </row>
    <row r="3376" spans="1:15" x14ac:dyDescent="0.25">
      <c r="A3376" s="1" t="s">
        <v>4216</v>
      </c>
      <c r="B3376" s="2">
        <v>43866</v>
      </c>
      <c r="C3376" s="1" t="s">
        <v>4217</v>
      </c>
      <c r="D3376" s="3">
        <v>20</v>
      </c>
      <c r="E3376" s="3">
        <v>3920.21</v>
      </c>
      <c r="F3376" s="4">
        <v>3266.84</v>
      </c>
      <c r="G3376" s="1">
        <v>2020</v>
      </c>
      <c r="H3376" s="1">
        <v>2</v>
      </c>
      <c r="I3376" s="1" t="s">
        <v>56</v>
      </c>
      <c r="J3376" s="1" t="s">
        <v>177</v>
      </c>
      <c r="K3376" s="1" t="s">
        <v>20</v>
      </c>
      <c r="L3376" s="1" t="s">
        <v>57</v>
      </c>
      <c r="M3376" s="1" t="s">
        <v>178</v>
      </c>
      <c r="O3376">
        <f>F3376*2.94</f>
        <v>9604.5095999999994</v>
      </c>
    </row>
    <row r="3377" spans="1:15" x14ac:dyDescent="0.25">
      <c r="A3377" s="1" t="s">
        <v>4218</v>
      </c>
      <c r="B3377" s="2">
        <v>43866</v>
      </c>
      <c r="C3377" s="1" t="s">
        <v>4219</v>
      </c>
      <c r="E3377" s="3">
        <v>505.61</v>
      </c>
      <c r="F3377" s="4">
        <v>505.61</v>
      </c>
      <c r="G3377" s="1">
        <v>2020</v>
      </c>
      <c r="H3377" s="1">
        <v>2</v>
      </c>
      <c r="I3377" s="1" t="s">
        <v>18</v>
      </c>
      <c r="J3377" s="1" t="s">
        <v>119</v>
      </c>
      <c r="K3377" s="1" t="s">
        <v>20</v>
      </c>
      <c r="L3377" s="1" t="s">
        <v>21</v>
      </c>
      <c r="M3377" s="1" t="s">
        <v>120</v>
      </c>
    </row>
    <row r="3378" spans="1:15" x14ac:dyDescent="0.25">
      <c r="A3378" s="1" t="s">
        <v>4218</v>
      </c>
      <c r="B3378" s="2">
        <v>43866</v>
      </c>
      <c r="C3378" s="1" t="s">
        <v>4219</v>
      </c>
      <c r="D3378" s="3">
        <v>20</v>
      </c>
      <c r="E3378" s="3">
        <v>1072.45</v>
      </c>
      <c r="F3378" s="4">
        <v>893.71</v>
      </c>
      <c r="G3378" s="1">
        <v>2020</v>
      </c>
      <c r="H3378" s="1">
        <v>2</v>
      </c>
      <c r="I3378" s="1" t="s">
        <v>18</v>
      </c>
      <c r="J3378" s="1" t="s">
        <v>119</v>
      </c>
      <c r="K3378" s="1" t="s">
        <v>20</v>
      </c>
      <c r="L3378" s="1" t="s">
        <v>21</v>
      </c>
      <c r="M3378" s="1" t="s">
        <v>120</v>
      </c>
    </row>
    <row r="3379" spans="1:15" x14ac:dyDescent="0.25">
      <c r="A3379" s="1" t="s">
        <v>4220</v>
      </c>
      <c r="B3379" s="2">
        <v>43866</v>
      </c>
      <c r="C3379" s="1" t="s">
        <v>4219</v>
      </c>
      <c r="E3379" s="3">
        <v>1369.7</v>
      </c>
      <c r="F3379" s="4">
        <v>1369.7</v>
      </c>
      <c r="G3379" s="1">
        <v>2020</v>
      </c>
      <c r="H3379" s="1">
        <v>2</v>
      </c>
      <c r="I3379" s="1" t="s">
        <v>18</v>
      </c>
      <c r="J3379" s="1" t="s">
        <v>119</v>
      </c>
      <c r="K3379" s="1" t="s">
        <v>20</v>
      </c>
      <c r="L3379" s="1" t="s">
        <v>21</v>
      </c>
      <c r="M3379" s="1" t="s">
        <v>120</v>
      </c>
    </row>
    <row r="3380" spans="1:15" x14ac:dyDescent="0.25">
      <c r="A3380" s="1" t="s">
        <v>2386</v>
      </c>
      <c r="B3380" s="2">
        <v>43866</v>
      </c>
      <c r="C3380" s="1" t="s">
        <v>4221</v>
      </c>
      <c r="D3380" s="3">
        <v>20</v>
      </c>
      <c r="E3380" s="3">
        <v>191.53</v>
      </c>
      <c r="F3380" s="4">
        <v>159.61000000000001</v>
      </c>
      <c r="G3380" s="1">
        <v>2020</v>
      </c>
      <c r="H3380" s="1">
        <v>2</v>
      </c>
      <c r="I3380" s="1" t="s">
        <v>34</v>
      </c>
      <c r="J3380" s="1" t="s">
        <v>35</v>
      </c>
      <c r="K3380" s="1" t="s">
        <v>20</v>
      </c>
      <c r="L3380" s="1" t="s">
        <v>36</v>
      </c>
      <c r="M3380" s="1" t="s">
        <v>37</v>
      </c>
    </row>
    <row r="3381" spans="1:15" x14ac:dyDescent="0.25">
      <c r="A3381" s="1" t="s">
        <v>2365</v>
      </c>
      <c r="B3381" s="2">
        <v>43866</v>
      </c>
      <c r="C3381" s="1" t="s">
        <v>4222</v>
      </c>
      <c r="E3381" s="3">
        <v>305.60000000000002</v>
      </c>
      <c r="F3381" s="4">
        <v>305.60000000000002</v>
      </c>
      <c r="G3381" s="1">
        <v>2020</v>
      </c>
      <c r="H3381" s="1">
        <v>2</v>
      </c>
      <c r="I3381" s="1" t="s">
        <v>86</v>
      </c>
      <c r="J3381" s="1" t="s">
        <v>35</v>
      </c>
      <c r="K3381" s="1" t="s">
        <v>20</v>
      </c>
      <c r="L3381" s="1" t="s">
        <v>87</v>
      </c>
      <c r="M3381" s="1" t="s">
        <v>37</v>
      </c>
    </row>
    <row r="3382" spans="1:15" x14ac:dyDescent="0.25">
      <c r="A3382" s="1" t="s">
        <v>4223</v>
      </c>
      <c r="B3382" s="2">
        <v>43866</v>
      </c>
      <c r="C3382" s="1" t="s">
        <v>4224</v>
      </c>
      <c r="E3382" s="3">
        <v>187.34</v>
      </c>
      <c r="F3382" s="4">
        <v>187.34</v>
      </c>
      <c r="G3382" s="1">
        <v>2020</v>
      </c>
      <c r="H3382" s="1">
        <v>2</v>
      </c>
      <c r="I3382" s="1" t="s">
        <v>1734</v>
      </c>
      <c r="J3382" s="1" t="s">
        <v>35</v>
      </c>
      <c r="K3382" s="1" t="s">
        <v>20</v>
      </c>
      <c r="L3382" s="1" t="s">
        <v>1735</v>
      </c>
      <c r="M3382" s="1" t="s">
        <v>37</v>
      </c>
      <c r="O3382">
        <f>F3382*5.3</f>
        <v>992.90199999999993</v>
      </c>
    </row>
    <row r="3383" spans="1:15" x14ac:dyDescent="0.25">
      <c r="A3383" s="1" t="s">
        <v>2386</v>
      </c>
      <c r="B3383" s="2">
        <v>43866</v>
      </c>
      <c r="C3383" s="1" t="s">
        <v>4225</v>
      </c>
      <c r="E3383" s="3">
        <v>79.650000000000006</v>
      </c>
      <c r="F3383" s="4">
        <v>79.650000000000006</v>
      </c>
      <c r="G3383" s="1">
        <v>2020</v>
      </c>
      <c r="H3383" s="1">
        <v>2</v>
      </c>
      <c r="I3383" s="1" t="s">
        <v>138</v>
      </c>
      <c r="J3383" s="1" t="s">
        <v>35</v>
      </c>
      <c r="K3383" s="1" t="s">
        <v>20</v>
      </c>
      <c r="L3383" s="1" t="s">
        <v>139</v>
      </c>
      <c r="M3383" s="1" t="s">
        <v>37</v>
      </c>
    </row>
    <row r="3384" spans="1:15" x14ac:dyDescent="0.25">
      <c r="A3384" s="1" t="s">
        <v>4226</v>
      </c>
      <c r="B3384" s="2">
        <v>43866</v>
      </c>
      <c r="C3384" s="1" t="s">
        <v>1168</v>
      </c>
      <c r="E3384" s="3">
        <v>102.53</v>
      </c>
      <c r="F3384" s="4">
        <v>102.53</v>
      </c>
      <c r="G3384" s="1">
        <v>2020</v>
      </c>
      <c r="H3384" s="1">
        <v>2</v>
      </c>
      <c r="I3384" s="1" t="s">
        <v>97</v>
      </c>
      <c r="J3384" s="1" t="s">
        <v>98</v>
      </c>
      <c r="K3384" s="1" t="s">
        <v>20</v>
      </c>
      <c r="L3384" s="1" t="s">
        <v>99</v>
      </c>
      <c r="M3384" s="1" t="s">
        <v>100</v>
      </c>
      <c r="O3384">
        <f>F3384*78</f>
        <v>7997.34</v>
      </c>
    </row>
    <row r="3385" spans="1:15" x14ac:dyDescent="0.25">
      <c r="A3385" s="1" t="s">
        <v>4227</v>
      </c>
      <c r="B3385" s="2">
        <v>43866</v>
      </c>
      <c r="C3385" s="1" t="s">
        <v>7941</v>
      </c>
      <c r="E3385" s="3">
        <v>438.34</v>
      </c>
      <c r="F3385" s="4">
        <v>438.34</v>
      </c>
      <c r="G3385" s="1">
        <v>2020</v>
      </c>
      <c r="H3385" s="1">
        <v>2</v>
      </c>
      <c r="I3385" s="1" t="s">
        <v>1734</v>
      </c>
      <c r="J3385" s="1" t="s">
        <v>35</v>
      </c>
      <c r="K3385" s="1" t="s">
        <v>20</v>
      </c>
      <c r="L3385" s="1" t="s">
        <v>1735</v>
      </c>
      <c r="M3385" s="1" t="s">
        <v>37</v>
      </c>
    </row>
    <row r="3386" spans="1:15" x14ac:dyDescent="0.25">
      <c r="A3386" s="1" t="s">
        <v>2377</v>
      </c>
      <c r="B3386" s="2">
        <v>43866</v>
      </c>
      <c r="C3386" s="1" t="s">
        <v>59</v>
      </c>
      <c r="E3386" s="3">
        <v>62.88</v>
      </c>
      <c r="F3386" s="4">
        <v>62.88</v>
      </c>
      <c r="G3386" s="1">
        <v>2020</v>
      </c>
      <c r="H3386" s="1">
        <v>2</v>
      </c>
      <c r="I3386" s="1" t="s">
        <v>86</v>
      </c>
      <c r="J3386" s="1" t="s">
        <v>41</v>
      </c>
      <c r="K3386" s="1" t="s">
        <v>20</v>
      </c>
      <c r="L3386" s="1" t="s">
        <v>87</v>
      </c>
      <c r="M3386" s="1" t="s">
        <v>43</v>
      </c>
    </row>
    <row r="3387" spans="1:15" x14ac:dyDescent="0.25">
      <c r="A3387" s="1" t="s">
        <v>4228</v>
      </c>
      <c r="B3387" s="2">
        <v>43871</v>
      </c>
      <c r="C3387" s="1" t="s">
        <v>7942</v>
      </c>
      <c r="E3387" s="3">
        <v>8.98</v>
      </c>
      <c r="F3387" s="4">
        <v>8.98</v>
      </c>
      <c r="G3387" s="1">
        <v>2020</v>
      </c>
      <c r="H3387" s="1">
        <v>2</v>
      </c>
      <c r="I3387" s="1" t="s">
        <v>24</v>
      </c>
      <c r="J3387" s="1" t="s">
        <v>25</v>
      </c>
      <c r="K3387" s="1" t="s">
        <v>20</v>
      </c>
      <c r="L3387" s="1" t="s">
        <v>26</v>
      </c>
      <c r="M3387" s="1" t="s">
        <v>4184</v>
      </c>
    </row>
    <row r="3388" spans="1:15" x14ac:dyDescent="0.25">
      <c r="A3388" s="1" t="s">
        <v>179</v>
      </c>
      <c r="B3388" s="2">
        <v>43871</v>
      </c>
      <c r="C3388" s="1" t="s">
        <v>4229</v>
      </c>
      <c r="E3388" s="3">
        <v>128.84</v>
      </c>
      <c r="F3388" s="4">
        <v>128.84</v>
      </c>
      <c r="G3388" s="1">
        <v>2020</v>
      </c>
      <c r="H3388" s="1">
        <v>2</v>
      </c>
      <c r="I3388" s="1" t="s">
        <v>138</v>
      </c>
      <c r="J3388" s="1" t="s">
        <v>35</v>
      </c>
      <c r="K3388" s="1" t="s">
        <v>20</v>
      </c>
      <c r="L3388" s="1" t="s">
        <v>139</v>
      </c>
      <c r="M3388" s="1" t="s">
        <v>37</v>
      </c>
      <c r="O3388">
        <f>F3388*2405</f>
        <v>309860.2</v>
      </c>
    </row>
    <row r="3389" spans="1:15" x14ac:dyDescent="0.25">
      <c r="A3389" s="1" t="s">
        <v>187</v>
      </c>
      <c r="B3389" s="2">
        <v>43871</v>
      </c>
      <c r="C3389" s="1" t="s">
        <v>1311</v>
      </c>
      <c r="E3389" s="3">
        <v>281</v>
      </c>
      <c r="F3389" s="4">
        <v>281</v>
      </c>
      <c r="G3389" s="1">
        <v>2020</v>
      </c>
      <c r="H3389" s="1">
        <v>2</v>
      </c>
      <c r="I3389" s="1" t="s">
        <v>24</v>
      </c>
      <c r="J3389" s="1" t="s">
        <v>25</v>
      </c>
      <c r="K3389" s="1" t="s">
        <v>20</v>
      </c>
      <c r="L3389" s="1" t="s">
        <v>26</v>
      </c>
      <c r="M3389" s="1" t="s">
        <v>4184</v>
      </c>
      <c r="O3389">
        <f>F3389*400</f>
        <v>112400</v>
      </c>
    </row>
    <row r="3390" spans="1:15" x14ac:dyDescent="0.25">
      <c r="A3390" s="1" t="s">
        <v>4230</v>
      </c>
      <c r="B3390" s="2">
        <v>43871</v>
      </c>
      <c r="C3390" s="1" t="s">
        <v>4231</v>
      </c>
      <c r="D3390" s="3">
        <v>20</v>
      </c>
      <c r="E3390" s="3">
        <v>507.84</v>
      </c>
      <c r="F3390" s="4">
        <v>423.2</v>
      </c>
      <c r="G3390" s="1">
        <v>2020</v>
      </c>
      <c r="H3390" s="1">
        <v>2</v>
      </c>
      <c r="I3390" s="1" t="s">
        <v>111</v>
      </c>
      <c r="J3390" s="1" t="s">
        <v>35</v>
      </c>
      <c r="K3390" s="1" t="s">
        <v>20</v>
      </c>
      <c r="L3390" s="1" t="s">
        <v>112</v>
      </c>
      <c r="M3390" s="1" t="s">
        <v>37</v>
      </c>
    </row>
    <row r="3391" spans="1:15" x14ac:dyDescent="0.25">
      <c r="A3391" s="1" t="s">
        <v>4232</v>
      </c>
      <c r="B3391" s="2">
        <v>43871</v>
      </c>
      <c r="C3391" s="1" t="s">
        <v>4233</v>
      </c>
      <c r="D3391" s="3">
        <v>20</v>
      </c>
      <c r="E3391" s="3">
        <v>3112.2</v>
      </c>
      <c r="F3391" s="4">
        <v>2593.5</v>
      </c>
      <c r="G3391" s="1">
        <v>2020</v>
      </c>
      <c r="H3391" s="1">
        <v>2</v>
      </c>
      <c r="I3391" s="1" t="s">
        <v>56</v>
      </c>
      <c r="J3391" s="1" t="s">
        <v>177</v>
      </c>
      <c r="K3391" s="1" t="s">
        <v>20</v>
      </c>
      <c r="L3391" s="1" t="s">
        <v>57</v>
      </c>
      <c r="M3391" s="1" t="s">
        <v>178</v>
      </c>
      <c r="O3391">
        <v>1050000</v>
      </c>
    </row>
    <row r="3392" spans="1:15" x14ac:dyDescent="0.25">
      <c r="A3392" s="1" t="s">
        <v>4234</v>
      </c>
      <c r="B3392" s="2">
        <v>43871</v>
      </c>
      <c r="C3392" s="1" t="s">
        <v>4235</v>
      </c>
      <c r="D3392" s="3">
        <v>20</v>
      </c>
      <c r="E3392" s="3">
        <v>6833.4</v>
      </c>
      <c r="F3392" s="4">
        <v>5694.5</v>
      </c>
      <c r="G3392" s="1">
        <v>2020</v>
      </c>
      <c r="H3392" s="1">
        <v>2</v>
      </c>
      <c r="I3392" s="1" t="s">
        <v>70</v>
      </c>
      <c r="J3392" s="1" t="s">
        <v>35</v>
      </c>
      <c r="K3392" s="1" t="s">
        <v>20</v>
      </c>
      <c r="L3392" s="1" t="s">
        <v>71</v>
      </c>
      <c r="M3392" s="1" t="s">
        <v>37</v>
      </c>
      <c r="O3392">
        <f>F3392*191</f>
        <v>1087649.5</v>
      </c>
    </row>
    <row r="3393" spans="1:15" x14ac:dyDescent="0.25">
      <c r="A3393" s="1" t="s">
        <v>4236</v>
      </c>
      <c r="B3393" s="2">
        <v>43871</v>
      </c>
      <c r="C3393" s="1" t="s">
        <v>29</v>
      </c>
      <c r="E3393" s="3">
        <v>82.27</v>
      </c>
      <c r="F3393" s="4">
        <v>82.27</v>
      </c>
      <c r="G3393" s="1">
        <v>2020</v>
      </c>
      <c r="H3393" s="1">
        <v>2</v>
      </c>
      <c r="I3393" s="1" t="s">
        <v>30</v>
      </c>
      <c r="J3393" s="1" t="s">
        <v>25</v>
      </c>
      <c r="K3393" s="1" t="s">
        <v>20</v>
      </c>
      <c r="L3393" s="1" t="s">
        <v>31</v>
      </c>
      <c r="M3393" s="1" t="s">
        <v>4184</v>
      </c>
    </row>
    <row r="3394" spans="1:15" x14ac:dyDescent="0.25">
      <c r="A3394" s="1" t="s">
        <v>4237</v>
      </c>
      <c r="B3394" s="2">
        <v>43871</v>
      </c>
      <c r="C3394" s="1" t="s">
        <v>4238</v>
      </c>
      <c r="E3394" s="3">
        <v>13.17</v>
      </c>
      <c r="F3394" s="4">
        <v>13.17</v>
      </c>
      <c r="G3394" s="1">
        <v>2020</v>
      </c>
      <c r="H3394" s="1">
        <v>2</v>
      </c>
      <c r="I3394" s="1" t="s">
        <v>30</v>
      </c>
      <c r="J3394" s="1" t="s">
        <v>25</v>
      </c>
      <c r="K3394" s="1" t="s">
        <v>20</v>
      </c>
      <c r="L3394" s="1" t="s">
        <v>31</v>
      </c>
      <c r="M3394" s="1" t="s">
        <v>4184</v>
      </c>
    </row>
    <row r="3395" spans="1:15" x14ac:dyDescent="0.25">
      <c r="A3395" s="1" t="s">
        <v>165</v>
      </c>
      <c r="B3395" s="2">
        <v>43871</v>
      </c>
      <c r="C3395" s="1" t="s">
        <v>149</v>
      </c>
      <c r="E3395" s="3">
        <v>81.239999999999995</v>
      </c>
      <c r="F3395" s="4">
        <v>81.239999999999995</v>
      </c>
      <c r="G3395" s="1">
        <v>2020</v>
      </c>
      <c r="H3395" s="1">
        <v>2</v>
      </c>
      <c r="I3395" s="1" t="s">
        <v>150</v>
      </c>
      <c r="J3395" s="1" t="s">
        <v>51</v>
      </c>
      <c r="K3395" s="1" t="s">
        <v>20</v>
      </c>
      <c r="L3395" s="1" t="s">
        <v>151</v>
      </c>
      <c r="M3395" s="1" t="s">
        <v>53</v>
      </c>
      <c r="O3395">
        <f>F3395*5.7</f>
        <v>463.06799999999998</v>
      </c>
    </row>
    <row r="3396" spans="1:15" x14ac:dyDescent="0.25">
      <c r="A3396" s="1" t="s">
        <v>4239</v>
      </c>
      <c r="B3396" s="2">
        <v>43871</v>
      </c>
      <c r="C3396" s="1" t="s">
        <v>4240</v>
      </c>
      <c r="D3396" s="3">
        <v>20</v>
      </c>
      <c r="E3396" s="3">
        <v>3.5</v>
      </c>
      <c r="F3396" s="4">
        <v>2.92</v>
      </c>
      <c r="G3396" s="1">
        <v>2020</v>
      </c>
      <c r="H3396" s="1">
        <v>2</v>
      </c>
      <c r="I3396" s="1" t="s">
        <v>70</v>
      </c>
      <c r="J3396" s="1" t="s">
        <v>35</v>
      </c>
      <c r="K3396" s="1" t="s">
        <v>20</v>
      </c>
      <c r="L3396" s="1" t="s">
        <v>71</v>
      </c>
      <c r="M3396" s="1" t="s">
        <v>37</v>
      </c>
    </row>
    <row r="3397" spans="1:15" x14ac:dyDescent="0.25">
      <c r="A3397" s="1" t="s">
        <v>2400</v>
      </c>
      <c r="B3397" s="2">
        <v>43871</v>
      </c>
      <c r="C3397" s="1" t="s">
        <v>4241</v>
      </c>
      <c r="E3397" s="3">
        <v>261.36</v>
      </c>
      <c r="F3397" s="4">
        <v>261.36</v>
      </c>
      <c r="G3397" s="1">
        <v>2020</v>
      </c>
      <c r="H3397" s="1">
        <v>2</v>
      </c>
      <c r="I3397" s="1" t="s">
        <v>86</v>
      </c>
      <c r="J3397" s="1" t="s">
        <v>98</v>
      </c>
      <c r="K3397" s="1" t="s">
        <v>20</v>
      </c>
      <c r="L3397" s="1" t="s">
        <v>87</v>
      </c>
      <c r="M3397" s="1" t="s">
        <v>100</v>
      </c>
    </row>
    <row r="3398" spans="1:15" x14ac:dyDescent="0.25">
      <c r="A3398" s="1" t="s">
        <v>4242</v>
      </c>
      <c r="B3398" s="2">
        <v>43871</v>
      </c>
      <c r="C3398" s="1" t="s">
        <v>4243</v>
      </c>
      <c r="E3398" s="3">
        <v>72.790000000000006</v>
      </c>
      <c r="F3398" s="4">
        <v>72.790000000000006</v>
      </c>
      <c r="G3398" s="1">
        <v>2020</v>
      </c>
      <c r="H3398" s="1">
        <v>2</v>
      </c>
      <c r="I3398" s="1" t="s">
        <v>225</v>
      </c>
      <c r="J3398" s="1" t="s">
        <v>226</v>
      </c>
      <c r="K3398" s="1" t="s">
        <v>20</v>
      </c>
      <c r="L3398" s="1" t="s">
        <v>227</v>
      </c>
      <c r="M3398" s="1" t="s">
        <v>53</v>
      </c>
      <c r="O3398">
        <f>F3398*176</f>
        <v>12811.04</v>
      </c>
    </row>
    <row r="3399" spans="1:15" x14ac:dyDescent="0.25">
      <c r="A3399" s="1" t="s">
        <v>179</v>
      </c>
      <c r="B3399" s="2">
        <v>43871</v>
      </c>
      <c r="C3399" s="1" t="s">
        <v>4244</v>
      </c>
      <c r="D3399" s="3">
        <v>20</v>
      </c>
      <c r="E3399" s="3">
        <v>144.65</v>
      </c>
      <c r="F3399" s="4">
        <v>120.54</v>
      </c>
      <c r="G3399" s="1">
        <v>2020</v>
      </c>
      <c r="H3399" s="1">
        <v>2</v>
      </c>
      <c r="I3399" s="1" t="s">
        <v>34</v>
      </c>
      <c r="J3399" s="1" t="s">
        <v>35</v>
      </c>
      <c r="K3399" s="1" t="s">
        <v>20</v>
      </c>
      <c r="L3399" s="1" t="s">
        <v>36</v>
      </c>
      <c r="M3399" s="1" t="s">
        <v>37</v>
      </c>
    </row>
    <row r="3400" spans="1:15" x14ac:dyDescent="0.25">
      <c r="A3400" s="1" t="s">
        <v>4245</v>
      </c>
      <c r="B3400" s="2">
        <v>43871</v>
      </c>
      <c r="C3400" s="1" t="s">
        <v>4246</v>
      </c>
      <c r="E3400" s="3">
        <v>209.7</v>
      </c>
      <c r="F3400" s="4">
        <v>209.7</v>
      </c>
      <c r="G3400" s="1">
        <v>2020</v>
      </c>
      <c r="H3400" s="1">
        <v>2</v>
      </c>
      <c r="I3400" s="1" t="s">
        <v>211</v>
      </c>
      <c r="J3400" s="1" t="s">
        <v>212</v>
      </c>
      <c r="K3400" s="1" t="s">
        <v>20</v>
      </c>
      <c r="L3400" s="1" t="s">
        <v>213</v>
      </c>
      <c r="M3400" s="1" t="s">
        <v>37</v>
      </c>
    </row>
    <row r="3401" spans="1:15" x14ac:dyDescent="0.25">
      <c r="A3401" s="1" t="s">
        <v>2389</v>
      </c>
      <c r="B3401" s="2">
        <v>43871</v>
      </c>
      <c r="C3401" s="1" t="s">
        <v>4247</v>
      </c>
      <c r="E3401" s="3">
        <v>8.77</v>
      </c>
      <c r="F3401" s="4">
        <v>8.77</v>
      </c>
      <c r="G3401" s="1">
        <v>2020</v>
      </c>
      <c r="H3401" s="1">
        <v>2</v>
      </c>
      <c r="I3401" s="1" t="s">
        <v>50</v>
      </c>
      <c r="J3401" s="1" t="s">
        <v>51</v>
      </c>
      <c r="K3401" s="1" t="s">
        <v>20</v>
      </c>
      <c r="L3401" s="1" t="s">
        <v>52</v>
      </c>
      <c r="M3401" s="1" t="s">
        <v>53</v>
      </c>
    </row>
    <row r="3402" spans="1:15" x14ac:dyDescent="0.25">
      <c r="A3402" s="1" t="s">
        <v>181</v>
      </c>
      <c r="B3402" s="2">
        <v>43871</v>
      </c>
      <c r="C3402" s="1" t="s">
        <v>4248</v>
      </c>
      <c r="E3402" s="3">
        <v>194.57</v>
      </c>
      <c r="F3402" s="4">
        <v>194.57</v>
      </c>
      <c r="G3402" s="1">
        <v>2020</v>
      </c>
      <c r="H3402" s="1">
        <v>2</v>
      </c>
      <c r="I3402" s="1" t="s">
        <v>86</v>
      </c>
      <c r="J3402" s="1" t="s">
        <v>35</v>
      </c>
      <c r="K3402" s="1" t="s">
        <v>20</v>
      </c>
      <c r="L3402" s="1" t="s">
        <v>87</v>
      </c>
      <c r="M3402" s="1" t="s">
        <v>37</v>
      </c>
    </row>
    <row r="3403" spans="1:15" x14ac:dyDescent="0.25">
      <c r="A3403" s="1" t="s">
        <v>4249</v>
      </c>
      <c r="B3403" s="2">
        <v>43871</v>
      </c>
      <c r="C3403" s="1" t="s">
        <v>4250</v>
      </c>
      <c r="E3403" s="3">
        <v>35.979999999999997</v>
      </c>
      <c r="F3403" s="4">
        <v>35.979999999999997</v>
      </c>
      <c r="G3403" s="1">
        <v>2020</v>
      </c>
      <c r="H3403" s="1">
        <v>2</v>
      </c>
      <c r="I3403" s="1" t="s">
        <v>97</v>
      </c>
      <c r="J3403" s="1" t="s">
        <v>35</v>
      </c>
      <c r="K3403" s="1" t="s">
        <v>20</v>
      </c>
      <c r="L3403" s="1" t="s">
        <v>99</v>
      </c>
      <c r="M3403" s="1" t="s">
        <v>37</v>
      </c>
    </row>
    <row r="3404" spans="1:15" x14ac:dyDescent="0.25">
      <c r="A3404" s="1" t="s">
        <v>173</v>
      </c>
      <c r="B3404" s="2">
        <v>43872</v>
      </c>
      <c r="C3404" s="1" t="s">
        <v>4251</v>
      </c>
      <c r="E3404" s="3">
        <v>175.71</v>
      </c>
      <c r="F3404" s="4">
        <v>175.71</v>
      </c>
      <c r="G3404" s="1">
        <v>2020</v>
      </c>
      <c r="H3404" s="1">
        <v>2</v>
      </c>
      <c r="I3404" s="1" t="s">
        <v>150</v>
      </c>
      <c r="J3404" s="1" t="s">
        <v>51</v>
      </c>
      <c r="K3404" s="1" t="s">
        <v>20</v>
      </c>
      <c r="L3404" s="1" t="s">
        <v>151</v>
      </c>
      <c r="M3404" s="1" t="s">
        <v>53</v>
      </c>
    </row>
    <row r="3405" spans="1:15" x14ac:dyDescent="0.25">
      <c r="A3405" s="1" t="s">
        <v>4252</v>
      </c>
      <c r="B3405" s="2">
        <v>43874</v>
      </c>
      <c r="C3405" s="1" t="s">
        <v>4253</v>
      </c>
      <c r="E3405" s="3">
        <v>65.8</v>
      </c>
      <c r="F3405" s="4">
        <v>65.8</v>
      </c>
      <c r="G3405" s="1">
        <v>2020</v>
      </c>
      <c r="H3405" s="1">
        <v>2</v>
      </c>
      <c r="I3405" s="1" t="s">
        <v>86</v>
      </c>
      <c r="J3405" s="1" t="s">
        <v>35</v>
      </c>
      <c r="K3405" s="1" t="s">
        <v>20</v>
      </c>
      <c r="L3405" s="1" t="s">
        <v>87</v>
      </c>
      <c r="M3405" s="1" t="s">
        <v>37</v>
      </c>
      <c r="O3405" s="8">
        <f>F3405</f>
        <v>65.8</v>
      </c>
    </row>
    <row r="3406" spans="1:15" x14ac:dyDescent="0.25">
      <c r="A3406" s="1" t="s">
        <v>4254</v>
      </c>
      <c r="B3406" s="2">
        <v>43874</v>
      </c>
      <c r="C3406" s="1" t="s">
        <v>4255</v>
      </c>
      <c r="E3406" s="3">
        <v>20.75</v>
      </c>
      <c r="F3406" s="4">
        <v>20.75</v>
      </c>
      <c r="G3406" s="1">
        <v>2020</v>
      </c>
      <c r="H3406" s="1">
        <v>2</v>
      </c>
      <c r="I3406" s="1" t="s">
        <v>138</v>
      </c>
      <c r="J3406" s="1" t="s">
        <v>35</v>
      </c>
      <c r="K3406" s="1" t="s">
        <v>20</v>
      </c>
      <c r="L3406" s="1" t="s">
        <v>139</v>
      </c>
      <c r="M3406" s="1" t="s">
        <v>37</v>
      </c>
      <c r="O3406">
        <f>F3406*2405</f>
        <v>49903.75</v>
      </c>
    </row>
    <row r="3407" spans="1:15" x14ac:dyDescent="0.25">
      <c r="A3407" s="1" t="s">
        <v>4256</v>
      </c>
      <c r="B3407" s="2">
        <v>43874</v>
      </c>
      <c r="C3407" s="1" t="s">
        <v>85</v>
      </c>
      <c r="E3407" s="3">
        <v>171.19</v>
      </c>
      <c r="F3407" s="4">
        <v>171.19</v>
      </c>
      <c r="G3407" s="1">
        <v>2020</v>
      </c>
      <c r="H3407" s="1">
        <v>2</v>
      </c>
      <c r="I3407" s="1" t="s">
        <v>40</v>
      </c>
      <c r="J3407" s="1" t="s">
        <v>41</v>
      </c>
      <c r="K3407" s="1" t="s">
        <v>20</v>
      </c>
      <c r="L3407" s="1" t="s">
        <v>42</v>
      </c>
      <c r="M3407" s="1" t="s">
        <v>43</v>
      </c>
      <c r="O3407">
        <f>F3407/1.26</f>
        <v>135.86507936507937</v>
      </c>
    </row>
    <row r="3408" spans="1:15" x14ac:dyDescent="0.25">
      <c r="A3408" s="1" t="s">
        <v>2397</v>
      </c>
      <c r="B3408" s="2">
        <v>43874</v>
      </c>
      <c r="C3408" s="1" t="s">
        <v>85</v>
      </c>
      <c r="E3408" s="3">
        <v>45</v>
      </c>
      <c r="F3408" s="4">
        <v>45</v>
      </c>
      <c r="G3408" s="1">
        <v>2020</v>
      </c>
      <c r="H3408" s="1">
        <v>2</v>
      </c>
      <c r="I3408" s="1" t="s">
        <v>40</v>
      </c>
      <c r="J3408" s="1" t="s">
        <v>41</v>
      </c>
      <c r="K3408" s="1" t="s">
        <v>20</v>
      </c>
      <c r="L3408" s="1" t="s">
        <v>42</v>
      </c>
      <c r="M3408" s="1" t="s">
        <v>43</v>
      </c>
      <c r="O3408">
        <f>F3408/1.26</f>
        <v>35.714285714285715</v>
      </c>
    </row>
    <row r="3409" spans="1:15" x14ac:dyDescent="0.25">
      <c r="A3409" s="1" t="s">
        <v>2417</v>
      </c>
      <c r="B3409" s="2">
        <v>43874</v>
      </c>
      <c r="C3409" s="1" t="s">
        <v>39</v>
      </c>
      <c r="E3409" s="3">
        <v>106.99</v>
      </c>
      <c r="F3409" s="4">
        <v>106.99</v>
      </c>
      <c r="G3409" s="1">
        <v>2020</v>
      </c>
      <c r="H3409" s="1">
        <v>2</v>
      </c>
      <c r="I3409" s="1" t="s">
        <v>40</v>
      </c>
      <c r="J3409" s="1" t="s">
        <v>41</v>
      </c>
      <c r="K3409" s="1" t="s">
        <v>20</v>
      </c>
      <c r="L3409" s="1" t="s">
        <v>42</v>
      </c>
      <c r="M3409" s="1" t="s">
        <v>43</v>
      </c>
      <c r="O3409">
        <f>F3409/1.26</f>
        <v>84.912698412698404</v>
      </c>
    </row>
    <row r="3410" spans="1:15" x14ac:dyDescent="0.25">
      <c r="A3410" s="1" t="s">
        <v>2392</v>
      </c>
      <c r="B3410" s="2">
        <v>43874</v>
      </c>
      <c r="C3410" s="1" t="s">
        <v>4257</v>
      </c>
      <c r="E3410" s="3">
        <v>95.49</v>
      </c>
      <c r="F3410" s="4">
        <v>95.49</v>
      </c>
      <c r="G3410" s="1">
        <v>2020</v>
      </c>
      <c r="H3410" s="1">
        <v>2</v>
      </c>
      <c r="I3410" s="1" t="s">
        <v>30</v>
      </c>
      <c r="J3410" s="1" t="s">
        <v>25</v>
      </c>
      <c r="K3410" s="1" t="s">
        <v>20</v>
      </c>
      <c r="L3410" s="1" t="s">
        <v>31</v>
      </c>
      <c r="M3410" s="1" t="s">
        <v>4184</v>
      </c>
    </row>
    <row r="3411" spans="1:15" x14ac:dyDescent="0.25">
      <c r="A3411" s="1" t="s">
        <v>4258</v>
      </c>
      <c r="B3411" s="2">
        <v>43874</v>
      </c>
      <c r="C3411" s="1" t="s">
        <v>4259</v>
      </c>
      <c r="D3411" s="3">
        <v>20</v>
      </c>
      <c r="E3411" s="3">
        <v>155.33000000000001</v>
      </c>
      <c r="F3411" s="4">
        <v>129.44</v>
      </c>
      <c r="G3411" s="1">
        <v>2020</v>
      </c>
      <c r="H3411" s="1">
        <v>2</v>
      </c>
      <c r="I3411" s="1" t="s">
        <v>134</v>
      </c>
      <c r="J3411" s="1" t="s">
        <v>144</v>
      </c>
      <c r="K3411" s="1" t="s">
        <v>20</v>
      </c>
      <c r="L3411" s="1" t="s">
        <v>135</v>
      </c>
      <c r="M3411" s="1" t="s">
        <v>145</v>
      </c>
    </row>
    <row r="3412" spans="1:15" x14ac:dyDescent="0.25">
      <c r="A3412" s="1" t="s">
        <v>4260</v>
      </c>
      <c r="B3412" s="2">
        <v>43874</v>
      </c>
      <c r="C3412" s="1" t="s">
        <v>4261</v>
      </c>
      <c r="E3412" s="3">
        <v>11.25</v>
      </c>
      <c r="F3412" s="4">
        <v>11.25</v>
      </c>
      <c r="G3412" s="1">
        <v>2020</v>
      </c>
      <c r="H3412" s="1">
        <v>2</v>
      </c>
      <c r="I3412" s="1" t="s">
        <v>91</v>
      </c>
      <c r="J3412" s="1" t="s">
        <v>35</v>
      </c>
      <c r="K3412" s="1" t="s">
        <v>20</v>
      </c>
      <c r="L3412" s="1" t="s">
        <v>93</v>
      </c>
      <c r="M3412" s="1" t="s">
        <v>37</v>
      </c>
      <c r="O3412">
        <f>F3412*1850</f>
        <v>20812.5</v>
      </c>
    </row>
    <row r="3413" spans="1:15" x14ac:dyDescent="0.25">
      <c r="A3413" s="1" t="s">
        <v>4262</v>
      </c>
      <c r="B3413" s="2">
        <v>43874</v>
      </c>
      <c r="C3413" s="1" t="s">
        <v>4263</v>
      </c>
      <c r="D3413" s="3">
        <v>20</v>
      </c>
      <c r="E3413" s="3">
        <v>15.3</v>
      </c>
      <c r="F3413" s="4">
        <v>12.75</v>
      </c>
      <c r="G3413" s="1">
        <v>2020</v>
      </c>
      <c r="H3413" s="1">
        <v>2</v>
      </c>
      <c r="I3413" s="1" t="s">
        <v>134</v>
      </c>
      <c r="J3413" s="1" t="s">
        <v>144</v>
      </c>
      <c r="K3413" s="1" t="s">
        <v>20</v>
      </c>
      <c r="L3413" s="1" t="s">
        <v>135</v>
      </c>
      <c r="M3413" s="1" t="s">
        <v>145</v>
      </c>
    </row>
    <row r="3414" spans="1:15" x14ac:dyDescent="0.25">
      <c r="A3414" s="1" t="s">
        <v>2415</v>
      </c>
      <c r="B3414" s="2">
        <v>43874</v>
      </c>
      <c r="C3414" s="1" t="s">
        <v>4264</v>
      </c>
      <c r="D3414" s="3">
        <v>20</v>
      </c>
      <c r="E3414" s="3">
        <v>86.65</v>
      </c>
      <c r="F3414" s="4">
        <v>72.209999999999994</v>
      </c>
      <c r="G3414" s="1">
        <v>2020</v>
      </c>
      <c r="H3414" s="1">
        <v>2</v>
      </c>
      <c r="I3414" s="1" t="s">
        <v>111</v>
      </c>
      <c r="J3414" s="1" t="s">
        <v>35</v>
      </c>
      <c r="K3414" s="1" t="s">
        <v>20</v>
      </c>
      <c r="L3414" s="1" t="s">
        <v>112</v>
      </c>
      <c r="M3414" s="1" t="s">
        <v>37</v>
      </c>
    </row>
    <row r="3415" spans="1:15" x14ac:dyDescent="0.25">
      <c r="A3415" s="1" t="s">
        <v>4265</v>
      </c>
      <c r="B3415" s="2">
        <v>43874</v>
      </c>
      <c r="C3415" s="1" t="s">
        <v>4266</v>
      </c>
      <c r="E3415" s="3">
        <v>6</v>
      </c>
      <c r="F3415" s="4">
        <v>6</v>
      </c>
      <c r="G3415" s="1">
        <v>2020</v>
      </c>
      <c r="H3415" s="1">
        <v>2</v>
      </c>
      <c r="I3415" s="1" t="s">
        <v>345</v>
      </c>
      <c r="J3415" s="1" t="s">
        <v>35</v>
      </c>
      <c r="K3415" s="1" t="s">
        <v>20</v>
      </c>
      <c r="L3415" s="1" t="s">
        <v>346</v>
      </c>
      <c r="M3415" s="1" t="s">
        <v>37</v>
      </c>
    </row>
    <row r="3416" spans="1:15" x14ac:dyDescent="0.25">
      <c r="A3416" s="1" t="s">
        <v>2396</v>
      </c>
      <c r="B3416" s="2">
        <v>43874</v>
      </c>
      <c r="C3416" s="1" t="s">
        <v>4267</v>
      </c>
      <c r="E3416" s="3">
        <v>65.95</v>
      </c>
      <c r="F3416" s="4">
        <v>65.95</v>
      </c>
      <c r="G3416" s="1">
        <v>2020</v>
      </c>
      <c r="H3416" s="1">
        <v>2</v>
      </c>
      <c r="I3416" s="1" t="s">
        <v>97</v>
      </c>
      <c r="J3416" s="1" t="s">
        <v>35</v>
      </c>
      <c r="K3416" s="1" t="s">
        <v>20</v>
      </c>
      <c r="L3416" s="1" t="s">
        <v>99</v>
      </c>
      <c r="M3416" s="1" t="s">
        <v>37</v>
      </c>
    </row>
    <row r="3417" spans="1:15" x14ac:dyDescent="0.25">
      <c r="A3417" s="1" t="s">
        <v>4268</v>
      </c>
      <c r="B3417" s="2">
        <v>43874</v>
      </c>
      <c r="C3417" s="1" t="s">
        <v>4269</v>
      </c>
      <c r="E3417" s="3">
        <v>5.58</v>
      </c>
      <c r="F3417" s="4">
        <v>5.58</v>
      </c>
      <c r="G3417" s="1">
        <v>2020</v>
      </c>
      <c r="H3417" s="1">
        <v>2</v>
      </c>
      <c r="I3417" s="1" t="s">
        <v>91</v>
      </c>
      <c r="J3417" s="1" t="s">
        <v>35</v>
      </c>
      <c r="K3417" s="1" t="s">
        <v>20</v>
      </c>
      <c r="L3417" s="1" t="s">
        <v>93</v>
      </c>
      <c r="M3417" s="1" t="s">
        <v>37</v>
      </c>
    </row>
    <row r="3418" spans="1:15" x14ac:dyDescent="0.25">
      <c r="A3418" s="1" t="s">
        <v>4270</v>
      </c>
      <c r="B3418" s="2">
        <v>43874</v>
      </c>
      <c r="C3418" s="1" t="s">
        <v>4271</v>
      </c>
      <c r="E3418" s="3">
        <v>44</v>
      </c>
      <c r="F3418" s="4">
        <v>44</v>
      </c>
      <c r="G3418" s="1">
        <v>2020</v>
      </c>
      <c r="H3418" s="1">
        <v>2</v>
      </c>
      <c r="I3418" s="1" t="s">
        <v>91</v>
      </c>
      <c r="J3418" s="1" t="s">
        <v>35</v>
      </c>
      <c r="K3418" s="1" t="s">
        <v>20</v>
      </c>
      <c r="L3418" s="1" t="s">
        <v>93</v>
      </c>
      <c r="M3418" s="1" t="s">
        <v>37</v>
      </c>
    </row>
    <row r="3419" spans="1:15" x14ac:dyDescent="0.25">
      <c r="A3419" s="1" t="s">
        <v>4272</v>
      </c>
      <c r="B3419" s="2">
        <v>43875</v>
      </c>
      <c r="C3419" s="1" t="s">
        <v>4273</v>
      </c>
      <c r="E3419" s="3">
        <v>131.97</v>
      </c>
      <c r="F3419" s="4">
        <v>131.97</v>
      </c>
      <c r="G3419" s="1">
        <v>2020</v>
      </c>
      <c r="H3419" s="1">
        <v>2</v>
      </c>
      <c r="I3419" s="1" t="s">
        <v>30</v>
      </c>
      <c r="J3419" s="1" t="s">
        <v>25</v>
      </c>
      <c r="K3419" s="1" t="s">
        <v>20</v>
      </c>
      <c r="L3419" s="1" t="s">
        <v>31</v>
      </c>
      <c r="M3419" s="1" t="s">
        <v>4184</v>
      </c>
    </row>
    <row r="3420" spans="1:15" x14ac:dyDescent="0.25">
      <c r="A3420" s="1" t="s">
        <v>4274</v>
      </c>
      <c r="B3420" s="2">
        <v>43875</v>
      </c>
      <c r="C3420" s="1" t="s">
        <v>29</v>
      </c>
      <c r="E3420" s="3">
        <v>72.27</v>
      </c>
      <c r="F3420" s="4">
        <v>72.27</v>
      </c>
      <c r="G3420" s="1">
        <v>2020</v>
      </c>
      <c r="H3420" s="1">
        <v>2</v>
      </c>
      <c r="I3420" s="1" t="s">
        <v>30</v>
      </c>
      <c r="J3420" s="1" t="s">
        <v>25</v>
      </c>
      <c r="K3420" s="1" t="s">
        <v>20</v>
      </c>
      <c r="L3420" s="1" t="s">
        <v>31</v>
      </c>
      <c r="M3420" s="1" t="s">
        <v>4184</v>
      </c>
    </row>
    <row r="3421" spans="1:15" x14ac:dyDescent="0.25">
      <c r="A3421" s="1" t="s">
        <v>2408</v>
      </c>
      <c r="B3421" s="2">
        <v>43875</v>
      </c>
      <c r="C3421" s="1" t="s">
        <v>4275</v>
      </c>
      <c r="E3421" s="3">
        <v>72.37</v>
      </c>
      <c r="F3421" s="4">
        <v>72.37</v>
      </c>
      <c r="G3421" s="1">
        <v>2020</v>
      </c>
      <c r="H3421" s="1">
        <v>2</v>
      </c>
      <c r="I3421" s="1" t="s">
        <v>312</v>
      </c>
      <c r="J3421" s="1" t="s">
        <v>35</v>
      </c>
      <c r="K3421" s="1" t="s">
        <v>20</v>
      </c>
      <c r="L3421" s="1" t="s">
        <v>313</v>
      </c>
      <c r="M3421" s="1" t="s">
        <v>37</v>
      </c>
    </row>
    <row r="3422" spans="1:15" x14ac:dyDescent="0.25">
      <c r="A3422" s="1" t="s">
        <v>4276</v>
      </c>
      <c r="B3422" s="2">
        <v>43875</v>
      </c>
      <c r="C3422" s="1" t="s">
        <v>4277</v>
      </c>
      <c r="E3422" s="3">
        <v>15.86</v>
      </c>
      <c r="F3422" s="4">
        <v>15.86</v>
      </c>
      <c r="G3422" s="1">
        <v>2020</v>
      </c>
      <c r="H3422" s="1">
        <v>2</v>
      </c>
      <c r="I3422" s="1" t="s">
        <v>168</v>
      </c>
      <c r="J3422" s="1" t="s">
        <v>35</v>
      </c>
      <c r="K3422" s="1" t="s">
        <v>20</v>
      </c>
      <c r="L3422" s="1" t="s">
        <v>169</v>
      </c>
      <c r="M3422" s="1" t="s">
        <v>37</v>
      </c>
      <c r="O3422">
        <f>F3422*283</f>
        <v>4488.38</v>
      </c>
    </row>
    <row r="3423" spans="1:15" x14ac:dyDescent="0.25">
      <c r="A3423" s="1" t="s">
        <v>4278</v>
      </c>
      <c r="B3423" s="2">
        <v>43875</v>
      </c>
      <c r="C3423" s="1" t="s">
        <v>4279</v>
      </c>
      <c r="E3423" s="3">
        <v>11.59</v>
      </c>
      <c r="F3423" s="4">
        <v>11.59</v>
      </c>
      <c r="G3423" s="1">
        <v>2020</v>
      </c>
      <c r="H3423" s="1">
        <v>2</v>
      </c>
      <c r="I3423" s="1" t="s">
        <v>312</v>
      </c>
      <c r="J3423" s="1" t="s">
        <v>35</v>
      </c>
      <c r="K3423" s="1" t="s">
        <v>20</v>
      </c>
      <c r="L3423" s="1" t="s">
        <v>313</v>
      </c>
      <c r="M3423" s="1" t="s">
        <v>37</v>
      </c>
      <c r="O3423">
        <f>F3423*66.37</f>
        <v>769.22829999999999</v>
      </c>
    </row>
    <row r="3424" spans="1:15" x14ac:dyDescent="0.25">
      <c r="A3424" s="1" t="s">
        <v>4280</v>
      </c>
      <c r="B3424" s="2">
        <v>43879</v>
      </c>
      <c r="C3424" s="1" t="s">
        <v>184</v>
      </c>
      <c r="E3424" s="3">
        <v>22.3</v>
      </c>
      <c r="F3424" s="4">
        <v>22.3</v>
      </c>
      <c r="G3424" s="1">
        <v>2020</v>
      </c>
      <c r="H3424" s="1">
        <v>2</v>
      </c>
      <c r="I3424" s="1" t="s">
        <v>97</v>
      </c>
      <c r="J3424" s="1" t="s">
        <v>19</v>
      </c>
      <c r="K3424" s="1" t="s">
        <v>20</v>
      </c>
      <c r="L3424" s="1" t="s">
        <v>99</v>
      </c>
      <c r="M3424" s="1" t="s">
        <v>22</v>
      </c>
    </row>
    <row r="3425" spans="1:15" x14ac:dyDescent="0.25">
      <c r="A3425" s="1" t="s">
        <v>4281</v>
      </c>
      <c r="B3425" s="2">
        <v>43879</v>
      </c>
      <c r="C3425" s="1" t="s">
        <v>4282</v>
      </c>
      <c r="E3425" s="3">
        <v>1515.8</v>
      </c>
      <c r="F3425" s="4">
        <v>1515.8</v>
      </c>
      <c r="G3425" s="1">
        <v>2020</v>
      </c>
      <c r="H3425" s="1">
        <v>2</v>
      </c>
      <c r="I3425" s="1" t="s">
        <v>24</v>
      </c>
      <c r="J3425" s="1" t="s">
        <v>25</v>
      </c>
      <c r="K3425" s="1" t="s">
        <v>20</v>
      </c>
      <c r="L3425" s="1" t="s">
        <v>26</v>
      </c>
      <c r="M3425" s="1" t="s">
        <v>4184</v>
      </c>
      <c r="O3425">
        <f>F3425*400</f>
        <v>606320</v>
      </c>
    </row>
    <row r="3426" spans="1:15" x14ac:dyDescent="0.25">
      <c r="A3426" s="1" t="s">
        <v>4283</v>
      </c>
      <c r="B3426" s="2">
        <v>43879</v>
      </c>
      <c r="C3426" s="1" t="s">
        <v>4284</v>
      </c>
      <c r="D3426" s="3">
        <v>10</v>
      </c>
      <c r="E3426" s="3">
        <v>49</v>
      </c>
      <c r="F3426" s="4">
        <v>44.55</v>
      </c>
      <c r="G3426" s="1">
        <v>2020</v>
      </c>
      <c r="H3426" s="1">
        <v>2</v>
      </c>
      <c r="I3426" s="1" t="s">
        <v>134</v>
      </c>
      <c r="J3426" s="1" t="s">
        <v>319</v>
      </c>
      <c r="K3426" s="1" t="s">
        <v>20</v>
      </c>
      <c r="L3426" s="1" t="s">
        <v>135</v>
      </c>
      <c r="M3426" s="1" t="s">
        <v>320</v>
      </c>
    </row>
    <row r="3427" spans="1:15" x14ac:dyDescent="0.25">
      <c r="A3427" s="1" t="s">
        <v>4285</v>
      </c>
      <c r="B3427" s="2">
        <v>43879</v>
      </c>
      <c r="C3427" s="1" t="s">
        <v>4286</v>
      </c>
      <c r="D3427" s="3">
        <v>20</v>
      </c>
      <c r="E3427" s="3">
        <v>17.16</v>
      </c>
      <c r="F3427" s="4">
        <v>14.3</v>
      </c>
      <c r="G3427" s="1">
        <v>2020</v>
      </c>
      <c r="H3427" s="1">
        <v>2</v>
      </c>
      <c r="I3427" s="1" t="s">
        <v>134</v>
      </c>
      <c r="J3427" s="1" t="s">
        <v>98</v>
      </c>
      <c r="K3427" s="1" t="s">
        <v>20</v>
      </c>
      <c r="L3427" s="1" t="s">
        <v>135</v>
      </c>
      <c r="M3427" s="1" t="s">
        <v>100</v>
      </c>
      <c r="O3427">
        <f>F3427* 333</f>
        <v>4761.9000000000005</v>
      </c>
    </row>
    <row r="3428" spans="1:15" x14ac:dyDescent="0.25">
      <c r="A3428" s="1" t="s">
        <v>4285</v>
      </c>
      <c r="B3428" s="2">
        <v>43879</v>
      </c>
      <c r="C3428" s="1" t="s">
        <v>2885</v>
      </c>
      <c r="D3428" s="3">
        <v>10</v>
      </c>
      <c r="E3428" s="3">
        <v>52.26</v>
      </c>
      <c r="F3428" s="4">
        <v>47.51</v>
      </c>
      <c r="G3428" s="1">
        <v>2020</v>
      </c>
      <c r="H3428" s="1">
        <v>2</v>
      </c>
      <c r="I3428" s="1" t="s">
        <v>134</v>
      </c>
      <c r="J3428" s="1" t="s">
        <v>319</v>
      </c>
      <c r="K3428" s="1" t="s">
        <v>20</v>
      </c>
      <c r="L3428" s="1" t="s">
        <v>135</v>
      </c>
      <c r="M3428" s="1" t="s">
        <v>320</v>
      </c>
    </row>
    <row r="3429" spans="1:15" x14ac:dyDescent="0.25">
      <c r="A3429" s="1" t="s">
        <v>2423</v>
      </c>
      <c r="B3429" s="2">
        <v>43885</v>
      </c>
      <c r="C3429" s="1" t="s">
        <v>2338</v>
      </c>
      <c r="D3429" s="3">
        <v>20</v>
      </c>
      <c r="E3429" s="3">
        <v>299.39999999999998</v>
      </c>
      <c r="F3429" s="4">
        <v>249.5</v>
      </c>
      <c r="G3429" s="1">
        <v>2020</v>
      </c>
      <c r="H3429" s="1">
        <v>2</v>
      </c>
      <c r="I3429" s="1" t="s">
        <v>111</v>
      </c>
      <c r="J3429" s="1" t="s">
        <v>35</v>
      </c>
      <c r="K3429" s="1" t="s">
        <v>20</v>
      </c>
      <c r="L3429" s="1" t="s">
        <v>112</v>
      </c>
      <c r="M3429" s="1" t="s">
        <v>37</v>
      </c>
    </row>
    <row r="3430" spans="1:15" x14ac:dyDescent="0.25">
      <c r="A3430" s="1" t="s">
        <v>2423</v>
      </c>
      <c r="B3430" s="2">
        <v>43885</v>
      </c>
      <c r="C3430" s="1" t="s">
        <v>2338</v>
      </c>
      <c r="E3430" s="3">
        <v>299.39999999999998</v>
      </c>
      <c r="F3430" s="4">
        <v>299.39999999999998</v>
      </c>
      <c r="G3430" s="1">
        <v>2020</v>
      </c>
      <c r="H3430" s="1">
        <v>2</v>
      </c>
      <c r="I3430" s="1" t="s">
        <v>111</v>
      </c>
      <c r="J3430" s="1" t="s">
        <v>35</v>
      </c>
      <c r="K3430" s="1" t="s">
        <v>20</v>
      </c>
      <c r="L3430" s="1" t="s">
        <v>112</v>
      </c>
      <c r="M3430" s="1" t="s">
        <v>37</v>
      </c>
    </row>
    <row r="3431" spans="1:15" x14ac:dyDescent="0.25">
      <c r="A3431" s="1" t="s">
        <v>2451</v>
      </c>
      <c r="B3431" s="2">
        <v>43885</v>
      </c>
      <c r="C3431" s="1" t="s">
        <v>29</v>
      </c>
      <c r="E3431" s="3">
        <v>61.15</v>
      </c>
      <c r="F3431" s="4">
        <v>61.15</v>
      </c>
      <c r="G3431" s="1">
        <v>2020</v>
      </c>
      <c r="H3431" s="1">
        <v>2</v>
      </c>
      <c r="I3431" s="1" t="s">
        <v>30</v>
      </c>
      <c r="J3431" s="1" t="s">
        <v>25</v>
      </c>
      <c r="K3431" s="1" t="s">
        <v>20</v>
      </c>
      <c r="L3431" s="1" t="s">
        <v>31</v>
      </c>
      <c r="M3431" s="1" t="s">
        <v>4184</v>
      </c>
    </row>
    <row r="3432" spans="1:15" x14ac:dyDescent="0.25">
      <c r="A3432" s="1" t="s">
        <v>248</v>
      </c>
      <c r="B3432" s="2">
        <v>43887</v>
      </c>
      <c r="C3432" s="1" t="s">
        <v>4287</v>
      </c>
      <c r="D3432" s="3">
        <v>20</v>
      </c>
      <c r="E3432" s="3">
        <v>17.7</v>
      </c>
      <c r="F3432" s="4">
        <v>14.75</v>
      </c>
      <c r="G3432" s="1">
        <v>2020</v>
      </c>
      <c r="H3432" s="1">
        <v>2</v>
      </c>
      <c r="I3432" s="1" t="s">
        <v>34</v>
      </c>
      <c r="J3432" s="1" t="s">
        <v>35</v>
      </c>
      <c r="K3432" s="1" t="s">
        <v>20</v>
      </c>
      <c r="L3432" s="1" t="s">
        <v>36</v>
      </c>
      <c r="M3432" s="1" t="s">
        <v>37</v>
      </c>
      <c r="O3432">
        <f>F3432*102</f>
        <v>1504.5</v>
      </c>
    </row>
    <row r="3433" spans="1:15" x14ac:dyDescent="0.25">
      <c r="A3433" s="1" t="s">
        <v>4288</v>
      </c>
      <c r="B3433" s="2">
        <v>43889</v>
      </c>
      <c r="C3433" s="1" t="s">
        <v>7939</v>
      </c>
      <c r="E3433" s="3">
        <v>168</v>
      </c>
      <c r="F3433" s="4">
        <v>168</v>
      </c>
      <c r="G3433" s="1">
        <v>2020</v>
      </c>
      <c r="H3433" s="1">
        <v>2</v>
      </c>
      <c r="I3433" s="1" t="s">
        <v>18</v>
      </c>
      <c r="J3433" s="1" t="s">
        <v>19</v>
      </c>
      <c r="K3433" s="1" t="s">
        <v>20</v>
      </c>
      <c r="L3433" s="1" t="s">
        <v>21</v>
      </c>
      <c r="M3433" s="1" t="s">
        <v>22</v>
      </c>
    </row>
    <row r="3434" spans="1:15" x14ac:dyDescent="0.25">
      <c r="A3434" s="1" t="s">
        <v>2456</v>
      </c>
      <c r="B3434" s="2">
        <v>43889</v>
      </c>
      <c r="C3434" s="1" t="s">
        <v>4289</v>
      </c>
      <c r="E3434" s="3">
        <v>50</v>
      </c>
      <c r="F3434" s="4">
        <v>50</v>
      </c>
      <c r="G3434" s="1">
        <v>2020</v>
      </c>
      <c r="H3434" s="1">
        <v>2</v>
      </c>
      <c r="I3434" s="1" t="s">
        <v>91</v>
      </c>
      <c r="J3434" s="1" t="s">
        <v>19</v>
      </c>
      <c r="K3434" s="1" t="s">
        <v>20</v>
      </c>
      <c r="L3434" s="1" t="s">
        <v>93</v>
      </c>
      <c r="M3434" s="1" t="s">
        <v>22</v>
      </c>
      <c r="O3434">
        <f>F3434*60</f>
        <v>3000</v>
      </c>
    </row>
    <row r="3435" spans="1:15" x14ac:dyDescent="0.25">
      <c r="A3435" s="1" t="s">
        <v>2456</v>
      </c>
      <c r="B3435" s="2">
        <v>43889</v>
      </c>
      <c r="C3435" s="1" t="s">
        <v>4289</v>
      </c>
      <c r="E3435" s="3">
        <v>50</v>
      </c>
      <c r="F3435" s="4">
        <v>50</v>
      </c>
      <c r="G3435" s="1">
        <v>2020</v>
      </c>
      <c r="H3435" s="1">
        <v>2</v>
      </c>
      <c r="I3435" s="1" t="s">
        <v>97</v>
      </c>
      <c r="J3435" s="1" t="s">
        <v>19</v>
      </c>
      <c r="K3435" s="1" t="s">
        <v>20</v>
      </c>
      <c r="L3435" s="1" t="s">
        <v>99</v>
      </c>
      <c r="M3435" s="1" t="s">
        <v>22</v>
      </c>
      <c r="O3435">
        <f>F3435*60</f>
        <v>3000</v>
      </c>
    </row>
    <row r="3436" spans="1:15" x14ac:dyDescent="0.25">
      <c r="A3436" s="1" t="s">
        <v>4290</v>
      </c>
      <c r="B3436" s="2">
        <v>43889</v>
      </c>
      <c r="C3436" s="1" t="s">
        <v>4291</v>
      </c>
      <c r="D3436" s="3">
        <v>20</v>
      </c>
      <c r="E3436" s="3">
        <v>9.7799999999999994</v>
      </c>
      <c r="F3436" s="4">
        <v>8.15</v>
      </c>
      <c r="G3436" s="1">
        <v>2020</v>
      </c>
      <c r="H3436" s="1">
        <v>2</v>
      </c>
      <c r="I3436" s="1" t="s">
        <v>34</v>
      </c>
      <c r="J3436" s="1" t="s">
        <v>35</v>
      </c>
      <c r="K3436" s="1" t="s">
        <v>20</v>
      </c>
      <c r="L3436" s="1" t="s">
        <v>36</v>
      </c>
      <c r="M3436" s="1" t="s">
        <v>37</v>
      </c>
    </row>
    <row r="3437" spans="1:15" x14ac:dyDescent="0.25">
      <c r="A3437" s="1" t="s">
        <v>4292</v>
      </c>
      <c r="B3437" s="2">
        <v>43889</v>
      </c>
      <c r="C3437" s="1" t="s">
        <v>4293</v>
      </c>
      <c r="E3437" s="3">
        <v>40</v>
      </c>
      <c r="F3437" s="4">
        <v>40</v>
      </c>
      <c r="G3437" s="1">
        <v>2020</v>
      </c>
      <c r="H3437" s="1">
        <v>2</v>
      </c>
      <c r="I3437" s="1" t="s">
        <v>91</v>
      </c>
      <c r="J3437" s="1" t="s">
        <v>35</v>
      </c>
      <c r="K3437" s="1" t="s">
        <v>20</v>
      </c>
      <c r="L3437" s="1" t="s">
        <v>93</v>
      </c>
      <c r="M3437" s="1" t="s">
        <v>37</v>
      </c>
      <c r="O3437">
        <f>F3437*50</f>
        <v>2000</v>
      </c>
    </row>
    <row r="3438" spans="1:15" x14ac:dyDescent="0.25">
      <c r="A3438" s="1" t="s">
        <v>4294</v>
      </c>
      <c r="B3438" s="2">
        <v>43889</v>
      </c>
      <c r="C3438" s="1" t="s">
        <v>4295</v>
      </c>
      <c r="E3438" s="3">
        <v>198</v>
      </c>
      <c r="F3438" s="4">
        <v>198</v>
      </c>
      <c r="G3438" s="1">
        <v>2020</v>
      </c>
      <c r="H3438" s="1">
        <v>2</v>
      </c>
      <c r="I3438" s="1" t="s">
        <v>91</v>
      </c>
      <c r="J3438" s="1" t="s">
        <v>35</v>
      </c>
      <c r="K3438" s="1" t="s">
        <v>20</v>
      </c>
      <c r="L3438" s="1" t="s">
        <v>93</v>
      </c>
      <c r="M3438" s="1" t="s">
        <v>37</v>
      </c>
    </row>
    <row r="3439" spans="1:15" x14ac:dyDescent="0.25">
      <c r="A3439" s="1" t="s">
        <v>4296</v>
      </c>
      <c r="B3439" s="2">
        <v>43889</v>
      </c>
      <c r="C3439" s="1" t="s">
        <v>85</v>
      </c>
      <c r="E3439" s="3">
        <v>78.010000000000005</v>
      </c>
      <c r="F3439" s="4">
        <v>78.010000000000005</v>
      </c>
      <c r="G3439" s="1">
        <v>2020</v>
      </c>
      <c r="H3439" s="1">
        <v>2</v>
      </c>
      <c r="I3439" s="1" t="s">
        <v>40</v>
      </c>
      <c r="J3439" s="1" t="s">
        <v>41</v>
      </c>
      <c r="K3439" s="1" t="s">
        <v>20</v>
      </c>
      <c r="L3439" s="1" t="s">
        <v>42</v>
      </c>
      <c r="M3439" s="1" t="s">
        <v>43</v>
      </c>
      <c r="O3439">
        <f>F3439/1.26</f>
        <v>61.912698412698418</v>
      </c>
    </row>
    <row r="3440" spans="1:15" x14ac:dyDescent="0.25">
      <c r="A3440" s="1" t="s">
        <v>4297</v>
      </c>
      <c r="B3440" s="2">
        <v>43889</v>
      </c>
      <c r="C3440" s="1" t="s">
        <v>85</v>
      </c>
      <c r="D3440" s="3">
        <v>20</v>
      </c>
      <c r="E3440" s="3">
        <v>81.8</v>
      </c>
      <c r="F3440" s="4">
        <v>68.17</v>
      </c>
      <c r="G3440" s="1">
        <v>2020</v>
      </c>
      <c r="H3440" s="1">
        <v>2</v>
      </c>
      <c r="I3440" s="1" t="s">
        <v>70</v>
      </c>
      <c r="J3440" s="1" t="s">
        <v>41</v>
      </c>
      <c r="K3440" s="1" t="s">
        <v>20</v>
      </c>
      <c r="L3440" s="1" t="s">
        <v>71</v>
      </c>
      <c r="M3440" s="1" t="s">
        <v>43</v>
      </c>
      <c r="O3440">
        <f>F3440/1.26</f>
        <v>54.103174603174601</v>
      </c>
    </row>
    <row r="3441" spans="1:16" x14ac:dyDescent="0.25">
      <c r="A3441" s="1" t="s">
        <v>4298</v>
      </c>
      <c r="B3441" s="2">
        <v>43889</v>
      </c>
      <c r="C3441" s="1" t="s">
        <v>467</v>
      </c>
      <c r="E3441" s="3">
        <v>173.82</v>
      </c>
      <c r="F3441" s="4">
        <v>173.82</v>
      </c>
      <c r="G3441" s="1">
        <v>2020</v>
      </c>
      <c r="H3441" s="1">
        <v>2</v>
      </c>
      <c r="I3441" s="1" t="s">
        <v>24</v>
      </c>
      <c r="J3441" s="1" t="s">
        <v>25</v>
      </c>
      <c r="K3441" s="1" t="s">
        <v>20</v>
      </c>
      <c r="L3441" s="1" t="s">
        <v>26</v>
      </c>
      <c r="M3441" s="1" t="s">
        <v>4184</v>
      </c>
    </row>
    <row r="3442" spans="1:16" x14ac:dyDescent="0.25">
      <c r="A3442" s="1" t="s">
        <v>4299</v>
      </c>
      <c r="B3442" s="2">
        <v>43889</v>
      </c>
      <c r="C3442" s="1" t="s">
        <v>4300</v>
      </c>
      <c r="E3442" s="3">
        <v>13.05</v>
      </c>
      <c r="F3442" s="4">
        <v>13.05</v>
      </c>
      <c r="G3442" s="1">
        <v>2020</v>
      </c>
      <c r="H3442" s="1">
        <v>2</v>
      </c>
      <c r="I3442" s="1" t="s">
        <v>312</v>
      </c>
      <c r="J3442" s="1" t="s">
        <v>35</v>
      </c>
      <c r="K3442" s="1" t="s">
        <v>20</v>
      </c>
      <c r="L3442" s="1" t="s">
        <v>313</v>
      </c>
      <c r="M3442" s="1" t="s">
        <v>37</v>
      </c>
    </row>
    <row r="3443" spans="1:16" x14ac:dyDescent="0.25">
      <c r="A3443" s="1" t="s">
        <v>2460</v>
      </c>
      <c r="B3443" s="2">
        <v>43889</v>
      </c>
      <c r="C3443" s="1" t="s">
        <v>4301</v>
      </c>
      <c r="E3443" s="3">
        <v>77.7</v>
      </c>
      <c r="F3443" s="4">
        <v>77.7</v>
      </c>
      <c r="G3443" s="1">
        <v>2020</v>
      </c>
      <c r="H3443" s="1">
        <v>2</v>
      </c>
      <c r="I3443" s="1" t="s">
        <v>97</v>
      </c>
      <c r="J3443" s="1" t="s">
        <v>19</v>
      </c>
      <c r="K3443" s="1" t="s">
        <v>20</v>
      </c>
      <c r="L3443" s="1" t="s">
        <v>99</v>
      </c>
      <c r="M3443" s="1" t="s">
        <v>22</v>
      </c>
    </row>
    <row r="3444" spans="1:16" x14ac:dyDescent="0.25">
      <c r="A3444" s="1" t="s">
        <v>4302</v>
      </c>
      <c r="B3444" s="2">
        <v>43889</v>
      </c>
      <c r="C3444" s="1" t="s">
        <v>4303</v>
      </c>
      <c r="E3444" s="3">
        <v>371.52</v>
      </c>
      <c r="F3444" s="4">
        <v>371.52</v>
      </c>
      <c r="G3444" s="1">
        <v>2020</v>
      </c>
      <c r="H3444" s="1">
        <v>2</v>
      </c>
      <c r="I3444" s="1" t="s">
        <v>111</v>
      </c>
      <c r="J3444" s="1" t="s">
        <v>35</v>
      </c>
      <c r="K3444" s="1" t="s">
        <v>20</v>
      </c>
      <c r="L3444" s="1" t="s">
        <v>112</v>
      </c>
      <c r="M3444" s="1" t="s">
        <v>37</v>
      </c>
    </row>
    <row r="3445" spans="1:16" x14ac:dyDescent="0.25">
      <c r="A3445" s="1" t="s">
        <v>2459</v>
      </c>
      <c r="B3445" s="2">
        <v>43889</v>
      </c>
      <c r="C3445" s="1" t="s">
        <v>4304</v>
      </c>
      <c r="D3445" s="3">
        <v>20</v>
      </c>
      <c r="E3445" s="3">
        <v>33.65</v>
      </c>
      <c r="F3445" s="4">
        <v>28.04</v>
      </c>
      <c r="G3445" s="1">
        <v>2020</v>
      </c>
      <c r="H3445" s="1">
        <v>2</v>
      </c>
      <c r="I3445" s="1" t="s">
        <v>70</v>
      </c>
      <c r="J3445" s="1" t="s">
        <v>35</v>
      </c>
      <c r="K3445" s="1" t="s">
        <v>20</v>
      </c>
      <c r="L3445" s="1" t="s">
        <v>71</v>
      </c>
      <c r="M3445" s="1" t="s">
        <v>37</v>
      </c>
      <c r="O3445">
        <f>F3445*120</f>
        <v>3364.7999999999997</v>
      </c>
    </row>
    <row r="3446" spans="1:16" x14ac:dyDescent="0.25">
      <c r="A3446" s="1" t="s">
        <v>2459</v>
      </c>
      <c r="B3446" s="2">
        <v>43889</v>
      </c>
      <c r="C3446" s="1" t="s">
        <v>4305</v>
      </c>
      <c r="E3446" s="3">
        <v>10.17</v>
      </c>
      <c r="F3446" s="4">
        <v>10.17</v>
      </c>
      <c r="G3446" s="1">
        <v>2020</v>
      </c>
      <c r="H3446" s="1">
        <v>2</v>
      </c>
      <c r="I3446" s="1" t="s">
        <v>86</v>
      </c>
      <c r="J3446" s="1" t="s">
        <v>98</v>
      </c>
      <c r="K3446" s="1" t="s">
        <v>20</v>
      </c>
      <c r="L3446" s="1" t="s">
        <v>87</v>
      </c>
      <c r="M3446" s="1" t="s">
        <v>100</v>
      </c>
    </row>
    <row r="3447" spans="1:16" x14ac:dyDescent="0.25">
      <c r="A3447" s="1" t="s">
        <v>4306</v>
      </c>
      <c r="B3447" s="2">
        <v>43889</v>
      </c>
      <c r="C3447" s="1" t="s">
        <v>4307</v>
      </c>
      <c r="D3447" s="3">
        <v>20</v>
      </c>
      <c r="E3447" s="3">
        <v>15.66</v>
      </c>
      <c r="F3447" s="4">
        <v>13.05</v>
      </c>
      <c r="G3447" s="1">
        <v>2020</v>
      </c>
      <c r="H3447" s="1">
        <v>2</v>
      </c>
      <c r="I3447" s="1" t="s">
        <v>70</v>
      </c>
      <c r="J3447" s="1" t="s">
        <v>35</v>
      </c>
      <c r="K3447" s="1" t="s">
        <v>20</v>
      </c>
      <c r="L3447" s="1" t="s">
        <v>71</v>
      </c>
      <c r="M3447" s="1" t="s">
        <v>37</v>
      </c>
      <c r="O3447">
        <f>F3447*1850</f>
        <v>24142.5</v>
      </c>
    </row>
    <row r="3448" spans="1:16" x14ac:dyDescent="0.25">
      <c r="A3448" s="1" t="s">
        <v>4308</v>
      </c>
      <c r="B3448" s="2">
        <v>43889</v>
      </c>
      <c r="C3448" s="1" t="s">
        <v>4309</v>
      </c>
      <c r="D3448" s="3">
        <v>20</v>
      </c>
      <c r="E3448" s="3">
        <v>8.82</v>
      </c>
      <c r="F3448" s="4">
        <v>7.35</v>
      </c>
      <c r="G3448" s="1">
        <v>2020</v>
      </c>
      <c r="H3448" s="1">
        <v>2</v>
      </c>
      <c r="I3448" s="1" t="s">
        <v>56</v>
      </c>
      <c r="J3448" s="1" t="s">
        <v>35</v>
      </c>
      <c r="K3448" s="1" t="s">
        <v>20</v>
      </c>
      <c r="L3448" s="1" t="s">
        <v>57</v>
      </c>
      <c r="M3448" s="1" t="s">
        <v>37</v>
      </c>
      <c r="O3448">
        <f>F3448*50</f>
        <v>367.5</v>
      </c>
    </row>
    <row r="3449" spans="1:16" x14ac:dyDescent="0.25">
      <c r="A3449" s="1" t="s">
        <v>4310</v>
      </c>
      <c r="B3449" s="2">
        <v>43889</v>
      </c>
      <c r="C3449" s="1" t="s">
        <v>406</v>
      </c>
      <c r="E3449" s="3">
        <v>193.4</v>
      </c>
      <c r="F3449" s="4">
        <v>193.4</v>
      </c>
      <c r="G3449" s="1">
        <v>2020</v>
      </c>
      <c r="H3449" s="1">
        <v>2</v>
      </c>
      <c r="I3449" s="1" t="s">
        <v>97</v>
      </c>
      <c r="J3449" s="1" t="s">
        <v>51</v>
      </c>
      <c r="K3449" s="1" t="s">
        <v>20</v>
      </c>
      <c r="L3449" s="1" t="s">
        <v>99</v>
      </c>
      <c r="M3449" s="1" t="s">
        <v>53</v>
      </c>
      <c r="O3449">
        <f>F3449*5.7</f>
        <v>1102.3800000000001</v>
      </c>
    </row>
    <row r="3450" spans="1:16" x14ac:dyDescent="0.25">
      <c r="A3450" s="1" t="s">
        <v>4310</v>
      </c>
      <c r="B3450" s="2">
        <v>43889</v>
      </c>
      <c r="C3450" s="1" t="s">
        <v>406</v>
      </c>
      <c r="E3450" s="3">
        <v>64.599999999999994</v>
      </c>
      <c r="F3450" s="4">
        <v>64.599999999999994</v>
      </c>
      <c r="G3450" s="1">
        <v>2020</v>
      </c>
      <c r="H3450" s="1">
        <v>2</v>
      </c>
      <c r="I3450" s="1" t="s">
        <v>211</v>
      </c>
      <c r="J3450" s="1" t="s">
        <v>212</v>
      </c>
      <c r="K3450" s="1" t="s">
        <v>20</v>
      </c>
      <c r="L3450" s="1" t="s">
        <v>213</v>
      </c>
      <c r="M3450" s="1" t="s">
        <v>37</v>
      </c>
      <c r="O3450">
        <f>F3450*5.7</f>
        <v>368.21999999999997</v>
      </c>
      <c r="P3450" s="1" t="s">
        <v>4311</v>
      </c>
    </row>
    <row r="3451" spans="1:16" x14ac:dyDescent="0.25">
      <c r="A3451" s="1" t="s">
        <v>4310</v>
      </c>
      <c r="B3451" s="2">
        <v>43889</v>
      </c>
      <c r="C3451" s="1" t="s">
        <v>4312</v>
      </c>
      <c r="E3451" s="3">
        <v>226.1</v>
      </c>
      <c r="F3451" s="4">
        <v>226.1</v>
      </c>
      <c r="G3451" s="1">
        <v>2020</v>
      </c>
      <c r="H3451" s="1">
        <v>2</v>
      </c>
      <c r="I3451" s="1" t="s">
        <v>91</v>
      </c>
      <c r="J3451" s="1" t="s">
        <v>51</v>
      </c>
      <c r="K3451" s="1" t="s">
        <v>20</v>
      </c>
      <c r="L3451" s="1" t="s">
        <v>93</v>
      </c>
      <c r="M3451" s="1" t="s">
        <v>53</v>
      </c>
      <c r="O3451">
        <f>F3451*5.7</f>
        <v>1288.77</v>
      </c>
    </row>
    <row r="3452" spans="1:16" x14ac:dyDescent="0.25">
      <c r="A3452" s="1" t="s">
        <v>4310</v>
      </c>
      <c r="B3452" s="2">
        <v>43889</v>
      </c>
      <c r="C3452" s="1" t="s">
        <v>4313</v>
      </c>
      <c r="E3452" s="3">
        <v>161.5</v>
      </c>
      <c r="F3452" s="4">
        <v>161.5</v>
      </c>
      <c r="G3452" s="1">
        <v>2020</v>
      </c>
      <c r="H3452" s="1">
        <v>2</v>
      </c>
      <c r="I3452" s="1" t="s">
        <v>91</v>
      </c>
      <c r="J3452" s="1" t="s">
        <v>51</v>
      </c>
      <c r="K3452" s="1" t="s">
        <v>20</v>
      </c>
      <c r="L3452" s="1" t="s">
        <v>93</v>
      </c>
      <c r="M3452" s="1" t="s">
        <v>53</v>
      </c>
      <c r="O3452">
        <f>F3452*5.7</f>
        <v>920.55000000000007</v>
      </c>
    </row>
    <row r="3453" spans="1:16" x14ac:dyDescent="0.25">
      <c r="A3453" s="1" t="s">
        <v>4314</v>
      </c>
      <c r="B3453" s="2">
        <v>43889</v>
      </c>
      <c r="C3453" s="1" t="s">
        <v>4315</v>
      </c>
      <c r="D3453" s="3">
        <v>20</v>
      </c>
      <c r="E3453" s="3">
        <v>50.84</v>
      </c>
      <c r="F3453" s="4">
        <v>42.37</v>
      </c>
      <c r="G3453" s="1">
        <v>2020</v>
      </c>
      <c r="H3453" s="1">
        <v>2</v>
      </c>
      <c r="I3453" s="1" t="s">
        <v>70</v>
      </c>
      <c r="J3453" s="1" t="s">
        <v>35</v>
      </c>
      <c r="K3453" s="1" t="s">
        <v>20</v>
      </c>
      <c r="L3453" s="1" t="s">
        <v>71</v>
      </c>
      <c r="M3453" s="1" t="s">
        <v>37</v>
      </c>
    </row>
    <row r="3454" spans="1:16" x14ac:dyDescent="0.25">
      <c r="A3454" s="1" t="s">
        <v>239</v>
      </c>
      <c r="B3454" s="2">
        <v>43889</v>
      </c>
      <c r="C3454" s="1" t="s">
        <v>4316</v>
      </c>
      <c r="E3454" s="3">
        <v>339.24</v>
      </c>
      <c r="F3454" s="4">
        <v>339.24</v>
      </c>
      <c r="G3454" s="1">
        <v>2020</v>
      </c>
      <c r="H3454" s="1">
        <v>2</v>
      </c>
      <c r="I3454" s="1" t="s">
        <v>91</v>
      </c>
      <c r="J3454" s="1" t="s">
        <v>98</v>
      </c>
      <c r="K3454" s="1" t="s">
        <v>20</v>
      </c>
      <c r="L3454" s="1" t="s">
        <v>93</v>
      </c>
      <c r="M3454" s="1" t="s">
        <v>100</v>
      </c>
    </row>
    <row r="3455" spans="1:16" x14ac:dyDescent="0.25">
      <c r="A3455" s="1" t="s">
        <v>2467</v>
      </c>
      <c r="B3455" s="2">
        <v>43889</v>
      </c>
      <c r="C3455" s="1" t="s">
        <v>4316</v>
      </c>
      <c r="E3455" s="3">
        <v>404.66</v>
      </c>
      <c r="F3455" s="4">
        <v>404.66</v>
      </c>
      <c r="G3455" s="1">
        <v>2020</v>
      </c>
      <c r="H3455" s="1">
        <v>2</v>
      </c>
      <c r="I3455" s="1" t="s">
        <v>97</v>
      </c>
      <c r="J3455" s="1" t="s">
        <v>98</v>
      </c>
      <c r="K3455" s="1" t="s">
        <v>20</v>
      </c>
      <c r="L3455" s="1" t="s">
        <v>99</v>
      </c>
      <c r="M3455" s="1" t="s">
        <v>100</v>
      </c>
    </row>
    <row r="3456" spans="1:16" x14ac:dyDescent="0.25">
      <c r="A3456" s="1" t="s">
        <v>4317</v>
      </c>
      <c r="B3456" s="2">
        <v>43889</v>
      </c>
      <c r="C3456" s="1" t="s">
        <v>1353</v>
      </c>
      <c r="D3456" s="3">
        <v>20</v>
      </c>
      <c r="E3456" s="3">
        <v>55.68</v>
      </c>
      <c r="F3456" s="4">
        <v>46.4</v>
      </c>
      <c r="G3456" s="1">
        <v>2020</v>
      </c>
      <c r="H3456" s="1">
        <v>2</v>
      </c>
      <c r="I3456" s="1" t="s">
        <v>70</v>
      </c>
      <c r="J3456" s="1" t="s">
        <v>51</v>
      </c>
      <c r="K3456" s="1" t="s">
        <v>20</v>
      </c>
      <c r="L3456" s="1" t="s">
        <v>71</v>
      </c>
      <c r="M3456" s="1" t="s">
        <v>53</v>
      </c>
      <c r="O3456">
        <f>F3456*176</f>
        <v>8166.4</v>
      </c>
    </row>
    <row r="3457" spans="1:15" x14ac:dyDescent="0.25">
      <c r="A3457" s="1" t="s">
        <v>233</v>
      </c>
      <c r="B3457" s="2">
        <v>43889</v>
      </c>
      <c r="C3457" s="1" t="s">
        <v>1168</v>
      </c>
      <c r="D3457" s="3">
        <v>20</v>
      </c>
      <c r="E3457" s="3">
        <v>118.08</v>
      </c>
      <c r="F3457" s="4">
        <v>98.4</v>
      </c>
      <c r="G3457" s="1">
        <v>2020</v>
      </c>
      <c r="H3457" s="1">
        <v>2</v>
      </c>
      <c r="I3457" s="1" t="s">
        <v>134</v>
      </c>
      <c r="J3457" s="1" t="s">
        <v>98</v>
      </c>
      <c r="K3457" s="1" t="s">
        <v>20</v>
      </c>
      <c r="L3457" s="1" t="s">
        <v>135</v>
      </c>
      <c r="M3457" s="1" t="s">
        <v>100</v>
      </c>
      <c r="O3457">
        <f>F3457*78</f>
        <v>7675.2000000000007</v>
      </c>
    </row>
    <row r="3458" spans="1:15" x14ac:dyDescent="0.25">
      <c r="A3458" s="1" t="s">
        <v>2454</v>
      </c>
      <c r="B3458" s="2">
        <v>43889</v>
      </c>
      <c r="C3458" s="1" t="s">
        <v>324</v>
      </c>
      <c r="E3458" s="3">
        <v>270</v>
      </c>
      <c r="F3458" s="4">
        <v>270</v>
      </c>
      <c r="G3458" s="1">
        <v>2020</v>
      </c>
      <c r="H3458" s="1">
        <v>2</v>
      </c>
      <c r="I3458" s="1" t="s">
        <v>40</v>
      </c>
      <c r="J3458" s="1" t="s">
        <v>35</v>
      </c>
      <c r="K3458" s="1" t="s">
        <v>20</v>
      </c>
      <c r="L3458" s="1" t="s">
        <v>42</v>
      </c>
      <c r="M3458" s="1" t="s">
        <v>37</v>
      </c>
      <c r="O3458">
        <f>F3458*15.57</f>
        <v>4203.8999999999996</v>
      </c>
    </row>
    <row r="3459" spans="1:15" x14ac:dyDescent="0.25">
      <c r="A3459" s="1" t="s">
        <v>4318</v>
      </c>
      <c r="B3459" s="2">
        <v>43889</v>
      </c>
      <c r="C3459" s="1" t="s">
        <v>4319</v>
      </c>
      <c r="E3459" s="3">
        <v>5.46</v>
      </c>
      <c r="F3459" s="4">
        <v>5.46</v>
      </c>
      <c r="G3459" s="1">
        <v>2020</v>
      </c>
      <c r="H3459" s="1">
        <v>2</v>
      </c>
      <c r="I3459" s="1" t="s">
        <v>97</v>
      </c>
      <c r="J3459" s="1" t="s">
        <v>35</v>
      </c>
      <c r="K3459" s="1" t="s">
        <v>20</v>
      </c>
      <c r="L3459" s="1" t="s">
        <v>99</v>
      </c>
      <c r="M3459" s="1" t="s">
        <v>37</v>
      </c>
    </row>
    <row r="3460" spans="1:15" x14ac:dyDescent="0.25">
      <c r="A3460" s="1" t="s">
        <v>4320</v>
      </c>
      <c r="B3460" s="2">
        <v>43893</v>
      </c>
      <c r="C3460" s="1" t="s">
        <v>4229</v>
      </c>
      <c r="E3460" s="3">
        <v>128.84</v>
      </c>
      <c r="F3460" s="4">
        <v>128.84</v>
      </c>
      <c r="G3460" s="1">
        <v>2020</v>
      </c>
      <c r="H3460" s="1">
        <v>3</v>
      </c>
      <c r="I3460" s="1" t="s">
        <v>138</v>
      </c>
      <c r="J3460" s="1" t="s">
        <v>35</v>
      </c>
      <c r="K3460" s="1" t="s">
        <v>20</v>
      </c>
      <c r="L3460" s="1" t="s">
        <v>139</v>
      </c>
      <c r="M3460" s="1" t="s">
        <v>37</v>
      </c>
      <c r="O3460">
        <f>F3460*2405</f>
        <v>309860.2</v>
      </c>
    </row>
    <row r="3461" spans="1:15" x14ac:dyDescent="0.25">
      <c r="A3461" s="1" t="s">
        <v>4321</v>
      </c>
      <c r="B3461" s="2">
        <v>43893</v>
      </c>
      <c r="C3461" s="1" t="s">
        <v>85</v>
      </c>
      <c r="E3461" s="3">
        <v>378.48</v>
      </c>
      <c r="F3461" s="4">
        <v>378.48</v>
      </c>
      <c r="G3461" s="1">
        <v>2020</v>
      </c>
      <c r="H3461" s="1">
        <v>3</v>
      </c>
      <c r="I3461" s="1" t="s">
        <v>86</v>
      </c>
      <c r="J3461" s="1" t="s">
        <v>41</v>
      </c>
      <c r="K3461" s="1" t="s">
        <v>20</v>
      </c>
      <c r="L3461" s="1" t="s">
        <v>87</v>
      </c>
      <c r="M3461" s="1" t="s">
        <v>43</v>
      </c>
      <c r="O3461">
        <f t="shared" ref="O3461:O3468" si="53">F3461/1.26</f>
        <v>300.38095238095241</v>
      </c>
    </row>
    <row r="3462" spans="1:15" x14ac:dyDescent="0.25">
      <c r="A3462" s="1" t="s">
        <v>4321</v>
      </c>
      <c r="B3462" s="2">
        <v>43893</v>
      </c>
      <c r="C3462" s="1" t="s">
        <v>85</v>
      </c>
      <c r="E3462" s="3">
        <v>165.11</v>
      </c>
      <c r="F3462" s="4">
        <v>165.11</v>
      </c>
      <c r="G3462" s="1">
        <v>2020</v>
      </c>
      <c r="H3462" s="1">
        <v>3</v>
      </c>
      <c r="I3462" s="1" t="s">
        <v>86</v>
      </c>
      <c r="J3462" s="1" t="s">
        <v>41</v>
      </c>
      <c r="K3462" s="1" t="s">
        <v>20</v>
      </c>
      <c r="L3462" s="1" t="s">
        <v>87</v>
      </c>
      <c r="M3462" s="1" t="s">
        <v>43</v>
      </c>
      <c r="O3462">
        <f t="shared" si="53"/>
        <v>131.03968253968256</v>
      </c>
    </row>
    <row r="3463" spans="1:15" x14ac:dyDescent="0.25">
      <c r="A3463" s="1" t="s">
        <v>4321</v>
      </c>
      <c r="B3463" s="2">
        <v>43893</v>
      </c>
      <c r="C3463" s="1" t="s">
        <v>85</v>
      </c>
      <c r="D3463" s="3">
        <v>20</v>
      </c>
      <c r="E3463" s="3">
        <v>139.44</v>
      </c>
      <c r="F3463" s="4">
        <v>116.2</v>
      </c>
      <c r="G3463" s="1">
        <v>2020</v>
      </c>
      <c r="H3463" s="1">
        <v>3</v>
      </c>
      <c r="I3463" s="1" t="s">
        <v>34</v>
      </c>
      <c r="J3463" s="1" t="s">
        <v>41</v>
      </c>
      <c r="K3463" s="1" t="s">
        <v>20</v>
      </c>
      <c r="L3463" s="1" t="s">
        <v>36</v>
      </c>
      <c r="M3463" s="1" t="s">
        <v>43</v>
      </c>
      <c r="O3463">
        <f t="shared" si="53"/>
        <v>92.222222222222229</v>
      </c>
    </row>
    <row r="3464" spans="1:15" x14ac:dyDescent="0.25">
      <c r="A3464" s="1" t="s">
        <v>4321</v>
      </c>
      <c r="B3464" s="2">
        <v>43893</v>
      </c>
      <c r="C3464" s="1" t="s">
        <v>85</v>
      </c>
      <c r="E3464" s="3">
        <v>85.42</v>
      </c>
      <c r="F3464" s="4">
        <v>85.42</v>
      </c>
      <c r="G3464" s="1">
        <v>2020</v>
      </c>
      <c r="H3464" s="1">
        <v>3</v>
      </c>
      <c r="I3464" s="1" t="s">
        <v>86</v>
      </c>
      <c r="J3464" s="1" t="s">
        <v>41</v>
      </c>
      <c r="K3464" s="1" t="s">
        <v>20</v>
      </c>
      <c r="L3464" s="1" t="s">
        <v>87</v>
      </c>
      <c r="M3464" s="1" t="s">
        <v>43</v>
      </c>
      <c r="O3464">
        <f t="shared" si="53"/>
        <v>67.793650793650798</v>
      </c>
    </row>
    <row r="3465" spans="1:15" x14ac:dyDescent="0.25">
      <c r="A3465" s="1" t="s">
        <v>4321</v>
      </c>
      <c r="B3465" s="2">
        <v>43893</v>
      </c>
      <c r="C3465" s="1" t="s">
        <v>85</v>
      </c>
      <c r="E3465" s="3">
        <v>70</v>
      </c>
      <c r="F3465" s="4">
        <v>70</v>
      </c>
      <c r="G3465" s="1">
        <v>2020</v>
      </c>
      <c r="H3465" s="1">
        <v>3</v>
      </c>
      <c r="I3465" s="1" t="s">
        <v>86</v>
      </c>
      <c r="J3465" s="1" t="s">
        <v>41</v>
      </c>
      <c r="K3465" s="1" t="s">
        <v>20</v>
      </c>
      <c r="L3465" s="1" t="s">
        <v>87</v>
      </c>
      <c r="M3465" s="1" t="s">
        <v>43</v>
      </c>
      <c r="O3465">
        <f t="shared" si="53"/>
        <v>55.555555555555557</v>
      </c>
    </row>
    <row r="3466" spans="1:15" x14ac:dyDescent="0.25">
      <c r="A3466" s="1" t="s">
        <v>4321</v>
      </c>
      <c r="B3466" s="2">
        <v>43893</v>
      </c>
      <c r="C3466" s="1" t="s">
        <v>85</v>
      </c>
      <c r="D3466" s="3">
        <v>20</v>
      </c>
      <c r="E3466" s="3">
        <v>59.62</v>
      </c>
      <c r="F3466" s="4">
        <v>49.68</v>
      </c>
      <c r="G3466" s="1">
        <v>2020</v>
      </c>
      <c r="H3466" s="1">
        <v>3</v>
      </c>
      <c r="I3466" s="1" t="s">
        <v>34</v>
      </c>
      <c r="J3466" s="1" t="s">
        <v>41</v>
      </c>
      <c r="K3466" s="1" t="s">
        <v>20</v>
      </c>
      <c r="L3466" s="1" t="s">
        <v>36</v>
      </c>
      <c r="M3466" s="1" t="s">
        <v>43</v>
      </c>
      <c r="O3466">
        <f t="shared" si="53"/>
        <v>39.428571428571431</v>
      </c>
    </row>
    <row r="3467" spans="1:15" x14ac:dyDescent="0.25">
      <c r="A3467" s="1" t="s">
        <v>4321</v>
      </c>
      <c r="B3467" s="2">
        <v>43893</v>
      </c>
      <c r="C3467" s="1" t="s">
        <v>85</v>
      </c>
      <c r="E3467" s="3">
        <v>44.76</v>
      </c>
      <c r="F3467" s="4">
        <v>44.76</v>
      </c>
      <c r="G3467" s="1">
        <v>2020</v>
      </c>
      <c r="H3467" s="1">
        <v>3</v>
      </c>
      <c r="I3467" s="1" t="s">
        <v>86</v>
      </c>
      <c r="J3467" s="1" t="s">
        <v>41</v>
      </c>
      <c r="K3467" s="1" t="s">
        <v>20</v>
      </c>
      <c r="L3467" s="1" t="s">
        <v>87</v>
      </c>
      <c r="M3467" s="1" t="s">
        <v>43</v>
      </c>
      <c r="O3467">
        <f t="shared" si="53"/>
        <v>35.523809523809526</v>
      </c>
    </row>
    <row r="3468" spans="1:15" x14ac:dyDescent="0.25">
      <c r="A3468" s="1" t="s">
        <v>4321</v>
      </c>
      <c r="B3468" s="2">
        <v>43893</v>
      </c>
      <c r="C3468" s="1" t="s">
        <v>39</v>
      </c>
      <c r="E3468" s="3">
        <v>115.49</v>
      </c>
      <c r="F3468" s="4">
        <v>115.49</v>
      </c>
      <c r="G3468" s="1">
        <v>2020</v>
      </c>
      <c r="H3468" s="1">
        <v>3</v>
      </c>
      <c r="I3468" s="1" t="s">
        <v>86</v>
      </c>
      <c r="J3468" s="1" t="s">
        <v>41</v>
      </c>
      <c r="K3468" s="1" t="s">
        <v>20</v>
      </c>
      <c r="L3468" s="1" t="s">
        <v>87</v>
      </c>
      <c r="M3468" s="1" t="s">
        <v>43</v>
      </c>
      <c r="O3468">
        <f t="shared" si="53"/>
        <v>91.658730158730151</v>
      </c>
    </row>
    <row r="3469" spans="1:15" x14ac:dyDescent="0.25">
      <c r="A3469" s="1" t="s">
        <v>4322</v>
      </c>
      <c r="B3469" s="2">
        <v>43893</v>
      </c>
      <c r="C3469" s="1" t="s">
        <v>4323</v>
      </c>
      <c r="E3469" s="3">
        <v>66.31</v>
      </c>
      <c r="F3469" s="4">
        <v>66.31</v>
      </c>
      <c r="G3469" s="1">
        <v>2020</v>
      </c>
      <c r="H3469" s="1">
        <v>3</v>
      </c>
      <c r="I3469" s="1" t="s">
        <v>150</v>
      </c>
      <c r="J3469" s="1" t="s">
        <v>35</v>
      </c>
      <c r="K3469" s="1" t="s">
        <v>20</v>
      </c>
      <c r="L3469" s="1" t="s">
        <v>151</v>
      </c>
      <c r="M3469" s="1" t="s">
        <v>37</v>
      </c>
    </row>
    <row r="3470" spans="1:15" x14ac:dyDescent="0.25">
      <c r="A3470" s="1" t="s">
        <v>267</v>
      </c>
      <c r="B3470" s="2">
        <v>43893</v>
      </c>
      <c r="C3470" s="1" t="s">
        <v>4324</v>
      </c>
      <c r="D3470" s="3">
        <v>20</v>
      </c>
      <c r="E3470" s="3">
        <v>190.56</v>
      </c>
      <c r="F3470" s="4">
        <v>158.80000000000001</v>
      </c>
      <c r="G3470" s="1">
        <v>2020</v>
      </c>
      <c r="H3470" s="1">
        <v>3</v>
      </c>
      <c r="I3470" s="1" t="s">
        <v>134</v>
      </c>
      <c r="J3470" s="1" t="s">
        <v>144</v>
      </c>
      <c r="K3470" s="1" t="s">
        <v>20</v>
      </c>
      <c r="L3470" s="1" t="s">
        <v>135</v>
      </c>
      <c r="M3470" s="1" t="s">
        <v>145</v>
      </c>
    </row>
    <row r="3471" spans="1:15" x14ac:dyDescent="0.25">
      <c r="A3471" s="1" t="s">
        <v>4325</v>
      </c>
      <c r="B3471" s="2">
        <v>43893</v>
      </c>
      <c r="C3471" s="1" t="s">
        <v>4326</v>
      </c>
      <c r="E3471" s="3">
        <v>22.93</v>
      </c>
      <c r="F3471" s="4">
        <v>22.93</v>
      </c>
      <c r="G3471" s="1">
        <v>2020</v>
      </c>
      <c r="H3471" s="1">
        <v>3</v>
      </c>
      <c r="I3471" s="1" t="s">
        <v>219</v>
      </c>
      <c r="J3471" s="1" t="s">
        <v>35</v>
      </c>
      <c r="K3471" s="1" t="s">
        <v>20</v>
      </c>
      <c r="L3471" s="1" t="s">
        <v>220</v>
      </c>
      <c r="M3471" s="1" t="s">
        <v>37</v>
      </c>
    </row>
    <row r="3472" spans="1:15" x14ac:dyDescent="0.25">
      <c r="A3472" s="1" t="s">
        <v>2473</v>
      </c>
      <c r="B3472" s="2">
        <v>43893</v>
      </c>
      <c r="C3472" s="1" t="s">
        <v>4327</v>
      </c>
      <c r="D3472" s="3">
        <v>20</v>
      </c>
      <c r="E3472" s="3">
        <v>60.28</v>
      </c>
      <c r="F3472" s="4">
        <v>50.23</v>
      </c>
      <c r="G3472" s="1">
        <v>2020</v>
      </c>
      <c r="H3472" s="1">
        <v>3</v>
      </c>
      <c r="I3472" s="1" t="s">
        <v>70</v>
      </c>
      <c r="J3472" s="1" t="s">
        <v>19</v>
      </c>
      <c r="K3472" s="1" t="s">
        <v>20</v>
      </c>
      <c r="L3472" s="1" t="s">
        <v>71</v>
      </c>
      <c r="M3472" s="1" t="s">
        <v>22</v>
      </c>
      <c r="O3472">
        <f>F3472*60</f>
        <v>3013.7999999999997</v>
      </c>
    </row>
    <row r="3473" spans="1:15" x14ac:dyDescent="0.25">
      <c r="A3473" s="1" t="s">
        <v>4328</v>
      </c>
      <c r="B3473" s="2">
        <v>43893</v>
      </c>
      <c r="C3473" s="1" t="s">
        <v>4329</v>
      </c>
      <c r="E3473" s="3">
        <v>587.96</v>
      </c>
      <c r="F3473" s="4">
        <v>587.96</v>
      </c>
      <c r="G3473" s="1">
        <v>2020</v>
      </c>
      <c r="H3473" s="1">
        <v>3</v>
      </c>
      <c r="I3473" s="1" t="s">
        <v>40</v>
      </c>
      <c r="J3473" s="1" t="s">
        <v>35</v>
      </c>
      <c r="K3473" s="1" t="s">
        <v>20</v>
      </c>
      <c r="L3473" s="1" t="s">
        <v>42</v>
      </c>
      <c r="M3473" s="1" t="s">
        <v>37</v>
      </c>
    </row>
    <row r="3474" spans="1:15" x14ac:dyDescent="0.25">
      <c r="A3474" s="1" t="s">
        <v>4321</v>
      </c>
      <c r="B3474" s="2">
        <v>43893</v>
      </c>
      <c r="C3474" s="1" t="s">
        <v>477</v>
      </c>
      <c r="E3474" s="3">
        <v>80.5</v>
      </c>
      <c r="F3474" s="4">
        <v>80.5</v>
      </c>
      <c r="G3474" s="1">
        <v>2020</v>
      </c>
      <c r="H3474" s="1">
        <v>3</v>
      </c>
      <c r="I3474" s="1" t="s">
        <v>86</v>
      </c>
      <c r="J3474" s="1" t="s">
        <v>369</v>
      </c>
      <c r="K3474" s="1" t="s">
        <v>20</v>
      </c>
      <c r="L3474" s="1" t="s">
        <v>87</v>
      </c>
      <c r="M3474" s="1" t="s">
        <v>370</v>
      </c>
      <c r="O3474">
        <f>F3474*778</f>
        <v>62629</v>
      </c>
    </row>
    <row r="3475" spans="1:15" x14ac:dyDescent="0.25">
      <c r="A3475" s="1" t="s">
        <v>286</v>
      </c>
      <c r="B3475" s="2">
        <v>43893</v>
      </c>
      <c r="C3475" s="1" t="s">
        <v>4330</v>
      </c>
      <c r="D3475" s="3">
        <v>20</v>
      </c>
      <c r="E3475" s="3">
        <v>247.4</v>
      </c>
      <c r="F3475" s="4">
        <v>206.17</v>
      </c>
      <c r="G3475" s="1">
        <v>2020</v>
      </c>
      <c r="H3475" s="1">
        <v>3</v>
      </c>
      <c r="I3475" s="1" t="s">
        <v>134</v>
      </c>
      <c r="J3475" s="1" t="s">
        <v>144</v>
      </c>
      <c r="K3475" s="1" t="s">
        <v>20</v>
      </c>
      <c r="L3475" s="1" t="s">
        <v>135</v>
      </c>
      <c r="M3475" s="1" t="s">
        <v>145</v>
      </c>
    </row>
    <row r="3476" spans="1:15" x14ac:dyDescent="0.25">
      <c r="A3476" s="1" t="s">
        <v>2483</v>
      </c>
      <c r="B3476" s="2">
        <v>43893</v>
      </c>
      <c r="C3476" s="1" t="s">
        <v>7928</v>
      </c>
      <c r="D3476" s="3">
        <v>20</v>
      </c>
      <c r="E3476" s="3">
        <v>122.46</v>
      </c>
      <c r="F3476" s="4">
        <v>102.05</v>
      </c>
      <c r="G3476" s="1">
        <v>2020</v>
      </c>
      <c r="H3476" s="1">
        <v>3</v>
      </c>
      <c r="I3476" s="1" t="s">
        <v>111</v>
      </c>
      <c r="J3476" s="1" t="s">
        <v>98</v>
      </c>
      <c r="K3476" s="1" t="s">
        <v>20</v>
      </c>
      <c r="L3476" s="1" t="s">
        <v>112</v>
      </c>
      <c r="M3476" s="1" t="s">
        <v>100</v>
      </c>
    </row>
    <row r="3477" spans="1:15" x14ac:dyDescent="0.25">
      <c r="A3477" s="1" t="s">
        <v>2483</v>
      </c>
      <c r="B3477" s="2">
        <v>43893</v>
      </c>
      <c r="C3477" s="1" t="s">
        <v>7928</v>
      </c>
      <c r="E3477" s="3">
        <v>122.46</v>
      </c>
      <c r="F3477" s="4">
        <v>122.46</v>
      </c>
      <c r="G3477" s="1">
        <v>2020</v>
      </c>
      <c r="H3477" s="1">
        <v>3</v>
      </c>
      <c r="I3477" s="1" t="s">
        <v>111</v>
      </c>
      <c r="J3477" s="1" t="s">
        <v>98</v>
      </c>
      <c r="K3477" s="1" t="s">
        <v>20</v>
      </c>
      <c r="L3477" s="1" t="s">
        <v>112</v>
      </c>
      <c r="M3477" s="1" t="s">
        <v>100</v>
      </c>
    </row>
    <row r="3478" spans="1:15" x14ac:dyDescent="0.25">
      <c r="A3478" s="1" t="s">
        <v>269</v>
      </c>
      <c r="B3478" s="2">
        <v>43893</v>
      </c>
      <c r="C3478" s="1" t="s">
        <v>4331</v>
      </c>
      <c r="E3478" s="3">
        <v>129.5</v>
      </c>
      <c r="F3478" s="4">
        <v>129.5</v>
      </c>
      <c r="G3478" s="1">
        <v>2020</v>
      </c>
      <c r="H3478" s="1">
        <v>3</v>
      </c>
      <c r="I3478" s="1" t="s">
        <v>91</v>
      </c>
      <c r="J3478" s="1" t="s">
        <v>98</v>
      </c>
      <c r="K3478" s="1" t="s">
        <v>20</v>
      </c>
      <c r="L3478" s="1" t="s">
        <v>93</v>
      </c>
      <c r="M3478" s="1" t="s">
        <v>100</v>
      </c>
    </row>
    <row r="3479" spans="1:15" x14ac:dyDescent="0.25">
      <c r="A3479" s="1" t="s">
        <v>4332</v>
      </c>
      <c r="B3479" s="2">
        <v>43893</v>
      </c>
      <c r="C3479" s="1" t="s">
        <v>4333</v>
      </c>
      <c r="E3479" s="3">
        <v>14.46</v>
      </c>
      <c r="F3479" s="4">
        <v>14.46</v>
      </c>
      <c r="G3479" s="1">
        <v>2020</v>
      </c>
      <c r="H3479" s="1">
        <v>3</v>
      </c>
      <c r="I3479" s="1" t="s">
        <v>86</v>
      </c>
      <c r="J3479" s="1" t="s">
        <v>35</v>
      </c>
      <c r="K3479" s="1" t="s">
        <v>20</v>
      </c>
      <c r="L3479" s="1" t="s">
        <v>87</v>
      </c>
      <c r="M3479" s="1" t="s">
        <v>37</v>
      </c>
    </row>
    <row r="3480" spans="1:15" x14ac:dyDescent="0.25">
      <c r="A3480" s="1" t="s">
        <v>4334</v>
      </c>
      <c r="B3480" s="2">
        <v>43893</v>
      </c>
      <c r="C3480" s="1" t="s">
        <v>4335</v>
      </c>
      <c r="E3480" s="3">
        <v>77.3</v>
      </c>
      <c r="F3480" s="4">
        <v>77.3</v>
      </c>
      <c r="G3480" s="1">
        <v>2020</v>
      </c>
      <c r="H3480" s="1">
        <v>3</v>
      </c>
      <c r="I3480" s="1" t="s">
        <v>40</v>
      </c>
      <c r="J3480" s="1" t="s">
        <v>35</v>
      </c>
      <c r="K3480" s="1" t="s">
        <v>20</v>
      </c>
      <c r="L3480" s="1" t="s">
        <v>42</v>
      </c>
      <c r="M3480" s="1" t="s">
        <v>37</v>
      </c>
    </row>
    <row r="3481" spans="1:15" x14ac:dyDescent="0.25">
      <c r="A3481" s="1" t="s">
        <v>4336</v>
      </c>
      <c r="B3481" s="2">
        <v>43893</v>
      </c>
      <c r="C3481" s="1" t="s">
        <v>4337</v>
      </c>
      <c r="E3481" s="3">
        <v>10.14</v>
      </c>
      <c r="F3481" s="4">
        <v>10.14</v>
      </c>
      <c r="G3481" s="1">
        <v>2020</v>
      </c>
      <c r="H3481" s="1">
        <v>3</v>
      </c>
      <c r="I3481" s="1" t="s">
        <v>86</v>
      </c>
      <c r="J3481" s="1" t="s">
        <v>35</v>
      </c>
      <c r="K3481" s="1" t="s">
        <v>20</v>
      </c>
      <c r="L3481" s="1" t="s">
        <v>87</v>
      </c>
      <c r="M3481" s="1" t="s">
        <v>37</v>
      </c>
    </row>
    <row r="3482" spans="1:15" x14ac:dyDescent="0.25">
      <c r="A3482" s="1" t="s">
        <v>4338</v>
      </c>
      <c r="B3482" s="2">
        <v>43893</v>
      </c>
      <c r="C3482" s="1" t="s">
        <v>4339</v>
      </c>
      <c r="E3482" s="3">
        <v>17.87</v>
      </c>
      <c r="F3482" s="4">
        <v>17.87</v>
      </c>
      <c r="G3482" s="1">
        <v>2020</v>
      </c>
      <c r="H3482" s="1">
        <v>3</v>
      </c>
      <c r="I3482" s="1" t="s">
        <v>111</v>
      </c>
      <c r="J3482" s="1" t="s">
        <v>35</v>
      </c>
      <c r="K3482" s="1" t="s">
        <v>20</v>
      </c>
      <c r="L3482" s="1" t="s">
        <v>112</v>
      </c>
      <c r="M3482" s="1" t="s">
        <v>37</v>
      </c>
    </row>
    <row r="3483" spans="1:15" x14ac:dyDescent="0.25">
      <c r="A3483" s="1" t="s">
        <v>277</v>
      </c>
      <c r="B3483" s="2">
        <v>43893</v>
      </c>
      <c r="C3483" s="1" t="s">
        <v>224</v>
      </c>
      <c r="E3483" s="3">
        <v>82.5</v>
      </c>
      <c r="F3483" s="4">
        <v>82.5</v>
      </c>
      <c r="G3483" s="1">
        <v>2020</v>
      </c>
      <c r="H3483" s="1">
        <v>3</v>
      </c>
      <c r="I3483" s="1" t="s">
        <v>225</v>
      </c>
      <c r="J3483" s="1" t="s">
        <v>226</v>
      </c>
      <c r="K3483" s="1" t="s">
        <v>20</v>
      </c>
      <c r="L3483" s="1" t="s">
        <v>227</v>
      </c>
      <c r="M3483" s="1" t="s">
        <v>53</v>
      </c>
      <c r="O3483">
        <f>F3483*7.34</f>
        <v>605.54999999999995</v>
      </c>
    </row>
    <row r="3484" spans="1:15" x14ac:dyDescent="0.25">
      <c r="A3484" s="1" t="s">
        <v>271</v>
      </c>
      <c r="B3484" s="2">
        <v>43893</v>
      </c>
      <c r="C3484" s="1" t="s">
        <v>4340</v>
      </c>
      <c r="E3484" s="3">
        <v>354</v>
      </c>
      <c r="F3484" s="4">
        <v>354</v>
      </c>
      <c r="G3484" s="1">
        <v>2020</v>
      </c>
      <c r="H3484" s="1">
        <v>3</v>
      </c>
      <c r="I3484" s="1" t="s">
        <v>40</v>
      </c>
      <c r="J3484" s="1" t="s">
        <v>35</v>
      </c>
      <c r="K3484" s="1" t="s">
        <v>20</v>
      </c>
      <c r="L3484" s="1" t="s">
        <v>42</v>
      </c>
      <c r="M3484" s="1" t="s">
        <v>37</v>
      </c>
    </row>
    <row r="3485" spans="1:15" x14ac:dyDescent="0.25">
      <c r="A3485" s="1" t="s">
        <v>4341</v>
      </c>
      <c r="B3485" s="2">
        <v>43893</v>
      </c>
      <c r="C3485" s="1" t="s">
        <v>1049</v>
      </c>
      <c r="E3485" s="3">
        <v>17</v>
      </c>
      <c r="F3485" s="4">
        <v>17</v>
      </c>
      <c r="G3485" s="1">
        <v>2020</v>
      </c>
      <c r="H3485" s="1">
        <v>3</v>
      </c>
      <c r="I3485" s="1" t="s">
        <v>91</v>
      </c>
      <c r="J3485" s="1" t="s">
        <v>19</v>
      </c>
      <c r="K3485" s="1" t="s">
        <v>20</v>
      </c>
      <c r="L3485" s="1" t="s">
        <v>93</v>
      </c>
      <c r="M3485" s="1" t="s">
        <v>22</v>
      </c>
    </row>
    <row r="3486" spans="1:15" x14ac:dyDescent="0.25">
      <c r="A3486" s="1" t="s">
        <v>4341</v>
      </c>
      <c r="B3486" s="2">
        <v>43893</v>
      </c>
      <c r="C3486" s="1" t="s">
        <v>1049</v>
      </c>
      <c r="E3486" s="3">
        <v>17</v>
      </c>
      <c r="F3486" s="4">
        <v>17</v>
      </c>
      <c r="G3486" s="1">
        <v>2020</v>
      </c>
      <c r="H3486" s="1">
        <v>3</v>
      </c>
      <c r="I3486" s="1" t="s">
        <v>97</v>
      </c>
      <c r="J3486" s="1" t="s">
        <v>19</v>
      </c>
      <c r="K3486" s="1" t="s">
        <v>20</v>
      </c>
      <c r="L3486" s="1" t="s">
        <v>99</v>
      </c>
      <c r="M3486" s="1" t="s">
        <v>22</v>
      </c>
    </row>
    <row r="3487" spans="1:15" x14ac:dyDescent="0.25">
      <c r="A3487" s="1" t="s">
        <v>273</v>
      </c>
      <c r="B3487" s="2">
        <v>43893</v>
      </c>
      <c r="C3487" s="1" t="s">
        <v>1049</v>
      </c>
      <c r="E3487" s="3">
        <v>24</v>
      </c>
      <c r="F3487" s="4">
        <v>24</v>
      </c>
      <c r="G3487" s="1">
        <v>2020</v>
      </c>
      <c r="H3487" s="1">
        <v>3</v>
      </c>
      <c r="I3487" s="1" t="s">
        <v>91</v>
      </c>
      <c r="J3487" s="1" t="s">
        <v>19</v>
      </c>
      <c r="K3487" s="1" t="s">
        <v>20</v>
      </c>
      <c r="L3487" s="1" t="s">
        <v>93</v>
      </c>
      <c r="M3487" s="1" t="s">
        <v>22</v>
      </c>
    </row>
    <row r="3488" spans="1:15" x14ac:dyDescent="0.25">
      <c r="A3488" s="1" t="s">
        <v>2495</v>
      </c>
      <c r="B3488" s="2">
        <v>43900</v>
      </c>
      <c r="C3488" s="1" t="s">
        <v>33</v>
      </c>
      <c r="D3488" s="3">
        <v>20</v>
      </c>
      <c r="E3488" s="3">
        <v>4700.16</v>
      </c>
      <c r="F3488" s="4">
        <v>3916.8</v>
      </c>
      <c r="G3488" s="1">
        <v>2020</v>
      </c>
      <c r="H3488" s="1">
        <v>3</v>
      </c>
      <c r="I3488" s="1" t="s">
        <v>34</v>
      </c>
      <c r="J3488" s="1" t="s">
        <v>35</v>
      </c>
      <c r="K3488" s="1" t="s">
        <v>20</v>
      </c>
      <c r="L3488" s="1" t="s">
        <v>36</v>
      </c>
      <c r="M3488" s="1" t="s">
        <v>37</v>
      </c>
      <c r="O3488">
        <f>F3488*72.79120024</f>
        <v>285108.57310003199</v>
      </c>
    </row>
    <row r="3489" spans="1:15" x14ac:dyDescent="0.25">
      <c r="A3489" s="1" t="s">
        <v>4342</v>
      </c>
      <c r="B3489" s="2">
        <v>43900</v>
      </c>
      <c r="C3489" s="1" t="s">
        <v>4343</v>
      </c>
      <c r="E3489" s="3">
        <v>101.5</v>
      </c>
      <c r="F3489" s="4">
        <v>101.5</v>
      </c>
      <c r="G3489" s="1">
        <v>2020</v>
      </c>
      <c r="H3489" s="1">
        <v>3</v>
      </c>
      <c r="I3489" s="1" t="s">
        <v>86</v>
      </c>
      <c r="J3489" s="1" t="s">
        <v>35</v>
      </c>
      <c r="K3489" s="1" t="s">
        <v>20</v>
      </c>
      <c r="L3489" s="1" t="s">
        <v>87</v>
      </c>
      <c r="M3489" s="1" t="s">
        <v>37</v>
      </c>
    </row>
    <row r="3490" spans="1:15" x14ac:dyDescent="0.25">
      <c r="A3490" s="1" t="s">
        <v>4344</v>
      </c>
      <c r="B3490" s="2">
        <v>43900</v>
      </c>
      <c r="C3490" s="1" t="s">
        <v>2193</v>
      </c>
      <c r="E3490" s="3">
        <v>42.91</v>
      </c>
      <c r="F3490" s="4">
        <v>42.91</v>
      </c>
      <c r="G3490" s="1">
        <v>2020</v>
      </c>
      <c r="H3490" s="1">
        <v>3</v>
      </c>
      <c r="I3490" s="1" t="s">
        <v>40</v>
      </c>
      <c r="J3490" s="1" t="s">
        <v>98</v>
      </c>
      <c r="K3490" s="1" t="s">
        <v>20</v>
      </c>
      <c r="L3490" s="1" t="s">
        <v>42</v>
      </c>
      <c r="M3490" s="1" t="s">
        <v>100</v>
      </c>
      <c r="O3490">
        <f>F3490*102</f>
        <v>4376.82</v>
      </c>
    </row>
    <row r="3491" spans="1:15" x14ac:dyDescent="0.25">
      <c r="A3491" s="1" t="s">
        <v>303</v>
      </c>
      <c r="B3491" s="2">
        <v>43900</v>
      </c>
      <c r="C3491" s="1" t="s">
        <v>617</v>
      </c>
      <c r="E3491" s="3">
        <v>30.96</v>
      </c>
      <c r="F3491" s="4">
        <v>30.96</v>
      </c>
      <c r="G3491" s="1">
        <v>2020</v>
      </c>
      <c r="H3491" s="1">
        <v>3</v>
      </c>
      <c r="I3491" s="1" t="s">
        <v>91</v>
      </c>
      <c r="J3491" s="1" t="s">
        <v>98</v>
      </c>
      <c r="K3491" s="1" t="s">
        <v>20</v>
      </c>
      <c r="L3491" s="1" t="s">
        <v>93</v>
      </c>
      <c r="M3491" s="1" t="s">
        <v>100</v>
      </c>
    </row>
    <row r="3492" spans="1:15" x14ac:dyDescent="0.25">
      <c r="A3492" s="1" t="s">
        <v>2500</v>
      </c>
      <c r="B3492" s="2">
        <v>43900</v>
      </c>
      <c r="C3492" s="1" t="s">
        <v>4345</v>
      </c>
      <c r="E3492" s="3">
        <v>35.5</v>
      </c>
      <c r="F3492" s="4">
        <v>35.5</v>
      </c>
      <c r="G3492" s="1">
        <v>2020</v>
      </c>
      <c r="H3492" s="1">
        <v>3</v>
      </c>
      <c r="I3492" s="1" t="s">
        <v>219</v>
      </c>
      <c r="J3492" s="1" t="s">
        <v>35</v>
      </c>
      <c r="K3492" s="1" t="s">
        <v>20</v>
      </c>
      <c r="L3492" s="1" t="s">
        <v>220</v>
      </c>
      <c r="M3492" s="1" t="s">
        <v>37</v>
      </c>
    </row>
    <row r="3493" spans="1:15" x14ac:dyDescent="0.25">
      <c r="A3493" s="1" t="s">
        <v>4346</v>
      </c>
      <c r="B3493" s="2">
        <v>43900</v>
      </c>
      <c r="C3493" s="1" t="s">
        <v>4347</v>
      </c>
      <c r="E3493" s="3">
        <v>298</v>
      </c>
      <c r="F3493" s="4">
        <v>298</v>
      </c>
      <c r="G3493" s="1">
        <v>2020</v>
      </c>
      <c r="H3493" s="1">
        <v>3</v>
      </c>
      <c r="I3493" s="1" t="s">
        <v>91</v>
      </c>
      <c r="J3493" s="1" t="s">
        <v>207</v>
      </c>
      <c r="K3493" s="1" t="s">
        <v>20</v>
      </c>
      <c r="L3493" s="1" t="s">
        <v>93</v>
      </c>
      <c r="M3493" s="1" t="s">
        <v>208</v>
      </c>
    </row>
    <row r="3494" spans="1:15" x14ac:dyDescent="0.25">
      <c r="A3494" s="1" t="s">
        <v>4348</v>
      </c>
      <c r="B3494" s="2">
        <v>43900</v>
      </c>
      <c r="C3494" s="1" t="s">
        <v>4349</v>
      </c>
      <c r="E3494" s="3">
        <v>50.4</v>
      </c>
      <c r="F3494" s="4">
        <v>50.4</v>
      </c>
      <c r="G3494" s="1">
        <v>2020</v>
      </c>
      <c r="H3494" s="1">
        <v>3</v>
      </c>
      <c r="I3494" s="1" t="s">
        <v>345</v>
      </c>
      <c r="J3494" s="1" t="s">
        <v>35</v>
      </c>
      <c r="K3494" s="1" t="s">
        <v>20</v>
      </c>
      <c r="L3494" s="1" t="s">
        <v>346</v>
      </c>
      <c r="M3494" s="1" t="s">
        <v>37</v>
      </c>
      <c r="O3494">
        <f>F3494*5.3</f>
        <v>267.12</v>
      </c>
    </row>
    <row r="3495" spans="1:15" x14ac:dyDescent="0.25">
      <c r="A3495" s="1" t="s">
        <v>2504</v>
      </c>
      <c r="B3495" s="2">
        <v>43900</v>
      </c>
      <c r="C3495" s="1" t="s">
        <v>4350</v>
      </c>
      <c r="E3495" s="3">
        <v>5.07</v>
      </c>
      <c r="F3495" s="4">
        <v>5.07</v>
      </c>
      <c r="G3495" s="1">
        <v>2020</v>
      </c>
      <c r="H3495" s="1">
        <v>3</v>
      </c>
      <c r="I3495" s="1" t="s">
        <v>97</v>
      </c>
      <c r="J3495" s="1" t="s">
        <v>207</v>
      </c>
      <c r="K3495" s="1" t="s">
        <v>20</v>
      </c>
      <c r="L3495" s="1" t="s">
        <v>99</v>
      </c>
      <c r="M3495" s="1" t="s">
        <v>208</v>
      </c>
    </row>
    <row r="3496" spans="1:15" x14ac:dyDescent="0.25">
      <c r="A3496" s="1" t="s">
        <v>4351</v>
      </c>
      <c r="B3496" s="2">
        <v>43900</v>
      </c>
      <c r="C3496" s="1" t="s">
        <v>4352</v>
      </c>
      <c r="E3496" s="3">
        <v>216</v>
      </c>
      <c r="F3496" s="4">
        <v>216</v>
      </c>
      <c r="G3496" s="1">
        <v>2020</v>
      </c>
      <c r="H3496" s="1">
        <v>3</v>
      </c>
      <c r="I3496" s="1" t="s">
        <v>211</v>
      </c>
      <c r="J3496" s="1" t="s">
        <v>212</v>
      </c>
      <c r="K3496" s="1" t="s">
        <v>20</v>
      </c>
      <c r="L3496" s="1" t="s">
        <v>213</v>
      </c>
      <c r="M3496" s="1" t="s">
        <v>37</v>
      </c>
    </row>
    <row r="3497" spans="1:15" x14ac:dyDescent="0.25">
      <c r="A3497" s="1" t="s">
        <v>334</v>
      </c>
      <c r="B3497" s="2">
        <v>43900</v>
      </c>
      <c r="C3497" s="1" t="s">
        <v>7943</v>
      </c>
      <c r="E3497" s="3">
        <v>66.459999999999994</v>
      </c>
      <c r="F3497" s="4">
        <v>66.459999999999994</v>
      </c>
      <c r="G3497" s="1">
        <v>2020</v>
      </c>
      <c r="H3497" s="1">
        <v>3</v>
      </c>
      <c r="I3497" s="1" t="s">
        <v>30</v>
      </c>
      <c r="J3497" s="1" t="s">
        <v>25</v>
      </c>
      <c r="K3497" s="1" t="s">
        <v>20</v>
      </c>
      <c r="L3497" s="1" t="s">
        <v>195</v>
      </c>
      <c r="M3497" s="1" t="s">
        <v>4184</v>
      </c>
    </row>
    <row r="3498" spans="1:15" x14ac:dyDescent="0.25">
      <c r="A3498" s="1" t="s">
        <v>308</v>
      </c>
      <c r="B3498" s="2">
        <v>43900</v>
      </c>
      <c r="C3498" s="1" t="s">
        <v>4353</v>
      </c>
      <c r="D3498" s="3">
        <v>20</v>
      </c>
      <c r="E3498" s="3">
        <v>169.52</v>
      </c>
      <c r="F3498" s="4">
        <v>141.27000000000001</v>
      </c>
      <c r="G3498" s="1">
        <v>2020</v>
      </c>
      <c r="H3498" s="1">
        <v>3</v>
      </c>
      <c r="I3498" s="1" t="s">
        <v>34</v>
      </c>
      <c r="J3498" s="1" t="s">
        <v>378</v>
      </c>
      <c r="K3498" s="1" t="s">
        <v>20</v>
      </c>
      <c r="L3498" s="1" t="s">
        <v>36</v>
      </c>
      <c r="M3498" s="1" t="s">
        <v>379</v>
      </c>
      <c r="O3498">
        <f>F3498*283</f>
        <v>39979.410000000003</v>
      </c>
    </row>
    <row r="3499" spans="1:15" x14ac:dyDescent="0.25">
      <c r="A3499" s="1" t="s">
        <v>4354</v>
      </c>
      <c r="B3499" s="2">
        <v>43900</v>
      </c>
      <c r="C3499" s="1" t="s">
        <v>4355</v>
      </c>
      <c r="D3499" s="3">
        <v>20</v>
      </c>
      <c r="E3499" s="3">
        <v>108.38</v>
      </c>
      <c r="F3499" s="4">
        <v>90.32</v>
      </c>
      <c r="G3499" s="1">
        <v>2020</v>
      </c>
      <c r="H3499" s="1">
        <v>3</v>
      </c>
      <c r="I3499" s="1" t="s">
        <v>34</v>
      </c>
      <c r="J3499" s="1" t="s">
        <v>35</v>
      </c>
      <c r="K3499" s="1" t="s">
        <v>20</v>
      </c>
      <c r="L3499" s="1" t="s">
        <v>36</v>
      </c>
      <c r="M3499" s="1" t="s">
        <v>37</v>
      </c>
    </row>
    <row r="3500" spans="1:15" x14ac:dyDescent="0.25">
      <c r="A3500" s="1" t="s">
        <v>314</v>
      </c>
      <c r="B3500" s="2">
        <v>43900</v>
      </c>
      <c r="C3500" s="1" t="s">
        <v>3046</v>
      </c>
      <c r="D3500" s="3">
        <v>20</v>
      </c>
      <c r="E3500" s="3">
        <v>288</v>
      </c>
      <c r="F3500" s="4">
        <v>240</v>
      </c>
      <c r="G3500" s="1">
        <v>2020</v>
      </c>
      <c r="H3500" s="1">
        <v>3</v>
      </c>
      <c r="I3500" s="1" t="s">
        <v>70</v>
      </c>
      <c r="J3500" s="1" t="s">
        <v>35</v>
      </c>
      <c r="K3500" s="1" t="s">
        <v>20</v>
      </c>
      <c r="L3500" s="1" t="s">
        <v>71</v>
      </c>
      <c r="M3500" s="1" t="s">
        <v>37</v>
      </c>
      <c r="O3500" s="9">
        <f>F3500*15.57547146</f>
        <v>3738.1131504</v>
      </c>
    </row>
    <row r="3501" spans="1:15" x14ac:dyDescent="0.25">
      <c r="A3501" s="1" t="s">
        <v>2502</v>
      </c>
      <c r="B3501" s="2">
        <v>43900</v>
      </c>
      <c r="C3501" s="1" t="s">
        <v>4356</v>
      </c>
      <c r="E3501" s="3">
        <v>731.16</v>
      </c>
      <c r="F3501" s="4">
        <v>731.16</v>
      </c>
      <c r="G3501" s="1">
        <v>2020</v>
      </c>
      <c r="H3501" s="1">
        <v>3</v>
      </c>
      <c r="I3501" s="1" t="s">
        <v>40</v>
      </c>
      <c r="J3501" s="1" t="s">
        <v>35</v>
      </c>
      <c r="K3501" s="1" t="s">
        <v>20</v>
      </c>
      <c r="L3501" s="1" t="s">
        <v>42</v>
      </c>
      <c r="M3501" s="1" t="s">
        <v>37</v>
      </c>
      <c r="O3501">
        <f>F3501*15.57</f>
        <v>11384.1612</v>
      </c>
    </row>
    <row r="3502" spans="1:15" x14ac:dyDescent="0.25">
      <c r="A3502" s="1" t="s">
        <v>4357</v>
      </c>
      <c r="B3502" s="2">
        <v>43900</v>
      </c>
      <c r="C3502" s="1" t="s">
        <v>285</v>
      </c>
      <c r="D3502" s="3">
        <v>20</v>
      </c>
      <c r="E3502" s="3">
        <v>36</v>
      </c>
      <c r="F3502" s="4">
        <v>30</v>
      </c>
      <c r="G3502" s="1">
        <v>2020</v>
      </c>
      <c r="H3502" s="1">
        <v>3</v>
      </c>
      <c r="I3502" s="1" t="s">
        <v>70</v>
      </c>
      <c r="J3502" s="1" t="s">
        <v>35</v>
      </c>
      <c r="K3502" s="1" t="s">
        <v>20</v>
      </c>
      <c r="L3502" s="1" t="s">
        <v>71</v>
      </c>
      <c r="M3502" s="1" t="s">
        <v>37</v>
      </c>
      <c r="O3502">
        <f>F3502*66.37</f>
        <v>1991.1000000000001</v>
      </c>
    </row>
    <row r="3503" spans="1:15" x14ac:dyDescent="0.25">
      <c r="A3503" s="1" t="s">
        <v>317</v>
      </c>
      <c r="B3503" s="2">
        <v>43901</v>
      </c>
      <c r="C3503" s="1" t="s">
        <v>256</v>
      </c>
      <c r="E3503" s="3">
        <v>22.1</v>
      </c>
      <c r="F3503" s="4">
        <v>22.1</v>
      </c>
      <c r="G3503" s="1">
        <v>2020</v>
      </c>
      <c r="H3503" s="1">
        <v>3</v>
      </c>
      <c r="I3503" s="1" t="s">
        <v>97</v>
      </c>
      <c r="J3503" s="1" t="s">
        <v>19</v>
      </c>
      <c r="K3503" s="1" t="s">
        <v>20</v>
      </c>
      <c r="L3503" s="1" t="s">
        <v>99</v>
      </c>
      <c r="M3503" s="1" t="s">
        <v>22</v>
      </c>
    </row>
    <row r="3504" spans="1:15" x14ac:dyDescent="0.25">
      <c r="A3504" s="1" t="s">
        <v>332</v>
      </c>
      <c r="B3504" s="2">
        <v>43901</v>
      </c>
      <c r="C3504" s="1" t="s">
        <v>4358</v>
      </c>
      <c r="E3504" s="3">
        <v>148.19999999999999</v>
      </c>
      <c r="F3504" s="4">
        <v>148.19999999999999</v>
      </c>
      <c r="G3504" s="1">
        <v>2020</v>
      </c>
      <c r="H3504" s="1">
        <v>3</v>
      </c>
      <c r="I3504" s="1" t="s">
        <v>225</v>
      </c>
      <c r="J3504" s="1" t="s">
        <v>226</v>
      </c>
      <c r="K3504" s="1" t="s">
        <v>20</v>
      </c>
      <c r="L3504" s="1" t="s">
        <v>227</v>
      </c>
      <c r="M3504" s="1" t="s">
        <v>53</v>
      </c>
    </row>
    <row r="3505" spans="1:15" x14ac:dyDescent="0.25">
      <c r="A3505" s="1" t="s">
        <v>2524</v>
      </c>
      <c r="B3505" s="2">
        <v>43906</v>
      </c>
      <c r="C3505" s="1" t="s">
        <v>4359</v>
      </c>
      <c r="E3505" s="3">
        <v>52.44</v>
      </c>
      <c r="F3505" s="4">
        <v>52.44</v>
      </c>
      <c r="G3505" s="1">
        <v>2020</v>
      </c>
      <c r="H3505" s="1">
        <v>3</v>
      </c>
      <c r="I3505" s="1" t="s">
        <v>30</v>
      </c>
      <c r="J3505" s="1" t="s">
        <v>25</v>
      </c>
      <c r="K3505" s="1" t="s">
        <v>20</v>
      </c>
      <c r="L3505" s="1" t="s">
        <v>31</v>
      </c>
      <c r="M3505" s="1" t="s">
        <v>4184</v>
      </c>
    </row>
    <row r="3506" spans="1:15" x14ac:dyDescent="0.25">
      <c r="A3506" s="1" t="s">
        <v>4360</v>
      </c>
      <c r="B3506" s="2">
        <v>43906</v>
      </c>
      <c r="C3506" s="1" t="s">
        <v>4361</v>
      </c>
      <c r="E3506" s="3">
        <v>105.12</v>
      </c>
      <c r="F3506" s="4">
        <v>105.12</v>
      </c>
      <c r="G3506" s="1">
        <v>2020</v>
      </c>
      <c r="H3506" s="1">
        <v>3</v>
      </c>
      <c r="I3506" s="1" t="s">
        <v>18</v>
      </c>
      <c r="J3506" s="1" t="s">
        <v>51</v>
      </c>
      <c r="K3506" s="1" t="s">
        <v>20</v>
      </c>
      <c r="L3506" s="1" t="s">
        <v>21</v>
      </c>
      <c r="M3506" s="1" t="s">
        <v>53</v>
      </c>
    </row>
    <row r="3507" spans="1:15" x14ac:dyDescent="0.25">
      <c r="A3507" s="1" t="s">
        <v>2520</v>
      </c>
      <c r="B3507" s="2">
        <v>43906</v>
      </c>
      <c r="C3507" s="1" t="s">
        <v>4362</v>
      </c>
      <c r="E3507" s="3">
        <v>145.02000000000001</v>
      </c>
      <c r="F3507" s="4">
        <v>145.02000000000001</v>
      </c>
      <c r="G3507" s="1">
        <v>2020</v>
      </c>
      <c r="H3507" s="1">
        <v>3</v>
      </c>
      <c r="I3507" s="1" t="s">
        <v>211</v>
      </c>
      <c r="J3507" s="1" t="s">
        <v>212</v>
      </c>
      <c r="K3507" s="1" t="s">
        <v>20</v>
      </c>
      <c r="L3507" s="1" t="s">
        <v>213</v>
      </c>
      <c r="M3507" s="1" t="s">
        <v>37</v>
      </c>
    </row>
    <row r="3508" spans="1:15" x14ac:dyDescent="0.25">
      <c r="A3508" s="1" t="s">
        <v>2531</v>
      </c>
      <c r="B3508" s="2">
        <v>43906</v>
      </c>
      <c r="C3508" s="1" t="s">
        <v>4363</v>
      </c>
      <c r="E3508" s="3">
        <v>45.7</v>
      </c>
      <c r="F3508" s="4">
        <v>45.7</v>
      </c>
      <c r="G3508" s="1">
        <v>2020</v>
      </c>
      <c r="H3508" s="1">
        <v>3</v>
      </c>
      <c r="I3508" s="1" t="s">
        <v>30</v>
      </c>
      <c r="J3508" s="1" t="s">
        <v>25</v>
      </c>
      <c r="K3508" s="1" t="s">
        <v>20</v>
      </c>
      <c r="L3508" s="1" t="s">
        <v>31</v>
      </c>
      <c r="M3508" s="1" t="s">
        <v>4184</v>
      </c>
      <c r="O3508">
        <f>F3508*102</f>
        <v>4661.4000000000005</v>
      </c>
    </row>
    <row r="3509" spans="1:15" x14ac:dyDescent="0.25">
      <c r="A3509" s="1" t="s">
        <v>2536</v>
      </c>
      <c r="B3509" s="2">
        <v>43907</v>
      </c>
      <c r="C3509" s="1" t="s">
        <v>4364</v>
      </c>
      <c r="E3509" s="3">
        <v>43.19</v>
      </c>
      <c r="F3509" s="4">
        <v>43.19</v>
      </c>
      <c r="G3509" s="1">
        <v>2020</v>
      </c>
      <c r="H3509" s="1">
        <v>3</v>
      </c>
      <c r="I3509" s="1" t="s">
        <v>219</v>
      </c>
      <c r="J3509" s="1" t="s">
        <v>35</v>
      </c>
      <c r="K3509" s="1" t="s">
        <v>20</v>
      </c>
      <c r="L3509" s="1" t="s">
        <v>220</v>
      </c>
      <c r="M3509" s="1" t="s">
        <v>37</v>
      </c>
    </row>
    <row r="3510" spans="1:15" x14ac:dyDescent="0.25">
      <c r="A3510" s="1" t="s">
        <v>384</v>
      </c>
      <c r="B3510" s="2">
        <v>43907</v>
      </c>
      <c r="C3510" s="1" t="s">
        <v>4365</v>
      </c>
      <c r="E3510" s="3">
        <v>277.43</v>
      </c>
      <c r="F3510" s="4">
        <v>277.43</v>
      </c>
      <c r="G3510" s="1">
        <v>2020</v>
      </c>
      <c r="H3510" s="1">
        <v>3</v>
      </c>
      <c r="I3510" s="1" t="s">
        <v>40</v>
      </c>
      <c r="J3510" s="1" t="s">
        <v>35</v>
      </c>
      <c r="K3510" s="1" t="s">
        <v>20</v>
      </c>
      <c r="L3510" s="1" t="s">
        <v>42</v>
      </c>
      <c r="M3510" s="1" t="s">
        <v>37</v>
      </c>
    </row>
    <row r="3511" spans="1:15" x14ac:dyDescent="0.25">
      <c r="A3511" s="1" t="s">
        <v>4366</v>
      </c>
      <c r="B3511" s="2">
        <v>43907</v>
      </c>
      <c r="C3511" s="1" t="s">
        <v>4367</v>
      </c>
      <c r="E3511" s="3">
        <v>49.02</v>
      </c>
      <c r="F3511" s="4">
        <v>49.02</v>
      </c>
      <c r="G3511" s="1">
        <v>2020</v>
      </c>
      <c r="H3511" s="1">
        <v>3</v>
      </c>
      <c r="I3511" s="1" t="s">
        <v>97</v>
      </c>
      <c r="J3511" s="1" t="s">
        <v>35</v>
      </c>
      <c r="K3511" s="1" t="s">
        <v>20</v>
      </c>
      <c r="L3511" s="1" t="s">
        <v>99</v>
      </c>
      <c r="M3511" s="1" t="s">
        <v>37</v>
      </c>
      <c r="O3511">
        <f>F3511*50</f>
        <v>2451</v>
      </c>
    </row>
    <row r="3512" spans="1:15" x14ac:dyDescent="0.25">
      <c r="A3512" s="1" t="s">
        <v>2557</v>
      </c>
      <c r="B3512" s="2">
        <v>43907</v>
      </c>
      <c r="C3512" s="1" t="s">
        <v>4368</v>
      </c>
      <c r="E3512" s="3">
        <v>116.84</v>
      </c>
      <c r="F3512" s="4">
        <v>116.84</v>
      </c>
      <c r="G3512" s="1">
        <v>2020</v>
      </c>
      <c r="H3512" s="1">
        <v>3</v>
      </c>
      <c r="I3512" s="1" t="s">
        <v>704</v>
      </c>
      <c r="J3512" s="1" t="s">
        <v>35</v>
      </c>
      <c r="K3512" s="1" t="s">
        <v>20</v>
      </c>
      <c r="L3512" s="1" t="s">
        <v>705</v>
      </c>
      <c r="M3512" s="1" t="s">
        <v>37</v>
      </c>
      <c r="O3512">
        <f>F3512*5.2</f>
        <v>607.56799999999998</v>
      </c>
    </row>
    <row r="3513" spans="1:15" x14ac:dyDescent="0.25">
      <c r="A3513" s="1" t="s">
        <v>4369</v>
      </c>
      <c r="B3513" s="2">
        <v>43907</v>
      </c>
      <c r="C3513" s="1" t="s">
        <v>85</v>
      </c>
      <c r="E3513" s="3">
        <v>199.51</v>
      </c>
      <c r="F3513" s="4">
        <v>199.51</v>
      </c>
      <c r="G3513" s="1">
        <v>2020</v>
      </c>
      <c r="H3513" s="1">
        <v>3</v>
      </c>
      <c r="I3513" s="1" t="s">
        <v>86</v>
      </c>
      <c r="J3513" s="1" t="s">
        <v>41</v>
      </c>
      <c r="K3513" s="1" t="s">
        <v>20</v>
      </c>
      <c r="L3513" s="1" t="s">
        <v>87</v>
      </c>
      <c r="M3513" s="1" t="s">
        <v>43</v>
      </c>
      <c r="O3513">
        <f t="shared" ref="O3513:O3536" si="54">F3513/1.26</f>
        <v>158.34126984126982</v>
      </c>
    </row>
    <row r="3514" spans="1:15" x14ac:dyDescent="0.25">
      <c r="A3514" s="1" t="s">
        <v>4369</v>
      </c>
      <c r="B3514" s="2">
        <v>43907</v>
      </c>
      <c r="C3514" s="1" t="s">
        <v>85</v>
      </c>
      <c r="E3514" s="3">
        <v>183.07</v>
      </c>
      <c r="F3514" s="4">
        <v>183.07</v>
      </c>
      <c r="G3514" s="1">
        <v>2020</v>
      </c>
      <c r="H3514" s="1">
        <v>3</v>
      </c>
      <c r="I3514" s="1" t="s">
        <v>86</v>
      </c>
      <c r="J3514" s="1" t="s">
        <v>41</v>
      </c>
      <c r="K3514" s="1" t="s">
        <v>20</v>
      </c>
      <c r="L3514" s="1" t="s">
        <v>87</v>
      </c>
      <c r="M3514" s="1" t="s">
        <v>43</v>
      </c>
      <c r="O3514">
        <f t="shared" si="54"/>
        <v>145.29365079365078</v>
      </c>
    </row>
    <row r="3515" spans="1:15" x14ac:dyDescent="0.25">
      <c r="A3515" s="1" t="s">
        <v>380</v>
      </c>
      <c r="B3515" s="2">
        <v>43907</v>
      </c>
      <c r="C3515" s="1" t="s">
        <v>85</v>
      </c>
      <c r="E3515" s="3">
        <v>178.04</v>
      </c>
      <c r="F3515" s="4">
        <v>178.04</v>
      </c>
      <c r="G3515" s="1">
        <v>2020</v>
      </c>
      <c r="H3515" s="1">
        <v>3</v>
      </c>
      <c r="I3515" s="1" t="s">
        <v>86</v>
      </c>
      <c r="J3515" s="1" t="s">
        <v>41</v>
      </c>
      <c r="K3515" s="1" t="s">
        <v>20</v>
      </c>
      <c r="L3515" s="1" t="s">
        <v>87</v>
      </c>
      <c r="M3515" s="1" t="s">
        <v>43</v>
      </c>
      <c r="O3515">
        <f t="shared" si="54"/>
        <v>141.30158730158729</v>
      </c>
    </row>
    <row r="3516" spans="1:15" x14ac:dyDescent="0.25">
      <c r="A3516" s="1" t="s">
        <v>380</v>
      </c>
      <c r="B3516" s="2">
        <v>43907</v>
      </c>
      <c r="C3516" s="1" t="s">
        <v>85</v>
      </c>
      <c r="E3516" s="3">
        <v>165</v>
      </c>
      <c r="F3516" s="4">
        <v>165</v>
      </c>
      <c r="G3516" s="1">
        <v>2020</v>
      </c>
      <c r="H3516" s="1">
        <v>3</v>
      </c>
      <c r="I3516" s="1" t="s">
        <v>86</v>
      </c>
      <c r="J3516" s="1" t="s">
        <v>41</v>
      </c>
      <c r="K3516" s="1" t="s">
        <v>20</v>
      </c>
      <c r="L3516" s="1" t="s">
        <v>87</v>
      </c>
      <c r="M3516" s="1" t="s">
        <v>43</v>
      </c>
      <c r="O3516">
        <f t="shared" si="54"/>
        <v>130.95238095238096</v>
      </c>
    </row>
    <row r="3517" spans="1:15" x14ac:dyDescent="0.25">
      <c r="A3517" s="1" t="s">
        <v>4369</v>
      </c>
      <c r="B3517" s="2">
        <v>43907</v>
      </c>
      <c r="C3517" s="1" t="s">
        <v>85</v>
      </c>
      <c r="E3517" s="3">
        <v>125.91</v>
      </c>
      <c r="F3517" s="4">
        <v>125.91</v>
      </c>
      <c r="G3517" s="1">
        <v>2020</v>
      </c>
      <c r="H3517" s="1">
        <v>3</v>
      </c>
      <c r="I3517" s="1" t="s">
        <v>86</v>
      </c>
      <c r="J3517" s="1" t="s">
        <v>41</v>
      </c>
      <c r="K3517" s="1" t="s">
        <v>20</v>
      </c>
      <c r="L3517" s="1" t="s">
        <v>87</v>
      </c>
      <c r="M3517" s="1" t="s">
        <v>43</v>
      </c>
      <c r="O3517">
        <f t="shared" si="54"/>
        <v>99.928571428571431</v>
      </c>
    </row>
    <row r="3518" spans="1:15" x14ac:dyDescent="0.25">
      <c r="A3518" s="1" t="s">
        <v>4369</v>
      </c>
      <c r="B3518" s="2">
        <v>43907</v>
      </c>
      <c r="C3518" s="1" t="s">
        <v>85</v>
      </c>
      <c r="E3518" s="3">
        <v>114.95</v>
      </c>
      <c r="F3518" s="4">
        <v>114.95</v>
      </c>
      <c r="G3518" s="1">
        <v>2020</v>
      </c>
      <c r="H3518" s="1">
        <v>3</v>
      </c>
      <c r="I3518" s="1" t="s">
        <v>86</v>
      </c>
      <c r="J3518" s="1" t="s">
        <v>41</v>
      </c>
      <c r="K3518" s="1" t="s">
        <v>20</v>
      </c>
      <c r="L3518" s="1" t="s">
        <v>87</v>
      </c>
      <c r="M3518" s="1" t="s">
        <v>43</v>
      </c>
      <c r="O3518">
        <f t="shared" si="54"/>
        <v>91.230158730158735</v>
      </c>
    </row>
    <row r="3519" spans="1:15" x14ac:dyDescent="0.25">
      <c r="A3519" s="1" t="s">
        <v>380</v>
      </c>
      <c r="B3519" s="2">
        <v>43907</v>
      </c>
      <c r="C3519" s="1" t="s">
        <v>85</v>
      </c>
      <c r="D3519" s="3">
        <v>20</v>
      </c>
      <c r="E3519" s="3">
        <v>130.9</v>
      </c>
      <c r="F3519" s="4">
        <v>109.08</v>
      </c>
      <c r="G3519" s="1">
        <v>2020</v>
      </c>
      <c r="H3519" s="1">
        <v>3</v>
      </c>
      <c r="I3519" s="1" t="s">
        <v>34</v>
      </c>
      <c r="J3519" s="1" t="s">
        <v>41</v>
      </c>
      <c r="K3519" s="1" t="s">
        <v>20</v>
      </c>
      <c r="L3519" s="1" t="s">
        <v>36</v>
      </c>
      <c r="M3519" s="1" t="s">
        <v>43</v>
      </c>
      <c r="O3519">
        <f t="shared" si="54"/>
        <v>86.571428571428569</v>
      </c>
    </row>
    <row r="3520" spans="1:15" x14ac:dyDescent="0.25">
      <c r="A3520" s="1" t="s">
        <v>4369</v>
      </c>
      <c r="B3520" s="2">
        <v>43907</v>
      </c>
      <c r="C3520" s="1" t="s">
        <v>85</v>
      </c>
      <c r="D3520" s="3">
        <v>20</v>
      </c>
      <c r="E3520" s="3">
        <v>128.31</v>
      </c>
      <c r="F3520" s="4">
        <v>106.92</v>
      </c>
      <c r="G3520" s="1">
        <v>2020</v>
      </c>
      <c r="H3520" s="1">
        <v>3</v>
      </c>
      <c r="I3520" s="1" t="s">
        <v>34</v>
      </c>
      <c r="J3520" s="1" t="s">
        <v>41</v>
      </c>
      <c r="K3520" s="1" t="s">
        <v>20</v>
      </c>
      <c r="L3520" s="1" t="s">
        <v>36</v>
      </c>
      <c r="M3520" s="1" t="s">
        <v>43</v>
      </c>
      <c r="O3520">
        <f t="shared" si="54"/>
        <v>84.857142857142861</v>
      </c>
    </row>
    <row r="3521" spans="1:15" x14ac:dyDescent="0.25">
      <c r="A3521" s="1" t="s">
        <v>380</v>
      </c>
      <c r="B3521" s="2">
        <v>43907</v>
      </c>
      <c r="C3521" s="1" t="s">
        <v>85</v>
      </c>
      <c r="D3521" s="3">
        <v>20</v>
      </c>
      <c r="E3521" s="3">
        <v>98.15</v>
      </c>
      <c r="F3521" s="4">
        <v>81.790000000000006</v>
      </c>
      <c r="G3521" s="1">
        <v>2020</v>
      </c>
      <c r="H3521" s="1">
        <v>3</v>
      </c>
      <c r="I3521" s="1" t="s">
        <v>34</v>
      </c>
      <c r="J3521" s="1" t="s">
        <v>41</v>
      </c>
      <c r="K3521" s="1" t="s">
        <v>20</v>
      </c>
      <c r="L3521" s="1" t="s">
        <v>36</v>
      </c>
      <c r="M3521" s="1" t="s">
        <v>43</v>
      </c>
      <c r="O3521">
        <f t="shared" si="54"/>
        <v>64.912698412698418</v>
      </c>
    </row>
    <row r="3522" spans="1:15" x14ac:dyDescent="0.25">
      <c r="A3522" s="1" t="s">
        <v>4369</v>
      </c>
      <c r="B3522" s="2">
        <v>43907</v>
      </c>
      <c r="C3522" s="1" t="s">
        <v>85</v>
      </c>
      <c r="E3522" s="3">
        <v>78.47</v>
      </c>
      <c r="F3522" s="4">
        <v>78.47</v>
      </c>
      <c r="G3522" s="1">
        <v>2020</v>
      </c>
      <c r="H3522" s="1">
        <v>3</v>
      </c>
      <c r="I3522" s="1" t="s">
        <v>86</v>
      </c>
      <c r="J3522" s="1" t="s">
        <v>41</v>
      </c>
      <c r="K3522" s="1" t="s">
        <v>20</v>
      </c>
      <c r="L3522" s="1" t="s">
        <v>87</v>
      </c>
      <c r="M3522" s="1" t="s">
        <v>43</v>
      </c>
      <c r="O3522">
        <f t="shared" si="54"/>
        <v>62.277777777777779</v>
      </c>
    </row>
    <row r="3523" spans="1:15" x14ac:dyDescent="0.25">
      <c r="A3523" s="1" t="s">
        <v>380</v>
      </c>
      <c r="B3523" s="2">
        <v>43907</v>
      </c>
      <c r="C3523" s="1" t="s">
        <v>85</v>
      </c>
      <c r="E3523" s="3">
        <v>78</v>
      </c>
      <c r="F3523" s="4">
        <v>78</v>
      </c>
      <c r="G3523" s="1">
        <v>2020</v>
      </c>
      <c r="H3523" s="1">
        <v>3</v>
      </c>
      <c r="I3523" s="1" t="s">
        <v>86</v>
      </c>
      <c r="J3523" s="1" t="s">
        <v>41</v>
      </c>
      <c r="K3523" s="1" t="s">
        <v>20</v>
      </c>
      <c r="L3523" s="1" t="s">
        <v>87</v>
      </c>
      <c r="M3523" s="1" t="s">
        <v>43</v>
      </c>
      <c r="O3523">
        <f t="shared" si="54"/>
        <v>61.904761904761905</v>
      </c>
    </row>
    <row r="3524" spans="1:15" x14ac:dyDescent="0.25">
      <c r="A3524" s="1" t="s">
        <v>380</v>
      </c>
      <c r="B3524" s="2">
        <v>43907</v>
      </c>
      <c r="C3524" s="1" t="s">
        <v>85</v>
      </c>
      <c r="E3524" s="3">
        <v>75.95</v>
      </c>
      <c r="F3524" s="4">
        <v>75.95</v>
      </c>
      <c r="G3524" s="1">
        <v>2020</v>
      </c>
      <c r="H3524" s="1">
        <v>3</v>
      </c>
      <c r="I3524" s="1" t="s">
        <v>86</v>
      </c>
      <c r="J3524" s="1" t="s">
        <v>41</v>
      </c>
      <c r="K3524" s="1" t="s">
        <v>20</v>
      </c>
      <c r="L3524" s="1" t="s">
        <v>87</v>
      </c>
      <c r="M3524" s="1" t="s">
        <v>43</v>
      </c>
      <c r="O3524">
        <f t="shared" si="54"/>
        <v>60.277777777777779</v>
      </c>
    </row>
    <row r="3525" spans="1:15" x14ac:dyDescent="0.25">
      <c r="A3525" s="1" t="s">
        <v>4369</v>
      </c>
      <c r="B3525" s="2">
        <v>43907</v>
      </c>
      <c r="C3525" s="1" t="s">
        <v>85</v>
      </c>
      <c r="D3525" s="3">
        <v>20</v>
      </c>
      <c r="E3525" s="3">
        <v>85.9</v>
      </c>
      <c r="F3525" s="4">
        <v>71.58</v>
      </c>
      <c r="G3525" s="1">
        <v>2020</v>
      </c>
      <c r="H3525" s="1">
        <v>3</v>
      </c>
      <c r="I3525" s="1" t="s">
        <v>34</v>
      </c>
      <c r="J3525" s="1" t="s">
        <v>41</v>
      </c>
      <c r="K3525" s="1" t="s">
        <v>20</v>
      </c>
      <c r="L3525" s="1" t="s">
        <v>36</v>
      </c>
      <c r="M3525" s="1" t="s">
        <v>43</v>
      </c>
      <c r="O3525">
        <f t="shared" si="54"/>
        <v>56.80952380952381</v>
      </c>
    </row>
    <row r="3526" spans="1:15" x14ac:dyDescent="0.25">
      <c r="A3526" s="1" t="s">
        <v>4369</v>
      </c>
      <c r="B3526" s="2">
        <v>43907</v>
      </c>
      <c r="C3526" s="1" t="s">
        <v>85</v>
      </c>
      <c r="E3526" s="3">
        <v>68.680000000000007</v>
      </c>
      <c r="F3526" s="4">
        <v>68.680000000000007</v>
      </c>
      <c r="G3526" s="1">
        <v>2020</v>
      </c>
      <c r="H3526" s="1">
        <v>3</v>
      </c>
      <c r="I3526" s="1" t="s">
        <v>86</v>
      </c>
      <c r="J3526" s="1" t="s">
        <v>41</v>
      </c>
      <c r="K3526" s="1" t="s">
        <v>20</v>
      </c>
      <c r="L3526" s="1" t="s">
        <v>87</v>
      </c>
      <c r="M3526" s="1" t="s">
        <v>43</v>
      </c>
      <c r="O3526">
        <f t="shared" si="54"/>
        <v>54.507936507936513</v>
      </c>
    </row>
    <row r="3527" spans="1:15" x14ac:dyDescent="0.25">
      <c r="A3527" s="1" t="s">
        <v>382</v>
      </c>
      <c r="B3527" s="2">
        <v>43907</v>
      </c>
      <c r="C3527" s="1" t="s">
        <v>85</v>
      </c>
      <c r="D3527" s="3">
        <v>20</v>
      </c>
      <c r="E3527" s="3">
        <v>78.87</v>
      </c>
      <c r="F3527" s="4">
        <v>65.72</v>
      </c>
      <c r="G3527" s="1">
        <v>2020</v>
      </c>
      <c r="H3527" s="1">
        <v>3</v>
      </c>
      <c r="I3527" s="1" t="s">
        <v>70</v>
      </c>
      <c r="J3527" s="1" t="s">
        <v>41</v>
      </c>
      <c r="K3527" s="1" t="s">
        <v>20</v>
      </c>
      <c r="L3527" s="1" t="s">
        <v>71</v>
      </c>
      <c r="M3527" s="1" t="s">
        <v>43</v>
      </c>
      <c r="O3527">
        <f t="shared" si="54"/>
        <v>52.158730158730158</v>
      </c>
    </row>
    <row r="3528" spans="1:15" x14ac:dyDescent="0.25">
      <c r="A3528" s="1" t="s">
        <v>4369</v>
      </c>
      <c r="B3528" s="2">
        <v>43907</v>
      </c>
      <c r="C3528" s="1" t="s">
        <v>85</v>
      </c>
      <c r="D3528" s="3">
        <v>20</v>
      </c>
      <c r="E3528" s="3">
        <v>74.7</v>
      </c>
      <c r="F3528" s="4">
        <v>62.25</v>
      </c>
      <c r="G3528" s="1">
        <v>2020</v>
      </c>
      <c r="H3528" s="1">
        <v>3</v>
      </c>
      <c r="I3528" s="1" t="s">
        <v>56</v>
      </c>
      <c r="J3528" s="1" t="s">
        <v>41</v>
      </c>
      <c r="K3528" s="1" t="s">
        <v>20</v>
      </c>
      <c r="L3528" s="1" t="s">
        <v>57</v>
      </c>
      <c r="M3528" s="1" t="s">
        <v>43</v>
      </c>
      <c r="O3528">
        <f t="shared" si="54"/>
        <v>49.404761904761905</v>
      </c>
    </row>
    <row r="3529" spans="1:15" x14ac:dyDescent="0.25">
      <c r="A3529" s="1" t="s">
        <v>4370</v>
      </c>
      <c r="B3529" s="2">
        <v>43907</v>
      </c>
      <c r="C3529" s="1" t="s">
        <v>85</v>
      </c>
      <c r="D3529" s="3">
        <v>20</v>
      </c>
      <c r="E3529" s="3">
        <v>66.58</v>
      </c>
      <c r="F3529" s="4">
        <v>55.48</v>
      </c>
      <c r="G3529" s="1">
        <v>2020</v>
      </c>
      <c r="H3529" s="1">
        <v>3</v>
      </c>
      <c r="I3529" s="1" t="s">
        <v>70</v>
      </c>
      <c r="J3529" s="1" t="s">
        <v>41</v>
      </c>
      <c r="K3529" s="1" t="s">
        <v>20</v>
      </c>
      <c r="L3529" s="1" t="s">
        <v>71</v>
      </c>
      <c r="M3529" s="1" t="s">
        <v>43</v>
      </c>
      <c r="O3529">
        <f t="shared" si="54"/>
        <v>44.031746031746032</v>
      </c>
    </row>
    <row r="3530" spans="1:15" x14ac:dyDescent="0.25">
      <c r="A3530" s="1" t="s">
        <v>4369</v>
      </c>
      <c r="B3530" s="2">
        <v>43907</v>
      </c>
      <c r="C3530" s="1" t="s">
        <v>85</v>
      </c>
      <c r="E3530" s="3">
        <v>48.77</v>
      </c>
      <c r="F3530" s="4">
        <v>48.77</v>
      </c>
      <c r="G3530" s="1">
        <v>2020</v>
      </c>
      <c r="H3530" s="1">
        <v>3</v>
      </c>
      <c r="I3530" s="1" t="s">
        <v>86</v>
      </c>
      <c r="J3530" s="1" t="s">
        <v>41</v>
      </c>
      <c r="K3530" s="1" t="s">
        <v>20</v>
      </c>
      <c r="L3530" s="1" t="s">
        <v>87</v>
      </c>
      <c r="M3530" s="1" t="s">
        <v>43</v>
      </c>
      <c r="O3530">
        <f t="shared" si="54"/>
        <v>38.706349206349209</v>
      </c>
    </row>
    <row r="3531" spans="1:15" x14ac:dyDescent="0.25">
      <c r="A3531" s="1" t="s">
        <v>380</v>
      </c>
      <c r="B3531" s="2">
        <v>43907</v>
      </c>
      <c r="C3531" s="1" t="s">
        <v>85</v>
      </c>
      <c r="E3531" s="3">
        <v>43.45</v>
      </c>
      <c r="F3531" s="4">
        <v>43.45</v>
      </c>
      <c r="G3531" s="1">
        <v>2020</v>
      </c>
      <c r="H3531" s="1">
        <v>3</v>
      </c>
      <c r="I3531" s="1" t="s">
        <v>86</v>
      </c>
      <c r="J3531" s="1" t="s">
        <v>41</v>
      </c>
      <c r="K3531" s="1" t="s">
        <v>20</v>
      </c>
      <c r="L3531" s="1" t="s">
        <v>87</v>
      </c>
      <c r="M3531" s="1" t="s">
        <v>43</v>
      </c>
      <c r="O3531">
        <f t="shared" si="54"/>
        <v>34.484126984126988</v>
      </c>
    </row>
    <row r="3532" spans="1:15" x14ac:dyDescent="0.25">
      <c r="A3532" s="1" t="s">
        <v>4369</v>
      </c>
      <c r="B3532" s="2">
        <v>43907</v>
      </c>
      <c r="C3532" s="1" t="s">
        <v>85</v>
      </c>
      <c r="E3532" s="3">
        <v>42.71</v>
      </c>
      <c r="F3532" s="4">
        <v>42.71</v>
      </c>
      <c r="G3532" s="1">
        <v>2020</v>
      </c>
      <c r="H3532" s="1">
        <v>3</v>
      </c>
      <c r="I3532" s="1" t="s">
        <v>86</v>
      </c>
      <c r="J3532" s="1" t="s">
        <v>41</v>
      </c>
      <c r="K3532" s="1" t="s">
        <v>20</v>
      </c>
      <c r="L3532" s="1" t="s">
        <v>87</v>
      </c>
      <c r="M3532" s="1" t="s">
        <v>43</v>
      </c>
      <c r="O3532">
        <f t="shared" si="54"/>
        <v>33.896825396825399</v>
      </c>
    </row>
    <row r="3533" spans="1:15" x14ac:dyDescent="0.25">
      <c r="A3533" s="1" t="s">
        <v>380</v>
      </c>
      <c r="B3533" s="2">
        <v>43907</v>
      </c>
      <c r="C3533" s="1" t="s">
        <v>85</v>
      </c>
      <c r="E3533" s="3">
        <v>35</v>
      </c>
      <c r="F3533" s="4">
        <v>35</v>
      </c>
      <c r="G3533" s="1">
        <v>2020</v>
      </c>
      <c r="H3533" s="1">
        <v>3</v>
      </c>
      <c r="I3533" s="1" t="s">
        <v>86</v>
      </c>
      <c r="J3533" s="1" t="s">
        <v>41</v>
      </c>
      <c r="K3533" s="1" t="s">
        <v>20</v>
      </c>
      <c r="L3533" s="1" t="s">
        <v>87</v>
      </c>
      <c r="M3533" s="1" t="s">
        <v>43</v>
      </c>
      <c r="O3533">
        <f t="shared" si="54"/>
        <v>27.777777777777779</v>
      </c>
    </row>
    <row r="3534" spans="1:15" x14ac:dyDescent="0.25">
      <c r="A3534" s="1" t="s">
        <v>4369</v>
      </c>
      <c r="B3534" s="2">
        <v>43907</v>
      </c>
      <c r="C3534" s="1" t="s">
        <v>85</v>
      </c>
      <c r="E3534" s="3">
        <v>34.869999999999997</v>
      </c>
      <c r="F3534" s="4">
        <v>34.869999999999997</v>
      </c>
      <c r="G3534" s="1">
        <v>2020</v>
      </c>
      <c r="H3534" s="1">
        <v>3</v>
      </c>
      <c r="I3534" s="1" t="s">
        <v>86</v>
      </c>
      <c r="J3534" s="1" t="s">
        <v>41</v>
      </c>
      <c r="K3534" s="1" t="s">
        <v>20</v>
      </c>
      <c r="L3534" s="1" t="s">
        <v>87</v>
      </c>
      <c r="M3534" s="1" t="s">
        <v>43</v>
      </c>
      <c r="O3534">
        <f t="shared" si="54"/>
        <v>27.674603174603174</v>
      </c>
    </row>
    <row r="3535" spans="1:15" x14ac:dyDescent="0.25">
      <c r="A3535" s="1" t="s">
        <v>380</v>
      </c>
      <c r="B3535" s="2">
        <v>43907</v>
      </c>
      <c r="C3535" s="1" t="s">
        <v>85</v>
      </c>
      <c r="E3535" s="3">
        <v>18.91</v>
      </c>
      <c r="F3535" s="4">
        <v>18.91</v>
      </c>
      <c r="G3535" s="1">
        <v>2020</v>
      </c>
      <c r="H3535" s="1">
        <v>3</v>
      </c>
      <c r="I3535" s="1" t="s">
        <v>18</v>
      </c>
      <c r="J3535" s="1" t="s">
        <v>41</v>
      </c>
      <c r="K3535" s="1" t="s">
        <v>20</v>
      </c>
      <c r="L3535" s="1" t="s">
        <v>21</v>
      </c>
      <c r="M3535" s="1" t="s">
        <v>43</v>
      </c>
      <c r="O3535">
        <f t="shared" si="54"/>
        <v>15.007936507936508</v>
      </c>
    </row>
    <row r="3536" spans="1:15" x14ac:dyDescent="0.25">
      <c r="A3536" s="1" t="s">
        <v>4371</v>
      </c>
      <c r="B3536" s="2">
        <v>43907</v>
      </c>
      <c r="C3536" s="1" t="s">
        <v>39</v>
      </c>
      <c r="E3536" s="3">
        <v>540.75</v>
      </c>
      <c r="F3536" s="4">
        <v>540.75</v>
      </c>
      <c r="G3536" s="1">
        <v>2020</v>
      </c>
      <c r="H3536" s="1">
        <v>3</v>
      </c>
      <c r="I3536" s="1" t="s">
        <v>40</v>
      </c>
      <c r="J3536" s="1" t="s">
        <v>41</v>
      </c>
      <c r="K3536" s="1" t="s">
        <v>20</v>
      </c>
      <c r="L3536" s="1" t="s">
        <v>42</v>
      </c>
      <c r="M3536" s="1" t="s">
        <v>43</v>
      </c>
      <c r="O3536">
        <f t="shared" si="54"/>
        <v>429.16666666666669</v>
      </c>
    </row>
    <row r="3537" spans="1:15" x14ac:dyDescent="0.25">
      <c r="A3537" s="1" t="s">
        <v>4372</v>
      </c>
      <c r="B3537" s="2">
        <v>43907</v>
      </c>
      <c r="C3537" s="1" t="s">
        <v>4373</v>
      </c>
      <c r="E3537" s="3">
        <v>125.93</v>
      </c>
      <c r="F3537" s="4">
        <v>125.93</v>
      </c>
      <c r="G3537" s="1">
        <v>2020</v>
      </c>
      <c r="H3537" s="1">
        <v>3</v>
      </c>
      <c r="I3537" s="1" t="s">
        <v>30</v>
      </c>
      <c r="J3537" s="1" t="s">
        <v>25</v>
      </c>
      <c r="K3537" s="1" t="s">
        <v>20</v>
      </c>
      <c r="L3537" s="1" t="s">
        <v>31</v>
      </c>
      <c r="M3537" s="1" t="s">
        <v>4184</v>
      </c>
    </row>
    <row r="3538" spans="1:15" x14ac:dyDescent="0.25">
      <c r="A3538" s="1" t="s">
        <v>4374</v>
      </c>
      <c r="B3538" s="2">
        <v>43907</v>
      </c>
      <c r="C3538" s="1" t="s">
        <v>4375</v>
      </c>
      <c r="E3538" s="3">
        <v>126.79</v>
      </c>
      <c r="F3538" s="4">
        <v>126.79</v>
      </c>
      <c r="G3538" s="1">
        <v>2020</v>
      </c>
      <c r="H3538" s="1">
        <v>3</v>
      </c>
      <c r="I3538" s="1" t="s">
        <v>24</v>
      </c>
      <c r="J3538" s="1" t="s">
        <v>25</v>
      </c>
      <c r="K3538" s="1" t="s">
        <v>20</v>
      </c>
      <c r="L3538" s="1" t="s">
        <v>26</v>
      </c>
      <c r="M3538" s="1" t="s">
        <v>4184</v>
      </c>
    </row>
    <row r="3539" spans="1:15" x14ac:dyDescent="0.25">
      <c r="A3539" s="1" t="s">
        <v>2541</v>
      </c>
      <c r="B3539" s="2">
        <v>43907</v>
      </c>
      <c r="C3539" s="1" t="s">
        <v>4376</v>
      </c>
      <c r="E3539" s="3">
        <v>230</v>
      </c>
      <c r="F3539" s="4">
        <v>230</v>
      </c>
      <c r="G3539" s="1">
        <v>2020</v>
      </c>
      <c r="H3539" s="1">
        <v>3</v>
      </c>
      <c r="I3539" s="1" t="s">
        <v>18</v>
      </c>
      <c r="J3539" s="1" t="s">
        <v>51</v>
      </c>
      <c r="K3539" s="1" t="s">
        <v>20</v>
      </c>
      <c r="L3539" s="1" t="s">
        <v>21</v>
      </c>
      <c r="M3539" s="1" t="s">
        <v>53</v>
      </c>
    </row>
    <row r="3540" spans="1:15" x14ac:dyDescent="0.25">
      <c r="A3540" s="1" t="s">
        <v>2541</v>
      </c>
      <c r="B3540" s="2">
        <v>43907</v>
      </c>
      <c r="C3540" s="1" t="s">
        <v>4377</v>
      </c>
      <c r="E3540" s="3">
        <v>193</v>
      </c>
      <c r="F3540" s="4">
        <v>193</v>
      </c>
      <c r="G3540" s="1">
        <v>2020</v>
      </c>
      <c r="H3540" s="1">
        <v>3</v>
      </c>
      <c r="I3540" s="1" t="s">
        <v>50</v>
      </c>
      <c r="J3540" s="1" t="s">
        <v>51</v>
      </c>
      <c r="K3540" s="1" t="s">
        <v>20</v>
      </c>
      <c r="L3540" s="1" t="s">
        <v>52</v>
      </c>
      <c r="M3540" s="1" t="s">
        <v>53</v>
      </c>
    </row>
    <row r="3541" spans="1:15" x14ac:dyDescent="0.25">
      <c r="A3541" s="1" t="s">
        <v>4378</v>
      </c>
      <c r="B3541" s="2">
        <v>43907</v>
      </c>
      <c r="C3541" s="1" t="s">
        <v>4379</v>
      </c>
      <c r="E3541" s="3">
        <v>162.96</v>
      </c>
      <c r="F3541" s="4">
        <v>162.96</v>
      </c>
      <c r="G3541" s="1">
        <v>2020</v>
      </c>
      <c r="H3541" s="1">
        <v>3</v>
      </c>
      <c r="I3541" s="1" t="s">
        <v>86</v>
      </c>
      <c r="J3541" s="1" t="s">
        <v>35</v>
      </c>
      <c r="K3541" s="1" t="s">
        <v>20</v>
      </c>
      <c r="L3541" s="1" t="s">
        <v>87</v>
      </c>
      <c r="M3541" s="1" t="s">
        <v>37</v>
      </c>
    </row>
    <row r="3542" spans="1:15" x14ac:dyDescent="0.25">
      <c r="A3542" s="1" t="s">
        <v>2538</v>
      </c>
      <c r="B3542" s="2">
        <v>43907</v>
      </c>
      <c r="C3542" s="1" t="s">
        <v>4380</v>
      </c>
      <c r="E3542" s="3">
        <v>87.99</v>
      </c>
      <c r="F3542" s="4">
        <v>87.99</v>
      </c>
      <c r="G3542" s="1">
        <v>2020</v>
      </c>
      <c r="H3542" s="1">
        <v>3</v>
      </c>
      <c r="I3542" s="1" t="s">
        <v>111</v>
      </c>
      <c r="J3542" s="1" t="s">
        <v>35</v>
      </c>
      <c r="K3542" s="1" t="s">
        <v>20</v>
      </c>
      <c r="L3542" s="1" t="s">
        <v>112</v>
      </c>
      <c r="M3542" s="1" t="s">
        <v>37</v>
      </c>
    </row>
    <row r="3543" spans="1:15" x14ac:dyDescent="0.25">
      <c r="A3543" s="1" t="s">
        <v>371</v>
      </c>
      <c r="B3543" s="2">
        <v>43907</v>
      </c>
      <c r="C3543" s="1" t="s">
        <v>4381</v>
      </c>
      <c r="E3543" s="3">
        <v>6.09</v>
      </c>
      <c r="F3543" s="4">
        <v>6.09</v>
      </c>
      <c r="G3543" s="1">
        <v>2020</v>
      </c>
      <c r="H3543" s="1">
        <v>3</v>
      </c>
      <c r="I3543" s="1" t="s">
        <v>86</v>
      </c>
      <c r="J3543" s="1" t="s">
        <v>35</v>
      </c>
      <c r="K3543" s="1" t="s">
        <v>20</v>
      </c>
      <c r="L3543" s="1" t="s">
        <v>87</v>
      </c>
      <c r="M3543" s="1" t="s">
        <v>37</v>
      </c>
    </row>
    <row r="3544" spans="1:15" x14ac:dyDescent="0.25">
      <c r="A3544" s="1" t="s">
        <v>4382</v>
      </c>
      <c r="B3544" s="2">
        <v>43907</v>
      </c>
      <c r="C3544" s="1" t="s">
        <v>4383</v>
      </c>
      <c r="E3544" s="3">
        <v>50.95</v>
      </c>
      <c r="F3544" s="4">
        <v>50.95</v>
      </c>
      <c r="G3544" s="1">
        <v>2020</v>
      </c>
      <c r="H3544" s="1">
        <v>3</v>
      </c>
      <c r="I3544" s="1" t="s">
        <v>219</v>
      </c>
      <c r="J3544" s="1" t="s">
        <v>35</v>
      </c>
      <c r="K3544" s="1" t="s">
        <v>20</v>
      </c>
      <c r="L3544" s="1" t="s">
        <v>220</v>
      </c>
      <c r="M3544" s="1" t="s">
        <v>37</v>
      </c>
    </row>
    <row r="3545" spans="1:15" x14ac:dyDescent="0.25">
      <c r="A3545" s="1" t="s">
        <v>4384</v>
      </c>
      <c r="B3545" s="2">
        <v>43907</v>
      </c>
      <c r="C3545" s="1" t="s">
        <v>4385</v>
      </c>
      <c r="E3545" s="3">
        <v>15.74</v>
      </c>
      <c r="F3545" s="4">
        <v>15.74</v>
      </c>
      <c r="G3545" s="1">
        <v>2020</v>
      </c>
      <c r="H3545" s="1">
        <v>3</v>
      </c>
      <c r="I3545" s="1" t="s">
        <v>97</v>
      </c>
      <c r="J3545" s="1" t="s">
        <v>81</v>
      </c>
      <c r="K3545" s="1" t="s">
        <v>20</v>
      </c>
      <c r="L3545" s="1" t="s">
        <v>99</v>
      </c>
      <c r="M3545" s="1" t="s">
        <v>83</v>
      </c>
    </row>
    <row r="3546" spans="1:15" x14ac:dyDescent="0.25">
      <c r="A3546" s="1" t="s">
        <v>4386</v>
      </c>
      <c r="B3546" s="2">
        <v>43907</v>
      </c>
      <c r="C3546" s="1" t="s">
        <v>4387</v>
      </c>
      <c r="D3546" s="3">
        <v>20</v>
      </c>
      <c r="E3546" s="3">
        <v>25.06</v>
      </c>
      <c r="F3546" s="4">
        <v>20.88</v>
      </c>
      <c r="G3546" s="1">
        <v>2020</v>
      </c>
      <c r="H3546" s="1">
        <v>3</v>
      </c>
      <c r="I3546" s="1" t="s">
        <v>70</v>
      </c>
      <c r="J3546" s="1" t="s">
        <v>369</v>
      </c>
      <c r="K3546" s="1" t="s">
        <v>20</v>
      </c>
      <c r="L3546" s="1" t="s">
        <v>71</v>
      </c>
      <c r="M3546" s="1" t="s">
        <v>370</v>
      </c>
    </row>
    <row r="3547" spans="1:15" x14ac:dyDescent="0.25">
      <c r="A3547" s="1" t="s">
        <v>4386</v>
      </c>
      <c r="B3547" s="2">
        <v>43907</v>
      </c>
      <c r="C3547" s="1" t="s">
        <v>4388</v>
      </c>
      <c r="D3547" s="3">
        <v>20</v>
      </c>
      <c r="E3547" s="3">
        <v>51.65</v>
      </c>
      <c r="F3547" s="4">
        <v>43.04</v>
      </c>
      <c r="G3547" s="1">
        <v>2020</v>
      </c>
      <c r="H3547" s="1">
        <v>3</v>
      </c>
      <c r="I3547" s="1" t="s">
        <v>70</v>
      </c>
      <c r="J3547" s="1" t="s">
        <v>35</v>
      </c>
      <c r="K3547" s="1" t="s">
        <v>20</v>
      </c>
      <c r="L3547" s="1" t="s">
        <v>71</v>
      </c>
      <c r="M3547" s="1" t="s">
        <v>37</v>
      </c>
    </row>
    <row r="3548" spans="1:15" x14ac:dyDescent="0.25">
      <c r="A3548" s="1" t="s">
        <v>4389</v>
      </c>
      <c r="B3548" s="2">
        <v>43907</v>
      </c>
      <c r="C3548" s="1" t="s">
        <v>4390</v>
      </c>
      <c r="E3548" s="3">
        <v>23.86</v>
      </c>
      <c r="F3548" s="4">
        <v>23.86</v>
      </c>
      <c r="G3548" s="1">
        <v>2020</v>
      </c>
      <c r="H3548" s="1">
        <v>3</v>
      </c>
      <c r="I3548" s="1" t="s">
        <v>86</v>
      </c>
      <c r="J3548" s="1" t="s">
        <v>51</v>
      </c>
      <c r="K3548" s="1" t="s">
        <v>20</v>
      </c>
      <c r="L3548" s="1" t="s">
        <v>87</v>
      </c>
      <c r="M3548" s="1" t="s">
        <v>53</v>
      </c>
    </row>
    <row r="3549" spans="1:15" x14ac:dyDescent="0.25">
      <c r="A3549" s="1" t="s">
        <v>2539</v>
      </c>
      <c r="B3549" s="2">
        <v>43907</v>
      </c>
      <c r="C3549" s="1" t="s">
        <v>4391</v>
      </c>
      <c r="E3549" s="3">
        <v>238.62</v>
      </c>
      <c r="F3549" s="4">
        <v>238.62</v>
      </c>
      <c r="G3549" s="1">
        <v>2020</v>
      </c>
      <c r="H3549" s="1">
        <v>3</v>
      </c>
      <c r="I3549" s="1" t="s">
        <v>138</v>
      </c>
      <c r="J3549" s="1" t="s">
        <v>35</v>
      </c>
      <c r="K3549" s="1" t="s">
        <v>20</v>
      </c>
      <c r="L3549" s="1" t="s">
        <v>139</v>
      </c>
      <c r="M3549" s="1" t="s">
        <v>37</v>
      </c>
    </row>
    <row r="3550" spans="1:15" x14ac:dyDescent="0.25">
      <c r="A3550" s="1" t="s">
        <v>376</v>
      </c>
      <c r="B3550" s="2">
        <v>43907</v>
      </c>
      <c r="C3550" s="1" t="s">
        <v>4392</v>
      </c>
      <c r="D3550" s="3">
        <v>20</v>
      </c>
      <c r="E3550" s="3">
        <v>17.64</v>
      </c>
      <c r="F3550" s="4">
        <v>14.7</v>
      </c>
      <c r="G3550" s="1">
        <v>2020</v>
      </c>
      <c r="H3550" s="1">
        <v>3</v>
      </c>
      <c r="I3550" s="1" t="s">
        <v>70</v>
      </c>
      <c r="J3550" s="1" t="s">
        <v>35</v>
      </c>
      <c r="K3550" s="1" t="s">
        <v>20</v>
      </c>
      <c r="L3550" s="1" t="s">
        <v>71</v>
      </c>
      <c r="M3550" s="1" t="s">
        <v>37</v>
      </c>
    </row>
    <row r="3551" spans="1:15" x14ac:dyDescent="0.25">
      <c r="A3551" s="1" t="s">
        <v>4393</v>
      </c>
      <c r="B3551" s="2">
        <v>43907</v>
      </c>
      <c r="C3551" s="1" t="s">
        <v>3486</v>
      </c>
      <c r="E3551" s="3">
        <v>647.88</v>
      </c>
      <c r="F3551" s="4">
        <v>647.88</v>
      </c>
      <c r="G3551" s="1">
        <v>2020</v>
      </c>
      <c r="H3551" s="1">
        <v>3</v>
      </c>
      <c r="I3551" s="1" t="s">
        <v>18</v>
      </c>
      <c r="J3551" s="1" t="s">
        <v>51</v>
      </c>
      <c r="K3551" s="1" t="s">
        <v>20</v>
      </c>
      <c r="L3551" s="1" t="s">
        <v>21</v>
      </c>
      <c r="M3551" s="1" t="s">
        <v>53</v>
      </c>
      <c r="O3551">
        <f>F3551*5.7</f>
        <v>3692.9160000000002</v>
      </c>
    </row>
    <row r="3552" spans="1:15" x14ac:dyDescent="0.25">
      <c r="A3552" s="1" t="s">
        <v>363</v>
      </c>
      <c r="B3552" s="2">
        <v>43907</v>
      </c>
      <c r="C3552" s="1" t="s">
        <v>4394</v>
      </c>
      <c r="E3552" s="3">
        <v>89</v>
      </c>
      <c r="F3552" s="4">
        <v>89</v>
      </c>
      <c r="G3552" s="1">
        <v>2020</v>
      </c>
      <c r="H3552" s="1">
        <v>3</v>
      </c>
      <c r="I3552" s="1" t="s">
        <v>97</v>
      </c>
      <c r="J3552" s="1" t="s">
        <v>51</v>
      </c>
      <c r="K3552" s="1" t="s">
        <v>20</v>
      </c>
      <c r="L3552" s="1" t="s">
        <v>99</v>
      </c>
      <c r="M3552" s="1" t="s">
        <v>53</v>
      </c>
      <c r="O3552">
        <f>F3552*8.3</f>
        <v>738.7</v>
      </c>
    </row>
    <row r="3553" spans="1:15" x14ac:dyDescent="0.25">
      <c r="A3553" s="1" t="s">
        <v>4395</v>
      </c>
      <c r="B3553" s="2">
        <v>43907</v>
      </c>
      <c r="C3553" s="1" t="s">
        <v>4396</v>
      </c>
      <c r="E3553" s="3">
        <v>379.33</v>
      </c>
      <c r="F3553" s="4">
        <v>379.33</v>
      </c>
      <c r="G3553" s="1">
        <v>2020</v>
      </c>
      <c r="H3553" s="1">
        <v>3</v>
      </c>
      <c r="I3553" s="1" t="s">
        <v>91</v>
      </c>
      <c r="J3553" s="1" t="s">
        <v>35</v>
      </c>
      <c r="K3553" s="1" t="s">
        <v>20</v>
      </c>
      <c r="L3553" s="1" t="s">
        <v>93</v>
      </c>
      <c r="M3553" s="1" t="s">
        <v>37</v>
      </c>
      <c r="O3553">
        <f>F3553*7.89</f>
        <v>2992.9136999999996</v>
      </c>
    </row>
    <row r="3554" spans="1:15" x14ac:dyDescent="0.25">
      <c r="A3554" s="1" t="s">
        <v>4397</v>
      </c>
      <c r="B3554" s="2">
        <v>43907</v>
      </c>
      <c r="C3554" s="1" t="s">
        <v>4398</v>
      </c>
      <c r="E3554" s="3">
        <v>1308.48</v>
      </c>
      <c r="F3554" s="4">
        <v>1308.48</v>
      </c>
      <c r="G3554" s="1">
        <v>2020</v>
      </c>
      <c r="H3554" s="1">
        <v>3</v>
      </c>
      <c r="I3554" s="1" t="s">
        <v>86</v>
      </c>
      <c r="J3554" s="1" t="s">
        <v>35</v>
      </c>
      <c r="K3554" s="1" t="s">
        <v>20</v>
      </c>
      <c r="L3554" s="1" t="s">
        <v>87</v>
      </c>
      <c r="M3554" s="1" t="s">
        <v>37</v>
      </c>
    </row>
    <row r="3555" spans="1:15" x14ac:dyDescent="0.25">
      <c r="A3555" s="1" t="s">
        <v>4399</v>
      </c>
      <c r="B3555" s="2">
        <v>43907</v>
      </c>
      <c r="C3555" s="1" t="s">
        <v>4400</v>
      </c>
      <c r="E3555" s="3">
        <v>357.6</v>
      </c>
      <c r="F3555" s="4">
        <v>357.6</v>
      </c>
      <c r="G3555" s="1">
        <v>2020</v>
      </c>
      <c r="H3555" s="1">
        <v>3</v>
      </c>
      <c r="I3555" s="1" t="s">
        <v>86</v>
      </c>
      <c r="J3555" s="1" t="s">
        <v>51</v>
      </c>
      <c r="K3555" s="1" t="s">
        <v>20</v>
      </c>
      <c r="L3555" s="1" t="s">
        <v>87</v>
      </c>
      <c r="M3555" s="1" t="s">
        <v>53</v>
      </c>
    </row>
    <row r="3556" spans="1:15" x14ac:dyDescent="0.25">
      <c r="A3556" s="1" t="s">
        <v>4401</v>
      </c>
      <c r="B3556" s="2">
        <v>43907</v>
      </c>
      <c r="C3556" s="1" t="s">
        <v>4402</v>
      </c>
      <c r="D3556" s="3">
        <v>20</v>
      </c>
      <c r="E3556" s="3">
        <v>61</v>
      </c>
      <c r="F3556" s="4">
        <v>50.83</v>
      </c>
      <c r="G3556" s="1">
        <v>2020</v>
      </c>
      <c r="H3556" s="1">
        <v>3</v>
      </c>
      <c r="I3556" s="1" t="s">
        <v>70</v>
      </c>
      <c r="J3556" s="1" t="s">
        <v>35</v>
      </c>
      <c r="K3556" s="1" t="s">
        <v>20</v>
      </c>
      <c r="L3556" s="1" t="s">
        <v>71</v>
      </c>
      <c r="M3556" s="1" t="s">
        <v>37</v>
      </c>
      <c r="O3556">
        <f>F3556*20</f>
        <v>1016.5999999999999</v>
      </c>
    </row>
    <row r="3557" spans="1:15" x14ac:dyDescent="0.25">
      <c r="A3557" s="1" t="s">
        <v>4403</v>
      </c>
      <c r="B3557" s="2">
        <v>43907</v>
      </c>
      <c r="C3557" s="1" t="s">
        <v>4404</v>
      </c>
      <c r="E3557" s="3">
        <v>12.59</v>
      </c>
      <c r="F3557" s="4">
        <v>12.59</v>
      </c>
      <c r="G3557" s="1">
        <v>2020</v>
      </c>
      <c r="H3557" s="1">
        <v>3</v>
      </c>
      <c r="I3557" s="1" t="s">
        <v>86</v>
      </c>
      <c r="J3557" s="1" t="s">
        <v>378</v>
      </c>
      <c r="K3557" s="1" t="s">
        <v>20</v>
      </c>
      <c r="L3557" s="1" t="s">
        <v>87</v>
      </c>
      <c r="M3557" s="1" t="s">
        <v>379</v>
      </c>
    </row>
    <row r="3558" spans="1:15" x14ac:dyDescent="0.25">
      <c r="A3558" s="1" t="s">
        <v>4405</v>
      </c>
      <c r="B3558" s="2">
        <v>43907</v>
      </c>
      <c r="C3558" s="1" t="s">
        <v>4406</v>
      </c>
      <c r="E3558" s="3">
        <v>14.56</v>
      </c>
      <c r="F3558" s="4">
        <v>14.56</v>
      </c>
      <c r="G3558" s="1">
        <v>2020</v>
      </c>
      <c r="H3558" s="1">
        <v>3</v>
      </c>
      <c r="I3558" s="1" t="s">
        <v>50</v>
      </c>
      <c r="J3558" s="1" t="s">
        <v>51</v>
      </c>
      <c r="K3558" s="1" t="s">
        <v>20</v>
      </c>
      <c r="L3558" s="1" t="s">
        <v>52</v>
      </c>
      <c r="M3558" s="1" t="s">
        <v>53</v>
      </c>
      <c r="O3558">
        <f>F3558*176</f>
        <v>2562.56</v>
      </c>
    </row>
    <row r="3559" spans="1:15" x14ac:dyDescent="0.25">
      <c r="A3559" s="1" t="s">
        <v>4407</v>
      </c>
      <c r="B3559" s="2">
        <v>43907</v>
      </c>
      <c r="C3559" s="1" t="s">
        <v>4408</v>
      </c>
      <c r="E3559" s="3">
        <v>126.88</v>
      </c>
      <c r="F3559" s="4">
        <v>126.88</v>
      </c>
      <c r="G3559" s="1">
        <v>2020</v>
      </c>
      <c r="H3559" s="1">
        <v>3</v>
      </c>
      <c r="I3559" s="1" t="s">
        <v>97</v>
      </c>
      <c r="J3559" s="1" t="s">
        <v>98</v>
      </c>
      <c r="K3559" s="1" t="s">
        <v>20</v>
      </c>
      <c r="L3559" s="1" t="s">
        <v>99</v>
      </c>
      <c r="M3559" s="1" t="s">
        <v>100</v>
      </c>
    </row>
    <row r="3560" spans="1:15" x14ac:dyDescent="0.25">
      <c r="A3560" s="1" t="s">
        <v>4409</v>
      </c>
      <c r="B3560" s="2">
        <v>43907</v>
      </c>
      <c r="C3560" s="1" t="s">
        <v>4410</v>
      </c>
      <c r="E3560" s="3">
        <v>229.56</v>
      </c>
      <c r="F3560" s="4">
        <v>229.56</v>
      </c>
      <c r="G3560" s="1">
        <v>2020</v>
      </c>
      <c r="H3560" s="1">
        <v>3</v>
      </c>
      <c r="I3560" s="1" t="s">
        <v>91</v>
      </c>
      <c r="J3560" s="1" t="s">
        <v>35</v>
      </c>
      <c r="K3560" s="1" t="s">
        <v>20</v>
      </c>
      <c r="L3560" s="1" t="s">
        <v>93</v>
      </c>
      <c r="M3560" s="1" t="s">
        <v>37</v>
      </c>
    </row>
    <row r="3561" spans="1:15" x14ac:dyDescent="0.25">
      <c r="A3561" s="1" t="s">
        <v>2553</v>
      </c>
      <c r="B3561" s="2">
        <v>43907</v>
      </c>
      <c r="C3561" s="1" t="s">
        <v>4410</v>
      </c>
      <c r="E3561" s="3">
        <v>229.56</v>
      </c>
      <c r="F3561" s="4">
        <v>229.56</v>
      </c>
      <c r="G3561" s="1">
        <v>2020</v>
      </c>
      <c r="H3561" s="1">
        <v>3</v>
      </c>
      <c r="I3561" s="1" t="s">
        <v>91</v>
      </c>
      <c r="J3561" s="1" t="s">
        <v>35</v>
      </c>
      <c r="K3561" s="1" t="s">
        <v>20</v>
      </c>
      <c r="L3561" s="1" t="s">
        <v>93</v>
      </c>
      <c r="M3561" s="1" t="s">
        <v>37</v>
      </c>
    </row>
    <row r="3562" spans="1:15" x14ac:dyDescent="0.25">
      <c r="A3562" s="1" t="s">
        <v>4411</v>
      </c>
      <c r="B3562" s="2">
        <v>43907</v>
      </c>
      <c r="C3562" s="1" t="s">
        <v>4412</v>
      </c>
      <c r="E3562" s="3">
        <v>165.59</v>
      </c>
      <c r="F3562" s="4">
        <v>165.59</v>
      </c>
      <c r="G3562" s="1">
        <v>2020</v>
      </c>
      <c r="H3562" s="1">
        <v>3</v>
      </c>
      <c r="I3562" s="1" t="s">
        <v>86</v>
      </c>
      <c r="J3562" s="1" t="s">
        <v>35</v>
      </c>
      <c r="K3562" s="1" t="s">
        <v>20</v>
      </c>
      <c r="L3562" s="1" t="s">
        <v>87</v>
      </c>
      <c r="M3562" s="1" t="s">
        <v>37</v>
      </c>
    </row>
    <row r="3563" spans="1:15" x14ac:dyDescent="0.25">
      <c r="A3563" s="1" t="s">
        <v>4413</v>
      </c>
      <c r="B3563" s="2">
        <v>43907</v>
      </c>
      <c r="C3563" s="1" t="s">
        <v>4414</v>
      </c>
      <c r="D3563" s="3">
        <v>20</v>
      </c>
      <c r="E3563" s="3">
        <v>109.97</v>
      </c>
      <c r="F3563" s="4">
        <v>91.64</v>
      </c>
      <c r="G3563" s="1">
        <v>2020</v>
      </c>
      <c r="H3563" s="1">
        <v>3</v>
      </c>
      <c r="I3563" s="1" t="s">
        <v>34</v>
      </c>
      <c r="J3563" s="1" t="s">
        <v>35</v>
      </c>
      <c r="K3563" s="1" t="s">
        <v>20</v>
      </c>
      <c r="L3563" s="1" t="s">
        <v>36</v>
      </c>
      <c r="M3563" s="1" t="s">
        <v>37</v>
      </c>
      <c r="O3563" s="9">
        <f>F3563*15.57547146</f>
        <v>1427.3362045944</v>
      </c>
    </row>
    <row r="3564" spans="1:15" x14ac:dyDescent="0.25">
      <c r="A3564" s="1" t="s">
        <v>2551</v>
      </c>
      <c r="B3564" s="2">
        <v>43907</v>
      </c>
      <c r="C3564" s="1" t="s">
        <v>4415</v>
      </c>
      <c r="E3564" s="3">
        <v>93</v>
      </c>
      <c r="F3564" s="4">
        <v>93</v>
      </c>
      <c r="G3564" s="1">
        <v>2020</v>
      </c>
      <c r="H3564" s="1">
        <v>3</v>
      </c>
      <c r="I3564" s="1" t="s">
        <v>97</v>
      </c>
      <c r="J3564" s="1" t="s">
        <v>98</v>
      </c>
      <c r="K3564" s="1" t="s">
        <v>20</v>
      </c>
      <c r="L3564" s="1" t="s">
        <v>99</v>
      </c>
      <c r="M3564" s="1" t="s">
        <v>100</v>
      </c>
    </row>
    <row r="3565" spans="1:15" x14ac:dyDescent="0.25">
      <c r="A3565" s="1" t="s">
        <v>4416</v>
      </c>
      <c r="B3565" s="2">
        <v>43907</v>
      </c>
      <c r="C3565" s="1" t="s">
        <v>4417</v>
      </c>
      <c r="E3565" s="3">
        <v>56</v>
      </c>
      <c r="F3565" s="4">
        <v>56</v>
      </c>
      <c r="G3565" s="1">
        <v>2020</v>
      </c>
      <c r="H3565" s="1">
        <v>3</v>
      </c>
      <c r="I3565" s="1" t="s">
        <v>225</v>
      </c>
      <c r="J3565" s="1" t="s">
        <v>226</v>
      </c>
      <c r="K3565" s="1" t="s">
        <v>20</v>
      </c>
      <c r="L3565" s="1" t="s">
        <v>227</v>
      </c>
      <c r="M3565" s="1" t="s">
        <v>53</v>
      </c>
      <c r="O3565">
        <f>F3565*12.5</f>
        <v>700</v>
      </c>
    </row>
    <row r="3566" spans="1:15" x14ac:dyDescent="0.25">
      <c r="A3566" s="1" t="s">
        <v>4369</v>
      </c>
      <c r="B3566" s="2">
        <v>43907</v>
      </c>
      <c r="C3566" s="1" t="s">
        <v>59</v>
      </c>
      <c r="E3566" s="3">
        <v>53.09</v>
      </c>
      <c r="F3566" s="4">
        <v>53.09</v>
      </c>
      <c r="G3566" s="1">
        <v>2020</v>
      </c>
      <c r="H3566" s="1">
        <v>3</v>
      </c>
      <c r="I3566" s="1" t="s">
        <v>86</v>
      </c>
      <c r="J3566" s="1" t="s">
        <v>41</v>
      </c>
      <c r="K3566" s="1" t="s">
        <v>20</v>
      </c>
      <c r="L3566" s="1" t="s">
        <v>87</v>
      </c>
      <c r="M3566" s="1" t="s">
        <v>43</v>
      </c>
    </row>
    <row r="3567" spans="1:15" x14ac:dyDescent="0.25">
      <c r="A3567" s="1" t="s">
        <v>380</v>
      </c>
      <c r="B3567" s="2">
        <v>43907</v>
      </c>
      <c r="C3567" s="1" t="s">
        <v>59</v>
      </c>
      <c r="E3567" s="3">
        <v>57.99</v>
      </c>
      <c r="F3567" s="4">
        <v>57.99</v>
      </c>
      <c r="G3567" s="1">
        <v>2020</v>
      </c>
      <c r="H3567" s="1">
        <v>3</v>
      </c>
      <c r="I3567" s="1" t="s">
        <v>86</v>
      </c>
      <c r="J3567" s="1" t="s">
        <v>41</v>
      </c>
      <c r="K3567" s="1" t="s">
        <v>20</v>
      </c>
      <c r="L3567" s="1" t="s">
        <v>87</v>
      </c>
      <c r="M3567" s="1" t="s">
        <v>43</v>
      </c>
    </row>
    <row r="3568" spans="1:15" x14ac:dyDescent="0.25">
      <c r="A3568" s="1" t="s">
        <v>4369</v>
      </c>
      <c r="B3568" s="2">
        <v>43907</v>
      </c>
      <c r="C3568" s="1" t="s">
        <v>3773</v>
      </c>
      <c r="E3568" s="3">
        <v>12.01</v>
      </c>
      <c r="F3568" s="4">
        <v>12.01</v>
      </c>
      <c r="G3568" s="1">
        <v>2020</v>
      </c>
      <c r="H3568" s="1">
        <v>3</v>
      </c>
      <c r="I3568" s="1" t="s">
        <v>86</v>
      </c>
      <c r="J3568" s="1" t="s">
        <v>41</v>
      </c>
      <c r="K3568" s="1" t="s">
        <v>20</v>
      </c>
      <c r="L3568" s="1" t="s">
        <v>87</v>
      </c>
      <c r="M3568" s="1" t="s">
        <v>43</v>
      </c>
    </row>
    <row r="3569" spans="1:15" x14ac:dyDescent="0.25">
      <c r="A3569" s="1" t="s">
        <v>2545</v>
      </c>
      <c r="B3569" s="2">
        <v>43907</v>
      </c>
      <c r="C3569" s="1" t="s">
        <v>4418</v>
      </c>
      <c r="E3569" s="3">
        <v>23.2</v>
      </c>
      <c r="F3569" s="4">
        <v>23.2</v>
      </c>
      <c r="G3569" s="1">
        <v>2020</v>
      </c>
      <c r="H3569" s="1">
        <v>3</v>
      </c>
      <c r="I3569" s="1" t="s">
        <v>18</v>
      </c>
      <c r="J3569" s="1" t="s">
        <v>51</v>
      </c>
      <c r="K3569" s="1" t="s">
        <v>20</v>
      </c>
      <c r="L3569" s="1" t="s">
        <v>21</v>
      </c>
      <c r="M3569" s="1" t="s">
        <v>53</v>
      </c>
    </row>
    <row r="3570" spans="1:15" x14ac:dyDescent="0.25">
      <c r="A3570" s="1" t="s">
        <v>2534</v>
      </c>
      <c r="B3570" s="2">
        <v>43907</v>
      </c>
      <c r="C3570" s="1" t="s">
        <v>4419</v>
      </c>
      <c r="E3570" s="3">
        <v>116.58</v>
      </c>
      <c r="F3570" s="4">
        <v>116.58</v>
      </c>
      <c r="G3570" s="1">
        <v>2020</v>
      </c>
      <c r="H3570" s="1">
        <v>3</v>
      </c>
      <c r="I3570" s="1" t="s">
        <v>211</v>
      </c>
      <c r="J3570" s="1" t="s">
        <v>212</v>
      </c>
      <c r="K3570" s="1" t="s">
        <v>20</v>
      </c>
      <c r="L3570" s="1" t="s">
        <v>213</v>
      </c>
      <c r="M3570" s="1" t="s">
        <v>37</v>
      </c>
    </row>
    <row r="3571" spans="1:15" x14ac:dyDescent="0.25">
      <c r="A3571" s="1" t="s">
        <v>2534</v>
      </c>
      <c r="B3571" s="2">
        <v>43907</v>
      </c>
      <c r="C3571" s="1" t="s">
        <v>4419</v>
      </c>
      <c r="E3571" s="3">
        <v>116.59</v>
      </c>
      <c r="F3571" s="4">
        <v>116.59</v>
      </c>
      <c r="G3571" s="1">
        <v>2020</v>
      </c>
      <c r="H3571" s="1">
        <v>3</v>
      </c>
      <c r="I3571" s="1" t="s">
        <v>97</v>
      </c>
      <c r="J3571" s="1" t="s">
        <v>35</v>
      </c>
      <c r="K3571" s="1" t="s">
        <v>20</v>
      </c>
      <c r="L3571" s="1" t="s">
        <v>99</v>
      </c>
      <c r="M3571" s="1" t="s">
        <v>37</v>
      </c>
    </row>
    <row r="3572" spans="1:15" x14ac:dyDescent="0.25">
      <c r="A3572" s="1" t="s">
        <v>364</v>
      </c>
      <c r="B3572" s="2">
        <v>43907</v>
      </c>
      <c r="C3572" s="1" t="s">
        <v>4420</v>
      </c>
      <c r="E3572" s="3">
        <v>27.34</v>
      </c>
      <c r="F3572" s="4">
        <v>27.34</v>
      </c>
      <c r="G3572" s="1">
        <v>2020</v>
      </c>
      <c r="H3572" s="1">
        <v>3</v>
      </c>
      <c r="I3572" s="1" t="s">
        <v>40</v>
      </c>
      <c r="J3572" s="1" t="s">
        <v>35</v>
      </c>
      <c r="K3572" s="1" t="s">
        <v>20</v>
      </c>
      <c r="L3572" s="1" t="s">
        <v>42</v>
      </c>
      <c r="M3572" s="1" t="s">
        <v>37</v>
      </c>
    </row>
    <row r="3573" spans="1:15" x14ac:dyDescent="0.25">
      <c r="A3573" s="1" t="s">
        <v>4421</v>
      </c>
      <c r="B3573" s="2">
        <v>43909</v>
      </c>
      <c r="C3573" s="1" t="s">
        <v>4422</v>
      </c>
      <c r="E3573" s="3">
        <v>248.97</v>
      </c>
      <c r="F3573" s="4">
        <v>248.97</v>
      </c>
      <c r="G3573" s="1">
        <v>2020</v>
      </c>
      <c r="H3573" s="1">
        <v>3</v>
      </c>
      <c r="I3573" s="1" t="s">
        <v>24</v>
      </c>
      <c r="J3573" s="1" t="s">
        <v>25</v>
      </c>
      <c r="K3573" s="1" t="s">
        <v>20</v>
      </c>
      <c r="L3573" s="1" t="s">
        <v>26</v>
      </c>
      <c r="M3573" s="1" t="s">
        <v>4184</v>
      </c>
    </row>
    <row r="3574" spans="1:15" x14ac:dyDescent="0.25">
      <c r="A3574" s="1" t="s">
        <v>4421</v>
      </c>
      <c r="B3574" s="2">
        <v>43909</v>
      </c>
      <c r="C3574" s="1" t="s">
        <v>4423</v>
      </c>
      <c r="E3574" s="3">
        <v>8.64</v>
      </c>
      <c r="F3574" s="4">
        <v>8.64</v>
      </c>
      <c r="G3574" s="1">
        <v>2020</v>
      </c>
      <c r="H3574" s="1">
        <v>3</v>
      </c>
      <c r="I3574" s="1" t="s">
        <v>219</v>
      </c>
      <c r="J3574" s="1" t="s">
        <v>212</v>
      </c>
      <c r="K3574" s="1" t="s">
        <v>20</v>
      </c>
      <c r="L3574" s="1" t="s">
        <v>220</v>
      </c>
      <c r="M3574" s="1" t="s">
        <v>4424</v>
      </c>
    </row>
    <row r="3575" spans="1:15" x14ac:dyDescent="0.25">
      <c r="A3575" s="1" t="s">
        <v>2577</v>
      </c>
      <c r="B3575" s="2">
        <v>43909</v>
      </c>
      <c r="C3575" s="1" t="s">
        <v>4425</v>
      </c>
      <c r="E3575" s="3">
        <v>1172.4000000000001</v>
      </c>
      <c r="F3575" s="4">
        <v>1172.4000000000001</v>
      </c>
      <c r="G3575" s="1">
        <v>2020</v>
      </c>
      <c r="H3575" s="1">
        <v>3</v>
      </c>
      <c r="I3575" s="1" t="s">
        <v>40</v>
      </c>
      <c r="J3575" s="1" t="s">
        <v>35</v>
      </c>
      <c r="K3575" s="1" t="s">
        <v>20</v>
      </c>
      <c r="L3575" s="1" t="s">
        <v>42</v>
      </c>
      <c r="M3575" s="1" t="s">
        <v>37</v>
      </c>
      <c r="O3575">
        <f>F3575*24</f>
        <v>28137.600000000002</v>
      </c>
    </row>
    <row r="3576" spans="1:15" x14ac:dyDescent="0.25">
      <c r="A3576" s="1" t="s">
        <v>2569</v>
      </c>
      <c r="B3576" s="2">
        <v>43909</v>
      </c>
      <c r="C3576" s="1" t="s">
        <v>3495</v>
      </c>
      <c r="D3576" s="3">
        <v>20</v>
      </c>
      <c r="E3576" s="3">
        <v>2923.2</v>
      </c>
      <c r="F3576" s="4">
        <v>2436</v>
      </c>
      <c r="G3576" s="1">
        <v>2020</v>
      </c>
      <c r="H3576" s="1">
        <v>3</v>
      </c>
      <c r="I3576" s="1" t="s">
        <v>56</v>
      </c>
      <c r="J3576" s="1" t="s">
        <v>177</v>
      </c>
      <c r="K3576" s="1" t="s">
        <v>20</v>
      </c>
      <c r="L3576" s="1" t="s">
        <v>57</v>
      </c>
      <c r="M3576" s="1" t="s">
        <v>178</v>
      </c>
      <c r="O3576">
        <v>1050000</v>
      </c>
    </row>
    <row r="3577" spans="1:15" x14ac:dyDescent="0.25">
      <c r="A3577" s="1" t="s">
        <v>2582</v>
      </c>
      <c r="B3577" s="2">
        <v>43909</v>
      </c>
      <c r="C3577" s="1" t="s">
        <v>4426</v>
      </c>
      <c r="E3577" s="3">
        <v>147.6</v>
      </c>
      <c r="F3577" s="4">
        <v>147.6</v>
      </c>
      <c r="G3577" s="1">
        <v>2020</v>
      </c>
      <c r="H3577" s="1">
        <v>3</v>
      </c>
      <c r="I3577" s="1" t="s">
        <v>30</v>
      </c>
      <c r="J3577" s="1" t="s">
        <v>25</v>
      </c>
      <c r="K3577" s="1" t="s">
        <v>20</v>
      </c>
      <c r="L3577" s="1" t="s">
        <v>31</v>
      </c>
      <c r="M3577" s="1" t="s">
        <v>4184</v>
      </c>
      <c r="O3577">
        <f>F3577* 6.04</f>
        <v>891.50400000000002</v>
      </c>
    </row>
    <row r="3578" spans="1:15" x14ac:dyDescent="0.25">
      <c r="A3578" s="1" t="s">
        <v>2584</v>
      </c>
      <c r="B3578" s="2">
        <v>43909</v>
      </c>
      <c r="C3578" s="1" t="s">
        <v>4427</v>
      </c>
      <c r="D3578" s="3">
        <v>20</v>
      </c>
      <c r="E3578" s="3">
        <v>98.78</v>
      </c>
      <c r="F3578" s="4">
        <v>82.32</v>
      </c>
      <c r="G3578" s="1">
        <v>2020</v>
      </c>
      <c r="H3578" s="1">
        <v>3</v>
      </c>
      <c r="I3578" s="1" t="s">
        <v>56</v>
      </c>
      <c r="J3578" s="1" t="s">
        <v>35</v>
      </c>
      <c r="K3578" s="1" t="s">
        <v>20</v>
      </c>
      <c r="L3578" s="1" t="s">
        <v>57</v>
      </c>
      <c r="M3578" s="1" t="s">
        <v>37</v>
      </c>
      <c r="O3578">
        <f>F3578*7</f>
        <v>576.24</v>
      </c>
    </row>
    <row r="3579" spans="1:15" x14ac:dyDescent="0.25">
      <c r="A3579" s="1" t="s">
        <v>4428</v>
      </c>
      <c r="B3579" s="2">
        <v>43909</v>
      </c>
      <c r="C3579" s="1" t="s">
        <v>4429</v>
      </c>
      <c r="E3579" s="3">
        <v>34.22</v>
      </c>
      <c r="F3579" s="4">
        <v>34.22</v>
      </c>
      <c r="G3579" s="1">
        <v>2020</v>
      </c>
      <c r="H3579" s="1">
        <v>3</v>
      </c>
      <c r="I3579" s="1" t="s">
        <v>86</v>
      </c>
      <c r="J3579" s="1" t="s">
        <v>35</v>
      </c>
      <c r="K3579" s="1" t="s">
        <v>20</v>
      </c>
      <c r="L3579" s="1" t="s">
        <v>87</v>
      </c>
      <c r="M3579" s="1" t="s">
        <v>37</v>
      </c>
    </row>
    <row r="3580" spans="1:15" x14ac:dyDescent="0.25">
      <c r="A3580" s="1" t="s">
        <v>2581</v>
      </c>
      <c r="B3580" s="2">
        <v>43909</v>
      </c>
      <c r="C3580" s="1" t="s">
        <v>4155</v>
      </c>
      <c r="E3580" s="3">
        <v>111.43</v>
      </c>
      <c r="F3580" s="4">
        <v>111.43</v>
      </c>
      <c r="G3580" s="1">
        <v>2020</v>
      </c>
      <c r="H3580" s="1">
        <v>3</v>
      </c>
      <c r="I3580" s="1" t="s">
        <v>50</v>
      </c>
      <c r="J3580" s="1" t="s">
        <v>51</v>
      </c>
      <c r="K3580" s="1" t="s">
        <v>20</v>
      </c>
      <c r="L3580" s="1" t="s">
        <v>52</v>
      </c>
      <c r="M3580" s="1" t="s">
        <v>53</v>
      </c>
    </row>
    <row r="3581" spans="1:15" x14ac:dyDescent="0.25">
      <c r="A3581" s="1" t="s">
        <v>2579</v>
      </c>
      <c r="B3581" s="2">
        <v>43909</v>
      </c>
      <c r="C3581" s="1" t="s">
        <v>2505</v>
      </c>
      <c r="E3581" s="3">
        <v>135</v>
      </c>
      <c r="F3581" s="4">
        <v>135</v>
      </c>
      <c r="G3581" s="1">
        <v>2020</v>
      </c>
      <c r="H3581" s="1">
        <v>3</v>
      </c>
      <c r="I3581" s="1" t="s">
        <v>40</v>
      </c>
      <c r="J3581" s="1" t="s">
        <v>35</v>
      </c>
      <c r="K3581" s="1" t="s">
        <v>20</v>
      </c>
      <c r="L3581" s="1" t="s">
        <v>42</v>
      </c>
      <c r="M3581" s="1" t="s">
        <v>37</v>
      </c>
      <c r="O3581">
        <f>F3581*15.57</f>
        <v>2101.9499999999998</v>
      </c>
    </row>
    <row r="3582" spans="1:15" x14ac:dyDescent="0.25">
      <c r="A3582" s="1" t="s">
        <v>2571</v>
      </c>
      <c r="B3582" s="2">
        <v>43909</v>
      </c>
      <c r="C3582" s="1" t="s">
        <v>2289</v>
      </c>
      <c r="D3582" s="3">
        <v>20</v>
      </c>
      <c r="E3582" s="3">
        <v>8.81</v>
      </c>
      <c r="F3582" s="4">
        <v>7.34</v>
      </c>
      <c r="G3582" s="1">
        <v>2020</v>
      </c>
      <c r="H3582" s="1">
        <v>3</v>
      </c>
      <c r="I3582" s="1" t="s">
        <v>34</v>
      </c>
      <c r="J3582" s="1" t="s">
        <v>35</v>
      </c>
      <c r="K3582" s="1" t="s">
        <v>20</v>
      </c>
      <c r="L3582" s="1" t="s">
        <v>36</v>
      </c>
      <c r="M3582" s="1" t="s">
        <v>37</v>
      </c>
    </row>
    <row r="3583" spans="1:15" x14ac:dyDescent="0.25">
      <c r="A3583" s="1" t="s">
        <v>4430</v>
      </c>
      <c r="B3583" s="2">
        <v>43909</v>
      </c>
      <c r="C3583" s="1" t="s">
        <v>224</v>
      </c>
      <c r="E3583" s="3">
        <v>240.52</v>
      </c>
      <c r="F3583" s="4">
        <v>240.52</v>
      </c>
      <c r="G3583" s="1">
        <v>2020</v>
      </c>
      <c r="H3583" s="1">
        <v>3</v>
      </c>
      <c r="I3583" s="1" t="s">
        <v>50</v>
      </c>
      <c r="J3583" s="1" t="s">
        <v>51</v>
      </c>
      <c r="K3583" s="1" t="s">
        <v>20</v>
      </c>
      <c r="L3583" s="1" t="s">
        <v>52</v>
      </c>
      <c r="M3583" s="1" t="s">
        <v>53</v>
      </c>
      <c r="O3583">
        <f>F3583* 6.04</f>
        <v>1452.7408</v>
      </c>
    </row>
    <row r="3584" spans="1:15" x14ac:dyDescent="0.25">
      <c r="A3584" s="1" t="s">
        <v>4431</v>
      </c>
      <c r="B3584" s="2">
        <v>43909</v>
      </c>
      <c r="C3584" s="1" t="s">
        <v>7944</v>
      </c>
      <c r="D3584" s="3">
        <v>20</v>
      </c>
      <c r="E3584" s="3">
        <v>35.11</v>
      </c>
      <c r="F3584" s="4">
        <v>29.26</v>
      </c>
      <c r="G3584" s="1">
        <v>2020</v>
      </c>
      <c r="H3584" s="1">
        <v>3</v>
      </c>
      <c r="I3584" s="1" t="s">
        <v>70</v>
      </c>
      <c r="J3584" s="1" t="s">
        <v>35</v>
      </c>
      <c r="K3584" s="1" t="s">
        <v>20</v>
      </c>
      <c r="L3584" s="1" t="s">
        <v>71</v>
      </c>
      <c r="M3584" s="1" t="s">
        <v>37</v>
      </c>
    </row>
    <row r="3585" spans="1:15" x14ac:dyDescent="0.25">
      <c r="A3585" s="1" t="s">
        <v>4431</v>
      </c>
      <c r="B3585" s="2">
        <v>43909</v>
      </c>
      <c r="C3585" s="1" t="s">
        <v>6503</v>
      </c>
      <c r="E3585" s="3">
        <v>35.11</v>
      </c>
      <c r="F3585" s="4">
        <v>35.11</v>
      </c>
      <c r="G3585" s="1">
        <v>2020</v>
      </c>
      <c r="H3585" s="1">
        <v>3</v>
      </c>
      <c r="I3585" s="1" t="s">
        <v>150</v>
      </c>
      <c r="J3585" s="1" t="s">
        <v>35</v>
      </c>
      <c r="K3585" s="1" t="s">
        <v>20</v>
      </c>
      <c r="L3585" s="1" t="s">
        <v>151</v>
      </c>
      <c r="M3585" s="1" t="s">
        <v>37</v>
      </c>
    </row>
    <row r="3586" spans="1:15" x14ac:dyDescent="0.25">
      <c r="A3586" s="1" t="s">
        <v>4432</v>
      </c>
      <c r="B3586" s="2">
        <v>43913</v>
      </c>
      <c r="C3586" s="1" t="s">
        <v>4433</v>
      </c>
      <c r="D3586" s="3">
        <v>20</v>
      </c>
      <c r="E3586" s="3">
        <v>4700.16</v>
      </c>
      <c r="F3586" s="4">
        <v>3916.8</v>
      </c>
      <c r="G3586" s="1">
        <v>2020</v>
      </c>
      <c r="H3586" s="1">
        <v>3</v>
      </c>
      <c r="I3586" s="1" t="s">
        <v>34</v>
      </c>
      <c r="J3586" s="1" t="s">
        <v>35</v>
      </c>
      <c r="K3586" s="1" t="s">
        <v>20</v>
      </c>
      <c r="L3586" s="1" t="s">
        <v>36</v>
      </c>
      <c r="M3586" s="1" t="s">
        <v>37</v>
      </c>
      <c r="O3586">
        <f>F3586*72.79120024</f>
        <v>285108.57310003199</v>
      </c>
    </row>
    <row r="3587" spans="1:15" x14ac:dyDescent="0.25">
      <c r="A3587" s="1" t="s">
        <v>4434</v>
      </c>
      <c r="B3587" s="2">
        <v>43913</v>
      </c>
      <c r="C3587" s="1" t="s">
        <v>85</v>
      </c>
      <c r="E3587" s="3">
        <v>108.61</v>
      </c>
      <c r="F3587" s="4">
        <v>108.61</v>
      </c>
      <c r="G3587" s="1">
        <v>2020</v>
      </c>
      <c r="H3587" s="1">
        <v>3</v>
      </c>
      <c r="I3587" s="1" t="s">
        <v>40</v>
      </c>
      <c r="J3587" s="1" t="s">
        <v>41</v>
      </c>
      <c r="K3587" s="1" t="s">
        <v>20</v>
      </c>
      <c r="L3587" s="1" t="s">
        <v>42</v>
      </c>
      <c r="M3587" s="1" t="s">
        <v>43</v>
      </c>
      <c r="O3587">
        <f>F3587/1.26</f>
        <v>86.198412698412696</v>
      </c>
    </row>
    <row r="3588" spans="1:15" x14ac:dyDescent="0.25">
      <c r="A3588" s="1" t="s">
        <v>396</v>
      </c>
      <c r="B3588" s="2">
        <v>43913</v>
      </c>
      <c r="C3588" s="1" t="s">
        <v>4435</v>
      </c>
      <c r="E3588" s="3">
        <v>5.56</v>
      </c>
      <c r="F3588" s="4">
        <v>5.56</v>
      </c>
      <c r="G3588" s="1">
        <v>2020</v>
      </c>
      <c r="H3588" s="1">
        <v>3</v>
      </c>
      <c r="I3588" s="1" t="s">
        <v>111</v>
      </c>
      <c r="J3588" s="1" t="s">
        <v>35</v>
      </c>
      <c r="K3588" s="1" t="s">
        <v>20</v>
      </c>
      <c r="L3588" s="1" t="s">
        <v>112</v>
      </c>
      <c r="M3588" s="1" t="s">
        <v>37</v>
      </c>
    </row>
    <row r="3589" spans="1:15" x14ac:dyDescent="0.25">
      <c r="A3589" s="1" t="s">
        <v>4436</v>
      </c>
      <c r="B3589" s="2">
        <v>43913</v>
      </c>
      <c r="C3589" s="1" t="s">
        <v>4437</v>
      </c>
      <c r="E3589" s="3">
        <v>27.6</v>
      </c>
      <c r="F3589" s="4">
        <v>27.6</v>
      </c>
      <c r="G3589" s="1">
        <v>2020</v>
      </c>
      <c r="H3589" s="1">
        <v>3</v>
      </c>
      <c r="I3589" s="1" t="s">
        <v>40</v>
      </c>
      <c r="J3589" s="1" t="s">
        <v>35</v>
      </c>
      <c r="K3589" s="1" t="s">
        <v>20</v>
      </c>
      <c r="L3589" s="1" t="s">
        <v>42</v>
      </c>
      <c r="M3589" s="1" t="s">
        <v>37</v>
      </c>
    </row>
    <row r="3590" spans="1:15" x14ac:dyDescent="0.25">
      <c r="A3590" s="1" t="s">
        <v>420</v>
      </c>
      <c r="B3590" s="2">
        <v>43913</v>
      </c>
      <c r="C3590" s="1" t="s">
        <v>2343</v>
      </c>
      <c r="D3590" s="3">
        <v>20</v>
      </c>
      <c r="E3590" s="3">
        <v>415.1</v>
      </c>
      <c r="F3590" s="4">
        <v>345.92</v>
      </c>
      <c r="G3590" s="1">
        <v>2020</v>
      </c>
      <c r="H3590" s="1">
        <v>3</v>
      </c>
      <c r="I3590" s="1" t="s">
        <v>56</v>
      </c>
      <c r="J3590" s="1" t="s">
        <v>35</v>
      </c>
      <c r="K3590" s="1" t="s">
        <v>20</v>
      </c>
      <c r="L3590" s="1" t="s">
        <v>57</v>
      </c>
      <c r="M3590" s="1" t="s">
        <v>37</v>
      </c>
      <c r="O3590">
        <f>F3590*4.812</f>
        <v>1664.5670400000001</v>
      </c>
    </row>
    <row r="3591" spans="1:15" x14ac:dyDescent="0.25">
      <c r="A3591" s="1" t="s">
        <v>420</v>
      </c>
      <c r="B3591" s="2">
        <v>43913</v>
      </c>
      <c r="C3591" s="1" t="s">
        <v>2343</v>
      </c>
      <c r="E3591" s="3">
        <v>60.34</v>
      </c>
      <c r="F3591" s="4">
        <v>60.34</v>
      </c>
      <c r="G3591" s="1">
        <v>2020</v>
      </c>
      <c r="H3591" s="1">
        <v>3</v>
      </c>
      <c r="I3591" s="1" t="s">
        <v>86</v>
      </c>
      <c r="J3591" s="1" t="s">
        <v>35</v>
      </c>
      <c r="K3591" s="1" t="s">
        <v>20</v>
      </c>
      <c r="L3591" s="1" t="s">
        <v>87</v>
      </c>
      <c r="M3591" s="1" t="s">
        <v>37</v>
      </c>
      <c r="O3591">
        <f>F3591*4.8</f>
        <v>289.63200000000001</v>
      </c>
    </row>
    <row r="3592" spans="1:15" x14ac:dyDescent="0.25">
      <c r="A3592" s="1" t="s">
        <v>4438</v>
      </c>
      <c r="B3592" s="2">
        <v>43913</v>
      </c>
      <c r="C3592" s="1" t="s">
        <v>7928</v>
      </c>
      <c r="D3592" s="3">
        <v>20</v>
      </c>
      <c r="E3592" s="3">
        <v>122.46</v>
      </c>
      <c r="F3592" s="4">
        <v>102.05</v>
      </c>
      <c r="G3592" s="1">
        <v>2020</v>
      </c>
      <c r="H3592" s="1">
        <v>3</v>
      </c>
      <c r="I3592" s="1" t="s">
        <v>111</v>
      </c>
      <c r="J3592" s="1" t="s">
        <v>98</v>
      </c>
      <c r="K3592" s="1" t="s">
        <v>20</v>
      </c>
      <c r="L3592" s="1" t="s">
        <v>112</v>
      </c>
      <c r="M3592" s="1" t="s">
        <v>100</v>
      </c>
    </row>
    <row r="3593" spans="1:15" x14ac:dyDescent="0.25">
      <c r="A3593" s="1" t="s">
        <v>4438</v>
      </c>
      <c r="B3593" s="2">
        <v>43913</v>
      </c>
      <c r="C3593" s="1" t="s">
        <v>7928</v>
      </c>
      <c r="E3593" s="3">
        <v>122.46</v>
      </c>
      <c r="F3593" s="4">
        <v>122.46</v>
      </c>
      <c r="G3593" s="1">
        <v>2020</v>
      </c>
      <c r="H3593" s="1">
        <v>3</v>
      </c>
      <c r="I3593" s="1" t="s">
        <v>111</v>
      </c>
      <c r="J3593" s="1" t="s">
        <v>98</v>
      </c>
      <c r="K3593" s="1" t="s">
        <v>20</v>
      </c>
      <c r="L3593" s="1" t="s">
        <v>112</v>
      </c>
      <c r="M3593" s="1" t="s">
        <v>100</v>
      </c>
    </row>
    <row r="3594" spans="1:15" x14ac:dyDescent="0.25">
      <c r="A3594" s="1" t="s">
        <v>400</v>
      </c>
      <c r="B3594" s="2">
        <v>43913</v>
      </c>
      <c r="C3594" s="1" t="s">
        <v>4439</v>
      </c>
      <c r="E3594" s="3">
        <v>216</v>
      </c>
      <c r="F3594" s="4">
        <v>216</v>
      </c>
      <c r="G3594" s="1">
        <v>2020</v>
      </c>
      <c r="H3594" s="1">
        <v>3</v>
      </c>
      <c r="I3594" s="1" t="s">
        <v>168</v>
      </c>
      <c r="J3594" s="1" t="s">
        <v>35</v>
      </c>
      <c r="K3594" s="1" t="s">
        <v>20</v>
      </c>
      <c r="L3594" s="1" t="s">
        <v>169</v>
      </c>
      <c r="M3594" s="1" t="s">
        <v>37</v>
      </c>
    </row>
    <row r="3595" spans="1:15" x14ac:dyDescent="0.25">
      <c r="A3595" s="1" t="s">
        <v>401</v>
      </c>
      <c r="B3595" s="2">
        <v>43913</v>
      </c>
      <c r="C3595" s="1" t="s">
        <v>4440</v>
      </c>
      <c r="D3595" s="3">
        <v>20</v>
      </c>
      <c r="E3595" s="3">
        <v>129.6</v>
      </c>
      <c r="F3595" s="4">
        <v>108</v>
      </c>
      <c r="G3595" s="1">
        <v>2020</v>
      </c>
      <c r="H3595" s="1">
        <v>3</v>
      </c>
      <c r="I3595" s="1" t="s">
        <v>34</v>
      </c>
      <c r="J3595" s="1" t="s">
        <v>35</v>
      </c>
      <c r="K3595" s="1" t="s">
        <v>20</v>
      </c>
      <c r="L3595" s="1" t="s">
        <v>36</v>
      </c>
      <c r="M3595" s="1" t="s">
        <v>37</v>
      </c>
    </row>
    <row r="3596" spans="1:15" x14ac:dyDescent="0.25">
      <c r="A3596" s="1" t="s">
        <v>390</v>
      </c>
      <c r="B3596" s="2">
        <v>43914</v>
      </c>
      <c r="C3596" s="1" t="s">
        <v>2659</v>
      </c>
      <c r="D3596" s="3">
        <v>20</v>
      </c>
      <c r="E3596" s="3">
        <v>36</v>
      </c>
      <c r="F3596" s="4">
        <v>30</v>
      </c>
      <c r="G3596" s="1">
        <v>2020</v>
      </c>
      <c r="H3596" s="1">
        <v>3</v>
      </c>
      <c r="I3596" s="1" t="s">
        <v>70</v>
      </c>
      <c r="J3596" s="1" t="s">
        <v>35</v>
      </c>
      <c r="K3596" s="1" t="s">
        <v>20</v>
      </c>
      <c r="L3596" s="1" t="s">
        <v>71</v>
      </c>
      <c r="M3596" s="1" t="s">
        <v>37</v>
      </c>
      <c r="O3596">
        <f>F3596*66.37</f>
        <v>1991.1000000000001</v>
      </c>
    </row>
    <row r="3597" spans="1:15" x14ac:dyDescent="0.25">
      <c r="A3597" s="1" t="s">
        <v>4441</v>
      </c>
      <c r="B3597" s="2">
        <v>43914</v>
      </c>
      <c r="C3597" s="1" t="s">
        <v>4442</v>
      </c>
      <c r="E3597" s="3">
        <v>-731.16</v>
      </c>
      <c r="F3597" s="4">
        <v>-731.16</v>
      </c>
      <c r="G3597" s="1">
        <v>2020</v>
      </c>
      <c r="H3597" s="1">
        <v>3</v>
      </c>
      <c r="I3597" s="1" t="s">
        <v>40</v>
      </c>
      <c r="J3597" s="1" t="s">
        <v>35</v>
      </c>
      <c r="K3597" s="1" t="s">
        <v>20</v>
      </c>
      <c r="L3597" s="1" t="s">
        <v>42</v>
      </c>
      <c r="M3597" s="1" t="s">
        <v>37</v>
      </c>
    </row>
    <row r="3598" spans="1:15" x14ac:dyDescent="0.25">
      <c r="A3598" s="1" t="s">
        <v>2616</v>
      </c>
      <c r="B3598" s="2">
        <v>43916</v>
      </c>
      <c r="C3598" s="1" t="s">
        <v>4443</v>
      </c>
      <c r="E3598" s="3">
        <v>110</v>
      </c>
      <c r="F3598" s="4">
        <v>110</v>
      </c>
      <c r="G3598" s="1">
        <v>2020</v>
      </c>
      <c r="H3598" s="1">
        <v>3</v>
      </c>
      <c r="I3598" s="1" t="s">
        <v>91</v>
      </c>
      <c r="J3598" s="1" t="s">
        <v>144</v>
      </c>
      <c r="K3598" s="1" t="s">
        <v>20</v>
      </c>
      <c r="L3598" s="1" t="s">
        <v>93</v>
      </c>
      <c r="M3598" s="1" t="s">
        <v>145</v>
      </c>
      <c r="O3598">
        <f>F3598*8.3</f>
        <v>913.00000000000011</v>
      </c>
    </row>
    <row r="3599" spans="1:15" x14ac:dyDescent="0.25">
      <c r="A3599" s="1" t="s">
        <v>430</v>
      </c>
      <c r="B3599" s="2">
        <v>43916</v>
      </c>
      <c r="C3599" s="1" t="s">
        <v>4444</v>
      </c>
      <c r="E3599" s="3">
        <v>12.94</v>
      </c>
      <c r="F3599" s="4">
        <v>12.94</v>
      </c>
      <c r="G3599" s="1">
        <v>2020</v>
      </c>
      <c r="H3599" s="1">
        <v>3</v>
      </c>
      <c r="I3599" s="1" t="s">
        <v>138</v>
      </c>
      <c r="J3599" s="1" t="s">
        <v>35</v>
      </c>
      <c r="K3599" s="1" t="s">
        <v>20</v>
      </c>
      <c r="L3599" s="1" t="s">
        <v>139</v>
      </c>
      <c r="M3599" s="1" t="s">
        <v>37</v>
      </c>
    </row>
    <row r="3600" spans="1:15" x14ac:dyDescent="0.25">
      <c r="A3600" s="1" t="s">
        <v>2603</v>
      </c>
      <c r="B3600" s="2">
        <v>43916</v>
      </c>
      <c r="C3600" s="1" t="s">
        <v>4445</v>
      </c>
      <c r="E3600" s="3">
        <v>19.64</v>
      </c>
      <c r="F3600" s="4">
        <v>19.64</v>
      </c>
      <c r="G3600" s="1">
        <v>2020</v>
      </c>
      <c r="H3600" s="1">
        <v>3</v>
      </c>
      <c r="I3600" s="1" t="s">
        <v>138</v>
      </c>
      <c r="J3600" s="1" t="s">
        <v>35</v>
      </c>
      <c r="K3600" s="1" t="s">
        <v>20</v>
      </c>
      <c r="L3600" s="1" t="s">
        <v>139</v>
      </c>
      <c r="M3600" s="1" t="s">
        <v>37</v>
      </c>
    </row>
    <row r="3601" spans="1:16" x14ac:dyDescent="0.25">
      <c r="A3601" s="1" t="s">
        <v>425</v>
      </c>
      <c r="B3601" s="2">
        <v>43916</v>
      </c>
      <c r="C3601" s="1" t="s">
        <v>4446</v>
      </c>
      <c r="D3601" s="3">
        <v>20</v>
      </c>
      <c r="E3601" s="3">
        <v>142.01</v>
      </c>
      <c r="F3601" s="4">
        <v>118.34</v>
      </c>
      <c r="G3601" s="1">
        <v>2020</v>
      </c>
      <c r="H3601" s="1">
        <v>3</v>
      </c>
      <c r="I3601" s="1" t="s">
        <v>134</v>
      </c>
      <c r="J3601" s="1" t="s">
        <v>144</v>
      </c>
      <c r="K3601" s="1" t="s">
        <v>20</v>
      </c>
      <c r="L3601" s="1" t="s">
        <v>135</v>
      </c>
      <c r="M3601" s="1" t="s">
        <v>145</v>
      </c>
      <c r="O3601">
        <f>F3601*1.333</f>
        <v>157.74722</v>
      </c>
    </row>
    <row r="3602" spans="1:16" x14ac:dyDescent="0.25">
      <c r="A3602" s="1" t="s">
        <v>4447</v>
      </c>
      <c r="B3602" s="2">
        <v>43916</v>
      </c>
      <c r="C3602" s="1" t="s">
        <v>4448</v>
      </c>
      <c r="D3602" s="3">
        <v>20</v>
      </c>
      <c r="E3602" s="3">
        <v>176.4</v>
      </c>
      <c r="F3602" s="4">
        <v>147</v>
      </c>
      <c r="G3602" s="1">
        <v>2020</v>
      </c>
      <c r="H3602" s="1">
        <v>3</v>
      </c>
      <c r="I3602" s="1" t="s">
        <v>134</v>
      </c>
      <c r="J3602" s="1" t="s">
        <v>98</v>
      </c>
      <c r="K3602" s="1" t="s">
        <v>20</v>
      </c>
      <c r="L3602" s="1" t="s">
        <v>135</v>
      </c>
      <c r="M3602" s="1" t="s">
        <v>100</v>
      </c>
      <c r="O3602">
        <f>F3602*243</f>
        <v>35721</v>
      </c>
    </row>
    <row r="3603" spans="1:16" x14ac:dyDescent="0.25">
      <c r="A3603" s="1" t="s">
        <v>394</v>
      </c>
      <c r="B3603" s="2">
        <v>43916</v>
      </c>
      <c r="C3603" s="1" t="s">
        <v>104</v>
      </c>
      <c r="E3603" s="3">
        <v>322.8</v>
      </c>
      <c r="F3603" s="4">
        <v>322.8</v>
      </c>
      <c r="G3603" s="1">
        <v>2020</v>
      </c>
      <c r="H3603" s="1">
        <v>3</v>
      </c>
      <c r="I3603" s="1" t="s">
        <v>97</v>
      </c>
      <c r="J3603" s="1" t="s">
        <v>98</v>
      </c>
      <c r="K3603" s="1" t="s">
        <v>20</v>
      </c>
      <c r="L3603" s="1" t="s">
        <v>99</v>
      </c>
      <c r="M3603" s="1" t="s">
        <v>100</v>
      </c>
      <c r="O3603">
        <f>F3603*178</f>
        <v>57458.400000000001</v>
      </c>
    </row>
    <row r="3604" spans="1:16" x14ac:dyDescent="0.25">
      <c r="A3604" s="1" t="s">
        <v>417</v>
      </c>
      <c r="B3604" s="2">
        <v>43916</v>
      </c>
      <c r="C3604" s="1" t="s">
        <v>104</v>
      </c>
      <c r="E3604" s="3">
        <v>255.48</v>
      </c>
      <c r="F3604" s="4">
        <v>255.48</v>
      </c>
      <c r="G3604" s="1">
        <v>2020</v>
      </c>
      <c r="H3604" s="1">
        <v>3</v>
      </c>
      <c r="I3604" s="1" t="s">
        <v>91</v>
      </c>
      <c r="J3604" s="1" t="s">
        <v>98</v>
      </c>
      <c r="K3604" s="1" t="s">
        <v>20</v>
      </c>
      <c r="L3604" s="1" t="s">
        <v>93</v>
      </c>
      <c r="M3604" s="1" t="s">
        <v>100</v>
      </c>
      <c r="O3604">
        <f>F3604*178</f>
        <v>45475.439999999995</v>
      </c>
      <c r="P3604" s="1" t="s">
        <v>4449</v>
      </c>
    </row>
    <row r="3605" spans="1:16" x14ac:dyDescent="0.25">
      <c r="A3605" s="1" t="s">
        <v>450</v>
      </c>
      <c r="B3605" s="2">
        <v>43916</v>
      </c>
      <c r="C3605" s="1" t="s">
        <v>4450</v>
      </c>
      <c r="E3605" s="3">
        <v>2.23</v>
      </c>
      <c r="F3605" s="4">
        <v>2.23</v>
      </c>
      <c r="G3605" s="1">
        <v>2020</v>
      </c>
      <c r="H3605" s="1">
        <v>3</v>
      </c>
      <c r="I3605" s="1" t="s">
        <v>312</v>
      </c>
      <c r="J3605" s="1" t="s">
        <v>35</v>
      </c>
      <c r="K3605" s="1" t="s">
        <v>20</v>
      </c>
      <c r="L3605" s="1" t="s">
        <v>313</v>
      </c>
      <c r="M3605" s="1" t="s">
        <v>37</v>
      </c>
    </row>
    <row r="3606" spans="1:16" x14ac:dyDescent="0.25">
      <c r="A3606" s="1" t="s">
        <v>447</v>
      </c>
      <c r="B3606" s="2">
        <v>43916</v>
      </c>
      <c r="C3606" s="1" t="s">
        <v>4451</v>
      </c>
      <c r="E3606" s="3">
        <v>68.400000000000006</v>
      </c>
      <c r="F3606" s="4">
        <v>68.400000000000006</v>
      </c>
      <c r="G3606" s="1">
        <v>2020</v>
      </c>
      <c r="H3606" s="1">
        <v>3</v>
      </c>
      <c r="I3606" s="1" t="s">
        <v>91</v>
      </c>
      <c r="J3606" s="1" t="s">
        <v>98</v>
      </c>
      <c r="K3606" s="1" t="s">
        <v>20</v>
      </c>
      <c r="L3606" s="1" t="s">
        <v>93</v>
      </c>
      <c r="M3606" s="1" t="s">
        <v>100</v>
      </c>
    </row>
    <row r="3607" spans="1:16" x14ac:dyDescent="0.25">
      <c r="A3607" s="1" t="s">
        <v>439</v>
      </c>
      <c r="B3607" s="2">
        <v>43916</v>
      </c>
      <c r="C3607" s="1" t="s">
        <v>4452</v>
      </c>
      <c r="D3607" s="3">
        <v>10</v>
      </c>
      <c r="E3607" s="3">
        <v>399.99</v>
      </c>
      <c r="F3607" s="4">
        <v>363.63</v>
      </c>
      <c r="G3607" s="1">
        <v>2020</v>
      </c>
      <c r="H3607" s="1">
        <v>3</v>
      </c>
      <c r="I3607" s="1" t="s">
        <v>134</v>
      </c>
      <c r="J3607" s="1" t="s">
        <v>207</v>
      </c>
      <c r="K3607" s="1" t="s">
        <v>20</v>
      </c>
      <c r="L3607" s="1" t="s">
        <v>135</v>
      </c>
      <c r="M3607" s="1" t="s">
        <v>208</v>
      </c>
    </row>
    <row r="3608" spans="1:16" x14ac:dyDescent="0.25">
      <c r="A3608" s="1" t="s">
        <v>443</v>
      </c>
      <c r="B3608" s="2">
        <v>43916</v>
      </c>
      <c r="C3608" s="1" t="s">
        <v>4453</v>
      </c>
      <c r="D3608" s="3">
        <v>20</v>
      </c>
      <c r="E3608" s="3">
        <v>60.11</v>
      </c>
      <c r="F3608" s="4">
        <v>50.09</v>
      </c>
      <c r="G3608" s="1">
        <v>2020</v>
      </c>
      <c r="H3608" s="1">
        <v>3</v>
      </c>
      <c r="I3608" s="1" t="s">
        <v>34</v>
      </c>
      <c r="J3608" s="1" t="s">
        <v>35</v>
      </c>
      <c r="K3608" s="1" t="s">
        <v>20</v>
      </c>
      <c r="L3608" s="1" t="s">
        <v>36</v>
      </c>
      <c r="M3608" s="1" t="s">
        <v>37</v>
      </c>
    </row>
    <row r="3609" spans="1:16" x14ac:dyDescent="0.25">
      <c r="A3609" s="1" t="s">
        <v>2600</v>
      </c>
      <c r="B3609" s="2">
        <v>43916</v>
      </c>
      <c r="C3609" s="1" t="s">
        <v>1232</v>
      </c>
      <c r="E3609" s="3">
        <v>189.6</v>
      </c>
      <c r="F3609" s="4">
        <v>189.6</v>
      </c>
      <c r="G3609" s="1">
        <v>2020</v>
      </c>
      <c r="H3609" s="1">
        <v>3</v>
      </c>
      <c r="I3609" s="1" t="s">
        <v>345</v>
      </c>
      <c r="J3609" s="1" t="s">
        <v>35</v>
      </c>
      <c r="K3609" s="1" t="s">
        <v>20</v>
      </c>
      <c r="L3609" s="1" t="s">
        <v>346</v>
      </c>
      <c r="M3609" s="1" t="s">
        <v>37</v>
      </c>
      <c r="O3609">
        <f>F3609*5.3</f>
        <v>1004.8799999999999</v>
      </c>
    </row>
    <row r="3610" spans="1:16" x14ac:dyDescent="0.25">
      <c r="A3610" s="1" t="s">
        <v>2604</v>
      </c>
      <c r="B3610" s="2">
        <v>43916</v>
      </c>
      <c r="C3610" s="1" t="s">
        <v>4454</v>
      </c>
      <c r="D3610" s="3">
        <v>20</v>
      </c>
      <c r="E3610" s="3">
        <v>280</v>
      </c>
      <c r="F3610" s="4">
        <v>233.33</v>
      </c>
      <c r="G3610" s="1">
        <v>2020</v>
      </c>
      <c r="H3610" s="1">
        <v>3</v>
      </c>
      <c r="I3610" s="1" t="s">
        <v>134</v>
      </c>
      <c r="J3610" s="1" t="s">
        <v>35</v>
      </c>
      <c r="K3610" s="1" t="s">
        <v>20</v>
      </c>
      <c r="L3610" s="1" t="s">
        <v>135</v>
      </c>
      <c r="M3610" s="1" t="s">
        <v>37</v>
      </c>
    </row>
    <row r="3611" spans="1:16" x14ac:dyDescent="0.25">
      <c r="A3611" s="1" t="s">
        <v>4455</v>
      </c>
      <c r="B3611" s="2">
        <v>43916</v>
      </c>
      <c r="C3611" s="1" t="s">
        <v>4456</v>
      </c>
      <c r="D3611" s="3">
        <v>10</v>
      </c>
      <c r="E3611" s="3">
        <v>105</v>
      </c>
      <c r="F3611" s="4">
        <v>95.45</v>
      </c>
      <c r="G3611" s="1">
        <v>2020</v>
      </c>
      <c r="H3611" s="1">
        <v>3</v>
      </c>
      <c r="I3611" s="1" t="s">
        <v>134</v>
      </c>
      <c r="J3611" s="1" t="s">
        <v>319</v>
      </c>
      <c r="K3611" s="1" t="s">
        <v>20</v>
      </c>
      <c r="L3611" s="1" t="s">
        <v>135</v>
      </c>
      <c r="M3611" s="1" t="s">
        <v>320</v>
      </c>
    </row>
    <row r="3612" spans="1:16" x14ac:dyDescent="0.25">
      <c r="A3612" s="1" t="s">
        <v>436</v>
      </c>
      <c r="B3612" s="2">
        <v>43916</v>
      </c>
      <c r="C3612" s="1" t="s">
        <v>4457</v>
      </c>
      <c r="D3612" s="3">
        <v>20</v>
      </c>
      <c r="E3612" s="3">
        <v>26.86</v>
      </c>
      <c r="F3612" s="4">
        <v>22.38</v>
      </c>
      <c r="G3612" s="1">
        <v>2020</v>
      </c>
      <c r="H3612" s="1">
        <v>3</v>
      </c>
      <c r="I3612" s="1" t="s">
        <v>134</v>
      </c>
      <c r="J3612" s="1" t="s">
        <v>144</v>
      </c>
      <c r="K3612" s="1" t="s">
        <v>20</v>
      </c>
      <c r="L3612" s="1" t="s">
        <v>135</v>
      </c>
      <c r="M3612" s="1" t="s">
        <v>145</v>
      </c>
    </row>
    <row r="3613" spans="1:16" x14ac:dyDescent="0.25">
      <c r="A3613" s="1" t="s">
        <v>2609</v>
      </c>
      <c r="B3613" s="2">
        <v>43916</v>
      </c>
      <c r="C3613" s="1" t="s">
        <v>4458</v>
      </c>
      <c r="E3613" s="3">
        <v>56.22</v>
      </c>
      <c r="F3613" s="4">
        <v>56.22</v>
      </c>
      <c r="G3613" s="1">
        <v>2020</v>
      </c>
      <c r="H3613" s="1">
        <v>3</v>
      </c>
      <c r="I3613" s="1" t="s">
        <v>91</v>
      </c>
      <c r="J3613" s="1" t="s">
        <v>51</v>
      </c>
      <c r="K3613" s="1" t="s">
        <v>20</v>
      </c>
      <c r="L3613" s="1" t="s">
        <v>93</v>
      </c>
      <c r="M3613" s="1" t="s">
        <v>53</v>
      </c>
    </row>
    <row r="3614" spans="1:16" x14ac:dyDescent="0.25">
      <c r="A3614" s="1" t="s">
        <v>2617</v>
      </c>
      <c r="B3614" s="2">
        <v>43916</v>
      </c>
      <c r="C3614" s="1" t="s">
        <v>4459</v>
      </c>
      <c r="D3614" s="3">
        <v>20</v>
      </c>
      <c r="E3614" s="3">
        <v>73.19</v>
      </c>
      <c r="F3614" s="4">
        <v>60.99</v>
      </c>
      <c r="G3614" s="1">
        <v>2020</v>
      </c>
      <c r="H3614" s="1">
        <v>3</v>
      </c>
      <c r="I3614" s="1" t="s">
        <v>134</v>
      </c>
      <c r="J3614" s="1" t="s">
        <v>144</v>
      </c>
      <c r="K3614" s="1" t="s">
        <v>20</v>
      </c>
      <c r="L3614" s="1" t="s">
        <v>135</v>
      </c>
      <c r="M3614" s="1" t="s">
        <v>145</v>
      </c>
    </row>
    <row r="3615" spans="1:16" x14ac:dyDescent="0.25">
      <c r="A3615" s="1" t="s">
        <v>4460</v>
      </c>
      <c r="B3615" s="2">
        <v>43916</v>
      </c>
      <c r="C3615" s="1" t="s">
        <v>4461</v>
      </c>
      <c r="E3615" s="3">
        <v>17.84</v>
      </c>
      <c r="F3615" s="4">
        <v>17.84</v>
      </c>
      <c r="G3615" s="1">
        <v>2020</v>
      </c>
      <c r="H3615" s="1">
        <v>3</v>
      </c>
      <c r="I3615" s="1" t="s">
        <v>138</v>
      </c>
      <c r="J3615" s="1" t="s">
        <v>35</v>
      </c>
      <c r="K3615" s="1" t="s">
        <v>20</v>
      </c>
      <c r="L3615" s="1" t="s">
        <v>139</v>
      </c>
      <c r="M3615" s="1" t="s">
        <v>37</v>
      </c>
    </row>
    <row r="3616" spans="1:16" x14ac:dyDescent="0.25">
      <c r="A3616" s="1" t="s">
        <v>4462</v>
      </c>
      <c r="B3616" s="2">
        <v>43916</v>
      </c>
      <c r="C3616" s="1" t="s">
        <v>4463</v>
      </c>
      <c r="D3616" s="3">
        <v>20</v>
      </c>
      <c r="E3616" s="3">
        <v>270</v>
      </c>
      <c r="F3616" s="4">
        <v>225</v>
      </c>
      <c r="G3616" s="1">
        <v>2020</v>
      </c>
      <c r="H3616" s="1">
        <v>3</v>
      </c>
      <c r="I3616" s="1" t="s">
        <v>134</v>
      </c>
      <c r="J3616" s="1" t="s">
        <v>35</v>
      </c>
      <c r="K3616" s="1" t="s">
        <v>20</v>
      </c>
      <c r="L3616" s="1" t="s">
        <v>135</v>
      </c>
      <c r="M3616" s="1" t="s">
        <v>37</v>
      </c>
    </row>
    <row r="3617" spans="1:15" x14ac:dyDescent="0.25">
      <c r="A3617" s="1" t="s">
        <v>4464</v>
      </c>
      <c r="B3617" s="2">
        <v>43916</v>
      </c>
      <c r="C3617" s="1" t="s">
        <v>4465</v>
      </c>
      <c r="E3617" s="3">
        <v>47.5</v>
      </c>
      <c r="F3617" s="4">
        <v>47.5</v>
      </c>
      <c r="G3617" s="1">
        <v>2020</v>
      </c>
      <c r="H3617" s="1">
        <v>3</v>
      </c>
      <c r="I3617" s="1" t="s">
        <v>138</v>
      </c>
      <c r="J3617" s="1" t="s">
        <v>35</v>
      </c>
      <c r="K3617" s="1" t="s">
        <v>20</v>
      </c>
      <c r="L3617" s="1" t="s">
        <v>139</v>
      </c>
      <c r="M3617" s="1" t="s">
        <v>37</v>
      </c>
      <c r="O3617">
        <f>F3617*52.63</f>
        <v>2499.9250000000002</v>
      </c>
    </row>
    <row r="3618" spans="1:15" x14ac:dyDescent="0.25">
      <c r="A3618" s="1" t="s">
        <v>2619</v>
      </c>
      <c r="B3618" s="2">
        <v>43916</v>
      </c>
      <c r="C3618" s="1" t="s">
        <v>4466</v>
      </c>
      <c r="D3618" s="3">
        <v>20</v>
      </c>
      <c r="E3618" s="3">
        <v>24.47</v>
      </c>
      <c r="F3618" s="4">
        <v>20.39</v>
      </c>
      <c r="G3618" s="1">
        <v>2020</v>
      </c>
      <c r="H3618" s="1">
        <v>3</v>
      </c>
      <c r="I3618" s="1" t="s">
        <v>34</v>
      </c>
      <c r="J3618" s="1" t="s">
        <v>51</v>
      </c>
      <c r="K3618" s="1" t="s">
        <v>20</v>
      </c>
      <c r="L3618" s="1" t="s">
        <v>36</v>
      </c>
      <c r="M3618" s="1" t="s">
        <v>53</v>
      </c>
      <c r="O3618">
        <f>F3618*12.5</f>
        <v>254.875</v>
      </c>
    </row>
    <row r="3619" spans="1:15" x14ac:dyDescent="0.25">
      <c r="A3619" s="1" t="s">
        <v>4467</v>
      </c>
      <c r="B3619" s="2">
        <v>43916</v>
      </c>
      <c r="C3619" s="1" t="s">
        <v>4468</v>
      </c>
      <c r="E3619" s="3">
        <v>624.48</v>
      </c>
      <c r="F3619" s="4">
        <v>624.48</v>
      </c>
      <c r="G3619" s="1">
        <v>2020</v>
      </c>
      <c r="H3619" s="1">
        <v>3</v>
      </c>
      <c r="I3619" s="1" t="s">
        <v>345</v>
      </c>
      <c r="J3619" s="1" t="s">
        <v>35</v>
      </c>
      <c r="K3619" s="1" t="s">
        <v>20</v>
      </c>
      <c r="L3619" s="1" t="s">
        <v>346</v>
      </c>
      <c r="M3619" s="1" t="s">
        <v>37</v>
      </c>
      <c r="O3619">
        <f>F3619*5.3</f>
        <v>3309.7440000000001</v>
      </c>
    </row>
    <row r="3620" spans="1:15" x14ac:dyDescent="0.25">
      <c r="A3620" s="1" t="s">
        <v>4469</v>
      </c>
      <c r="B3620" s="2">
        <v>43920</v>
      </c>
      <c r="C3620" s="1" t="s">
        <v>4470</v>
      </c>
      <c r="D3620" s="3">
        <v>20</v>
      </c>
      <c r="E3620" s="3">
        <v>2.92</v>
      </c>
      <c r="F3620" s="4">
        <v>2.4300000000000002</v>
      </c>
      <c r="G3620" s="1">
        <v>2020</v>
      </c>
      <c r="H3620" s="1">
        <v>3</v>
      </c>
      <c r="I3620" s="1" t="s">
        <v>70</v>
      </c>
      <c r="J3620" s="1" t="s">
        <v>35</v>
      </c>
      <c r="K3620" s="1" t="s">
        <v>20</v>
      </c>
      <c r="L3620" s="1" t="s">
        <v>71</v>
      </c>
      <c r="M3620" s="1" t="s">
        <v>37</v>
      </c>
    </row>
    <row r="3621" spans="1:15" x14ac:dyDescent="0.25">
      <c r="A3621" s="1" t="s">
        <v>4471</v>
      </c>
      <c r="B3621" s="2">
        <v>43920</v>
      </c>
      <c r="C3621" s="1" t="s">
        <v>4472</v>
      </c>
      <c r="E3621" s="3">
        <v>131.62</v>
      </c>
      <c r="F3621" s="4">
        <v>131.62</v>
      </c>
      <c r="G3621" s="1">
        <v>2020</v>
      </c>
      <c r="H3621" s="1">
        <v>3</v>
      </c>
      <c r="I3621" s="1" t="s">
        <v>138</v>
      </c>
      <c r="J3621" s="1" t="s">
        <v>35</v>
      </c>
      <c r="K3621" s="1" t="s">
        <v>20</v>
      </c>
      <c r="L3621" s="1" t="s">
        <v>139</v>
      </c>
      <c r="M3621" s="1" t="s">
        <v>37</v>
      </c>
    </row>
    <row r="3622" spans="1:15" x14ac:dyDescent="0.25">
      <c r="A3622" s="1" t="s">
        <v>456</v>
      </c>
      <c r="B3622" s="2">
        <v>43920</v>
      </c>
      <c r="C3622" s="1" t="s">
        <v>3802</v>
      </c>
      <c r="E3622" s="3">
        <v>83.12</v>
      </c>
      <c r="F3622" s="4">
        <v>83.12</v>
      </c>
      <c r="G3622" s="1">
        <v>2020</v>
      </c>
      <c r="H3622" s="1">
        <v>3</v>
      </c>
      <c r="I3622" s="1" t="s">
        <v>30</v>
      </c>
      <c r="J3622" s="1" t="s">
        <v>25</v>
      </c>
      <c r="K3622" s="1" t="s">
        <v>20</v>
      </c>
      <c r="L3622" s="1" t="s">
        <v>31</v>
      </c>
      <c r="M3622" s="1" t="s">
        <v>4184</v>
      </c>
    </row>
    <row r="3623" spans="1:15" x14ac:dyDescent="0.25">
      <c r="A3623" s="1" t="s">
        <v>2599</v>
      </c>
      <c r="B3623" s="2">
        <v>43920</v>
      </c>
      <c r="C3623" s="1" t="s">
        <v>2606</v>
      </c>
      <c r="E3623" s="3">
        <v>225.98</v>
      </c>
      <c r="F3623" s="4">
        <v>225.98</v>
      </c>
      <c r="G3623" s="1">
        <v>2020</v>
      </c>
      <c r="H3623" s="1">
        <v>3</v>
      </c>
      <c r="I3623" s="1" t="s">
        <v>91</v>
      </c>
      <c r="J3623" s="1" t="s">
        <v>92</v>
      </c>
      <c r="K3623" s="1" t="s">
        <v>20</v>
      </c>
      <c r="L3623" s="1" t="s">
        <v>93</v>
      </c>
      <c r="M3623" s="1" t="s">
        <v>94</v>
      </c>
    </row>
    <row r="3624" spans="1:15" x14ac:dyDescent="0.25">
      <c r="A3624" s="1" t="s">
        <v>4473</v>
      </c>
      <c r="B3624" s="2">
        <v>43920</v>
      </c>
      <c r="C3624" s="1" t="s">
        <v>2606</v>
      </c>
      <c r="E3624" s="3">
        <v>373.25</v>
      </c>
      <c r="F3624" s="4">
        <v>373.25</v>
      </c>
      <c r="G3624" s="1">
        <v>2020</v>
      </c>
      <c r="H3624" s="1">
        <v>3</v>
      </c>
      <c r="I3624" s="1" t="s">
        <v>97</v>
      </c>
      <c r="J3624" s="1" t="s">
        <v>92</v>
      </c>
      <c r="K3624" s="1" t="s">
        <v>20</v>
      </c>
      <c r="L3624" s="1" t="s">
        <v>99</v>
      </c>
      <c r="M3624" s="1" t="s">
        <v>94</v>
      </c>
    </row>
    <row r="3625" spans="1:15" x14ac:dyDescent="0.25">
      <c r="A3625" s="1" t="s">
        <v>434</v>
      </c>
      <c r="B3625" s="2">
        <v>43920</v>
      </c>
      <c r="C3625" s="1" t="s">
        <v>4454</v>
      </c>
      <c r="D3625" s="3">
        <v>20</v>
      </c>
      <c r="E3625" s="3">
        <v>280</v>
      </c>
      <c r="F3625" s="4">
        <v>233.33</v>
      </c>
      <c r="G3625" s="1">
        <v>2020</v>
      </c>
      <c r="H3625" s="1">
        <v>3</v>
      </c>
      <c r="I3625" s="1" t="s">
        <v>134</v>
      </c>
      <c r="J3625" s="1" t="s">
        <v>35</v>
      </c>
      <c r="K3625" s="1" t="s">
        <v>20</v>
      </c>
      <c r="L3625" s="1" t="s">
        <v>135</v>
      </c>
      <c r="M3625" s="1" t="s">
        <v>37</v>
      </c>
    </row>
    <row r="3626" spans="1:15" x14ac:dyDescent="0.25">
      <c r="A3626" s="1" t="s">
        <v>4474</v>
      </c>
      <c r="B3626" s="2">
        <v>43920</v>
      </c>
      <c r="C3626" s="1" t="s">
        <v>4454</v>
      </c>
      <c r="D3626" s="3">
        <v>20</v>
      </c>
      <c r="E3626" s="3">
        <v>280</v>
      </c>
      <c r="F3626" s="4">
        <v>233.33</v>
      </c>
      <c r="G3626" s="1">
        <v>2020</v>
      </c>
      <c r="H3626" s="1">
        <v>3</v>
      </c>
      <c r="I3626" s="1" t="s">
        <v>134</v>
      </c>
      <c r="J3626" s="1" t="s">
        <v>35</v>
      </c>
      <c r="K3626" s="1" t="s">
        <v>20</v>
      </c>
      <c r="L3626" s="1" t="s">
        <v>135</v>
      </c>
      <c r="M3626" s="1" t="s">
        <v>37</v>
      </c>
    </row>
    <row r="3627" spans="1:15" x14ac:dyDescent="0.25">
      <c r="A3627" s="1" t="s">
        <v>2632</v>
      </c>
      <c r="B3627" s="2">
        <v>43920</v>
      </c>
      <c r="C3627" s="1" t="s">
        <v>4454</v>
      </c>
      <c r="D3627" s="3">
        <v>20</v>
      </c>
      <c r="E3627" s="3">
        <v>307</v>
      </c>
      <c r="F3627" s="4">
        <v>255.83</v>
      </c>
      <c r="G3627" s="1">
        <v>2020</v>
      </c>
      <c r="H3627" s="1">
        <v>3</v>
      </c>
      <c r="I3627" s="1" t="s">
        <v>134</v>
      </c>
      <c r="J3627" s="1" t="s">
        <v>35</v>
      </c>
      <c r="K3627" s="1" t="s">
        <v>20</v>
      </c>
      <c r="L3627" s="1" t="s">
        <v>135</v>
      </c>
      <c r="M3627" s="1" t="s">
        <v>37</v>
      </c>
    </row>
    <row r="3628" spans="1:15" x14ac:dyDescent="0.25">
      <c r="A3628" s="1" t="s">
        <v>445</v>
      </c>
      <c r="B3628" s="2">
        <v>43920</v>
      </c>
      <c r="C3628" s="1" t="s">
        <v>4475</v>
      </c>
      <c r="E3628" s="3">
        <v>232.74</v>
      </c>
      <c r="F3628" s="4">
        <v>232.74</v>
      </c>
      <c r="G3628" s="1">
        <v>2020</v>
      </c>
      <c r="H3628" s="1">
        <v>3</v>
      </c>
      <c r="I3628" s="1" t="s">
        <v>86</v>
      </c>
      <c r="J3628" s="1" t="s">
        <v>35</v>
      </c>
      <c r="K3628" s="1" t="s">
        <v>20</v>
      </c>
      <c r="L3628" s="1" t="s">
        <v>87</v>
      </c>
      <c r="M3628" s="1" t="s">
        <v>37</v>
      </c>
    </row>
    <row r="3629" spans="1:15" x14ac:dyDescent="0.25">
      <c r="A3629" s="1" t="s">
        <v>485</v>
      </c>
      <c r="B3629" s="2">
        <v>43923</v>
      </c>
      <c r="C3629" s="1" t="s">
        <v>79</v>
      </c>
      <c r="E3629" s="3">
        <v>3667.34</v>
      </c>
      <c r="F3629" s="4">
        <v>3667.34</v>
      </c>
      <c r="G3629" s="1">
        <v>2020</v>
      </c>
      <c r="H3629" s="1">
        <v>4</v>
      </c>
      <c r="I3629" s="1" t="s">
        <v>80</v>
      </c>
      <c r="J3629" s="1" t="s">
        <v>81</v>
      </c>
      <c r="K3629" s="1" t="s">
        <v>20</v>
      </c>
      <c r="L3629" s="1" t="s">
        <v>82</v>
      </c>
      <c r="M3629" s="1" t="s">
        <v>83</v>
      </c>
      <c r="O3629">
        <v>25320</v>
      </c>
    </row>
    <row r="3630" spans="1:15" x14ac:dyDescent="0.25">
      <c r="A3630" s="1" t="s">
        <v>2650</v>
      </c>
      <c r="B3630" s="2">
        <v>43923</v>
      </c>
      <c r="C3630" s="1" t="s">
        <v>4476</v>
      </c>
      <c r="D3630" s="3">
        <v>20</v>
      </c>
      <c r="E3630" s="3">
        <v>34.9</v>
      </c>
      <c r="F3630" s="4">
        <v>29.08</v>
      </c>
      <c r="G3630" s="1">
        <v>2020</v>
      </c>
      <c r="H3630" s="1">
        <v>4</v>
      </c>
      <c r="I3630" s="1" t="s">
        <v>134</v>
      </c>
      <c r="J3630" s="1" t="s">
        <v>207</v>
      </c>
      <c r="K3630" s="1" t="s">
        <v>20</v>
      </c>
      <c r="L3630" s="1" t="s">
        <v>135</v>
      </c>
      <c r="M3630" s="1" t="s">
        <v>208</v>
      </c>
      <c r="O3630">
        <f>F3630*400</f>
        <v>11632</v>
      </c>
    </row>
    <row r="3631" spans="1:15" x14ac:dyDescent="0.25">
      <c r="A3631" s="1" t="s">
        <v>2650</v>
      </c>
      <c r="B3631" s="2">
        <v>43923</v>
      </c>
      <c r="C3631" s="1" t="s">
        <v>4476</v>
      </c>
      <c r="D3631" s="3">
        <v>10</v>
      </c>
      <c r="E3631" s="3">
        <v>271.89999999999998</v>
      </c>
      <c r="F3631" s="4">
        <v>247.18</v>
      </c>
      <c r="G3631" s="1">
        <v>2020</v>
      </c>
      <c r="H3631" s="1">
        <v>4</v>
      </c>
      <c r="I3631" s="1" t="s">
        <v>134</v>
      </c>
      <c r="J3631" s="1" t="s">
        <v>207</v>
      </c>
      <c r="K3631" s="1" t="s">
        <v>20</v>
      </c>
      <c r="L3631" s="1" t="s">
        <v>135</v>
      </c>
      <c r="M3631" s="1" t="s">
        <v>208</v>
      </c>
      <c r="O3631">
        <f>F3631*400</f>
        <v>98872</v>
      </c>
    </row>
    <row r="3632" spans="1:15" x14ac:dyDescent="0.25">
      <c r="A3632" s="1" t="s">
        <v>4477</v>
      </c>
      <c r="B3632" s="2">
        <v>43923</v>
      </c>
      <c r="C3632" s="1" t="s">
        <v>7945</v>
      </c>
      <c r="E3632" s="3">
        <v>69.95</v>
      </c>
      <c r="F3632" s="4">
        <v>69.95</v>
      </c>
      <c r="G3632" s="1">
        <v>2020</v>
      </c>
      <c r="H3632" s="1">
        <v>4</v>
      </c>
      <c r="I3632" s="1" t="s">
        <v>219</v>
      </c>
      <c r="J3632" s="1" t="s">
        <v>35</v>
      </c>
      <c r="K3632" s="1" t="s">
        <v>20</v>
      </c>
      <c r="L3632" s="1" t="s">
        <v>220</v>
      </c>
      <c r="M3632" s="1" t="s">
        <v>37</v>
      </c>
    </row>
    <row r="3633" spans="1:15" x14ac:dyDescent="0.25">
      <c r="A3633" s="1" t="s">
        <v>484</v>
      </c>
      <c r="B3633" s="2">
        <v>43923</v>
      </c>
      <c r="C3633" s="1" t="s">
        <v>2505</v>
      </c>
      <c r="E3633" s="3">
        <v>731.16</v>
      </c>
      <c r="F3633" s="4">
        <v>731.16</v>
      </c>
      <c r="G3633" s="1">
        <v>2020</v>
      </c>
      <c r="H3633" s="1">
        <v>4</v>
      </c>
      <c r="I3633" s="1" t="s">
        <v>40</v>
      </c>
      <c r="J3633" s="1" t="s">
        <v>35</v>
      </c>
      <c r="K3633" s="1" t="s">
        <v>20</v>
      </c>
      <c r="L3633" s="1" t="s">
        <v>42</v>
      </c>
      <c r="M3633" s="1" t="s">
        <v>37</v>
      </c>
      <c r="O3633">
        <f>F3633*15.57</f>
        <v>11384.1612</v>
      </c>
    </row>
    <row r="3634" spans="1:15" x14ac:dyDescent="0.25">
      <c r="A3634" s="1" t="s">
        <v>461</v>
      </c>
      <c r="B3634" s="2">
        <v>43923</v>
      </c>
      <c r="C3634" s="1" t="s">
        <v>4478</v>
      </c>
      <c r="E3634" s="3">
        <v>76.09</v>
      </c>
      <c r="F3634" s="4">
        <v>76.09</v>
      </c>
      <c r="G3634" s="1">
        <v>2020</v>
      </c>
      <c r="H3634" s="1">
        <v>4</v>
      </c>
      <c r="I3634" s="1" t="s">
        <v>50</v>
      </c>
      <c r="J3634" s="1" t="s">
        <v>51</v>
      </c>
      <c r="K3634" s="1" t="s">
        <v>20</v>
      </c>
      <c r="L3634" s="1" t="s">
        <v>52</v>
      </c>
      <c r="M3634" s="1" t="s">
        <v>53</v>
      </c>
      <c r="O3634">
        <f>F3634*176</f>
        <v>13391.84</v>
      </c>
    </row>
    <row r="3635" spans="1:15" x14ac:dyDescent="0.25">
      <c r="A3635" s="1" t="s">
        <v>466</v>
      </c>
      <c r="B3635" s="2">
        <v>43923</v>
      </c>
      <c r="C3635" s="1" t="s">
        <v>4479</v>
      </c>
      <c r="E3635" s="3">
        <v>90.61</v>
      </c>
      <c r="F3635" s="4">
        <v>90.61</v>
      </c>
      <c r="G3635" s="1">
        <v>2020</v>
      </c>
      <c r="H3635" s="1">
        <v>4</v>
      </c>
      <c r="I3635" s="1" t="s">
        <v>111</v>
      </c>
      <c r="J3635" s="1" t="s">
        <v>98</v>
      </c>
      <c r="K3635" s="1" t="s">
        <v>20</v>
      </c>
      <c r="L3635" s="1" t="s">
        <v>112</v>
      </c>
      <c r="M3635" s="1" t="s">
        <v>100</v>
      </c>
    </row>
    <row r="3636" spans="1:15" x14ac:dyDescent="0.25">
      <c r="A3636" s="1" t="s">
        <v>4480</v>
      </c>
      <c r="B3636" s="2">
        <v>43923</v>
      </c>
      <c r="C3636" s="1" t="s">
        <v>3868</v>
      </c>
      <c r="E3636" s="3">
        <v>1329.9</v>
      </c>
      <c r="F3636" s="4">
        <v>1329.9</v>
      </c>
      <c r="G3636" s="1">
        <v>2020</v>
      </c>
      <c r="H3636" s="1">
        <v>4</v>
      </c>
      <c r="I3636" s="1" t="s">
        <v>40</v>
      </c>
      <c r="J3636" s="1" t="s">
        <v>478</v>
      </c>
      <c r="K3636" s="1" t="s">
        <v>20</v>
      </c>
      <c r="L3636" s="1" t="s">
        <v>42</v>
      </c>
      <c r="M3636" s="1" t="s">
        <v>479</v>
      </c>
      <c r="O3636">
        <v>5044443</v>
      </c>
    </row>
    <row r="3637" spans="1:15" x14ac:dyDescent="0.25">
      <c r="A3637" s="1" t="s">
        <v>4481</v>
      </c>
      <c r="B3637" s="2">
        <v>43923</v>
      </c>
      <c r="C3637" s="1" t="s">
        <v>3814</v>
      </c>
      <c r="E3637" s="3">
        <v>19.899999999999999</v>
      </c>
      <c r="F3637" s="4">
        <v>19.899999999999999</v>
      </c>
      <c r="G3637" s="1">
        <v>2020</v>
      </c>
      <c r="H3637" s="1">
        <v>4</v>
      </c>
      <c r="I3637" s="1" t="s">
        <v>86</v>
      </c>
      <c r="J3637" s="1" t="s">
        <v>35</v>
      </c>
      <c r="K3637" s="1" t="s">
        <v>20</v>
      </c>
      <c r="L3637" s="1" t="s">
        <v>87</v>
      </c>
      <c r="M3637" s="1" t="s">
        <v>37</v>
      </c>
    </row>
    <row r="3638" spans="1:15" x14ac:dyDescent="0.25">
      <c r="A3638" s="1" t="s">
        <v>2645</v>
      </c>
      <c r="B3638" s="2">
        <v>43923</v>
      </c>
      <c r="C3638" s="1" t="s">
        <v>4168</v>
      </c>
      <c r="E3638" s="3">
        <v>3630</v>
      </c>
      <c r="F3638" s="4">
        <v>3630</v>
      </c>
      <c r="G3638" s="1">
        <v>2020</v>
      </c>
      <c r="H3638" s="1">
        <v>4</v>
      </c>
      <c r="I3638" s="1" t="s">
        <v>40</v>
      </c>
      <c r="J3638" s="1" t="s">
        <v>35</v>
      </c>
      <c r="K3638" s="1" t="s">
        <v>20</v>
      </c>
      <c r="L3638" s="1" t="s">
        <v>42</v>
      </c>
      <c r="M3638" s="1" t="s">
        <v>37</v>
      </c>
      <c r="O3638">
        <f>F3638*4.812172165</f>
        <v>17468.184958949998</v>
      </c>
    </row>
    <row r="3639" spans="1:15" x14ac:dyDescent="0.25">
      <c r="A3639" s="1" t="s">
        <v>4481</v>
      </c>
      <c r="B3639" s="2">
        <v>43923</v>
      </c>
      <c r="C3639" s="1" t="s">
        <v>4482</v>
      </c>
      <c r="E3639" s="3">
        <v>143.74</v>
      </c>
      <c r="F3639" s="4">
        <v>143.74</v>
      </c>
      <c r="G3639" s="1">
        <v>2020</v>
      </c>
      <c r="H3639" s="1">
        <v>4</v>
      </c>
      <c r="I3639" s="1" t="s">
        <v>312</v>
      </c>
      <c r="J3639" s="1" t="s">
        <v>35</v>
      </c>
      <c r="K3639" s="1" t="s">
        <v>20</v>
      </c>
      <c r="L3639" s="1" t="s">
        <v>313</v>
      </c>
      <c r="M3639" s="1" t="s">
        <v>37</v>
      </c>
    </row>
    <row r="3640" spans="1:15" x14ac:dyDescent="0.25">
      <c r="A3640" s="1" t="s">
        <v>4483</v>
      </c>
      <c r="B3640" s="2">
        <v>43927</v>
      </c>
      <c r="C3640" s="1" t="s">
        <v>4484</v>
      </c>
      <c r="D3640" s="3">
        <v>20</v>
      </c>
      <c r="E3640" s="3">
        <v>152</v>
      </c>
      <c r="F3640" s="4">
        <v>126.67</v>
      </c>
      <c r="G3640" s="1">
        <v>2020</v>
      </c>
      <c r="H3640" s="1">
        <v>4</v>
      </c>
      <c r="I3640" s="1" t="s">
        <v>56</v>
      </c>
      <c r="J3640" s="1" t="s">
        <v>35</v>
      </c>
      <c r="K3640" s="1" t="s">
        <v>20</v>
      </c>
      <c r="L3640" s="1" t="s">
        <v>57</v>
      </c>
      <c r="M3640" s="1" t="s">
        <v>37</v>
      </c>
      <c r="O3640">
        <f>F3640*7</f>
        <v>886.69</v>
      </c>
    </row>
    <row r="3641" spans="1:15" x14ac:dyDescent="0.25">
      <c r="A3641" s="1" t="s">
        <v>4483</v>
      </c>
      <c r="B3641" s="2">
        <v>43927</v>
      </c>
      <c r="C3641" s="1" t="s">
        <v>4484</v>
      </c>
      <c r="D3641" s="3">
        <v>20</v>
      </c>
      <c r="E3641" s="3">
        <v>152</v>
      </c>
      <c r="F3641" s="4">
        <v>126.67</v>
      </c>
      <c r="G3641" s="1">
        <v>2020</v>
      </c>
      <c r="H3641" s="1">
        <v>4</v>
      </c>
      <c r="I3641" s="1" t="s">
        <v>34</v>
      </c>
      <c r="J3641" s="1" t="s">
        <v>35</v>
      </c>
      <c r="K3641" s="1" t="s">
        <v>20</v>
      </c>
      <c r="L3641" s="1" t="s">
        <v>36</v>
      </c>
      <c r="M3641" s="1" t="s">
        <v>37</v>
      </c>
      <c r="O3641">
        <f>F3641*7</f>
        <v>886.69</v>
      </c>
    </row>
    <row r="3642" spans="1:15" x14ac:dyDescent="0.25">
      <c r="A3642" s="1" t="s">
        <v>491</v>
      </c>
      <c r="B3642" s="2">
        <v>43927</v>
      </c>
      <c r="C3642" s="1" t="s">
        <v>488</v>
      </c>
      <c r="D3642" s="3">
        <v>20</v>
      </c>
      <c r="E3642" s="3">
        <v>6232</v>
      </c>
      <c r="F3642" s="4">
        <v>5193.33</v>
      </c>
      <c r="G3642" s="1">
        <v>2020</v>
      </c>
      <c r="H3642" s="1">
        <v>4</v>
      </c>
      <c r="I3642" s="1" t="s">
        <v>56</v>
      </c>
      <c r="J3642" s="1" t="s">
        <v>177</v>
      </c>
      <c r="K3642" s="1" t="s">
        <v>20</v>
      </c>
      <c r="L3642" s="1" t="s">
        <v>57</v>
      </c>
      <c r="M3642" s="1" t="s">
        <v>178</v>
      </c>
      <c r="O3642">
        <v>22580000</v>
      </c>
    </row>
    <row r="3643" spans="1:15" x14ac:dyDescent="0.25">
      <c r="A3643" s="1" t="s">
        <v>4485</v>
      </c>
      <c r="B3643" s="2">
        <v>43927</v>
      </c>
      <c r="C3643" s="1" t="s">
        <v>4486</v>
      </c>
      <c r="E3643" s="3">
        <v>710.11</v>
      </c>
      <c r="F3643" s="4">
        <v>710.11</v>
      </c>
      <c r="G3643" s="1">
        <v>2020</v>
      </c>
      <c r="H3643" s="1">
        <v>4</v>
      </c>
      <c r="I3643" s="1" t="s">
        <v>345</v>
      </c>
      <c r="J3643" s="1" t="s">
        <v>35</v>
      </c>
      <c r="K3643" s="1" t="s">
        <v>20</v>
      </c>
      <c r="L3643" s="1" t="s">
        <v>346</v>
      </c>
      <c r="M3643" s="1" t="s">
        <v>37</v>
      </c>
      <c r="O3643">
        <f>F3643*5.3</f>
        <v>3763.5830000000001</v>
      </c>
    </row>
    <row r="3644" spans="1:15" x14ac:dyDescent="0.25">
      <c r="A3644" s="1" t="s">
        <v>4487</v>
      </c>
      <c r="B3644" s="2">
        <v>43930</v>
      </c>
      <c r="C3644" s="1" t="s">
        <v>3081</v>
      </c>
      <c r="E3644" s="3">
        <v>147.88999999999999</v>
      </c>
      <c r="F3644" s="4">
        <v>147.88999999999999</v>
      </c>
      <c r="G3644" s="1">
        <v>2020</v>
      </c>
      <c r="H3644" s="1">
        <v>4</v>
      </c>
      <c r="I3644" s="1" t="s">
        <v>86</v>
      </c>
      <c r="J3644" s="1" t="s">
        <v>41</v>
      </c>
      <c r="K3644" s="1" t="s">
        <v>20</v>
      </c>
      <c r="L3644" s="1" t="s">
        <v>87</v>
      </c>
      <c r="M3644" s="1" t="s">
        <v>43</v>
      </c>
      <c r="O3644">
        <f>F3644/1.26</f>
        <v>117.37301587301586</v>
      </c>
    </row>
    <row r="3645" spans="1:15" x14ac:dyDescent="0.25">
      <c r="A3645" s="1" t="s">
        <v>4488</v>
      </c>
      <c r="B3645" s="2">
        <v>43935</v>
      </c>
      <c r="C3645" s="1" t="s">
        <v>7946</v>
      </c>
      <c r="E3645" s="3">
        <v>-65.959999999999994</v>
      </c>
      <c r="F3645" s="4">
        <v>-65.959999999999994</v>
      </c>
      <c r="G3645" s="1">
        <v>2020</v>
      </c>
      <c r="H3645" s="1">
        <v>4</v>
      </c>
      <c r="I3645" s="1" t="s">
        <v>219</v>
      </c>
      <c r="J3645" s="1" t="s">
        <v>35</v>
      </c>
      <c r="K3645" s="1" t="s">
        <v>20</v>
      </c>
      <c r="L3645" s="1" t="s">
        <v>220</v>
      </c>
      <c r="M3645" s="1" t="s">
        <v>37</v>
      </c>
    </row>
    <row r="3646" spans="1:15" x14ac:dyDescent="0.25">
      <c r="A3646" s="1" t="s">
        <v>525</v>
      </c>
      <c r="B3646" s="2">
        <v>43936</v>
      </c>
      <c r="C3646" s="1" t="s">
        <v>4489</v>
      </c>
      <c r="E3646" s="3">
        <v>28.47</v>
      </c>
      <c r="F3646" s="4">
        <v>28.47</v>
      </c>
      <c r="G3646" s="1">
        <v>2020</v>
      </c>
      <c r="H3646" s="1">
        <v>4</v>
      </c>
      <c r="I3646" s="1" t="s">
        <v>111</v>
      </c>
      <c r="J3646" s="1" t="s">
        <v>35</v>
      </c>
      <c r="K3646" s="1" t="s">
        <v>20</v>
      </c>
      <c r="L3646" s="1" t="s">
        <v>112</v>
      </c>
      <c r="M3646" s="1" t="s">
        <v>37</v>
      </c>
      <c r="O3646" s="8">
        <f>F3646</f>
        <v>28.47</v>
      </c>
    </row>
    <row r="3647" spans="1:15" x14ac:dyDescent="0.25">
      <c r="A3647" s="1" t="s">
        <v>525</v>
      </c>
      <c r="B3647" s="2">
        <v>43936</v>
      </c>
      <c r="C3647" s="1" t="s">
        <v>4489</v>
      </c>
      <c r="D3647" s="3">
        <v>20</v>
      </c>
      <c r="E3647" s="3">
        <v>28.47</v>
      </c>
      <c r="F3647" s="4">
        <v>23.72</v>
      </c>
      <c r="G3647" s="1">
        <v>2020</v>
      </c>
      <c r="H3647" s="1">
        <v>4</v>
      </c>
      <c r="I3647" s="1" t="s">
        <v>111</v>
      </c>
      <c r="J3647" s="1" t="s">
        <v>35</v>
      </c>
      <c r="K3647" s="1" t="s">
        <v>20</v>
      </c>
      <c r="L3647" s="1" t="s">
        <v>112</v>
      </c>
      <c r="M3647" s="1" t="s">
        <v>37</v>
      </c>
      <c r="O3647" s="8">
        <f>F3647</f>
        <v>23.72</v>
      </c>
    </row>
    <row r="3648" spans="1:15" x14ac:dyDescent="0.25">
      <c r="A3648" s="1" t="s">
        <v>4490</v>
      </c>
      <c r="B3648" s="2">
        <v>43936</v>
      </c>
      <c r="C3648" s="1" t="s">
        <v>4491</v>
      </c>
      <c r="E3648" s="3">
        <v>90</v>
      </c>
      <c r="F3648" s="4">
        <v>90</v>
      </c>
      <c r="G3648" s="1">
        <v>2020</v>
      </c>
      <c r="H3648" s="1">
        <v>4</v>
      </c>
      <c r="I3648" s="1" t="s">
        <v>18</v>
      </c>
      <c r="J3648" s="1" t="s">
        <v>51</v>
      </c>
      <c r="K3648" s="1" t="s">
        <v>20</v>
      </c>
      <c r="L3648" s="1" t="s">
        <v>21</v>
      </c>
      <c r="M3648" s="1" t="s">
        <v>53</v>
      </c>
      <c r="O3648">
        <f>F3648*12.5</f>
        <v>1125</v>
      </c>
    </row>
    <row r="3649" spans="1:15" x14ac:dyDescent="0.25">
      <c r="A3649" s="1" t="s">
        <v>4492</v>
      </c>
      <c r="B3649" s="2">
        <v>43936</v>
      </c>
      <c r="C3649" s="1" t="s">
        <v>4493</v>
      </c>
      <c r="D3649" s="3">
        <v>20</v>
      </c>
      <c r="E3649" s="3">
        <v>447.6</v>
      </c>
      <c r="F3649" s="4">
        <v>373</v>
      </c>
      <c r="G3649" s="1">
        <v>2020</v>
      </c>
      <c r="H3649" s="1">
        <v>4</v>
      </c>
      <c r="I3649" s="1" t="s">
        <v>134</v>
      </c>
      <c r="J3649" s="1" t="s">
        <v>98</v>
      </c>
      <c r="K3649" s="1" t="s">
        <v>20</v>
      </c>
      <c r="L3649" s="1" t="s">
        <v>135</v>
      </c>
      <c r="M3649" s="1" t="s">
        <v>100</v>
      </c>
    </row>
    <row r="3650" spans="1:15" x14ac:dyDescent="0.25">
      <c r="A3650" s="1" t="s">
        <v>2665</v>
      </c>
      <c r="B3650" s="2">
        <v>43936</v>
      </c>
      <c r="C3650" s="1" t="s">
        <v>4494</v>
      </c>
      <c r="D3650" s="3">
        <v>20</v>
      </c>
      <c r="E3650" s="3">
        <v>103.08</v>
      </c>
      <c r="F3650" s="4">
        <v>85.9</v>
      </c>
      <c r="G3650" s="1">
        <v>2020</v>
      </c>
      <c r="H3650" s="1">
        <v>4</v>
      </c>
      <c r="I3650" s="1" t="s">
        <v>56</v>
      </c>
      <c r="J3650" s="1" t="s">
        <v>98</v>
      </c>
      <c r="K3650" s="1" t="s">
        <v>20</v>
      </c>
      <c r="L3650" s="1" t="s">
        <v>57</v>
      </c>
      <c r="M3650" s="1" t="s">
        <v>100</v>
      </c>
      <c r="O3650">
        <f>F3650*243</f>
        <v>20873.7</v>
      </c>
    </row>
    <row r="3651" spans="1:15" x14ac:dyDescent="0.25">
      <c r="A3651" s="1" t="s">
        <v>4495</v>
      </c>
      <c r="B3651" s="2">
        <v>43936</v>
      </c>
      <c r="C3651" s="1" t="s">
        <v>4496</v>
      </c>
      <c r="E3651" s="3">
        <v>211.04</v>
      </c>
      <c r="F3651" s="4">
        <v>211.04</v>
      </c>
      <c r="G3651" s="1">
        <v>2020</v>
      </c>
      <c r="H3651" s="1">
        <v>4</v>
      </c>
      <c r="I3651" s="1" t="s">
        <v>91</v>
      </c>
      <c r="J3651" s="1" t="s">
        <v>98</v>
      </c>
      <c r="K3651" s="1" t="s">
        <v>20</v>
      </c>
      <c r="L3651" s="1" t="s">
        <v>93</v>
      </c>
      <c r="M3651" s="1" t="s">
        <v>100</v>
      </c>
      <c r="O3651">
        <f>F3651*102</f>
        <v>21526.079999999998</v>
      </c>
    </row>
    <row r="3652" spans="1:15" x14ac:dyDescent="0.25">
      <c r="A3652" s="1" t="s">
        <v>4495</v>
      </c>
      <c r="B3652" s="2">
        <v>43936</v>
      </c>
      <c r="C3652" s="1" t="s">
        <v>4496</v>
      </c>
      <c r="E3652" s="3">
        <v>105.52</v>
      </c>
      <c r="F3652" s="4">
        <v>105.52</v>
      </c>
      <c r="G3652" s="1">
        <v>2020</v>
      </c>
      <c r="H3652" s="1">
        <v>4</v>
      </c>
      <c r="I3652" s="1" t="s">
        <v>97</v>
      </c>
      <c r="J3652" s="1" t="s">
        <v>98</v>
      </c>
      <c r="K3652" s="1" t="s">
        <v>20</v>
      </c>
      <c r="L3652" s="1" t="s">
        <v>99</v>
      </c>
      <c r="M3652" s="1" t="s">
        <v>100</v>
      </c>
      <c r="O3652">
        <f>F3652*102</f>
        <v>10763.039999999999</v>
      </c>
    </row>
    <row r="3653" spans="1:15" x14ac:dyDescent="0.25">
      <c r="A3653" s="1" t="s">
        <v>2717</v>
      </c>
      <c r="B3653" s="2">
        <v>43936</v>
      </c>
      <c r="C3653" s="1" t="s">
        <v>721</v>
      </c>
      <c r="D3653" s="3">
        <v>20</v>
      </c>
      <c r="E3653" s="3">
        <v>501.54</v>
      </c>
      <c r="F3653" s="4">
        <v>417.95</v>
      </c>
      <c r="G3653" s="1">
        <v>2020</v>
      </c>
      <c r="H3653" s="1">
        <v>4</v>
      </c>
      <c r="I3653" s="1" t="s">
        <v>34</v>
      </c>
      <c r="J3653" s="1" t="s">
        <v>237</v>
      </c>
      <c r="K3653" s="1" t="s">
        <v>20</v>
      </c>
      <c r="L3653" s="1" t="s">
        <v>36</v>
      </c>
      <c r="M3653" s="1" t="s">
        <v>4213</v>
      </c>
      <c r="O3653">
        <f>F3653*25</f>
        <v>10448.75</v>
      </c>
    </row>
    <row r="3654" spans="1:15" x14ac:dyDescent="0.25">
      <c r="A3654" s="1" t="s">
        <v>4497</v>
      </c>
      <c r="B3654" s="2">
        <v>43936</v>
      </c>
      <c r="C3654" s="1" t="s">
        <v>4498</v>
      </c>
      <c r="E3654" s="3">
        <v>160.57</v>
      </c>
      <c r="F3654" s="4">
        <v>160.57</v>
      </c>
      <c r="G3654" s="1">
        <v>2020</v>
      </c>
      <c r="H3654" s="1">
        <v>4</v>
      </c>
      <c r="I3654" s="1" t="s">
        <v>18</v>
      </c>
      <c r="J3654" s="1" t="s">
        <v>51</v>
      </c>
      <c r="K3654" s="1" t="s">
        <v>20</v>
      </c>
      <c r="L3654" s="1" t="s">
        <v>21</v>
      </c>
      <c r="M3654" s="1" t="s">
        <v>53</v>
      </c>
      <c r="O3654">
        <f>F3654*176</f>
        <v>28260.32</v>
      </c>
    </row>
    <row r="3655" spans="1:15" x14ac:dyDescent="0.25">
      <c r="A3655" s="1" t="s">
        <v>4499</v>
      </c>
      <c r="B3655" s="2">
        <v>43936</v>
      </c>
      <c r="C3655" s="1" t="s">
        <v>4500</v>
      </c>
      <c r="E3655" s="3">
        <v>124.9</v>
      </c>
      <c r="F3655" s="4">
        <v>124.9</v>
      </c>
      <c r="G3655" s="1">
        <v>2020</v>
      </c>
      <c r="H3655" s="1">
        <v>4</v>
      </c>
      <c r="I3655" s="1" t="s">
        <v>345</v>
      </c>
      <c r="J3655" s="1" t="s">
        <v>35</v>
      </c>
      <c r="K3655" s="1" t="s">
        <v>20</v>
      </c>
      <c r="L3655" s="1" t="s">
        <v>346</v>
      </c>
      <c r="M3655" s="1" t="s">
        <v>37</v>
      </c>
      <c r="O3655">
        <f>F3655*5.3</f>
        <v>661.97</v>
      </c>
    </row>
    <row r="3656" spans="1:15" x14ac:dyDescent="0.25">
      <c r="A3656" s="1" t="s">
        <v>524</v>
      </c>
      <c r="B3656" s="2">
        <v>43936</v>
      </c>
      <c r="C3656" s="1" t="s">
        <v>4501</v>
      </c>
      <c r="E3656" s="3">
        <v>43.92</v>
      </c>
      <c r="F3656" s="4">
        <v>43.92</v>
      </c>
      <c r="G3656" s="1">
        <v>2020</v>
      </c>
      <c r="H3656" s="1">
        <v>4</v>
      </c>
      <c r="I3656" s="1" t="s">
        <v>211</v>
      </c>
      <c r="J3656" s="1" t="s">
        <v>212</v>
      </c>
      <c r="K3656" s="1" t="s">
        <v>20</v>
      </c>
      <c r="L3656" s="1" t="s">
        <v>213</v>
      </c>
      <c r="M3656" s="1" t="s">
        <v>37</v>
      </c>
    </row>
    <row r="3657" spans="1:15" x14ac:dyDescent="0.25">
      <c r="A3657" s="1" t="s">
        <v>4502</v>
      </c>
      <c r="B3657" s="2">
        <v>43936</v>
      </c>
      <c r="C3657" s="1" t="s">
        <v>4503</v>
      </c>
      <c r="E3657" s="3">
        <v>69.7</v>
      </c>
      <c r="F3657" s="4">
        <v>69.7</v>
      </c>
      <c r="G3657" s="1">
        <v>2020</v>
      </c>
      <c r="H3657" s="1">
        <v>4</v>
      </c>
      <c r="I3657" s="1" t="s">
        <v>91</v>
      </c>
      <c r="J3657" s="1" t="s">
        <v>19</v>
      </c>
      <c r="K3657" s="1" t="s">
        <v>20</v>
      </c>
      <c r="L3657" s="1" t="s">
        <v>93</v>
      </c>
      <c r="M3657" s="1" t="s">
        <v>22</v>
      </c>
    </row>
    <row r="3658" spans="1:15" x14ac:dyDescent="0.25">
      <c r="A3658" s="1" t="s">
        <v>527</v>
      </c>
      <c r="B3658" s="2">
        <v>43936</v>
      </c>
      <c r="C3658" s="1" t="s">
        <v>4504</v>
      </c>
      <c r="D3658" s="3">
        <v>20</v>
      </c>
      <c r="E3658" s="3">
        <v>6.99</v>
      </c>
      <c r="F3658" s="4">
        <v>5.82</v>
      </c>
      <c r="G3658" s="1">
        <v>2020</v>
      </c>
      <c r="H3658" s="1">
        <v>4</v>
      </c>
      <c r="I3658" s="1" t="s">
        <v>56</v>
      </c>
      <c r="J3658" s="1" t="s">
        <v>35</v>
      </c>
      <c r="K3658" s="1" t="s">
        <v>20</v>
      </c>
      <c r="L3658" s="1" t="s">
        <v>57</v>
      </c>
      <c r="M3658" s="1" t="s">
        <v>37</v>
      </c>
    </row>
    <row r="3659" spans="1:15" x14ac:dyDescent="0.25">
      <c r="A3659" s="1" t="s">
        <v>4505</v>
      </c>
      <c r="B3659" s="2">
        <v>43936</v>
      </c>
      <c r="C3659" s="1" t="s">
        <v>4506</v>
      </c>
      <c r="D3659" s="3">
        <v>20</v>
      </c>
      <c r="E3659" s="3">
        <v>110.77</v>
      </c>
      <c r="F3659" s="4">
        <v>92.31</v>
      </c>
      <c r="G3659" s="1">
        <v>2020</v>
      </c>
      <c r="H3659" s="1">
        <v>4</v>
      </c>
      <c r="I3659" s="1" t="s">
        <v>134</v>
      </c>
      <c r="J3659" s="1" t="s">
        <v>144</v>
      </c>
      <c r="K3659" s="1" t="s">
        <v>20</v>
      </c>
      <c r="L3659" s="1" t="s">
        <v>135</v>
      </c>
      <c r="M3659" s="1" t="s">
        <v>145</v>
      </c>
    </row>
    <row r="3660" spans="1:15" x14ac:dyDescent="0.25">
      <c r="A3660" s="1" t="s">
        <v>2693</v>
      </c>
      <c r="B3660" s="2">
        <v>43937</v>
      </c>
      <c r="C3660" s="1" t="s">
        <v>85</v>
      </c>
      <c r="E3660" s="3">
        <v>170.15</v>
      </c>
      <c r="F3660" s="4">
        <v>170.15</v>
      </c>
      <c r="G3660" s="1">
        <v>2020</v>
      </c>
      <c r="H3660" s="1">
        <v>4</v>
      </c>
      <c r="I3660" s="1" t="s">
        <v>86</v>
      </c>
      <c r="J3660" s="1" t="s">
        <v>41</v>
      </c>
      <c r="K3660" s="1" t="s">
        <v>20</v>
      </c>
      <c r="L3660" s="1" t="s">
        <v>87</v>
      </c>
      <c r="M3660" s="1" t="s">
        <v>43</v>
      </c>
      <c r="O3660">
        <f t="shared" ref="O3660:O3667" si="55">F3660/1.26</f>
        <v>135.03968253968253</v>
      </c>
    </row>
    <row r="3661" spans="1:15" x14ac:dyDescent="0.25">
      <c r="A3661" s="1" t="s">
        <v>2693</v>
      </c>
      <c r="B3661" s="2">
        <v>43937</v>
      </c>
      <c r="C3661" s="1" t="s">
        <v>85</v>
      </c>
      <c r="E3661" s="3">
        <v>158.59</v>
      </c>
      <c r="F3661" s="4">
        <v>158.59</v>
      </c>
      <c r="G3661" s="1">
        <v>2020</v>
      </c>
      <c r="H3661" s="1">
        <v>4</v>
      </c>
      <c r="I3661" s="1" t="s">
        <v>86</v>
      </c>
      <c r="J3661" s="1" t="s">
        <v>41</v>
      </c>
      <c r="K3661" s="1" t="s">
        <v>20</v>
      </c>
      <c r="L3661" s="1" t="s">
        <v>87</v>
      </c>
      <c r="M3661" s="1" t="s">
        <v>43</v>
      </c>
      <c r="O3661">
        <f t="shared" si="55"/>
        <v>125.86507936507937</v>
      </c>
    </row>
    <row r="3662" spans="1:15" x14ac:dyDescent="0.25">
      <c r="A3662" s="1" t="s">
        <v>2693</v>
      </c>
      <c r="B3662" s="2">
        <v>43937</v>
      </c>
      <c r="C3662" s="1" t="s">
        <v>85</v>
      </c>
      <c r="E3662" s="3">
        <v>89.14</v>
      </c>
      <c r="F3662" s="4">
        <v>89.14</v>
      </c>
      <c r="G3662" s="1">
        <v>2020</v>
      </c>
      <c r="H3662" s="1">
        <v>4</v>
      </c>
      <c r="I3662" s="1" t="s">
        <v>86</v>
      </c>
      <c r="J3662" s="1" t="s">
        <v>41</v>
      </c>
      <c r="K3662" s="1" t="s">
        <v>20</v>
      </c>
      <c r="L3662" s="1" t="s">
        <v>87</v>
      </c>
      <c r="M3662" s="1" t="s">
        <v>43</v>
      </c>
      <c r="O3662">
        <f t="shared" si="55"/>
        <v>70.746031746031747</v>
      </c>
    </row>
    <row r="3663" spans="1:15" x14ac:dyDescent="0.25">
      <c r="A3663" s="1" t="s">
        <v>2693</v>
      </c>
      <c r="B3663" s="2">
        <v>43937</v>
      </c>
      <c r="C3663" s="1" t="s">
        <v>85</v>
      </c>
      <c r="D3663" s="3">
        <v>20</v>
      </c>
      <c r="E3663" s="3">
        <v>80.010000000000005</v>
      </c>
      <c r="F3663" s="4">
        <v>66.67</v>
      </c>
      <c r="G3663" s="1">
        <v>2020</v>
      </c>
      <c r="H3663" s="1">
        <v>4</v>
      </c>
      <c r="I3663" s="1" t="s">
        <v>56</v>
      </c>
      <c r="J3663" s="1" t="s">
        <v>41</v>
      </c>
      <c r="K3663" s="1" t="s">
        <v>20</v>
      </c>
      <c r="L3663" s="1" t="s">
        <v>57</v>
      </c>
      <c r="M3663" s="1" t="s">
        <v>43</v>
      </c>
      <c r="O3663">
        <f t="shared" si="55"/>
        <v>52.912698412698411</v>
      </c>
    </row>
    <row r="3664" spans="1:15" x14ac:dyDescent="0.25">
      <c r="A3664" s="1" t="s">
        <v>2693</v>
      </c>
      <c r="B3664" s="2">
        <v>43937</v>
      </c>
      <c r="C3664" s="1" t="s">
        <v>85</v>
      </c>
      <c r="D3664" s="3">
        <v>20</v>
      </c>
      <c r="E3664" s="3">
        <v>75.5</v>
      </c>
      <c r="F3664" s="4">
        <v>62.92</v>
      </c>
      <c r="G3664" s="1">
        <v>2020</v>
      </c>
      <c r="H3664" s="1">
        <v>4</v>
      </c>
      <c r="I3664" s="1" t="s">
        <v>34</v>
      </c>
      <c r="J3664" s="1" t="s">
        <v>41</v>
      </c>
      <c r="K3664" s="1" t="s">
        <v>20</v>
      </c>
      <c r="L3664" s="1" t="s">
        <v>36</v>
      </c>
      <c r="M3664" s="1" t="s">
        <v>43</v>
      </c>
      <c r="O3664">
        <f t="shared" si="55"/>
        <v>49.936507936507937</v>
      </c>
    </row>
    <row r="3665" spans="1:15" x14ac:dyDescent="0.25">
      <c r="A3665" s="1" t="s">
        <v>2693</v>
      </c>
      <c r="B3665" s="2">
        <v>43937</v>
      </c>
      <c r="C3665" s="1" t="s">
        <v>85</v>
      </c>
      <c r="D3665" s="3">
        <v>20</v>
      </c>
      <c r="E3665" s="3">
        <v>60.5</v>
      </c>
      <c r="F3665" s="4">
        <v>50.42</v>
      </c>
      <c r="G3665" s="1">
        <v>2020</v>
      </c>
      <c r="H3665" s="1">
        <v>4</v>
      </c>
      <c r="I3665" s="1" t="s">
        <v>34</v>
      </c>
      <c r="J3665" s="1" t="s">
        <v>41</v>
      </c>
      <c r="K3665" s="1" t="s">
        <v>20</v>
      </c>
      <c r="L3665" s="1" t="s">
        <v>36</v>
      </c>
      <c r="M3665" s="1" t="s">
        <v>43</v>
      </c>
      <c r="O3665">
        <f t="shared" si="55"/>
        <v>40.015873015873019</v>
      </c>
    </row>
    <row r="3666" spans="1:15" x14ac:dyDescent="0.25">
      <c r="A3666" s="1" t="s">
        <v>2693</v>
      </c>
      <c r="B3666" s="2">
        <v>43937</v>
      </c>
      <c r="C3666" s="1" t="s">
        <v>85</v>
      </c>
      <c r="E3666" s="3">
        <v>19.399999999999999</v>
      </c>
      <c r="F3666" s="4">
        <v>19.399999999999999</v>
      </c>
      <c r="G3666" s="1">
        <v>2020</v>
      </c>
      <c r="H3666" s="1">
        <v>4</v>
      </c>
      <c r="I3666" s="1" t="s">
        <v>86</v>
      </c>
      <c r="J3666" s="1" t="s">
        <v>41</v>
      </c>
      <c r="K3666" s="1" t="s">
        <v>20</v>
      </c>
      <c r="L3666" s="1" t="s">
        <v>87</v>
      </c>
      <c r="M3666" s="1" t="s">
        <v>43</v>
      </c>
      <c r="O3666">
        <f t="shared" si="55"/>
        <v>15.396825396825395</v>
      </c>
    </row>
    <row r="3667" spans="1:15" x14ac:dyDescent="0.25">
      <c r="A3667" s="1" t="s">
        <v>2693</v>
      </c>
      <c r="B3667" s="2">
        <v>43937</v>
      </c>
      <c r="C3667" s="1" t="s">
        <v>85</v>
      </c>
      <c r="E3667" s="3">
        <v>16.010000000000002</v>
      </c>
      <c r="F3667" s="4">
        <v>16.010000000000002</v>
      </c>
      <c r="G3667" s="1">
        <v>2020</v>
      </c>
      <c r="H3667" s="1">
        <v>4</v>
      </c>
      <c r="I3667" s="1" t="s">
        <v>86</v>
      </c>
      <c r="J3667" s="1" t="s">
        <v>41</v>
      </c>
      <c r="K3667" s="1" t="s">
        <v>20</v>
      </c>
      <c r="L3667" s="1" t="s">
        <v>87</v>
      </c>
      <c r="M3667" s="1" t="s">
        <v>43</v>
      </c>
      <c r="O3667">
        <f t="shared" si="55"/>
        <v>12.706349206349207</v>
      </c>
    </row>
    <row r="3668" spans="1:15" x14ac:dyDescent="0.25">
      <c r="A3668" s="1" t="s">
        <v>2671</v>
      </c>
      <c r="B3668" s="2">
        <v>43937</v>
      </c>
      <c r="C3668" s="1" t="s">
        <v>4507</v>
      </c>
      <c r="E3668" s="3">
        <v>559.73</v>
      </c>
      <c r="F3668" s="4">
        <v>559.73</v>
      </c>
      <c r="G3668" s="1">
        <v>2020</v>
      </c>
      <c r="H3668" s="1">
        <v>4</v>
      </c>
      <c r="I3668" s="1" t="s">
        <v>86</v>
      </c>
      <c r="J3668" s="1" t="s">
        <v>98</v>
      </c>
      <c r="K3668" s="1" t="s">
        <v>20</v>
      </c>
      <c r="L3668" s="1" t="s">
        <v>87</v>
      </c>
      <c r="M3668" s="1" t="s">
        <v>100</v>
      </c>
      <c r="O3668">
        <f>F3668*102</f>
        <v>57092.46</v>
      </c>
    </row>
    <row r="3669" spans="1:15" x14ac:dyDescent="0.25">
      <c r="A3669" s="1" t="s">
        <v>2708</v>
      </c>
      <c r="B3669" s="2">
        <v>43937</v>
      </c>
      <c r="C3669" s="1" t="s">
        <v>4508</v>
      </c>
      <c r="E3669" s="3">
        <v>25.72</v>
      </c>
      <c r="F3669" s="4">
        <v>25.72</v>
      </c>
      <c r="G3669" s="1">
        <v>2020</v>
      </c>
      <c r="H3669" s="1">
        <v>4</v>
      </c>
      <c r="I3669" s="1" t="s">
        <v>345</v>
      </c>
      <c r="J3669" s="1" t="s">
        <v>35</v>
      </c>
      <c r="K3669" s="1" t="s">
        <v>20</v>
      </c>
      <c r="L3669" s="1" t="s">
        <v>346</v>
      </c>
      <c r="M3669" s="1" t="s">
        <v>37</v>
      </c>
      <c r="O3669">
        <f>F3669*64.5</f>
        <v>1658.9399999999998</v>
      </c>
    </row>
    <row r="3670" spans="1:15" x14ac:dyDescent="0.25">
      <c r="A3670" s="1" t="s">
        <v>4509</v>
      </c>
      <c r="B3670" s="2">
        <v>43937</v>
      </c>
      <c r="C3670" s="1" t="s">
        <v>4510</v>
      </c>
      <c r="D3670" s="3">
        <v>20</v>
      </c>
      <c r="E3670" s="3">
        <v>47.98</v>
      </c>
      <c r="F3670" s="4">
        <v>39.979999999999997</v>
      </c>
      <c r="G3670" s="1">
        <v>2020</v>
      </c>
      <c r="H3670" s="1">
        <v>4</v>
      </c>
      <c r="I3670" s="1" t="s">
        <v>70</v>
      </c>
      <c r="J3670" s="1" t="s">
        <v>35</v>
      </c>
      <c r="K3670" s="1" t="s">
        <v>20</v>
      </c>
      <c r="L3670" s="1" t="s">
        <v>71</v>
      </c>
      <c r="M3670" s="1" t="s">
        <v>37</v>
      </c>
    </row>
    <row r="3671" spans="1:15" x14ac:dyDescent="0.25">
      <c r="A3671" s="1" t="s">
        <v>2675</v>
      </c>
      <c r="B3671" s="2">
        <v>43937</v>
      </c>
      <c r="C3671" s="1" t="s">
        <v>7947</v>
      </c>
      <c r="E3671" s="3">
        <v>102.11</v>
      </c>
      <c r="F3671" s="4">
        <v>102.11</v>
      </c>
      <c r="G3671" s="1">
        <v>2020</v>
      </c>
      <c r="H3671" s="1">
        <v>4</v>
      </c>
      <c r="I3671" s="1" t="s">
        <v>1734</v>
      </c>
      <c r="J3671" s="1" t="s">
        <v>35</v>
      </c>
      <c r="K3671" s="1" t="s">
        <v>20</v>
      </c>
      <c r="L3671" s="1" t="s">
        <v>1735</v>
      </c>
      <c r="M3671" s="1" t="s">
        <v>37</v>
      </c>
    </row>
    <row r="3672" spans="1:15" x14ac:dyDescent="0.25">
      <c r="A3672" s="1" t="s">
        <v>2711</v>
      </c>
      <c r="B3672" s="2">
        <v>43937</v>
      </c>
      <c r="C3672" s="1" t="s">
        <v>4511</v>
      </c>
      <c r="E3672" s="3">
        <v>151.19999999999999</v>
      </c>
      <c r="F3672" s="4">
        <v>151.19999999999999</v>
      </c>
      <c r="G3672" s="1">
        <v>2020</v>
      </c>
      <c r="H3672" s="1">
        <v>4</v>
      </c>
      <c r="I3672" s="1" t="s">
        <v>86</v>
      </c>
      <c r="J3672" s="1" t="s">
        <v>369</v>
      </c>
      <c r="K3672" s="1" t="s">
        <v>20</v>
      </c>
      <c r="L3672" s="1" t="s">
        <v>87</v>
      </c>
      <c r="M3672" s="1" t="s">
        <v>370</v>
      </c>
      <c r="O3672">
        <f>F3672*120</f>
        <v>18144</v>
      </c>
    </row>
    <row r="3673" spans="1:15" x14ac:dyDescent="0.25">
      <c r="A3673" s="1" t="s">
        <v>2691</v>
      </c>
      <c r="B3673" s="2">
        <v>43937</v>
      </c>
      <c r="C3673" s="1" t="s">
        <v>3522</v>
      </c>
      <c r="E3673" s="3">
        <v>11.94</v>
      </c>
      <c r="F3673" s="4">
        <v>11.94</v>
      </c>
      <c r="G3673" s="1">
        <v>2020</v>
      </c>
      <c r="H3673" s="1">
        <v>4</v>
      </c>
      <c r="I3673" s="1" t="s">
        <v>50</v>
      </c>
      <c r="J3673" s="1" t="s">
        <v>51</v>
      </c>
      <c r="K3673" s="1" t="s">
        <v>20</v>
      </c>
      <c r="L3673" s="1" t="s">
        <v>52</v>
      </c>
      <c r="M3673" s="1" t="s">
        <v>53</v>
      </c>
    </row>
    <row r="3674" spans="1:15" x14ac:dyDescent="0.25">
      <c r="A3674" s="1" t="s">
        <v>4509</v>
      </c>
      <c r="B3674" s="2">
        <v>43937</v>
      </c>
      <c r="C3674" s="1" t="s">
        <v>4512</v>
      </c>
      <c r="E3674" s="3">
        <v>532.07000000000005</v>
      </c>
      <c r="F3674" s="4">
        <v>532.07000000000005</v>
      </c>
      <c r="G3674" s="1">
        <v>2020</v>
      </c>
      <c r="H3674" s="1">
        <v>4</v>
      </c>
      <c r="I3674" s="1" t="s">
        <v>86</v>
      </c>
      <c r="J3674" s="1" t="s">
        <v>35</v>
      </c>
      <c r="K3674" s="1" t="s">
        <v>20</v>
      </c>
      <c r="L3674" s="1" t="s">
        <v>87</v>
      </c>
      <c r="M3674" s="1" t="s">
        <v>37</v>
      </c>
      <c r="O3674">
        <f>F3674*4.812</f>
        <v>2560.3208400000003</v>
      </c>
    </row>
    <row r="3675" spans="1:15" x14ac:dyDescent="0.25">
      <c r="A3675" s="1" t="s">
        <v>2693</v>
      </c>
      <c r="B3675" s="2">
        <v>43937</v>
      </c>
      <c r="C3675" s="1" t="s">
        <v>59</v>
      </c>
      <c r="E3675" s="3">
        <v>58.22</v>
      </c>
      <c r="F3675" s="4">
        <v>58.22</v>
      </c>
      <c r="G3675" s="1">
        <v>2020</v>
      </c>
      <c r="H3675" s="1">
        <v>4</v>
      </c>
      <c r="I3675" s="1" t="s">
        <v>86</v>
      </c>
      <c r="J3675" s="1" t="s">
        <v>41</v>
      </c>
      <c r="K3675" s="1" t="s">
        <v>20</v>
      </c>
      <c r="L3675" s="1" t="s">
        <v>87</v>
      </c>
      <c r="M3675" s="1" t="s">
        <v>43</v>
      </c>
    </row>
    <row r="3676" spans="1:15" x14ac:dyDescent="0.25">
      <c r="A3676" s="1" t="s">
        <v>4513</v>
      </c>
      <c r="B3676" s="2">
        <v>43941</v>
      </c>
      <c r="C3676" s="1" t="s">
        <v>4514</v>
      </c>
      <c r="E3676" s="3">
        <v>129.5</v>
      </c>
      <c r="F3676" s="4">
        <v>129.5</v>
      </c>
      <c r="G3676" s="1">
        <v>2020</v>
      </c>
      <c r="H3676" s="1">
        <v>4</v>
      </c>
      <c r="I3676" s="1" t="s">
        <v>97</v>
      </c>
      <c r="J3676" s="1" t="s">
        <v>207</v>
      </c>
      <c r="K3676" s="1" t="s">
        <v>20</v>
      </c>
      <c r="L3676" s="1" t="s">
        <v>99</v>
      </c>
      <c r="M3676" s="1" t="s">
        <v>208</v>
      </c>
      <c r="O3676">
        <v>2000</v>
      </c>
    </row>
    <row r="3677" spans="1:15" x14ac:dyDescent="0.25">
      <c r="A3677" s="1" t="s">
        <v>541</v>
      </c>
      <c r="B3677" s="2">
        <v>43941</v>
      </c>
      <c r="C3677" s="1" t="s">
        <v>4515</v>
      </c>
      <c r="E3677" s="3">
        <v>5.07</v>
      </c>
      <c r="F3677" s="4">
        <v>5.07</v>
      </c>
      <c r="G3677" s="1">
        <v>2020</v>
      </c>
      <c r="H3677" s="1">
        <v>4</v>
      </c>
      <c r="I3677" s="1" t="s">
        <v>91</v>
      </c>
      <c r="J3677" s="1" t="s">
        <v>35</v>
      </c>
      <c r="K3677" s="1" t="s">
        <v>20</v>
      </c>
      <c r="L3677" s="1" t="s">
        <v>93</v>
      </c>
      <c r="M3677" s="1" t="s">
        <v>37</v>
      </c>
      <c r="O3677">
        <f>F3677*1850</f>
        <v>9379.5</v>
      </c>
    </row>
    <row r="3678" spans="1:15" x14ac:dyDescent="0.25">
      <c r="A3678" s="1" t="s">
        <v>4516</v>
      </c>
      <c r="B3678" s="2">
        <v>43941</v>
      </c>
      <c r="C3678" s="1" t="s">
        <v>7948</v>
      </c>
      <c r="E3678" s="3">
        <v>109.82</v>
      </c>
      <c r="F3678" s="4">
        <v>109.82</v>
      </c>
      <c r="G3678" s="1">
        <v>2020</v>
      </c>
      <c r="H3678" s="1">
        <v>4</v>
      </c>
      <c r="I3678" s="1" t="s">
        <v>30</v>
      </c>
      <c r="J3678" s="1" t="s">
        <v>25</v>
      </c>
      <c r="K3678" s="1" t="s">
        <v>20</v>
      </c>
      <c r="L3678" s="1" t="s">
        <v>195</v>
      </c>
      <c r="M3678" s="1" t="s">
        <v>4184</v>
      </c>
    </row>
    <row r="3679" spans="1:15" x14ac:dyDescent="0.25">
      <c r="A3679" s="1" t="s">
        <v>4516</v>
      </c>
      <c r="B3679" s="2">
        <v>43941</v>
      </c>
      <c r="C3679" s="1" t="s">
        <v>7948</v>
      </c>
      <c r="E3679" s="3">
        <v>109.83</v>
      </c>
      <c r="F3679" s="4">
        <v>109.83</v>
      </c>
      <c r="G3679" s="1">
        <v>2020</v>
      </c>
      <c r="H3679" s="1">
        <v>4</v>
      </c>
      <c r="I3679" s="1" t="s">
        <v>30</v>
      </c>
      <c r="J3679" s="1" t="s">
        <v>25</v>
      </c>
      <c r="K3679" s="1" t="s">
        <v>20</v>
      </c>
      <c r="L3679" s="1" t="s">
        <v>195</v>
      </c>
      <c r="M3679" s="1" t="s">
        <v>4184</v>
      </c>
    </row>
    <row r="3680" spans="1:15" x14ac:dyDescent="0.25">
      <c r="A3680" s="1" t="s">
        <v>531</v>
      </c>
      <c r="B3680" s="2">
        <v>43941</v>
      </c>
      <c r="C3680" s="1" t="s">
        <v>224</v>
      </c>
      <c r="E3680" s="3">
        <v>82.5</v>
      </c>
      <c r="F3680" s="4">
        <v>82.5</v>
      </c>
      <c r="G3680" s="1">
        <v>2020</v>
      </c>
      <c r="H3680" s="1">
        <v>4</v>
      </c>
      <c r="I3680" s="1" t="s">
        <v>18</v>
      </c>
      <c r="J3680" s="1" t="s">
        <v>51</v>
      </c>
      <c r="K3680" s="1" t="s">
        <v>20</v>
      </c>
      <c r="L3680" s="1" t="s">
        <v>21</v>
      </c>
      <c r="M3680" s="1" t="s">
        <v>53</v>
      </c>
      <c r="O3680">
        <f>F3680*7.34</f>
        <v>605.54999999999995</v>
      </c>
    </row>
    <row r="3681" spans="1:15" x14ac:dyDescent="0.25">
      <c r="A3681" s="1" t="s">
        <v>531</v>
      </c>
      <c r="B3681" s="2">
        <v>43941</v>
      </c>
      <c r="C3681" s="1" t="s">
        <v>224</v>
      </c>
      <c r="E3681" s="3">
        <v>79.010000000000005</v>
      </c>
      <c r="F3681" s="4">
        <v>79.010000000000005</v>
      </c>
      <c r="G3681" s="1">
        <v>2020</v>
      </c>
      <c r="H3681" s="1">
        <v>4</v>
      </c>
      <c r="I3681" s="1" t="s">
        <v>50</v>
      </c>
      <c r="J3681" s="1" t="s">
        <v>51</v>
      </c>
      <c r="K3681" s="1" t="s">
        <v>20</v>
      </c>
      <c r="L3681" s="1" t="s">
        <v>52</v>
      </c>
      <c r="M3681" s="1" t="s">
        <v>53</v>
      </c>
      <c r="O3681">
        <f>F3681*7.34</f>
        <v>579.93340000000001</v>
      </c>
    </row>
    <row r="3682" spans="1:15" x14ac:dyDescent="0.25">
      <c r="A3682" s="1" t="s">
        <v>4517</v>
      </c>
      <c r="B3682" s="2">
        <v>43941</v>
      </c>
      <c r="C3682" s="1" t="s">
        <v>4518</v>
      </c>
      <c r="E3682" s="3">
        <v>33.729999999999997</v>
      </c>
      <c r="F3682" s="4">
        <v>33.729999999999997</v>
      </c>
      <c r="G3682" s="1">
        <v>2020</v>
      </c>
      <c r="H3682" s="1">
        <v>4</v>
      </c>
      <c r="I3682" s="1" t="s">
        <v>97</v>
      </c>
      <c r="J3682" s="1" t="s">
        <v>35</v>
      </c>
      <c r="K3682" s="1" t="s">
        <v>20</v>
      </c>
      <c r="L3682" s="1" t="s">
        <v>99</v>
      </c>
      <c r="M3682" s="1" t="s">
        <v>37</v>
      </c>
      <c r="O3682">
        <f>F3682*1850</f>
        <v>62400.499999999993</v>
      </c>
    </row>
    <row r="3683" spans="1:15" x14ac:dyDescent="0.25">
      <c r="A3683" s="1" t="s">
        <v>4519</v>
      </c>
      <c r="B3683" s="2">
        <v>43941</v>
      </c>
      <c r="C3683" s="1" t="s">
        <v>342</v>
      </c>
      <c r="E3683" s="3">
        <v>11.59</v>
      </c>
      <c r="F3683" s="4">
        <v>11.59</v>
      </c>
      <c r="G3683" s="1">
        <v>2020</v>
      </c>
      <c r="H3683" s="1">
        <v>4</v>
      </c>
      <c r="I3683" s="1" t="s">
        <v>138</v>
      </c>
      <c r="J3683" s="1" t="s">
        <v>35</v>
      </c>
      <c r="K3683" s="1" t="s">
        <v>20</v>
      </c>
      <c r="L3683" s="1" t="s">
        <v>139</v>
      </c>
      <c r="M3683" s="1" t="s">
        <v>37</v>
      </c>
      <c r="O3683">
        <f>F3683*52.63</f>
        <v>609.98170000000005</v>
      </c>
    </row>
    <row r="3684" spans="1:15" x14ac:dyDescent="0.25">
      <c r="A3684" s="1" t="s">
        <v>4520</v>
      </c>
      <c r="B3684" s="2">
        <v>43942</v>
      </c>
      <c r="C3684" s="1" t="s">
        <v>389</v>
      </c>
      <c r="E3684" s="3">
        <v>136.19999999999999</v>
      </c>
      <c r="F3684" s="4">
        <v>136.19999999999999</v>
      </c>
      <c r="G3684" s="1">
        <v>2020</v>
      </c>
      <c r="H3684" s="1">
        <v>4</v>
      </c>
      <c r="I3684" s="1" t="s">
        <v>97</v>
      </c>
      <c r="J3684" s="1" t="s">
        <v>207</v>
      </c>
      <c r="K3684" s="1" t="s">
        <v>20</v>
      </c>
      <c r="L3684" s="1" t="s">
        <v>99</v>
      </c>
      <c r="M3684" s="1" t="s">
        <v>208</v>
      </c>
      <c r="O3684">
        <v>2000</v>
      </c>
    </row>
    <row r="3685" spans="1:15" x14ac:dyDescent="0.25">
      <c r="A3685" s="1" t="s">
        <v>558</v>
      </c>
      <c r="B3685" s="2">
        <v>43943</v>
      </c>
      <c r="C3685" s="1" t="s">
        <v>8051</v>
      </c>
      <c r="E3685" s="3">
        <v>17.899999999999999</v>
      </c>
      <c r="F3685" s="4">
        <v>17.899999999999999</v>
      </c>
      <c r="G3685" s="1">
        <v>2020</v>
      </c>
      <c r="H3685" s="1">
        <v>4</v>
      </c>
      <c r="I3685" s="1" t="s">
        <v>18</v>
      </c>
      <c r="J3685" s="1" t="s">
        <v>19</v>
      </c>
      <c r="K3685" s="1" t="s">
        <v>20</v>
      </c>
      <c r="L3685" s="1" t="s">
        <v>21</v>
      </c>
      <c r="M3685" s="1" t="s">
        <v>22</v>
      </c>
    </row>
    <row r="3686" spans="1:15" x14ac:dyDescent="0.25">
      <c r="A3686" s="1" t="s">
        <v>4521</v>
      </c>
      <c r="B3686" s="2">
        <v>43943</v>
      </c>
      <c r="C3686" s="1" t="s">
        <v>4522</v>
      </c>
      <c r="D3686" s="3">
        <v>20</v>
      </c>
      <c r="E3686" s="3">
        <v>25.81</v>
      </c>
      <c r="F3686" s="4">
        <v>21.51</v>
      </c>
      <c r="G3686" s="1">
        <v>2020</v>
      </c>
      <c r="H3686" s="1">
        <v>4</v>
      </c>
      <c r="I3686" s="1" t="s">
        <v>34</v>
      </c>
      <c r="J3686" s="1" t="s">
        <v>1106</v>
      </c>
      <c r="K3686" s="1" t="s">
        <v>20</v>
      </c>
      <c r="L3686" s="1" t="s">
        <v>36</v>
      </c>
      <c r="M3686" s="1" t="s">
        <v>4523</v>
      </c>
    </row>
    <row r="3687" spans="1:15" x14ac:dyDescent="0.25">
      <c r="A3687" s="1" t="s">
        <v>4524</v>
      </c>
      <c r="B3687" s="2">
        <v>43943</v>
      </c>
      <c r="C3687" s="1" t="s">
        <v>85</v>
      </c>
      <c r="E3687" s="3">
        <v>117.37</v>
      </c>
      <c r="F3687" s="4">
        <v>117.37</v>
      </c>
      <c r="G3687" s="1">
        <v>2020</v>
      </c>
      <c r="H3687" s="1">
        <v>4</v>
      </c>
      <c r="I3687" s="1" t="s">
        <v>40</v>
      </c>
      <c r="J3687" s="1" t="s">
        <v>41</v>
      </c>
      <c r="K3687" s="1" t="s">
        <v>20</v>
      </c>
      <c r="L3687" s="1" t="s">
        <v>42</v>
      </c>
      <c r="M3687" s="1" t="s">
        <v>43</v>
      </c>
      <c r="O3687">
        <f>F3687/1.26</f>
        <v>93.150793650793659</v>
      </c>
    </row>
    <row r="3688" spans="1:15" x14ac:dyDescent="0.25">
      <c r="A3688" s="1" t="s">
        <v>4525</v>
      </c>
      <c r="B3688" s="2">
        <v>43943</v>
      </c>
      <c r="C3688" s="1" t="s">
        <v>85</v>
      </c>
      <c r="D3688" s="3">
        <v>20</v>
      </c>
      <c r="E3688" s="3">
        <v>82.25</v>
      </c>
      <c r="F3688" s="4">
        <v>68.540000000000006</v>
      </c>
      <c r="G3688" s="1">
        <v>2020</v>
      </c>
      <c r="H3688" s="1">
        <v>4</v>
      </c>
      <c r="I3688" s="1" t="s">
        <v>70</v>
      </c>
      <c r="J3688" s="1" t="s">
        <v>41</v>
      </c>
      <c r="K3688" s="1" t="s">
        <v>20</v>
      </c>
      <c r="L3688" s="1" t="s">
        <v>71</v>
      </c>
      <c r="M3688" s="1" t="s">
        <v>43</v>
      </c>
      <c r="O3688">
        <f>F3688/1.26</f>
        <v>54.396825396825399</v>
      </c>
    </row>
    <row r="3689" spans="1:15" x14ac:dyDescent="0.25">
      <c r="A3689" s="1" t="s">
        <v>571</v>
      </c>
      <c r="B3689" s="2">
        <v>43943</v>
      </c>
      <c r="C3689" s="1" t="s">
        <v>4526</v>
      </c>
      <c r="E3689" s="3">
        <v>51.77</v>
      </c>
      <c r="F3689" s="4">
        <v>51.77</v>
      </c>
      <c r="G3689" s="1">
        <v>2020</v>
      </c>
      <c r="H3689" s="1">
        <v>4</v>
      </c>
      <c r="I3689" s="1" t="s">
        <v>18</v>
      </c>
      <c r="J3689" s="1" t="s">
        <v>119</v>
      </c>
      <c r="K3689" s="1" t="s">
        <v>20</v>
      </c>
      <c r="L3689" s="1" t="s">
        <v>21</v>
      </c>
      <c r="M3689" s="1" t="s">
        <v>120</v>
      </c>
      <c r="O3689">
        <f>F3689*12.5</f>
        <v>647.125</v>
      </c>
    </row>
    <row r="3690" spans="1:15" x14ac:dyDescent="0.25">
      <c r="A3690" s="1" t="s">
        <v>562</v>
      </c>
      <c r="B3690" s="2">
        <v>43943</v>
      </c>
      <c r="C3690" s="1" t="s">
        <v>7928</v>
      </c>
      <c r="D3690" s="3">
        <v>20</v>
      </c>
      <c r="E3690" s="3">
        <v>122.46</v>
      </c>
      <c r="F3690" s="4">
        <v>102.05</v>
      </c>
      <c r="G3690" s="1">
        <v>2020</v>
      </c>
      <c r="H3690" s="1">
        <v>4</v>
      </c>
      <c r="I3690" s="1" t="s">
        <v>111</v>
      </c>
      <c r="J3690" s="1" t="s">
        <v>98</v>
      </c>
      <c r="K3690" s="1" t="s">
        <v>20</v>
      </c>
      <c r="L3690" s="1" t="s">
        <v>112</v>
      </c>
      <c r="M3690" s="1" t="s">
        <v>100</v>
      </c>
    </row>
    <row r="3691" spans="1:15" x14ac:dyDescent="0.25">
      <c r="A3691" s="1" t="s">
        <v>562</v>
      </c>
      <c r="B3691" s="2">
        <v>43943</v>
      </c>
      <c r="C3691" s="1" t="s">
        <v>7928</v>
      </c>
      <c r="E3691" s="3">
        <v>122.46</v>
      </c>
      <c r="F3691" s="4">
        <v>122.46</v>
      </c>
      <c r="G3691" s="1">
        <v>2020</v>
      </c>
      <c r="H3691" s="1">
        <v>4</v>
      </c>
      <c r="I3691" s="1" t="s">
        <v>111</v>
      </c>
      <c r="J3691" s="1" t="s">
        <v>98</v>
      </c>
      <c r="K3691" s="1" t="s">
        <v>20</v>
      </c>
      <c r="L3691" s="1" t="s">
        <v>112</v>
      </c>
      <c r="M3691" s="1" t="s">
        <v>100</v>
      </c>
    </row>
    <row r="3692" spans="1:15" x14ac:dyDescent="0.25">
      <c r="A3692" s="1" t="s">
        <v>4527</v>
      </c>
      <c r="B3692" s="2">
        <v>43943</v>
      </c>
      <c r="C3692" s="1" t="s">
        <v>285</v>
      </c>
      <c r="D3692" s="3">
        <v>20</v>
      </c>
      <c r="E3692" s="3">
        <v>72</v>
      </c>
      <c r="F3692" s="4">
        <v>60</v>
      </c>
      <c r="G3692" s="1">
        <v>2020</v>
      </c>
      <c r="H3692" s="1">
        <v>4</v>
      </c>
      <c r="I3692" s="1" t="s">
        <v>70</v>
      </c>
      <c r="J3692" s="1" t="s">
        <v>35</v>
      </c>
      <c r="K3692" s="1" t="s">
        <v>20</v>
      </c>
      <c r="L3692" s="1" t="s">
        <v>71</v>
      </c>
      <c r="M3692" s="1" t="s">
        <v>37</v>
      </c>
      <c r="O3692">
        <f>F3692*66.37</f>
        <v>3982.2000000000003</v>
      </c>
    </row>
    <row r="3693" spans="1:15" x14ac:dyDescent="0.25">
      <c r="A3693" s="1" t="s">
        <v>4528</v>
      </c>
      <c r="B3693" s="2">
        <v>43943</v>
      </c>
      <c r="C3693" s="1" t="s">
        <v>4529</v>
      </c>
      <c r="D3693" s="3">
        <v>20</v>
      </c>
      <c r="E3693" s="3">
        <v>19.91</v>
      </c>
      <c r="F3693" s="4">
        <v>16.59</v>
      </c>
      <c r="G3693" s="1">
        <v>2020</v>
      </c>
      <c r="H3693" s="1">
        <v>4</v>
      </c>
      <c r="I3693" s="1" t="s">
        <v>34</v>
      </c>
      <c r="J3693" s="1" t="s">
        <v>237</v>
      </c>
      <c r="K3693" s="1" t="s">
        <v>20</v>
      </c>
      <c r="L3693" s="1" t="s">
        <v>36</v>
      </c>
      <c r="M3693" s="1" t="s">
        <v>4213</v>
      </c>
    </row>
    <row r="3694" spans="1:15" x14ac:dyDescent="0.25">
      <c r="A3694" s="1" t="s">
        <v>577</v>
      </c>
      <c r="B3694" s="2">
        <v>43943</v>
      </c>
      <c r="C3694" s="1" t="s">
        <v>342</v>
      </c>
      <c r="E3694" s="3">
        <v>217.26</v>
      </c>
      <c r="F3694" s="4">
        <v>217.26</v>
      </c>
      <c r="G3694" s="1">
        <v>2020</v>
      </c>
      <c r="H3694" s="1">
        <v>4</v>
      </c>
      <c r="I3694" s="1" t="s">
        <v>86</v>
      </c>
      <c r="J3694" s="1" t="s">
        <v>378</v>
      </c>
      <c r="K3694" s="1" t="s">
        <v>20</v>
      </c>
      <c r="L3694" s="1" t="s">
        <v>87</v>
      </c>
      <c r="M3694" s="1" t="s">
        <v>379</v>
      </c>
      <c r="O3694">
        <f>F3694*52.63</f>
        <v>11434.3938</v>
      </c>
    </row>
    <row r="3695" spans="1:15" x14ac:dyDescent="0.25">
      <c r="A3695" s="1" t="s">
        <v>4530</v>
      </c>
      <c r="B3695" s="2">
        <v>43944</v>
      </c>
      <c r="C3695" s="1" t="s">
        <v>4531</v>
      </c>
      <c r="E3695" s="3">
        <v>5.97</v>
      </c>
      <c r="F3695" s="4">
        <v>5.97</v>
      </c>
      <c r="G3695" s="1">
        <v>2020</v>
      </c>
      <c r="H3695" s="1">
        <v>4</v>
      </c>
      <c r="I3695" s="1" t="s">
        <v>50</v>
      </c>
      <c r="J3695" s="1" t="s">
        <v>51</v>
      </c>
      <c r="K3695" s="1" t="s">
        <v>20</v>
      </c>
      <c r="L3695" s="1" t="s">
        <v>52</v>
      </c>
      <c r="M3695" s="1" t="s">
        <v>53</v>
      </c>
    </row>
    <row r="3696" spans="1:15" x14ac:dyDescent="0.25">
      <c r="A3696" s="1" t="s">
        <v>4532</v>
      </c>
      <c r="B3696" s="2">
        <v>43945</v>
      </c>
      <c r="C3696" s="1" t="s">
        <v>4533</v>
      </c>
      <c r="E3696" s="3">
        <v>34.4</v>
      </c>
      <c r="F3696" s="4">
        <v>34.4</v>
      </c>
      <c r="G3696" s="1">
        <v>2020</v>
      </c>
      <c r="H3696" s="1">
        <v>4</v>
      </c>
      <c r="I3696" s="1" t="s">
        <v>86</v>
      </c>
      <c r="J3696" s="1" t="s">
        <v>35</v>
      </c>
      <c r="K3696" s="1" t="s">
        <v>20</v>
      </c>
      <c r="L3696" s="1" t="s">
        <v>87</v>
      </c>
      <c r="M3696" s="1" t="s">
        <v>37</v>
      </c>
      <c r="O3696">
        <f>F3696*78</f>
        <v>2683.2</v>
      </c>
    </row>
    <row r="3697" spans="1:15" x14ac:dyDescent="0.25">
      <c r="A3697" s="1" t="s">
        <v>4534</v>
      </c>
      <c r="B3697" s="2">
        <v>43945</v>
      </c>
      <c r="C3697" s="1" t="s">
        <v>467</v>
      </c>
      <c r="E3697" s="3">
        <v>222.23</v>
      </c>
      <c r="F3697" s="4">
        <v>222.23</v>
      </c>
      <c r="G3697" s="1">
        <v>2020</v>
      </c>
      <c r="H3697" s="1">
        <v>4</v>
      </c>
      <c r="I3697" s="1" t="s">
        <v>24</v>
      </c>
      <c r="J3697" s="1" t="s">
        <v>25</v>
      </c>
      <c r="K3697" s="1" t="s">
        <v>20</v>
      </c>
      <c r="L3697" s="1" t="s">
        <v>26</v>
      </c>
      <c r="M3697" s="1" t="s">
        <v>4184</v>
      </c>
    </row>
    <row r="3698" spans="1:15" x14ac:dyDescent="0.25">
      <c r="A3698" s="1" t="s">
        <v>4535</v>
      </c>
      <c r="B3698" s="2">
        <v>43945</v>
      </c>
      <c r="C3698" s="1" t="s">
        <v>4536</v>
      </c>
      <c r="E3698" s="3">
        <v>118.91</v>
      </c>
      <c r="F3698" s="4">
        <v>118.91</v>
      </c>
      <c r="G3698" s="1">
        <v>2020</v>
      </c>
      <c r="H3698" s="1">
        <v>4</v>
      </c>
      <c r="I3698" s="1" t="s">
        <v>211</v>
      </c>
      <c r="J3698" s="1" t="s">
        <v>212</v>
      </c>
      <c r="K3698" s="1" t="s">
        <v>20</v>
      </c>
      <c r="L3698" s="1" t="s">
        <v>213</v>
      </c>
      <c r="M3698" s="1" t="s">
        <v>37</v>
      </c>
    </row>
    <row r="3699" spans="1:15" x14ac:dyDescent="0.25">
      <c r="A3699" s="1" t="s">
        <v>4535</v>
      </c>
      <c r="B3699" s="2">
        <v>43945</v>
      </c>
      <c r="C3699" s="1" t="s">
        <v>4536</v>
      </c>
      <c r="E3699" s="3">
        <v>118.92</v>
      </c>
      <c r="F3699" s="4">
        <v>118.92</v>
      </c>
      <c r="G3699" s="1">
        <v>2020</v>
      </c>
      <c r="H3699" s="1">
        <v>4</v>
      </c>
      <c r="I3699" s="1" t="s">
        <v>97</v>
      </c>
      <c r="J3699" s="1" t="s">
        <v>35</v>
      </c>
      <c r="K3699" s="1" t="s">
        <v>20</v>
      </c>
      <c r="L3699" s="1" t="s">
        <v>99</v>
      </c>
      <c r="M3699" s="1" t="s">
        <v>37</v>
      </c>
    </row>
    <row r="3700" spans="1:15" x14ac:dyDescent="0.25">
      <c r="A3700" s="1" t="s">
        <v>4537</v>
      </c>
      <c r="B3700" s="2">
        <v>43945</v>
      </c>
      <c r="C3700" s="1" t="s">
        <v>4538</v>
      </c>
      <c r="E3700" s="3">
        <v>200.98</v>
      </c>
      <c r="F3700" s="4">
        <v>200.98</v>
      </c>
      <c r="G3700" s="1">
        <v>2020</v>
      </c>
      <c r="H3700" s="1">
        <v>4</v>
      </c>
      <c r="I3700" s="1" t="s">
        <v>40</v>
      </c>
      <c r="J3700" s="1" t="s">
        <v>35</v>
      </c>
      <c r="K3700" s="1" t="s">
        <v>20</v>
      </c>
      <c r="L3700" s="1" t="s">
        <v>42</v>
      </c>
      <c r="M3700" s="1" t="s">
        <v>37</v>
      </c>
    </row>
    <row r="3701" spans="1:15" x14ac:dyDescent="0.25">
      <c r="A3701" s="1" t="s">
        <v>596</v>
      </c>
      <c r="B3701" s="2">
        <v>43949</v>
      </c>
      <c r="C3701" s="1" t="s">
        <v>8042</v>
      </c>
      <c r="E3701" s="3">
        <v>160.57</v>
      </c>
      <c r="F3701" s="4">
        <v>160.57</v>
      </c>
      <c r="G3701" s="1">
        <v>2020</v>
      </c>
      <c r="H3701" s="1">
        <v>4</v>
      </c>
      <c r="I3701" s="1" t="s">
        <v>30</v>
      </c>
      <c r="J3701" s="1" t="s">
        <v>25</v>
      </c>
      <c r="K3701" s="1" t="s">
        <v>20</v>
      </c>
      <c r="L3701" s="1" t="s">
        <v>31</v>
      </c>
      <c r="M3701" s="1" t="s">
        <v>4184</v>
      </c>
      <c r="O3701">
        <f>F3701*176</f>
        <v>28260.32</v>
      </c>
    </row>
    <row r="3702" spans="1:15" x14ac:dyDescent="0.25">
      <c r="A3702" s="1" t="s">
        <v>596</v>
      </c>
      <c r="B3702" s="2">
        <v>43949</v>
      </c>
      <c r="C3702" s="1" t="s">
        <v>8042</v>
      </c>
      <c r="E3702" s="3">
        <v>-160.57</v>
      </c>
      <c r="F3702" s="4">
        <v>-160.57</v>
      </c>
      <c r="G3702" s="1">
        <v>2020</v>
      </c>
      <c r="H3702" s="1">
        <v>4</v>
      </c>
      <c r="I3702" s="1" t="s">
        <v>18</v>
      </c>
      <c r="J3702" s="1" t="s">
        <v>51</v>
      </c>
      <c r="K3702" s="1" t="s">
        <v>20</v>
      </c>
      <c r="L3702" s="1" t="s">
        <v>21</v>
      </c>
      <c r="M3702" s="1" t="s">
        <v>53</v>
      </c>
    </row>
    <row r="3703" spans="1:15" x14ac:dyDescent="0.25">
      <c r="A3703" s="1" t="s">
        <v>4539</v>
      </c>
      <c r="B3703" s="2">
        <v>43951</v>
      </c>
      <c r="C3703" s="1" t="s">
        <v>33</v>
      </c>
      <c r="D3703" s="3">
        <v>20</v>
      </c>
      <c r="E3703" s="3">
        <v>4177.92</v>
      </c>
      <c r="F3703" s="4">
        <v>3481.6</v>
      </c>
      <c r="G3703" s="1">
        <v>2020</v>
      </c>
      <c r="H3703" s="1">
        <v>4</v>
      </c>
      <c r="I3703" s="1" t="s">
        <v>34</v>
      </c>
      <c r="J3703" s="1" t="s">
        <v>35</v>
      </c>
      <c r="K3703" s="1" t="s">
        <v>20</v>
      </c>
      <c r="L3703" s="1" t="s">
        <v>36</v>
      </c>
      <c r="M3703" s="1" t="s">
        <v>37</v>
      </c>
      <c r="O3703">
        <f>F3703*72.79120024</f>
        <v>253429.84275558399</v>
      </c>
    </row>
    <row r="3704" spans="1:15" x14ac:dyDescent="0.25">
      <c r="A3704" s="1" t="s">
        <v>618</v>
      </c>
      <c r="B3704" s="2">
        <v>43951</v>
      </c>
      <c r="C3704" s="1" t="s">
        <v>4540</v>
      </c>
      <c r="E3704" s="3">
        <v>42.01</v>
      </c>
      <c r="F3704" s="4">
        <v>42.01</v>
      </c>
      <c r="G3704" s="1">
        <v>2020</v>
      </c>
      <c r="H3704" s="1">
        <v>4</v>
      </c>
      <c r="I3704" s="1" t="s">
        <v>704</v>
      </c>
      <c r="J3704" s="1" t="s">
        <v>35</v>
      </c>
      <c r="K3704" s="1" t="s">
        <v>20</v>
      </c>
      <c r="L3704" s="1" t="s">
        <v>705</v>
      </c>
      <c r="M3704" s="1" t="s">
        <v>37</v>
      </c>
      <c r="O3704">
        <f>F3704*5.2</f>
        <v>218.452</v>
      </c>
    </row>
    <row r="3705" spans="1:15" x14ac:dyDescent="0.25">
      <c r="A3705" s="1" t="s">
        <v>4541</v>
      </c>
      <c r="B3705" s="2">
        <v>43951</v>
      </c>
      <c r="C3705" s="1" t="s">
        <v>85</v>
      </c>
      <c r="E3705" s="3">
        <v>305.31</v>
      </c>
      <c r="F3705" s="4">
        <v>305.31</v>
      </c>
      <c r="G3705" s="1">
        <v>2020</v>
      </c>
      <c r="H3705" s="1">
        <v>4</v>
      </c>
      <c r="I3705" s="1" t="s">
        <v>86</v>
      </c>
      <c r="J3705" s="1" t="s">
        <v>41</v>
      </c>
      <c r="K3705" s="1" t="s">
        <v>20</v>
      </c>
      <c r="L3705" s="1" t="s">
        <v>87</v>
      </c>
      <c r="M3705" s="1" t="s">
        <v>43</v>
      </c>
      <c r="O3705">
        <f t="shared" ref="O3705:O3727" si="56">F3705/1.26</f>
        <v>242.3095238095238</v>
      </c>
    </row>
    <row r="3706" spans="1:15" x14ac:dyDescent="0.25">
      <c r="A3706" s="1" t="s">
        <v>4542</v>
      </c>
      <c r="B3706" s="2">
        <v>43951</v>
      </c>
      <c r="C3706" s="1" t="s">
        <v>85</v>
      </c>
      <c r="E3706" s="3">
        <v>192.88</v>
      </c>
      <c r="F3706" s="4">
        <v>192.88</v>
      </c>
      <c r="G3706" s="1">
        <v>2020</v>
      </c>
      <c r="H3706" s="1">
        <v>4</v>
      </c>
      <c r="I3706" s="1" t="s">
        <v>86</v>
      </c>
      <c r="J3706" s="1" t="s">
        <v>41</v>
      </c>
      <c r="K3706" s="1" t="s">
        <v>20</v>
      </c>
      <c r="L3706" s="1" t="s">
        <v>87</v>
      </c>
      <c r="M3706" s="1" t="s">
        <v>43</v>
      </c>
      <c r="O3706">
        <f t="shared" si="56"/>
        <v>153.07936507936506</v>
      </c>
    </row>
    <row r="3707" spans="1:15" x14ac:dyDescent="0.25">
      <c r="A3707" s="1" t="s">
        <v>4541</v>
      </c>
      <c r="B3707" s="2">
        <v>43951</v>
      </c>
      <c r="C3707" s="1" t="s">
        <v>85</v>
      </c>
      <c r="E3707" s="3">
        <v>188.54</v>
      </c>
      <c r="F3707" s="4">
        <v>188.54</v>
      </c>
      <c r="G3707" s="1">
        <v>2020</v>
      </c>
      <c r="H3707" s="1">
        <v>4</v>
      </c>
      <c r="I3707" s="1" t="s">
        <v>86</v>
      </c>
      <c r="J3707" s="1" t="s">
        <v>41</v>
      </c>
      <c r="K3707" s="1" t="s">
        <v>20</v>
      </c>
      <c r="L3707" s="1" t="s">
        <v>87</v>
      </c>
      <c r="M3707" s="1" t="s">
        <v>43</v>
      </c>
      <c r="O3707">
        <f t="shared" si="56"/>
        <v>149.63492063492063</v>
      </c>
    </row>
    <row r="3708" spans="1:15" x14ac:dyDescent="0.25">
      <c r="A3708" s="1" t="s">
        <v>4542</v>
      </c>
      <c r="B3708" s="2">
        <v>43951</v>
      </c>
      <c r="C3708" s="1" t="s">
        <v>85</v>
      </c>
      <c r="E3708" s="3">
        <v>185.15</v>
      </c>
      <c r="F3708" s="4">
        <v>185.15</v>
      </c>
      <c r="G3708" s="1">
        <v>2020</v>
      </c>
      <c r="H3708" s="1">
        <v>4</v>
      </c>
      <c r="I3708" s="1" t="s">
        <v>86</v>
      </c>
      <c r="J3708" s="1" t="s">
        <v>41</v>
      </c>
      <c r="K3708" s="1" t="s">
        <v>20</v>
      </c>
      <c r="L3708" s="1" t="s">
        <v>87</v>
      </c>
      <c r="M3708" s="1" t="s">
        <v>43</v>
      </c>
      <c r="O3708">
        <f t="shared" si="56"/>
        <v>146.94444444444446</v>
      </c>
    </row>
    <row r="3709" spans="1:15" x14ac:dyDescent="0.25">
      <c r="A3709" s="1" t="s">
        <v>4543</v>
      </c>
      <c r="B3709" s="2">
        <v>43951</v>
      </c>
      <c r="C3709" s="1" t="s">
        <v>85</v>
      </c>
      <c r="E3709" s="3">
        <v>119.05</v>
      </c>
      <c r="F3709" s="4">
        <v>119.05</v>
      </c>
      <c r="G3709" s="1">
        <v>2020</v>
      </c>
      <c r="H3709" s="1">
        <v>4</v>
      </c>
      <c r="I3709" s="1" t="s">
        <v>40</v>
      </c>
      <c r="J3709" s="1" t="s">
        <v>41</v>
      </c>
      <c r="K3709" s="1" t="s">
        <v>20</v>
      </c>
      <c r="L3709" s="1" t="s">
        <v>42</v>
      </c>
      <c r="M3709" s="1" t="s">
        <v>43</v>
      </c>
      <c r="O3709">
        <f t="shared" si="56"/>
        <v>94.484126984126988</v>
      </c>
    </row>
    <row r="3710" spans="1:15" x14ac:dyDescent="0.25">
      <c r="A3710" s="1" t="s">
        <v>4541</v>
      </c>
      <c r="B3710" s="2">
        <v>43951</v>
      </c>
      <c r="C3710" s="1" t="s">
        <v>85</v>
      </c>
      <c r="D3710" s="3">
        <v>20</v>
      </c>
      <c r="E3710" s="3">
        <v>110.08</v>
      </c>
      <c r="F3710" s="4">
        <v>91.73</v>
      </c>
      <c r="G3710" s="1">
        <v>2020</v>
      </c>
      <c r="H3710" s="1">
        <v>4</v>
      </c>
      <c r="I3710" s="1" t="s">
        <v>34</v>
      </c>
      <c r="J3710" s="1" t="s">
        <v>41</v>
      </c>
      <c r="K3710" s="1" t="s">
        <v>20</v>
      </c>
      <c r="L3710" s="1" t="s">
        <v>36</v>
      </c>
      <c r="M3710" s="1" t="s">
        <v>43</v>
      </c>
      <c r="O3710">
        <f t="shared" si="56"/>
        <v>72.801587301587304</v>
      </c>
    </row>
    <row r="3711" spans="1:15" x14ac:dyDescent="0.25">
      <c r="A3711" s="1" t="s">
        <v>2792</v>
      </c>
      <c r="B3711" s="2">
        <v>43951</v>
      </c>
      <c r="C3711" s="1" t="s">
        <v>85</v>
      </c>
      <c r="E3711" s="3">
        <v>89</v>
      </c>
      <c r="F3711" s="4">
        <v>89</v>
      </c>
      <c r="G3711" s="1">
        <v>2020</v>
      </c>
      <c r="H3711" s="1">
        <v>4</v>
      </c>
      <c r="I3711" s="1" t="s">
        <v>40</v>
      </c>
      <c r="J3711" s="1" t="s">
        <v>41</v>
      </c>
      <c r="K3711" s="1" t="s">
        <v>20</v>
      </c>
      <c r="L3711" s="1" t="s">
        <v>42</v>
      </c>
      <c r="M3711" s="1" t="s">
        <v>43</v>
      </c>
      <c r="O3711">
        <f t="shared" si="56"/>
        <v>70.634920634920633</v>
      </c>
    </row>
    <row r="3712" spans="1:15" x14ac:dyDescent="0.25">
      <c r="A3712" s="1" t="s">
        <v>4542</v>
      </c>
      <c r="B3712" s="2">
        <v>43951</v>
      </c>
      <c r="C3712" s="1" t="s">
        <v>85</v>
      </c>
      <c r="E3712" s="3">
        <v>89</v>
      </c>
      <c r="F3712" s="4">
        <v>89</v>
      </c>
      <c r="G3712" s="1">
        <v>2020</v>
      </c>
      <c r="H3712" s="1">
        <v>4</v>
      </c>
      <c r="I3712" s="1" t="s">
        <v>86</v>
      </c>
      <c r="J3712" s="1" t="s">
        <v>41</v>
      </c>
      <c r="K3712" s="1" t="s">
        <v>20</v>
      </c>
      <c r="L3712" s="1" t="s">
        <v>87</v>
      </c>
      <c r="M3712" s="1" t="s">
        <v>43</v>
      </c>
      <c r="O3712">
        <f t="shared" si="56"/>
        <v>70.634920634920633</v>
      </c>
    </row>
    <row r="3713" spans="1:15" x14ac:dyDescent="0.25">
      <c r="A3713" s="1" t="s">
        <v>4542</v>
      </c>
      <c r="B3713" s="2">
        <v>43951</v>
      </c>
      <c r="C3713" s="1" t="s">
        <v>85</v>
      </c>
      <c r="E3713" s="3">
        <v>80</v>
      </c>
      <c r="F3713" s="4">
        <v>80</v>
      </c>
      <c r="G3713" s="1">
        <v>2020</v>
      </c>
      <c r="H3713" s="1">
        <v>4</v>
      </c>
      <c r="I3713" s="1" t="s">
        <v>86</v>
      </c>
      <c r="J3713" s="1" t="s">
        <v>41</v>
      </c>
      <c r="K3713" s="1" t="s">
        <v>20</v>
      </c>
      <c r="L3713" s="1" t="s">
        <v>87</v>
      </c>
      <c r="M3713" s="1" t="s">
        <v>43</v>
      </c>
      <c r="O3713">
        <f t="shared" si="56"/>
        <v>63.492063492063494</v>
      </c>
    </row>
    <row r="3714" spans="1:15" x14ac:dyDescent="0.25">
      <c r="A3714" s="1" t="s">
        <v>4541</v>
      </c>
      <c r="B3714" s="2">
        <v>43951</v>
      </c>
      <c r="C3714" s="1" t="s">
        <v>85</v>
      </c>
      <c r="E3714" s="3">
        <v>74</v>
      </c>
      <c r="F3714" s="4">
        <v>74</v>
      </c>
      <c r="G3714" s="1">
        <v>2020</v>
      </c>
      <c r="H3714" s="1">
        <v>4</v>
      </c>
      <c r="I3714" s="1" t="s">
        <v>86</v>
      </c>
      <c r="J3714" s="1" t="s">
        <v>41</v>
      </c>
      <c r="K3714" s="1" t="s">
        <v>20</v>
      </c>
      <c r="L3714" s="1" t="s">
        <v>87</v>
      </c>
      <c r="M3714" s="1" t="s">
        <v>43</v>
      </c>
      <c r="O3714">
        <f t="shared" si="56"/>
        <v>58.730158730158728</v>
      </c>
    </row>
    <row r="3715" spans="1:15" x14ac:dyDescent="0.25">
      <c r="A3715" s="1" t="s">
        <v>4544</v>
      </c>
      <c r="B3715" s="2">
        <v>43951</v>
      </c>
      <c r="C3715" s="1" t="s">
        <v>85</v>
      </c>
      <c r="D3715" s="3">
        <v>20</v>
      </c>
      <c r="E3715" s="3">
        <v>84.72</v>
      </c>
      <c r="F3715" s="4">
        <v>70.599999999999994</v>
      </c>
      <c r="G3715" s="1">
        <v>2020</v>
      </c>
      <c r="H3715" s="1">
        <v>4</v>
      </c>
      <c r="I3715" s="1" t="s">
        <v>70</v>
      </c>
      <c r="J3715" s="1" t="s">
        <v>41</v>
      </c>
      <c r="K3715" s="1" t="s">
        <v>20</v>
      </c>
      <c r="L3715" s="1" t="s">
        <v>71</v>
      </c>
      <c r="M3715" s="1" t="s">
        <v>43</v>
      </c>
      <c r="O3715">
        <f t="shared" si="56"/>
        <v>56.031746031746025</v>
      </c>
    </row>
    <row r="3716" spans="1:15" x14ac:dyDescent="0.25">
      <c r="A3716" s="1" t="s">
        <v>4542</v>
      </c>
      <c r="B3716" s="2">
        <v>43951</v>
      </c>
      <c r="C3716" s="1" t="s">
        <v>85</v>
      </c>
      <c r="E3716" s="3">
        <v>70</v>
      </c>
      <c r="F3716" s="4">
        <v>70</v>
      </c>
      <c r="G3716" s="1">
        <v>2020</v>
      </c>
      <c r="H3716" s="1">
        <v>4</v>
      </c>
      <c r="I3716" s="1" t="s">
        <v>86</v>
      </c>
      <c r="J3716" s="1" t="s">
        <v>41</v>
      </c>
      <c r="K3716" s="1" t="s">
        <v>20</v>
      </c>
      <c r="L3716" s="1" t="s">
        <v>87</v>
      </c>
      <c r="M3716" s="1" t="s">
        <v>43</v>
      </c>
      <c r="O3716">
        <f t="shared" si="56"/>
        <v>55.555555555555557</v>
      </c>
    </row>
    <row r="3717" spans="1:15" x14ac:dyDescent="0.25">
      <c r="A3717" s="1" t="s">
        <v>4541</v>
      </c>
      <c r="B3717" s="2">
        <v>43951</v>
      </c>
      <c r="C3717" s="1" t="s">
        <v>85</v>
      </c>
      <c r="E3717" s="3">
        <v>69.36</v>
      </c>
      <c r="F3717" s="4">
        <v>69.36</v>
      </c>
      <c r="G3717" s="1">
        <v>2020</v>
      </c>
      <c r="H3717" s="1">
        <v>4</v>
      </c>
      <c r="I3717" s="1" t="s">
        <v>86</v>
      </c>
      <c r="J3717" s="1" t="s">
        <v>41</v>
      </c>
      <c r="K3717" s="1" t="s">
        <v>20</v>
      </c>
      <c r="L3717" s="1" t="s">
        <v>87</v>
      </c>
      <c r="M3717" s="1" t="s">
        <v>43</v>
      </c>
      <c r="O3717">
        <f t="shared" si="56"/>
        <v>55.047619047619044</v>
      </c>
    </row>
    <row r="3718" spans="1:15" x14ac:dyDescent="0.25">
      <c r="A3718" s="1" t="s">
        <v>4541</v>
      </c>
      <c r="B3718" s="2">
        <v>43951</v>
      </c>
      <c r="C3718" s="1" t="s">
        <v>85</v>
      </c>
      <c r="D3718" s="3">
        <v>20</v>
      </c>
      <c r="E3718" s="3">
        <v>76.8</v>
      </c>
      <c r="F3718" s="4">
        <v>64</v>
      </c>
      <c r="G3718" s="1">
        <v>2020</v>
      </c>
      <c r="H3718" s="1">
        <v>4</v>
      </c>
      <c r="I3718" s="1" t="s">
        <v>34</v>
      </c>
      <c r="J3718" s="1" t="s">
        <v>41</v>
      </c>
      <c r="K3718" s="1" t="s">
        <v>20</v>
      </c>
      <c r="L3718" s="1" t="s">
        <v>36</v>
      </c>
      <c r="M3718" s="1" t="s">
        <v>43</v>
      </c>
      <c r="O3718">
        <f t="shared" si="56"/>
        <v>50.793650793650791</v>
      </c>
    </row>
    <row r="3719" spans="1:15" x14ac:dyDescent="0.25">
      <c r="A3719" s="1" t="s">
        <v>4542</v>
      </c>
      <c r="B3719" s="2">
        <v>43951</v>
      </c>
      <c r="C3719" s="1" t="s">
        <v>85</v>
      </c>
      <c r="E3719" s="3">
        <v>52</v>
      </c>
      <c r="F3719" s="4">
        <v>52</v>
      </c>
      <c r="G3719" s="1">
        <v>2020</v>
      </c>
      <c r="H3719" s="1">
        <v>4</v>
      </c>
      <c r="I3719" s="1" t="s">
        <v>86</v>
      </c>
      <c r="J3719" s="1" t="s">
        <v>41</v>
      </c>
      <c r="K3719" s="1" t="s">
        <v>20</v>
      </c>
      <c r="L3719" s="1" t="s">
        <v>87</v>
      </c>
      <c r="M3719" s="1" t="s">
        <v>43</v>
      </c>
      <c r="O3719">
        <f t="shared" si="56"/>
        <v>41.269841269841272</v>
      </c>
    </row>
    <row r="3720" spans="1:15" x14ac:dyDescent="0.25">
      <c r="A3720" s="1" t="s">
        <v>4542</v>
      </c>
      <c r="B3720" s="2">
        <v>43951</v>
      </c>
      <c r="C3720" s="1" t="s">
        <v>85</v>
      </c>
      <c r="D3720" s="3">
        <v>20</v>
      </c>
      <c r="E3720" s="3">
        <v>61.96</v>
      </c>
      <c r="F3720" s="4">
        <v>51.63</v>
      </c>
      <c r="G3720" s="1">
        <v>2020</v>
      </c>
      <c r="H3720" s="1">
        <v>4</v>
      </c>
      <c r="I3720" s="1" t="s">
        <v>56</v>
      </c>
      <c r="J3720" s="1" t="s">
        <v>41</v>
      </c>
      <c r="K3720" s="1" t="s">
        <v>20</v>
      </c>
      <c r="L3720" s="1" t="s">
        <v>57</v>
      </c>
      <c r="M3720" s="1" t="s">
        <v>43</v>
      </c>
      <c r="O3720">
        <f t="shared" si="56"/>
        <v>40.976190476190474</v>
      </c>
    </row>
    <row r="3721" spans="1:15" x14ac:dyDescent="0.25">
      <c r="A3721" s="1" t="s">
        <v>4542</v>
      </c>
      <c r="B3721" s="2">
        <v>43951</v>
      </c>
      <c r="C3721" s="1" t="s">
        <v>85</v>
      </c>
      <c r="E3721" s="3">
        <v>51.56</v>
      </c>
      <c r="F3721" s="4">
        <v>51.56</v>
      </c>
      <c r="G3721" s="1">
        <v>2020</v>
      </c>
      <c r="H3721" s="1">
        <v>4</v>
      </c>
      <c r="I3721" s="1" t="s">
        <v>86</v>
      </c>
      <c r="J3721" s="1" t="s">
        <v>41</v>
      </c>
      <c r="K3721" s="1" t="s">
        <v>20</v>
      </c>
      <c r="L3721" s="1" t="s">
        <v>87</v>
      </c>
      <c r="M3721" s="1" t="s">
        <v>43</v>
      </c>
      <c r="O3721">
        <f t="shared" si="56"/>
        <v>40.920634920634924</v>
      </c>
    </row>
    <row r="3722" spans="1:15" x14ac:dyDescent="0.25">
      <c r="A3722" s="1" t="s">
        <v>4542</v>
      </c>
      <c r="B3722" s="2">
        <v>43951</v>
      </c>
      <c r="C3722" s="1" t="s">
        <v>85</v>
      </c>
      <c r="D3722" s="3">
        <v>20</v>
      </c>
      <c r="E3722" s="3">
        <v>60.65</v>
      </c>
      <c r="F3722" s="4">
        <v>50.54</v>
      </c>
      <c r="G3722" s="1">
        <v>2020</v>
      </c>
      <c r="H3722" s="1">
        <v>4</v>
      </c>
      <c r="I3722" s="1" t="s">
        <v>34</v>
      </c>
      <c r="J3722" s="1" t="s">
        <v>41</v>
      </c>
      <c r="K3722" s="1" t="s">
        <v>20</v>
      </c>
      <c r="L3722" s="1" t="s">
        <v>36</v>
      </c>
      <c r="M3722" s="1" t="s">
        <v>43</v>
      </c>
      <c r="O3722">
        <f t="shared" si="56"/>
        <v>40.111111111111107</v>
      </c>
    </row>
    <row r="3723" spans="1:15" x14ac:dyDescent="0.25">
      <c r="A3723" s="1" t="s">
        <v>4542</v>
      </c>
      <c r="B3723" s="2">
        <v>43951</v>
      </c>
      <c r="C3723" s="1" t="s">
        <v>85</v>
      </c>
      <c r="D3723" s="3">
        <v>20</v>
      </c>
      <c r="E3723" s="3">
        <v>57.3</v>
      </c>
      <c r="F3723" s="4">
        <v>47.75</v>
      </c>
      <c r="G3723" s="1">
        <v>2020</v>
      </c>
      <c r="H3723" s="1">
        <v>4</v>
      </c>
      <c r="I3723" s="1" t="s">
        <v>34</v>
      </c>
      <c r="J3723" s="1" t="s">
        <v>41</v>
      </c>
      <c r="K3723" s="1" t="s">
        <v>20</v>
      </c>
      <c r="L3723" s="1" t="s">
        <v>36</v>
      </c>
      <c r="M3723" s="1" t="s">
        <v>43</v>
      </c>
      <c r="O3723">
        <f t="shared" si="56"/>
        <v>37.896825396825399</v>
      </c>
    </row>
    <row r="3724" spans="1:15" x14ac:dyDescent="0.25">
      <c r="A3724" s="1" t="s">
        <v>4541</v>
      </c>
      <c r="B3724" s="2">
        <v>43951</v>
      </c>
      <c r="C3724" s="1" t="s">
        <v>85</v>
      </c>
      <c r="D3724" s="3">
        <v>20</v>
      </c>
      <c r="E3724" s="3">
        <v>42.93</v>
      </c>
      <c r="F3724" s="4">
        <v>35.770000000000003</v>
      </c>
      <c r="G3724" s="1">
        <v>2020</v>
      </c>
      <c r="H3724" s="1">
        <v>4</v>
      </c>
      <c r="I3724" s="1" t="s">
        <v>56</v>
      </c>
      <c r="J3724" s="1" t="s">
        <v>41</v>
      </c>
      <c r="K3724" s="1" t="s">
        <v>20</v>
      </c>
      <c r="L3724" s="1" t="s">
        <v>57</v>
      </c>
      <c r="M3724" s="1" t="s">
        <v>43</v>
      </c>
      <c r="O3724">
        <f t="shared" si="56"/>
        <v>28.388888888888893</v>
      </c>
    </row>
    <row r="3725" spans="1:15" x14ac:dyDescent="0.25">
      <c r="A3725" s="1" t="s">
        <v>4542</v>
      </c>
      <c r="B3725" s="2">
        <v>43951</v>
      </c>
      <c r="C3725" s="1" t="s">
        <v>85</v>
      </c>
      <c r="E3725" s="3">
        <v>23</v>
      </c>
      <c r="F3725" s="4">
        <v>23</v>
      </c>
      <c r="G3725" s="1">
        <v>2020</v>
      </c>
      <c r="H3725" s="1">
        <v>4</v>
      </c>
      <c r="I3725" s="1" t="s">
        <v>86</v>
      </c>
      <c r="J3725" s="1" t="s">
        <v>41</v>
      </c>
      <c r="K3725" s="1" t="s">
        <v>20</v>
      </c>
      <c r="L3725" s="1" t="s">
        <v>87</v>
      </c>
      <c r="M3725" s="1" t="s">
        <v>43</v>
      </c>
      <c r="O3725">
        <f t="shared" si="56"/>
        <v>18.253968253968253</v>
      </c>
    </row>
    <row r="3726" spans="1:15" x14ac:dyDescent="0.25">
      <c r="A3726" s="1" t="s">
        <v>4541</v>
      </c>
      <c r="B3726" s="2">
        <v>43951</v>
      </c>
      <c r="C3726" s="1" t="s">
        <v>1449</v>
      </c>
      <c r="E3726" s="3">
        <v>102.27</v>
      </c>
      <c r="F3726" s="4">
        <v>102.27</v>
      </c>
      <c r="G3726" s="1">
        <v>2020</v>
      </c>
      <c r="H3726" s="1">
        <v>4</v>
      </c>
      <c r="I3726" s="1" t="s">
        <v>86</v>
      </c>
      <c r="J3726" s="1" t="s">
        <v>41</v>
      </c>
      <c r="K3726" s="1" t="s">
        <v>20</v>
      </c>
      <c r="L3726" s="1" t="s">
        <v>87</v>
      </c>
      <c r="M3726" s="1" t="s">
        <v>43</v>
      </c>
      <c r="O3726">
        <f t="shared" si="56"/>
        <v>81.166666666666657</v>
      </c>
    </row>
    <row r="3727" spans="1:15" x14ac:dyDescent="0.25">
      <c r="A3727" s="1" t="s">
        <v>4541</v>
      </c>
      <c r="B3727" s="2">
        <v>43951</v>
      </c>
      <c r="C3727" s="1" t="s">
        <v>39</v>
      </c>
      <c r="E3727" s="3">
        <v>55.99</v>
      </c>
      <c r="F3727" s="4">
        <v>55.99</v>
      </c>
      <c r="G3727" s="1">
        <v>2020</v>
      </c>
      <c r="H3727" s="1">
        <v>4</v>
      </c>
      <c r="I3727" s="1" t="s">
        <v>312</v>
      </c>
      <c r="J3727" s="1" t="s">
        <v>41</v>
      </c>
      <c r="K3727" s="1" t="s">
        <v>20</v>
      </c>
      <c r="L3727" s="1" t="s">
        <v>313</v>
      </c>
      <c r="M3727" s="1" t="s">
        <v>43</v>
      </c>
      <c r="O3727">
        <f t="shared" si="56"/>
        <v>44.436507936507937</v>
      </c>
    </row>
    <row r="3728" spans="1:15" x14ac:dyDescent="0.25">
      <c r="A3728" s="1" t="s">
        <v>2779</v>
      </c>
      <c r="B3728" s="2">
        <v>43951</v>
      </c>
      <c r="C3728" s="1" t="s">
        <v>4545</v>
      </c>
      <c r="E3728" s="3">
        <v>29.96</v>
      </c>
      <c r="F3728" s="4">
        <v>29.96</v>
      </c>
      <c r="G3728" s="1">
        <v>2020</v>
      </c>
      <c r="H3728" s="1">
        <v>4</v>
      </c>
      <c r="I3728" s="1" t="s">
        <v>40</v>
      </c>
      <c r="J3728" s="1" t="s">
        <v>35</v>
      </c>
      <c r="K3728" s="1" t="s">
        <v>20</v>
      </c>
      <c r="L3728" s="1" t="s">
        <v>42</v>
      </c>
      <c r="M3728" s="1" t="s">
        <v>37</v>
      </c>
      <c r="O3728">
        <f>F3728*1850</f>
        <v>55426</v>
      </c>
    </row>
    <row r="3729" spans="1:15" x14ac:dyDescent="0.25">
      <c r="A3729" s="1" t="s">
        <v>4546</v>
      </c>
      <c r="B3729" s="2">
        <v>43951</v>
      </c>
      <c r="C3729" s="1" t="s">
        <v>4547</v>
      </c>
      <c r="E3729" s="3">
        <v>252</v>
      </c>
      <c r="F3729" s="4">
        <v>252</v>
      </c>
      <c r="G3729" s="1">
        <v>2020</v>
      </c>
      <c r="H3729" s="1">
        <v>4</v>
      </c>
      <c r="I3729" s="1" t="s">
        <v>312</v>
      </c>
      <c r="J3729" s="1" t="s">
        <v>35</v>
      </c>
      <c r="K3729" s="1" t="s">
        <v>20</v>
      </c>
      <c r="L3729" s="1" t="s">
        <v>313</v>
      </c>
      <c r="M3729" s="1" t="s">
        <v>37</v>
      </c>
    </row>
    <row r="3730" spans="1:15" x14ac:dyDescent="0.25">
      <c r="A3730" s="1" t="s">
        <v>2776</v>
      </c>
      <c r="B3730" s="2">
        <v>43951</v>
      </c>
      <c r="C3730" s="1" t="s">
        <v>4548</v>
      </c>
      <c r="D3730" s="3">
        <v>20</v>
      </c>
      <c r="E3730" s="3">
        <v>717.94</v>
      </c>
      <c r="F3730" s="4">
        <v>598.28</v>
      </c>
      <c r="G3730" s="1">
        <v>2020</v>
      </c>
      <c r="H3730" s="1">
        <v>4</v>
      </c>
      <c r="I3730" s="1" t="s">
        <v>34</v>
      </c>
      <c r="J3730" s="1" t="s">
        <v>237</v>
      </c>
      <c r="K3730" s="1" t="s">
        <v>20</v>
      </c>
      <c r="L3730" s="1" t="s">
        <v>36</v>
      </c>
      <c r="M3730" s="1" t="s">
        <v>4213</v>
      </c>
      <c r="O3730">
        <f>F3730*25</f>
        <v>14957</v>
      </c>
    </row>
    <row r="3731" spans="1:15" x14ac:dyDescent="0.25">
      <c r="A3731" s="1" t="s">
        <v>609</v>
      </c>
      <c r="B3731" s="2">
        <v>43951</v>
      </c>
      <c r="C3731" s="1" t="s">
        <v>477</v>
      </c>
      <c r="E3731" s="3">
        <v>1455.38</v>
      </c>
      <c r="F3731" s="4">
        <v>1455.38</v>
      </c>
      <c r="G3731" s="1">
        <v>2020</v>
      </c>
      <c r="H3731" s="1">
        <v>4</v>
      </c>
      <c r="I3731" s="1" t="s">
        <v>40</v>
      </c>
      <c r="J3731" s="1" t="s">
        <v>478</v>
      </c>
      <c r="K3731" s="1" t="s">
        <v>20</v>
      </c>
      <c r="L3731" s="1" t="s">
        <v>42</v>
      </c>
      <c r="M3731" s="1" t="s">
        <v>479</v>
      </c>
      <c r="O3731">
        <f>F3731*778</f>
        <v>1132285.6400000001</v>
      </c>
    </row>
    <row r="3732" spans="1:15" x14ac:dyDescent="0.25">
      <c r="A3732" s="1" t="s">
        <v>4549</v>
      </c>
      <c r="B3732" s="2">
        <v>43951</v>
      </c>
      <c r="C3732" s="1" t="s">
        <v>477</v>
      </c>
      <c r="E3732" s="3">
        <v>1297.8800000000001</v>
      </c>
      <c r="F3732" s="4">
        <v>1297.8800000000001</v>
      </c>
      <c r="G3732" s="1">
        <v>2020</v>
      </c>
      <c r="H3732" s="1">
        <v>4</v>
      </c>
      <c r="I3732" s="1" t="s">
        <v>40</v>
      </c>
      <c r="J3732" s="1" t="s">
        <v>41</v>
      </c>
      <c r="K3732" s="1" t="s">
        <v>20</v>
      </c>
      <c r="L3732" s="1" t="s">
        <v>42</v>
      </c>
      <c r="M3732" s="1" t="s">
        <v>43</v>
      </c>
      <c r="O3732">
        <f>F3732*778</f>
        <v>1009750.6400000001</v>
      </c>
    </row>
    <row r="3733" spans="1:15" x14ac:dyDescent="0.25">
      <c r="A3733" s="1" t="s">
        <v>4550</v>
      </c>
      <c r="B3733" s="2">
        <v>43951</v>
      </c>
      <c r="C3733" s="1" t="s">
        <v>4551</v>
      </c>
      <c r="D3733" s="3">
        <v>20</v>
      </c>
      <c r="E3733" s="3">
        <v>408</v>
      </c>
      <c r="F3733" s="4">
        <v>340</v>
      </c>
      <c r="G3733" s="1">
        <v>2020</v>
      </c>
      <c r="H3733" s="1">
        <v>4</v>
      </c>
      <c r="I3733" s="1" t="s">
        <v>70</v>
      </c>
      <c r="J3733" s="1" t="s">
        <v>35</v>
      </c>
      <c r="K3733" s="1" t="s">
        <v>20</v>
      </c>
      <c r="L3733" s="1" t="s">
        <v>71</v>
      </c>
      <c r="M3733" s="1" t="s">
        <v>37</v>
      </c>
      <c r="O3733">
        <f>F3733*4.812172165</f>
        <v>1636.1385361</v>
      </c>
    </row>
    <row r="3734" spans="1:15" x14ac:dyDescent="0.25">
      <c r="A3734" s="1" t="s">
        <v>4552</v>
      </c>
      <c r="B3734" s="2">
        <v>43951</v>
      </c>
      <c r="C3734" s="1" t="s">
        <v>4553</v>
      </c>
      <c r="E3734" s="3">
        <v>82.55</v>
      </c>
      <c r="F3734" s="4">
        <v>82.55</v>
      </c>
      <c r="G3734" s="1">
        <v>2020</v>
      </c>
      <c r="H3734" s="1">
        <v>4</v>
      </c>
      <c r="I3734" s="1" t="s">
        <v>91</v>
      </c>
      <c r="J3734" s="1" t="s">
        <v>35</v>
      </c>
      <c r="K3734" s="1" t="s">
        <v>20</v>
      </c>
      <c r="L3734" s="1" t="s">
        <v>93</v>
      </c>
      <c r="M3734" s="1" t="s">
        <v>37</v>
      </c>
    </row>
    <row r="3735" spans="1:15" x14ac:dyDescent="0.25">
      <c r="A3735" s="1" t="s">
        <v>2802</v>
      </c>
      <c r="B3735" s="2">
        <v>43951</v>
      </c>
      <c r="C3735" s="1" t="s">
        <v>4554</v>
      </c>
      <c r="E3735" s="3">
        <v>147.22</v>
      </c>
      <c r="F3735" s="4">
        <v>147.22</v>
      </c>
      <c r="G3735" s="1">
        <v>2020</v>
      </c>
      <c r="H3735" s="1">
        <v>4</v>
      </c>
      <c r="I3735" s="1" t="s">
        <v>168</v>
      </c>
      <c r="J3735" s="1" t="s">
        <v>35</v>
      </c>
      <c r="K3735" s="1" t="s">
        <v>20</v>
      </c>
      <c r="L3735" s="1" t="s">
        <v>169</v>
      </c>
      <c r="M3735" s="1" t="s">
        <v>37</v>
      </c>
      <c r="O3735">
        <f>F3735*47.42</f>
        <v>6981.1724000000004</v>
      </c>
    </row>
    <row r="3736" spans="1:15" x14ac:dyDescent="0.25">
      <c r="A3736" s="1" t="s">
        <v>611</v>
      </c>
      <c r="B3736" s="2">
        <v>43951</v>
      </c>
      <c r="C3736" s="1" t="s">
        <v>3236</v>
      </c>
      <c r="D3736" s="3">
        <v>20</v>
      </c>
      <c r="E3736" s="3">
        <v>112.9</v>
      </c>
      <c r="F3736" s="4">
        <v>94.08</v>
      </c>
      <c r="G3736" s="1">
        <v>2020</v>
      </c>
      <c r="H3736" s="1">
        <v>4</v>
      </c>
      <c r="I3736" s="1" t="s">
        <v>34</v>
      </c>
      <c r="J3736" s="1" t="s">
        <v>237</v>
      </c>
      <c r="K3736" s="1" t="s">
        <v>20</v>
      </c>
      <c r="L3736" s="1" t="s">
        <v>36</v>
      </c>
      <c r="M3736" s="1" t="s">
        <v>4213</v>
      </c>
    </row>
    <row r="3737" spans="1:15" x14ac:dyDescent="0.25">
      <c r="A3737" s="1" t="s">
        <v>619</v>
      </c>
      <c r="B3737" s="2">
        <v>43951</v>
      </c>
      <c r="C3737" s="1" t="s">
        <v>4555</v>
      </c>
      <c r="D3737" s="3">
        <v>20</v>
      </c>
      <c r="E3737" s="3">
        <v>1067.58</v>
      </c>
      <c r="F3737" s="4">
        <v>889.65</v>
      </c>
      <c r="G3737" s="1">
        <v>2020</v>
      </c>
      <c r="H3737" s="1">
        <v>4</v>
      </c>
      <c r="I3737" s="1" t="s">
        <v>34</v>
      </c>
      <c r="J3737" s="1" t="s">
        <v>237</v>
      </c>
      <c r="K3737" s="1" t="s">
        <v>20</v>
      </c>
      <c r="L3737" s="1" t="s">
        <v>36</v>
      </c>
      <c r="M3737" s="1" t="s">
        <v>4213</v>
      </c>
      <c r="O3737">
        <v>15000</v>
      </c>
    </row>
    <row r="3738" spans="1:15" x14ac:dyDescent="0.25">
      <c r="A3738" s="1" t="s">
        <v>4556</v>
      </c>
      <c r="B3738" s="2">
        <v>43951</v>
      </c>
      <c r="C3738" s="1" t="s">
        <v>4557</v>
      </c>
      <c r="E3738" s="3">
        <v>200.98</v>
      </c>
      <c r="F3738" s="4">
        <v>200.98</v>
      </c>
      <c r="G3738" s="1">
        <v>2020</v>
      </c>
      <c r="H3738" s="1">
        <v>4</v>
      </c>
      <c r="I3738" s="1" t="s">
        <v>40</v>
      </c>
      <c r="J3738" s="1" t="s">
        <v>35</v>
      </c>
      <c r="K3738" s="1" t="s">
        <v>20</v>
      </c>
      <c r="L3738" s="1" t="s">
        <v>42</v>
      </c>
      <c r="M3738" s="1" t="s">
        <v>37</v>
      </c>
    </row>
    <row r="3739" spans="1:15" x14ac:dyDescent="0.25">
      <c r="A3739" s="1" t="s">
        <v>4558</v>
      </c>
      <c r="B3739" s="2">
        <v>43951</v>
      </c>
      <c r="C3739" s="1" t="s">
        <v>59</v>
      </c>
      <c r="E3739" s="3">
        <v>80.099999999999994</v>
      </c>
      <c r="F3739" s="4">
        <v>80.099999999999994</v>
      </c>
      <c r="G3739" s="1">
        <v>2020</v>
      </c>
      <c r="H3739" s="1">
        <v>4</v>
      </c>
      <c r="I3739" s="1" t="s">
        <v>40</v>
      </c>
      <c r="J3739" s="1" t="s">
        <v>41</v>
      </c>
      <c r="K3739" s="1" t="s">
        <v>20</v>
      </c>
      <c r="L3739" s="1" t="s">
        <v>42</v>
      </c>
      <c r="M3739" s="1" t="s">
        <v>43</v>
      </c>
    </row>
    <row r="3740" spans="1:15" x14ac:dyDescent="0.25">
      <c r="A3740" s="1" t="s">
        <v>4559</v>
      </c>
      <c r="B3740" s="2">
        <v>43951</v>
      </c>
      <c r="C3740" s="1" t="s">
        <v>4560</v>
      </c>
      <c r="D3740" s="3">
        <v>20</v>
      </c>
      <c r="E3740" s="3">
        <v>19.07</v>
      </c>
      <c r="F3740" s="4">
        <v>15.89</v>
      </c>
      <c r="G3740" s="1">
        <v>2020</v>
      </c>
      <c r="H3740" s="1">
        <v>4</v>
      </c>
      <c r="I3740" s="1" t="s">
        <v>34</v>
      </c>
      <c r="J3740" s="1" t="s">
        <v>35</v>
      </c>
      <c r="K3740" s="1" t="s">
        <v>20</v>
      </c>
      <c r="L3740" s="1" t="s">
        <v>36</v>
      </c>
      <c r="M3740" s="1" t="s">
        <v>37</v>
      </c>
      <c r="O3740">
        <f>F3740*12.5</f>
        <v>198.625</v>
      </c>
    </row>
    <row r="3741" spans="1:15" x14ac:dyDescent="0.25">
      <c r="A3741" s="1" t="s">
        <v>4561</v>
      </c>
      <c r="B3741" s="2">
        <v>43951</v>
      </c>
      <c r="C3741" s="1" t="s">
        <v>4562</v>
      </c>
      <c r="E3741" s="3">
        <v>2284.33</v>
      </c>
      <c r="F3741" s="4">
        <v>2284.33</v>
      </c>
      <c r="G3741" s="1">
        <v>2020</v>
      </c>
      <c r="H3741" s="1">
        <v>4</v>
      </c>
      <c r="I3741" s="1" t="s">
        <v>1734</v>
      </c>
      <c r="J3741" s="1" t="s">
        <v>35</v>
      </c>
      <c r="K3741" s="1" t="s">
        <v>20</v>
      </c>
      <c r="L3741" s="1" t="s">
        <v>1735</v>
      </c>
      <c r="M3741" s="1" t="s">
        <v>37</v>
      </c>
      <c r="O3741">
        <f>F3741*5.3</f>
        <v>12106.948999999999</v>
      </c>
    </row>
    <row r="3742" spans="1:15" x14ac:dyDescent="0.25">
      <c r="A3742" s="1" t="s">
        <v>4563</v>
      </c>
      <c r="B3742" s="2">
        <v>43956</v>
      </c>
      <c r="C3742" s="1" t="s">
        <v>4564</v>
      </c>
      <c r="E3742" s="3">
        <v>483.9</v>
      </c>
      <c r="F3742" s="4">
        <v>483.9</v>
      </c>
      <c r="G3742" s="1">
        <v>2020</v>
      </c>
      <c r="H3742" s="1">
        <v>5</v>
      </c>
      <c r="I3742" s="1" t="s">
        <v>18</v>
      </c>
      <c r="J3742" s="1" t="s">
        <v>119</v>
      </c>
      <c r="K3742" s="1" t="s">
        <v>20</v>
      </c>
      <c r="L3742" s="1" t="s">
        <v>21</v>
      </c>
      <c r="M3742" s="1" t="s">
        <v>120</v>
      </c>
    </row>
    <row r="3743" spans="1:15" x14ac:dyDescent="0.25">
      <c r="A3743" s="1" t="s">
        <v>4563</v>
      </c>
      <c r="B3743" s="2">
        <v>43956</v>
      </c>
      <c r="C3743" s="1" t="s">
        <v>4564</v>
      </c>
      <c r="D3743" s="3">
        <v>20</v>
      </c>
      <c r="E3743" s="3">
        <v>942.11</v>
      </c>
      <c r="F3743" s="4">
        <v>785.09</v>
      </c>
      <c r="G3743" s="1">
        <v>2020</v>
      </c>
      <c r="H3743" s="1">
        <v>5</v>
      </c>
      <c r="I3743" s="1" t="s">
        <v>18</v>
      </c>
      <c r="J3743" s="1" t="s">
        <v>119</v>
      </c>
      <c r="K3743" s="1" t="s">
        <v>20</v>
      </c>
      <c r="L3743" s="1" t="s">
        <v>21</v>
      </c>
      <c r="M3743" s="1" t="s">
        <v>120</v>
      </c>
    </row>
    <row r="3744" spans="1:15" x14ac:dyDescent="0.25">
      <c r="A3744" s="1" t="s">
        <v>628</v>
      </c>
      <c r="B3744" s="2">
        <v>43956</v>
      </c>
      <c r="C3744" s="1" t="s">
        <v>4564</v>
      </c>
      <c r="E3744" s="3">
        <v>1417.3</v>
      </c>
      <c r="F3744" s="4">
        <v>1417.3</v>
      </c>
      <c r="G3744" s="1">
        <v>2020</v>
      </c>
      <c r="H3744" s="1">
        <v>5</v>
      </c>
      <c r="I3744" s="1" t="s">
        <v>18</v>
      </c>
      <c r="J3744" s="1" t="s">
        <v>119</v>
      </c>
      <c r="K3744" s="1" t="s">
        <v>20</v>
      </c>
      <c r="L3744" s="1" t="s">
        <v>21</v>
      </c>
      <c r="M3744" s="1" t="s">
        <v>120</v>
      </c>
    </row>
    <row r="3745" spans="1:15" x14ac:dyDescent="0.25">
      <c r="A3745" s="1" t="s">
        <v>4565</v>
      </c>
      <c r="B3745" s="2">
        <v>43956</v>
      </c>
      <c r="C3745" s="1" t="s">
        <v>7949</v>
      </c>
      <c r="E3745" s="3">
        <v>71.7</v>
      </c>
      <c r="F3745" s="4">
        <v>71.7</v>
      </c>
      <c r="G3745" s="1">
        <v>2020</v>
      </c>
      <c r="H3745" s="1">
        <v>5</v>
      </c>
      <c r="I3745" s="1" t="s">
        <v>50</v>
      </c>
      <c r="J3745" s="1" t="s">
        <v>51</v>
      </c>
      <c r="K3745" s="1" t="s">
        <v>20</v>
      </c>
      <c r="L3745" s="1" t="s">
        <v>52</v>
      </c>
      <c r="M3745" s="1" t="s">
        <v>53</v>
      </c>
    </row>
    <row r="3746" spans="1:15" x14ac:dyDescent="0.25">
      <c r="A3746" s="1" t="s">
        <v>4566</v>
      </c>
      <c r="B3746" s="2">
        <v>43964</v>
      </c>
      <c r="C3746" s="1" t="s">
        <v>7939</v>
      </c>
      <c r="E3746" s="3">
        <v>351.62</v>
      </c>
      <c r="F3746" s="4">
        <v>351.62</v>
      </c>
      <c r="G3746" s="1">
        <v>2020</v>
      </c>
      <c r="H3746" s="1">
        <v>5</v>
      </c>
      <c r="I3746" s="1" t="s">
        <v>18</v>
      </c>
      <c r="J3746" s="1" t="s">
        <v>19</v>
      </c>
      <c r="K3746" s="1" t="s">
        <v>20</v>
      </c>
      <c r="L3746" s="1" t="s">
        <v>21</v>
      </c>
      <c r="M3746" s="1" t="s">
        <v>22</v>
      </c>
    </row>
    <row r="3747" spans="1:15" x14ac:dyDescent="0.25">
      <c r="A3747" s="1" t="s">
        <v>4567</v>
      </c>
      <c r="B3747" s="2">
        <v>43964</v>
      </c>
      <c r="C3747" s="1" t="s">
        <v>4568</v>
      </c>
      <c r="E3747" s="3">
        <v>55.11</v>
      </c>
      <c r="F3747" s="4">
        <v>55.11</v>
      </c>
      <c r="G3747" s="1">
        <v>2020</v>
      </c>
      <c r="H3747" s="1">
        <v>5</v>
      </c>
      <c r="I3747" s="1" t="s">
        <v>91</v>
      </c>
      <c r="J3747" s="1" t="s">
        <v>98</v>
      </c>
      <c r="K3747" s="1" t="s">
        <v>20</v>
      </c>
      <c r="L3747" s="1" t="s">
        <v>93</v>
      </c>
      <c r="M3747" s="1" t="s">
        <v>100</v>
      </c>
    </row>
    <row r="3748" spans="1:15" x14ac:dyDescent="0.25">
      <c r="A3748" s="1" t="s">
        <v>645</v>
      </c>
      <c r="B3748" s="2">
        <v>43964</v>
      </c>
      <c r="C3748" s="1" t="s">
        <v>4569</v>
      </c>
      <c r="E3748" s="3">
        <v>59.04</v>
      </c>
      <c r="F3748" s="4">
        <v>59.04</v>
      </c>
      <c r="G3748" s="1">
        <v>2020</v>
      </c>
      <c r="H3748" s="1">
        <v>5</v>
      </c>
      <c r="I3748" s="1" t="s">
        <v>97</v>
      </c>
      <c r="J3748" s="1" t="s">
        <v>207</v>
      </c>
      <c r="K3748" s="1" t="s">
        <v>20</v>
      </c>
      <c r="L3748" s="1" t="s">
        <v>99</v>
      </c>
      <c r="M3748" s="1" t="s">
        <v>208</v>
      </c>
      <c r="O3748">
        <v>250</v>
      </c>
    </row>
    <row r="3749" spans="1:15" x14ac:dyDescent="0.25">
      <c r="A3749" s="1" t="s">
        <v>655</v>
      </c>
      <c r="B3749" s="2">
        <v>43964</v>
      </c>
      <c r="C3749" s="1" t="s">
        <v>4570</v>
      </c>
      <c r="D3749" s="3">
        <v>20</v>
      </c>
      <c r="E3749" s="3">
        <v>5262.77</v>
      </c>
      <c r="F3749" s="4">
        <v>4385.6400000000003</v>
      </c>
      <c r="G3749" s="1">
        <v>2020</v>
      </c>
      <c r="H3749" s="1">
        <v>5</v>
      </c>
      <c r="I3749" s="1" t="s">
        <v>56</v>
      </c>
      <c r="J3749" s="1" t="s">
        <v>177</v>
      </c>
      <c r="K3749" s="1" t="s">
        <v>20</v>
      </c>
      <c r="L3749" s="1" t="s">
        <v>57</v>
      </c>
      <c r="M3749" s="1" t="s">
        <v>178</v>
      </c>
      <c r="O3749">
        <f>F3749*2.94</f>
        <v>12893.7816</v>
      </c>
    </row>
    <row r="3750" spans="1:15" x14ac:dyDescent="0.25">
      <c r="A3750" s="1" t="s">
        <v>656</v>
      </c>
      <c r="B3750" s="2">
        <v>43964</v>
      </c>
      <c r="C3750" s="1" t="s">
        <v>4571</v>
      </c>
      <c r="D3750" s="3">
        <v>20</v>
      </c>
      <c r="E3750" s="3">
        <v>55.2</v>
      </c>
      <c r="F3750" s="4">
        <v>46</v>
      </c>
      <c r="G3750" s="1">
        <v>2020</v>
      </c>
      <c r="H3750" s="1">
        <v>5</v>
      </c>
      <c r="I3750" s="1" t="s">
        <v>70</v>
      </c>
      <c r="J3750" s="1" t="s">
        <v>19</v>
      </c>
      <c r="K3750" s="1" t="s">
        <v>20</v>
      </c>
      <c r="L3750" s="1" t="s">
        <v>71</v>
      </c>
      <c r="M3750" s="1" t="s">
        <v>22</v>
      </c>
    </row>
    <row r="3751" spans="1:15" x14ac:dyDescent="0.25">
      <c r="A3751" s="1" t="s">
        <v>4572</v>
      </c>
      <c r="B3751" s="2">
        <v>43964</v>
      </c>
      <c r="C3751" s="1" t="s">
        <v>4573</v>
      </c>
      <c r="D3751" s="3">
        <v>20</v>
      </c>
      <c r="E3751" s="3">
        <v>256.8</v>
      </c>
      <c r="F3751" s="4">
        <v>214</v>
      </c>
      <c r="G3751" s="1">
        <v>2020</v>
      </c>
      <c r="H3751" s="1">
        <v>5</v>
      </c>
      <c r="I3751" s="1" t="s">
        <v>34</v>
      </c>
      <c r="J3751" s="1" t="s">
        <v>1106</v>
      </c>
      <c r="K3751" s="1" t="s">
        <v>20</v>
      </c>
      <c r="L3751" s="1" t="s">
        <v>36</v>
      </c>
      <c r="M3751" s="1" t="s">
        <v>4523</v>
      </c>
    </row>
    <row r="3752" spans="1:15" x14ac:dyDescent="0.25">
      <c r="A3752" s="1" t="s">
        <v>4574</v>
      </c>
      <c r="B3752" s="2">
        <v>43964</v>
      </c>
      <c r="C3752" s="1" t="s">
        <v>4575</v>
      </c>
      <c r="D3752" s="3">
        <v>20</v>
      </c>
      <c r="E3752" s="3">
        <v>178.01</v>
      </c>
      <c r="F3752" s="4">
        <v>148.34</v>
      </c>
      <c r="G3752" s="1">
        <v>2020</v>
      </c>
      <c r="H3752" s="1">
        <v>5</v>
      </c>
      <c r="I3752" s="1" t="s">
        <v>34</v>
      </c>
      <c r="J3752" s="1" t="s">
        <v>237</v>
      </c>
      <c r="K3752" s="1" t="s">
        <v>20</v>
      </c>
      <c r="L3752" s="1" t="s">
        <v>36</v>
      </c>
      <c r="M3752" s="1" t="s">
        <v>4213</v>
      </c>
    </row>
    <row r="3753" spans="1:15" x14ac:dyDescent="0.25">
      <c r="A3753" s="1" t="s">
        <v>4576</v>
      </c>
      <c r="B3753" s="2">
        <v>43964</v>
      </c>
      <c r="C3753" s="1" t="s">
        <v>4577</v>
      </c>
      <c r="D3753" s="3">
        <v>20</v>
      </c>
      <c r="E3753" s="3">
        <v>138.86000000000001</v>
      </c>
      <c r="F3753" s="4">
        <v>115.72</v>
      </c>
      <c r="G3753" s="1">
        <v>2020</v>
      </c>
      <c r="H3753" s="1">
        <v>5</v>
      </c>
      <c r="I3753" s="1" t="s">
        <v>34</v>
      </c>
      <c r="J3753" s="1" t="s">
        <v>237</v>
      </c>
      <c r="K3753" s="1" t="s">
        <v>20</v>
      </c>
      <c r="L3753" s="1" t="s">
        <v>36</v>
      </c>
      <c r="M3753" s="1" t="s">
        <v>4213</v>
      </c>
    </row>
    <row r="3754" spans="1:15" x14ac:dyDescent="0.25">
      <c r="A3754" s="1" t="s">
        <v>648</v>
      </c>
      <c r="B3754" s="2">
        <v>43964</v>
      </c>
      <c r="C3754" s="1" t="s">
        <v>4578</v>
      </c>
      <c r="D3754" s="3">
        <v>20</v>
      </c>
      <c r="E3754" s="3">
        <v>71.06</v>
      </c>
      <c r="F3754" s="4">
        <v>59.22</v>
      </c>
      <c r="G3754" s="1">
        <v>2020</v>
      </c>
      <c r="H3754" s="1">
        <v>5</v>
      </c>
      <c r="I3754" s="1" t="s">
        <v>34</v>
      </c>
      <c r="J3754" s="1" t="s">
        <v>1106</v>
      </c>
      <c r="K3754" s="1" t="s">
        <v>20</v>
      </c>
      <c r="L3754" s="1" t="s">
        <v>36</v>
      </c>
      <c r="M3754" s="1" t="s">
        <v>4523</v>
      </c>
    </row>
    <row r="3755" spans="1:15" x14ac:dyDescent="0.25">
      <c r="A3755" s="1" t="s">
        <v>650</v>
      </c>
      <c r="B3755" s="2">
        <v>43964</v>
      </c>
      <c r="C3755" s="1" t="s">
        <v>6503</v>
      </c>
      <c r="E3755" s="3">
        <v>43.43</v>
      </c>
      <c r="F3755" s="4">
        <v>43.43</v>
      </c>
      <c r="G3755" s="1">
        <v>2020</v>
      </c>
      <c r="H3755" s="1">
        <v>5</v>
      </c>
      <c r="I3755" s="1" t="s">
        <v>18</v>
      </c>
      <c r="J3755" s="1" t="s">
        <v>19</v>
      </c>
      <c r="K3755" s="1" t="s">
        <v>20</v>
      </c>
      <c r="L3755" s="1" t="s">
        <v>21</v>
      </c>
      <c r="M3755" s="1" t="s">
        <v>22</v>
      </c>
    </row>
    <row r="3756" spans="1:15" x14ac:dyDescent="0.25">
      <c r="A3756" s="1" t="s">
        <v>4579</v>
      </c>
      <c r="B3756" s="2">
        <v>43964</v>
      </c>
      <c r="C3756" s="1" t="s">
        <v>6503</v>
      </c>
      <c r="E3756" s="3">
        <v>43.43</v>
      </c>
      <c r="F3756" s="4">
        <v>43.43</v>
      </c>
      <c r="G3756" s="1">
        <v>2020</v>
      </c>
      <c r="H3756" s="1">
        <v>5</v>
      </c>
      <c r="I3756" s="1" t="s">
        <v>18</v>
      </c>
      <c r="J3756" s="1" t="s">
        <v>19</v>
      </c>
      <c r="K3756" s="1" t="s">
        <v>20</v>
      </c>
      <c r="L3756" s="1" t="s">
        <v>21</v>
      </c>
      <c r="M3756" s="1" t="s">
        <v>22</v>
      </c>
    </row>
    <row r="3757" spans="1:15" x14ac:dyDescent="0.25">
      <c r="A3757" s="1" t="s">
        <v>4580</v>
      </c>
      <c r="B3757" s="2">
        <v>43964</v>
      </c>
      <c r="C3757" s="1" t="s">
        <v>6503</v>
      </c>
      <c r="E3757" s="3">
        <v>43.43</v>
      </c>
      <c r="F3757" s="4">
        <v>43.43</v>
      </c>
      <c r="G3757" s="1">
        <v>2020</v>
      </c>
      <c r="H3757" s="1">
        <v>5</v>
      </c>
      <c r="I3757" s="1" t="s">
        <v>225</v>
      </c>
      <c r="J3757" s="1" t="s">
        <v>19</v>
      </c>
      <c r="K3757" s="1" t="s">
        <v>20</v>
      </c>
      <c r="L3757" s="1" t="s">
        <v>227</v>
      </c>
      <c r="M3757" s="1" t="s">
        <v>22</v>
      </c>
    </row>
    <row r="3758" spans="1:15" x14ac:dyDescent="0.25">
      <c r="A3758" s="1" t="s">
        <v>4581</v>
      </c>
      <c r="B3758" s="2">
        <v>43964</v>
      </c>
      <c r="C3758" s="1" t="s">
        <v>6503</v>
      </c>
      <c r="E3758" s="3">
        <v>43.43</v>
      </c>
      <c r="F3758" s="4">
        <v>43.43</v>
      </c>
      <c r="G3758" s="1">
        <v>2020</v>
      </c>
      <c r="H3758" s="1">
        <v>5</v>
      </c>
      <c r="I3758" s="1" t="s">
        <v>225</v>
      </c>
      <c r="J3758" s="1" t="s">
        <v>19</v>
      </c>
      <c r="K3758" s="1" t="s">
        <v>20</v>
      </c>
      <c r="L3758" s="1" t="s">
        <v>227</v>
      </c>
      <c r="M3758" s="1" t="s">
        <v>22</v>
      </c>
    </row>
    <row r="3759" spans="1:15" x14ac:dyDescent="0.25">
      <c r="A3759" s="1" t="s">
        <v>4582</v>
      </c>
      <c r="B3759" s="2">
        <v>43964</v>
      </c>
      <c r="C3759" s="1" t="s">
        <v>4583</v>
      </c>
      <c r="D3759" s="3">
        <v>20</v>
      </c>
      <c r="E3759" s="3">
        <v>180.49</v>
      </c>
      <c r="F3759" s="4">
        <v>150.41</v>
      </c>
      <c r="G3759" s="1">
        <v>2020</v>
      </c>
      <c r="H3759" s="1">
        <v>5</v>
      </c>
      <c r="I3759" s="1" t="s">
        <v>111</v>
      </c>
      <c r="J3759" s="1" t="s">
        <v>98</v>
      </c>
      <c r="K3759" s="1" t="s">
        <v>20</v>
      </c>
      <c r="L3759" s="1" t="s">
        <v>112</v>
      </c>
      <c r="M3759" s="1" t="s">
        <v>100</v>
      </c>
    </row>
    <row r="3760" spans="1:15" x14ac:dyDescent="0.25">
      <c r="A3760" s="1" t="s">
        <v>4582</v>
      </c>
      <c r="B3760" s="2">
        <v>43964</v>
      </c>
      <c r="C3760" s="1" t="s">
        <v>4583</v>
      </c>
      <c r="E3760" s="3">
        <v>180.48</v>
      </c>
      <c r="F3760" s="4">
        <v>180.48</v>
      </c>
      <c r="G3760" s="1">
        <v>2020</v>
      </c>
      <c r="H3760" s="1">
        <v>5</v>
      </c>
      <c r="I3760" s="1" t="s">
        <v>111</v>
      </c>
      <c r="J3760" s="1" t="s">
        <v>98</v>
      </c>
      <c r="K3760" s="1" t="s">
        <v>20</v>
      </c>
      <c r="L3760" s="1" t="s">
        <v>112</v>
      </c>
      <c r="M3760" s="1" t="s">
        <v>100</v>
      </c>
    </row>
    <row r="3761" spans="1:15" x14ac:dyDescent="0.25">
      <c r="A3761" s="1" t="s">
        <v>4584</v>
      </c>
      <c r="B3761" s="2">
        <v>43964</v>
      </c>
      <c r="C3761" s="1" t="s">
        <v>4585</v>
      </c>
      <c r="D3761" s="3">
        <v>20</v>
      </c>
      <c r="E3761" s="3">
        <v>262.60000000000002</v>
      </c>
      <c r="F3761" s="4">
        <v>218.83</v>
      </c>
      <c r="G3761" s="1">
        <v>2020</v>
      </c>
      <c r="H3761" s="1">
        <v>5</v>
      </c>
      <c r="I3761" s="1" t="s">
        <v>56</v>
      </c>
      <c r="J3761" s="1" t="s">
        <v>378</v>
      </c>
      <c r="K3761" s="1" t="s">
        <v>20</v>
      </c>
      <c r="L3761" s="1" t="s">
        <v>57</v>
      </c>
      <c r="M3761" s="1" t="s">
        <v>379</v>
      </c>
      <c r="O3761">
        <f>F3761*7</f>
        <v>1531.8100000000002</v>
      </c>
    </row>
    <row r="3762" spans="1:15" x14ac:dyDescent="0.25">
      <c r="A3762" s="1" t="s">
        <v>4586</v>
      </c>
      <c r="B3762" s="2">
        <v>43965</v>
      </c>
      <c r="C3762" s="1" t="s">
        <v>389</v>
      </c>
      <c r="E3762" s="3">
        <v>136.19999999999999</v>
      </c>
      <c r="F3762" s="4">
        <v>136.19999999999999</v>
      </c>
      <c r="G3762" s="1">
        <v>2020</v>
      </c>
      <c r="H3762" s="1">
        <v>5</v>
      </c>
      <c r="I3762" s="1" t="s">
        <v>97</v>
      </c>
      <c r="J3762" s="1" t="s">
        <v>207</v>
      </c>
      <c r="K3762" s="1" t="s">
        <v>20</v>
      </c>
      <c r="L3762" s="1" t="s">
        <v>99</v>
      </c>
      <c r="M3762" s="1" t="s">
        <v>208</v>
      </c>
      <c r="O3762">
        <v>2000</v>
      </c>
    </row>
    <row r="3763" spans="1:15" x14ac:dyDescent="0.25">
      <c r="A3763" s="1" t="s">
        <v>4586</v>
      </c>
      <c r="B3763" s="2">
        <v>43965</v>
      </c>
      <c r="C3763" s="1" t="s">
        <v>4587</v>
      </c>
      <c r="E3763" s="3">
        <v>136.19999999999999</v>
      </c>
      <c r="F3763" s="4">
        <v>136.19999999999999</v>
      </c>
      <c r="G3763" s="1">
        <v>2020</v>
      </c>
      <c r="H3763" s="1">
        <v>5</v>
      </c>
      <c r="I3763" s="1" t="s">
        <v>97</v>
      </c>
      <c r="J3763" s="1" t="s">
        <v>207</v>
      </c>
      <c r="K3763" s="1" t="s">
        <v>20</v>
      </c>
      <c r="L3763" s="1" t="s">
        <v>99</v>
      </c>
      <c r="M3763" s="1" t="s">
        <v>208</v>
      </c>
      <c r="O3763">
        <v>2000</v>
      </c>
    </row>
    <row r="3764" spans="1:15" x14ac:dyDescent="0.25">
      <c r="A3764" s="1" t="s">
        <v>4586</v>
      </c>
      <c r="B3764" s="2">
        <v>43965</v>
      </c>
      <c r="C3764" s="1" t="s">
        <v>4588</v>
      </c>
      <c r="E3764" s="3">
        <v>-136.19999999999999</v>
      </c>
      <c r="F3764" s="4">
        <v>-136.19999999999999</v>
      </c>
      <c r="G3764" s="1">
        <v>2020</v>
      </c>
      <c r="H3764" s="1">
        <v>5</v>
      </c>
      <c r="I3764" s="1" t="s">
        <v>97</v>
      </c>
      <c r="J3764" s="1" t="s">
        <v>207</v>
      </c>
      <c r="K3764" s="1" t="s">
        <v>20</v>
      </c>
      <c r="L3764" s="1" t="s">
        <v>99</v>
      </c>
      <c r="M3764" s="1" t="s">
        <v>208</v>
      </c>
      <c r="O3764">
        <v>2000</v>
      </c>
    </row>
    <row r="3765" spans="1:15" x14ac:dyDescent="0.25">
      <c r="A3765" s="1" t="s">
        <v>2844</v>
      </c>
      <c r="B3765" s="2">
        <v>43969</v>
      </c>
      <c r="C3765" s="1" t="s">
        <v>4589</v>
      </c>
      <c r="E3765" s="3">
        <v>33.840000000000003</v>
      </c>
      <c r="F3765" s="4">
        <v>33.840000000000003</v>
      </c>
      <c r="G3765" s="1">
        <v>2020</v>
      </c>
      <c r="H3765" s="1">
        <v>5</v>
      </c>
      <c r="I3765" s="1" t="s">
        <v>40</v>
      </c>
      <c r="J3765" s="1" t="s">
        <v>35</v>
      </c>
      <c r="K3765" s="1" t="s">
        <v>20</v>
      </c>
      <c r="L3765" s="1" t="s">
        <v>42</v>
      </c>
      <c r="M3765" s="1" t="s">
        <v>37</v>
      </c>
    </row>
    <row r="3766" spans="1:15" x14ac:dyDescent="0.25">
      <c r="A3766" s="1" t="s">
        <v>4590</v>
      </c>
      <c r="B3766" s="2">
        <v>43969</v>
      </c>
      <c r="C3766" s="1" t="s">
        <v>4591</v>
      </c>
      <c r="E3766" s="3">
        <v>332.29</v>
      </c>
      <c r="F3766" s="4">
        <v>332.29</v>
      </c>
      <c r="G3766" s="1">
        <v>2020</v>
      </c>
      <c r="H3766" s="1">
        <v>5</v>
      </c>
      <c r="I3766" s="1" t="s">
        <v>40</v>
      </c>
      <c r="J3766" s="1" t="s">
        <v>35</v>
      </c>
      <c r="K3766" s="1" t="s">
        <v>20</v>
      </c>
      <c r="L3766" s="1" t="s">
        <v>42</v>
      </c>
      <c r="M3766" s="1" t="s">
        <v>37</v>
      </c>
    </row>
    <row r="3767" spans="1:15" x14ac:dyDescent="0.25">
      <c r="A3767" s="1" t="s">
        <v>661</v>
      </c>
      <c r="B3767" s="2">
        <v>43969</v>
      </c>
      <c r="C3767" s="1" t="s">
        <v>4592</v>
      </c>
      <c r="E3767" s="3">
        <v>20.23</v>
      </c>
      <c r="F3767" s="4">
        <v>20.23</v>
      </c>
      <c r="G3767" s="1">
        <v>2020</v>
      </c>
      <c r="H3767" s="1">
        <v>5</v>
      </c>
      <c r="I3767" s="1" t="s">
        <v>40</v>
      </c>
      <c r="J3767" s="1" t="s">
        <v>35</v>
      </c>
      <c r="K3767" s="1" t="s">
        <v>20</v>
      </c>
      <c r="L3767" s="1" t="s">
        <v>42</v>
      </c>
      <c r="M3767" s="1" t="s">
        <v>37</v>
      </c>
    </row>
    <row r="3768" spans="1:15" x14ac:dyDescent="0.25">
      <c r="A3768" s="1" t="s">
        <v>684</v>
      </c>
      <c r="B3768" s="2">
        <v>43969</v>
      </c>
      <c r="C3768" s="1" t="s">
        <v>4593</v>
      </c>
      <c r="D3768" s="3">
        <v>20</v>
      </c>
      <c r="E3768" s="3">
        <v>77.88</v>
      </c>
      <c r="F3768" s="4">
        <v>64.900000000000006</v>
      </c>
      <c r="G3768" s="1">
        <v>2020</v>
      </c>
      <c r="H3768" s="1">
        <v>5</v>
      </c>
      <c r="I3768" s="1" t="s">
        <v>70</v>
      </c>
      <c r="J3768" s="1" t="s">
        <v>35</v>
      </c>
      <c r="K3768" s="1" t="s">
        <v>20</v>
      </c>
      <c r="L3768" s="1" t="s">
        <v>71</v>
      </c>
      <c r="M3768" s="1" t="s">
        <v>37</v>
      </c>
    </row>
    <row r="3769" spans="1:15" x14ac:dyDescent="0.25">
      <c r="A3769" s="1" t="s">
        <v>684</v>
      </c>
      <c r="B3769" s="2">
        <v>43969</v>
      </c>
      <c r="C3769" s="1" t="s">
        <v>4594</v>
      </c>
      <c r="E3769" s="3">
        <v>5.58</v>
      </c>
      <c r="F3769" s="4">
        <v>5.58</v>
      </c>
      <c r="G3769" s="1">
        <v>2020</v>
      </c>
      <c r="H3769" s="1">
        <v>5</v>
      </c>
      <c r="I3769" s="1" t="s">
        <v>312</v>
      </c>
      <c r="J3769" s="1" t="s">
        <v>35</v>
      </c>
      <c r="K3769" s="1" t="s">
        <v>20</v>
      </c>
      <c r="L3769" s="1" t="s">
        <v>313</v>
      </c>
      <c r="M3769" s="1" t="s">
        <v>37</v>
      </c>
    </row>
    <row r="3770" spans="1:15" x14ac:dyDescent="0.25">
      <c r="A3770" s="1" t="s">
        <v>660</v>
      </c>
      <c r="B3770" s="2">
        <v>43969</v>
      </c>
      <c r="C3770" s="1" t="s">
        <v>2343</v>
      </c>
      <c r="E3770" s="3">
        <v>194.4</v>
      </c>
      <c r="F3770" s="4">
        <v>194.4</v>
      </c>
      <c r="G3770" s="1">
        <v>2020</v>
      </c>
      <c r="H3770" s="1">
        <v>5</v>
      </c>
      <c r="I3770" s="1" t="s">
        <v>86</v>
      </c>
      <c r="J3770" s="1" t="s">
        <v>35</v>
      </c>
      <c r="K3770" s="1" t="s">
        <v>20</v>
      </c>
      <c r="L3770" s="1" t="s">
        <v>87</v>
      </c>
      <c r="M3770" s="1" t="s">
        <v>37</v>
      </c>
      <c r="O3770">
        <f>F3770*4.8</f>
        <v>933.12</v>
      </c>
    </row>
    <row r="3771" spans="1:15" x14ac:dyDescent="0.25">
      <c r="A3771" s="1" t="s">
        <v>684</v>
      </c>
      <c r="B3771" s="2">
        <v>43969</v>
      </c>
      <c r="C3771" s="1" t="s">
        <v>4595</v>
      </c>
      <c r="E3771" s="3">
        <v>173.08</v>
      </c>
      <c r="F3771" s="4">
        <v>173.08</v>
      </c>
      <c r="G3771" s="1">
        <v>2020</v>
      </c>
      <c r="H3771" s="1">
        <v>5</v>
      </c>
      <c r="I3771" s="1" t="s">
        <v>86</v>
      </c>
      <c r="J3771" s="1" t="s">
        <v>35</v>
      </c>
      <c r="K3771" s="1" t="s">
        <v>20</v>
      </c>
      <c r="L3771" s="1" t="s">
        <v>87</v>
      </c>
      <c r="M3771" s="1" t="s">
        <v>37</v>
      </c>
    </row>
    <row r="3772" spans="1:15" x14ac:dyDescent="0.25">
      <c r="A3772" s="1" t="s">
        <v>678</v>
      </c>
      <c r="B3772" s="2">
        <v>43969</v>
      </c>
      <c r="C3772" s="1" t="s">
        <v>4596</v>
      </c>
      <c r="E3772" s="3">
        <v>564</v>
      </c>
      <c r="F3772" s="4">
        <v>564</v>
      </c>
      <c r="G3772" s="1">
        <v>2020</v>
      </c>
      <c r="H3772" s="1">
        <v>5</v>
      </c>
      <c r="I3772" s="1" t="s">
        <v>40</v>
      </c>
      <c r="J3772" s="1" t="s">
        <v>177</v>
      </c>
      <c r="K3772" s="1" t="s">
        <v>20</v>
      </c>
      <c r="L3772" s="1" t="s">
        <v>42</v>
      </c>
      <c r="M3772" s="1" t="s">
        <v>178</v>
      </c>
    </row>
    <row r="3773" spans="1:15" x14ac:dyDescent="0.25">
      <c r="A3773" s="1" t="s">
        <v>2855</v>
      </c>
      <c r="B3773" s="2">
        <v>43970</v>
      </c>
      <c r="C3773" s="1" t="s">
        <v>4597</v>
      </c>
      <c r="D3773" s="3">
        <v>20</v>
      </c>
      <c r="E3773" s="3">
        <v>36</v>
      </c>
      <c r="F3773" s="4">
        <v>30</v>
      </c>
      <c r="G3773" s="1">
        <v>2020</v>
      </c>
      <c r="H3773" s="1">
        <v>5</v>
      </c>
      <c r="I3773" s="1" t="s">
        <v>70</v>
      </c>
      <c r="J3773" s="1" t="s">
        <v>35</v>
      </c>
      <c r="K3773" s="1" t="s">
        <v>20</v>
      </c>
      <c r="L3773" s="1" t="s">
        <v>71</v>
      </c>
      <c r="M3773" s="1" t="s">
        <v>37</v>
      </c>
    </row>
    <row r="3774" spans="1:15" x14ac:dyDescent="0.25">
      <c r="A3774" s="1" t="s">
        <v>4598</v>
      </c>
      <c r="B3774" s="2">
        <v>43970</v>
      </c>
      <c r="C3774" s="1" t="s">
        <v>29</v>
      </c>
      <c r="E3774" s="3">
        <v>20.92</v>
      </c>
      <c r="F3774" s="4">
        <v>20.92</v>
      </c>
      <c r="G3774" s="1">
        <v>2020</v>
      </c>
      <c r="H3774" s="1">
        <v>5</v>
      </c>
      <c r="I3774" s="1" t="s">
        <v>30</v>
      </c>
      <c r="J3774" s="1" t="s">
        <v>25</v>
      </c>
      <c r="K3774" s="1" t="s">
        <v>20</v>
      </c>
      <c r="L3774" s="1" t="s">
        <v>31</v>
      </c>
      <c r="M3774" s="1" t="s">
        <v>4184</v>
      </c>
    </row>
    <row r="3775" spans="1:15" x14ac:dyDescent="0.25">
      <c r="A3775" s="1" t="s">
        <v>2861</v>
      </c>
      <c r="B3775" s="2">
        <v>43970</v>
      </c>
      <c r="C3775" s="1" t="s">
        <v>29</v>
      </c>
      <c r="E3775" s="3">
        <v>28.96</v>
      </c>
      <c r="F3775" s="4">
        <v>28.96</v>
      </c>
      <c r="G3775" s="1">
        <v>2020</v>
      </c>
      <c r="H3775" s="1">
        <v>5</v>
      </c>
      <c r="I3775" s="1" t="s">
        <v>30</v>
      </c>
      <c r="J3775" s="1" t="s">
        <v>25</v>
      </c>
      <c r="K3775" s="1" t="s">
        <v>20</v>
      </c>
      <c r="L3775" s="1" t="s">
        <v>31</v>
      </c>
      <c r="M3775" s="1" t="s">
        <v>4184</v>
      </c>
    </row>
    <row r="3776" spans="1:15" x14ac:dyDescent="0.25">
      <c r="A3776" s="1" t="s">
        <v>4599</v>
      </c>
      <c r="B3776" s="2">
        <v>43970</v>
      </c>
      <c r="C3776" s="1" t="s">
        <v>4600</v>
      </c>
      <c r="E3776" s="3">
        <v>17.329999999999998</v>
      </c>
      <c r="F3776" s="4">
        <v>17.329999999999998</v>
      </c>
      <c r="G3776" s="1">
        <v>2020</v>
      </c>
      <c r="H3776" s="1">
        <v>5</v>
      </c>
      <c r="I3776" s="1" t="s">
        <v>30</v>
      </c>
      <c r="J3776" s="1" t="s">
        <v>25</v>
      </c>
      <c r="K3776" s="1" t="s">
        <v>20</v>
      </c>
      <c r="L3776" s="1" t="s">
        <v>31</v>
      </c>
      <c r="M3776" s="1" t="s">
        <v>4184</v>
      </c>
    </row>
    <row r="3777" spans="1:15" x14ac:dyDescent="0.25">
      <c r="A3777" s="1" t="s">
        <v>2855</v>
      </c>
      <c r="B3777" s="2">
        <v>43970</v>
      </c>
      <c r="C3777" s="1" t="s">
        <v>4601</v>
      </c>
      <c r="D3777" s="3">
        <v>20</v>
      </c>
      <c r="E3777" s="3">
        <v>-36</v>
      </c>
      <c r="F3777" s="4">
        <v>-30</v>
      </c>
      <c r="G3777" s="1">
        <v>2020</v>
      </c>
      <c r="H3777" s="1">
        <v>5</v>
      </c>
      <c r="I3777" s="1" t="s">
        <v>70</v>
      </c>
      <c r="J3777" s="1" t="s">
        <v>35</v>
      </c>
      <c r="K3777" s="1" t="s">
        <v>20</v>
      </c>
      <c r="L3777" s="1" t="s">
        <v>71</v>
      </c>
      <c r="M3777" s="1" t="s">
        <v>37</v>
      </c>
    </row>
    <row r="3778" spans="1:15" x14ac:dyDescent="0.25">
      <c r="A3778" s="1" t="s">
        <v>2855</v>
      </c>
      <c r="B3778" s="2">
        <v>43970</v>
      </c>
      <c r="C3778" s="1" t="s">
        <v>4602</v>
      </c>
      <c r="D3778" s="3">
        <v>20</v>
      </c>
      <c r="E3778" s="3">
        <v>-36</v>
      </c>
      <c r="F3778" s="4">
        <v>-30</v>
      </c>
      <c r="G3778" s="1">
        <v>2020</v>
      </c>
      <c r="H3778" s="1">
        <v>5</v>
      </c>
      <c r="I3778" s="1" t="s">
        <v>70</v>
      </c>
      <c r="J3778" s="1" t="s">
        <v>35</v>
      </c>
      <c r="K3778" s="1" t="s">
        <v>20</v>
      </c>
      <c r="L3778" s="1" t="s">
        <v>71</v>
      </c>
      <c r="M3778" s="1" t="s">
        <v>37</v>
      </c>
    </row>
    <row r="3779" spans="1:15" x14ac:dyDescent="0.25">
      <c r="A3779" s="1" t="s">
        <v>4603</v>
      </c>
      <c r="B3779" s="2">
        <v>43973</v>
      </c>
      <c r="C3779" s="1" t="s">
        <v>4604</v>
      </c>
      <c r="D3779" s="3">
        <v>20</v>
      </c>
      <c r="E3779" s="3">
        <v>135.6</v>
      </c>
      <c r="F3779" s="4">
        <v>113</v>
      </c>
      <c r="G3779" s="1">
        <v>2020</v>
      </c>
      <c r="H3779" s="1">
        <v>5</v>
      </c>
      <c r="I3779" s="1" t="s">
        <v>56</v>
      </c>
      <c r="J3779" s="1" t="s">
        <v>369</v>
      </c>
      <c r="K3779" s="1" t="s">
        <v>20</v>
      </c>
      <c r="L3779" s="1" t="s">
        <v>57</v>
      </c>
      <c r="M3779" s="1" t="s">
        <v>370</v>
      </c>
      <c r="O3779">
        <v>10</v>
      </c>
    </row>
    <row r="3780" spans="1:15" x14ac:dyDescent="0.25">
      <c r="A3780" s="1" t="s">
        <v>4603</v>
      </c>
      <c r="B3780" s="2">
        <v>43973</v>
      </c>
      <c r="C3780" s="1" t="s">
        <v>85</v>
      </c>
      <c r="E3780" s="3">
        <v>566.02</v>
      </c>
      <c r="F3780" s="4">
        <v>566.02</v>
      </c>
      <c r="G3780" s="1">
        <v>2020</v>
      </c>
      <c r="H3780" s="1">
        <v>5</v>
      </c>
      <c r="I3780" s="1" t="s">
        <v>86</v>
      </c>
      <c r="J3780" s="1" t="s">
        <v>41</v>
      </c>
      <c r="K3780" s="1" t="s">
        <v>20</v>
      </c>
      <c r="L3780" s="1" t="s">
        <v>87</v>
      </c>
      <c r="M3780" s="1" t="s">
        <v>43</v>
      </c>
      <c r="O3780">
        <f t="shared" ref="O3780:O3790" si="57">F3780/1.26</f>
        <v>449.22222222222223</v>
      </c>
    </row>
    <row r="3781" spans="1:15" x14ac:dyDescent="0.25">
      <c r="A3781" s="1" t="s">
        <v>4603</v>
      </c>
      <c r="B3781" s="2">
        <v>43973</v>
      </c>
      <c r="C3781" s="1" t="s">
        <v>85</v>
      </c>
      <c r="E3781" s="3">
        <v>336.56</v>
      </c>
      <c r="F3781" s="4">
        <v>336.56</v>
      </c>
      <c r="G3781" s="1">
        <v>2020</v>
      </c>
      <c r="H3781" s="1">
        <v>5</v>
      </c>
      <c r="I3781" s="1" t="s">
        <v>86</v>
      </c>
      <c r="J3781" s="1" t="s">
        <v>41</v>
      </c>
      <c r="K3781" s="1" t="s">
        <v>20</v>
      </c>
      <c r="L3781" s="1" t="s">
        <v>87</v>
      </c>
      <c r="M3781" s="1" t="s">
        <v>43</v>
      </c>
      <c r="O3781">
        <f t="shared" si="57"/>
        <v>267.11111111111109</v>
      </c>
    </row>
    <row r="3782" spans="1:15" x14ac:dyDescent="0.25">
      <c r="A3782" s="1" t="s">
        <v>4603</v>
      </c>
      <c r="B3782" s="2">
        <v>43973</v>
      </c>
      <c r="C3782" s="1" t="s">
        <v>85</v>
      </c>
      <c r="E3782" s="3">
        <v>62.17</v>
      </c>
      <c r="F3782" s="4">
        <v>62.17</v>
      </c>
      <c r="G3782" s="1">
        <v>2020</v>
      </c>
      <c r="H3782" s="1">
        <v>5</v>
      </c>
      <c r="I3782" s="1" t="s">
        <v>86</v>
      </c>
      <c r="J3782" s="1" t="s">
        <v>41</v>
      </c>
      <c r="K3782" s="1" t="s">
        <v>20</v>
      </c>
      <c r="L3782" s="1" t="s">
        <v>87</v>
      </c>
      <c r="M3782" s="1" t="s">
        <v>43</v>
      </c>
      <c r="O3782">
        <f t="shared" si="57"/>
        <v>49.341269841269842</v>
      </c>
    </row>
    <row r="3783" spans="1:15" x14ac:dyDescent="0.25">
      <c r="A3783" s="1" t="s">
        <v>4603</v>
      </c>
      <c r="B3783" s="2">
        <v>43973</v>
      </c>
      <c r="C3783" s="1" t="s">
        <v>85</v>
      </c>
      <c r="D3783" s="3">
        <v>20</v>
      </c>
      <c r="E3783" s="3">
        <v>71.33</v>
      </c>
      <c r="F3783" s="4">
        <v>59.44</v>
      </c>
      <c r="G3783" s="1">
        <v>2020</v>
      </c>
      <c r="H3783" s="1">
        <v>5</v>
      </c>
      <c r="I3783" s="1" t="s">
        <v>34</v>
      </c>
      <c r="J3783" s="1" t="s">
        <v>41</v>
      </c>
      <c r="K3783" s="1" t="s">
        <v>20</v>
      </c>
      <c r="L3783" s="1" t="s">
        <v>36</v>
      </c>
      <c r="M3783" s="1" t="s">
        <v>43</v>
      </c>
      <c r="O3783">
        <f t="shared" si="57"/>
        <v>47.17460317460317</v>
      </c>
    </row>
    <row r="3784" spans="1:15" x14ac:dyDescent="0.25">
      <c r="A3784" s="1" t="s">
        <v>4603</v>
      </c>
      <c r="B3784" s="2">
        <v>43973</v>
      </c>
      <c r="C3784" s="1" t="s">
        <v>85</v>
      </c>
      <c r="E3784" s="3">
        <v>56.78</v>
      </c>
      <c r="F3784" s="4">
        <v>56.78</v>
      </c>
      <c r="G3784" s="1">
        <v>2020</v>
      </c>
      <c r="H3784" s="1">
        <v>5</v>
      </c>
      <c r="I3784" s="1" t="s">
        <v>86</v>
      </c>
      <c r="J3784" s="1" t="s">
        <v>41</v>
      </c>
      <c r="K3784" s="1" t="s">
        <v>20</v>
      </c>
      <c r="L3784" s="1" t="s">
        <v>87</v>
      </c>
      <c r="M3784" s="1" t="s">
        <v>43</v>
      </c>
      <c r="O3784">
        <f t="shared" si="57"/>
        <v>45.063492063492063</v>
      </c>
    </row>
    <row r="3785" spans="1:15" x14ac:dyDescent="0.25">
      <c r="A3785" s="1" t="s">
        <v>4603</v>
      </c>
      <c r="B3785" s="2">
        <v>43973</v>
      </c>
      <c r="C3785" s="1" t="s">
        <v>85</v>
      </c>
      <c r="E3785" s="3">
        <v>55</v>
      </c>
      <c r="F3785" s="4">
        <v>55</v>
      </c>
      <c r="G3785" s="1">
        <v>2020</v>
      </c>
      <c r="H3785" s="1">
        <v>5</v>
      </c>
      <c r="I3785" s="1" t="s">
        <v>86</v>
      </c>
      <c r="J3785" s="1" t="s">
        <v>41</v>
      </c>
      <c r="K3785" s="1" t="s">
        <v>20</v>
      </c>
      <c r="L3785" s="1" t="s">
        <v>87</v>
      </c>
      <c r="M3785" s="1" t="s">
        <v>43</v>
      </c>
      <c r="O3785">
        <f t="shared" si="57"/>
        <v>43.650793650793652</v>
      </c>
    </row>
    <row r="3786" spans="1:15" x14ac:dyDescent="0.25">
      <c r="A3786" s="1" t="s">
        <v>4605</v>
      </c>
      <c r="B3786" s="2">
        <v>43973</v>
      </c>
      <c r="C3786" s="1" t="s">
        <v>85</v>
      </c>
      <c r="E3786" s="3">
        <v>48.38</v>
      </c>
      <c r="F3786" s="4">
        <v>48.38</v>
      </c>
      <c r="G3786" s="1">
        <v>2020</v>
      </c>
      <c r="H3786" s="1">
        <v>5</v>
      </c>
      <c r="I3786" s="1" t="s">
        <v>40</v>
      </c>
      <c r="J3786" s="1" t="s">
        <v>41</v>
      </c>
      <c r="K3786" s="1" t="s">
        <v>20</v>
      </c>
      <c r="L3786" s="1" t="s">
        <v>42</v>
      </c>
      <c r="M3786" s="1" t="s">
        <v>43</v>
      </c>
      <c r="O3786">
        <f t="shared" si="57"/>
        <v>38.396825396825399</v>
      </c>
    </row>
    <row r="3787" spans="1:15" x14ac:dyDescent="0.25">
      <c r="A3787" s="1" t="s">
        <v>4603</v>
      </c>
      <c r="B3787" s="2">
        <v>43973</v>
      </c>
      <c r="C3787" s="1" t="s">
        <v>85</v>
      </c>
      <c r="E3787" s="3">
        <v>47.61</v>
      </c>
      <c r="F3787" s="4">
        <v>47.61</v>
      </c>
      <c r="G3787" s="1">
        <v>2020</v>
      </c>
      <c r="H3787" s="1">
        <v>5</v>
      </c>
      <c r="I3787" s="1" t="s">
        <v>86</v>
      </c>
      <c r="J3787" s="1" t="s">
        <v>41</v>
      </c>
      <c r="K3787" s="1" t="s">
        <v>20</v>
      </c>
      <c r="L3787" s="1" t="s">
        <v>87</v>
      </c>
      <c r="M3787" s="1" t="s">
        <v>43</v>
      </c>
      <c r="O3787">
        <f t="shared" si="57"/>
        <v>37.785714285714285</v>
      </c>
    </row>
    <row r="3788" spans="1:15" x14ac:dyDescent="0.25">
      <c r="A3788" s="1" t="s">
        <v>4603</v>
      </c>
      <c r="B3788" s="2">
        <v>43973</v>
      </c>
      <c r="C3788" s="1" t="s">
        <v>85</v>
      </c>
      <c r="E3788" s="3">
        <v>46</v>
      </c>
      <c r="F3788" s="4">
        <v>46</v>
      </c>
      <c r="G3788" s="1">
        <v>2020</v>
      </c>
      <c r="H3788" s="1">
        <v>5</v>
      </c>
      <c r="I3788" s="1" t="s">
        <v>86</v>
      </c>
      <c r="J3788" s="1" t="s">
        <v>41</v>
      </c>
      <c r="K3788" s="1" t="s">
        <v>20</v>
      </c>
      <c r="L3788" s="1" t="s">
        <v>87</v>
      </c>
      <c r="M3788" s="1" t="s">
        <v>43</v>
      </c>
      <c r="O3788">
        <f t="shared" si="57"/>
        <v>36.507936507936506</v>
      </c>
    </row>
    <row r="3789" spans="1:15" x14ac:dyDescent="0.25">
      <c r="A3789" s="1" t="s">
        <v>4603</v>
      </c>
      <c r="B3789" s="2">
        <v>43973</v>
      </c>
      <c r="C3789" s="1" t="s">
        <v>85</v>
      </c>
      <c r="D3789" s="3">
        <v>20</v>
      </c>
      <c r="E3789" s="3">
        <v>53.01</v>
      </c>
      <c r="F3789" s="4">
        <v>44.17</v>
      </c>
      <c r="G3789" s="1">
        <v>2020</v>
      </c>
      <c r="H3789" s="1">
        <v>5</v>
      </c>
      <c r="I3789" s="1" t="s">
        <v>34</v>
      </c>
      <c r="J3789" s="1" t="s">
        <v>41</v>
      </c>
      <c r="K3789" s="1" t="s">
        <v>20</v>
      </c>
      <c r="L3789" s="1" t="s">
        <v>36</v>
      </c>
      <c r="M3789" s="1" t="s">
        <v>43</v>
      </c>
      <c r="O3789">
        <f t="shared" si="57"/>
        <v>35.055555555555557</v>
      </c>
    </row>
    <row r="3790" spans="1:15" x14ac:dyDescent="0.25">
      <c r="A3790" s="1" t="s">
        <v>4603</v>
      </c>
      <c r="B3790" s="2">
        <v>43973</v>
      </c>
      <c r="C3790" s="1" t="s">
        <v>85</v>
      </c>
      <c r="D3790" s="3">
        <v>20</v>
      </c>
      <c r="E3790" s="3">
        <v>45.87</v>
      </c>
      <c r="F3790" s="4">
        <v>38.22</v>
      </c>
      <c r="G3790" s="1">
        <v>2020</v>
      </c>
      <c r="H3790" s="1">
        <v>5</v>
      </c>
      <c r="I3790" s="1" t="s">
        <v>56</v>
      </c>
      <c r="J3790" s="1" t="s">
        <v>41</v>
      </c>
      <c r="K3790" s="1" t="s">
        <v>20</v>
      </c>
      <c r="L3790" s="1" t="s">
        <v>57</v>
      </c>
      <c r="M3790" s="1" t="s">
        <v>43</v>
      </c>
      <c r="O3790">
        <f t="shared" si="57"/>
        <v>30.333333333333332</v>
      </c>
    </row>
    <row r="3791" spans="1:15" x14ac:dyDescent="0.25">
      <c r="A3791" s="1" t="s">
        <v>2882</v>
      </c>
      <c r="B3791" s="2">
        <v>43973</v>
      </c>
      <c r="C3791" s="1" t="s">
        <v>4422</v>
      </c>
      <c r="E3791" s="3">
        <v>99.6</v>
      </c>
      <c r="F3791" s="4">
        <v>99.6</v>
      </c>
      <c r="G3791" s="1">
        <v>2020</v>
      </c>
      <c r="H3791" s="1">
        <v>5</v>
      </c>
      <c r="I3791" s="1" t="s">
        <v>24</v>
      </c>
      <c r="J3791" s="1" t="s">
        <v>25</v>
      </c>
      <c r="K3791" s="1" t="s">
        <v>20</v>
      </c>
      <c r="L3791" s="1" t="s">
        <v>26</v>
      </c>
      <c r="M3791" s="1" t="s">
        <v>4184</v>
      </c>
    </row>
    <row r="3792" spans="1:15" x14ac:dyDescent="0.25">
      <c r="A3792" s="1" t="s">
        <v>2886</v>
      </c>
      <c r="B3792" s="2">
        <v>43973</v>
      </c>
      <c r="C3792" s="1" t="s">
        <v>2343</v>
      </c>
      <c r="D3792" s="3">
        <v>20</v>
      </c>
      <c r="E3792" s="3">
        <v>221.96</v>
      </c>
      <c r="F3792" s="4">
        <v>184.97</v>
      </c>
      <c r="G3792" s="1">
        <v>2020</v>
      </c>
      <c r="H3792" s="1">
        <v>5</v>
      </c>
      <c r="I3792" s="1" t="s">
        <v>70</v>
      </c>
      <c r="J3792" s="1" t="s">
        <v>35</v>
      </c>
      <c r="K3792" s="1" t="s">
        <v>20</v>
      </c>
      <c r="L3792" s="1" t="s">
        <v>71</v>
      </c>
      <c r="M3792" s="1" t="s">
        <v>37</v>
      </c>
      <c r="O3792">
        <f>F3792*4.8</f>
        <v>887.85599999999999</v>
      </c>
    </row>
    <row r="3793" spans="1:15" x14ac:dyDescent="0.25">
      <c r="A3793" s="1" t="s">
        <v>4606</v>
      </c>
      <c r="B3793" s="2">
        <v>43973</v>
      </c>
      <c r="C3793" s="1" t="s">
        <v>7950</v>
      </c>
      <c r="E3793" s="3">
        <v>59.28</v>
      </c>
      <c r="F3793" s="4">
        <v>59.28</v>
      </c>
      <c r="G3793" s="1">
        <v>2020</v>
      </c>
      <c r="H3793" s="1">
        <v>5</v>
      </c>
      <c r="I3793" s="1" t="s">
        <v>46</v>
      </c>
      <c r="J3793" s="1" t="s">
        <v>25</v>
      </c>
      <c r="K3793" s="1" t="s">
        <v>20</v>
      </c>
      <c r="L3793" s="1" t="s">
        <v>47</v>
      </c>
      <c r="M3793" s="1" t="s">
        <v>4184</v>
      </c>
      <c r="O3793">
        <f>F3793*5.3</f>
        <v>314.18399999999997</v>
      </c>
    </row>
    <row r="3794" spans="1:15" x14ac:dyDescent="0.25">
      <c r="A3794" s="1" t="s">
        <v>4603</v>
      </c>
      <c r="B3794" s="2">
        <v>43973</v>
      </c>
      <c r="C3794" s="1" t="s">
        <v>477</v>
      </c>
      <c r="E3794" s="3">
        <v>71.2</v>
      </c>
      <c r="F3794" s="4">
        <v>71.2</v>
      </c>
      <c r="G3794" s="1">
        <v>2020</v>
      </c>
      <c r="H3794" s="1">
        <v>5</v>
      </c>
      <c r="I3794" s="1" t="s">
        <v>86</v>
      </c>
      <c r="J3794" s="1" t="s">
        <v>369</v>
      </c>
      <c r="K3794" s="1" t="s">
        <v>20</v>
      </c>
      <c r="L3794" s="1" t="s">
        <v>87</v>
      </c>
      <c r="M3794" s="1" t="s">
        <v>370</v>
      </c>
      <c r="O3794">
        <f>F3794*778</f>
        <v>55393.600000000006</v>
      </c>
    </row>
    <row r="3795" spans="1:15" x14ac:dyDescent="0.25">
      <c r="A3795" s="1" t="s">
        <v>4607</v>
      </c>
      <c r="B3795" s="2">
        <v>43973</v>
      </c>
      <c r="C3795" s="1" t="s">
        <v>4608</v>
      </c>
      <c r="D3795" s="3">
        <v>20</v>
      </c>
      <c r="E3795" s="3">
        <v>198</v>
      </c>
      <c r="F3795" s="4">
        <v>165</v>
      </c>
      <c r="G3795" s="1">
        <v>2020</v>
      </c>
      <c r="H3795" s="1">
        <v>5</v>
      </c>
      <c r="I3795" s="1" t="s">
        <v>56</v>
      </c>
      <c r="J3795" s="1" t="s">
        <v>369</v>
      </c>
      <c r="K3795" s="1" t="s">
        <v>20</v>
      </c>
      <c r="L3795" s="1" t="s">
        <v>57</v>
      </c>
      <c r="M3795" s="1" t="s">
        <v>370</v>
      </c>
      <c r="O3795">
        <f>F3795*120</f>
        <v>19800</v>
      </c>
    </row>
    <row r="3796" spans="1:15" x14ac:dyDescent="0.25">
      <c r="A3796" s="1" t="s">
        <v>2901</v>
      </c>
      <c r="B3796" s="2">
        <v>43973</v>
      </c>
      <c r="C3796" s="1" t="s">
        <v>7951</v>
      </c>
      <c r="E3796" s="3">
        <v>29.6</v>
      </c>
      <c r="F3796" s="4">
        <v>29.6</v>
      </c>
      <c r="G3796" s="1">
        <v>2020</v>
      </c>
      <c r="H3796" s="1">
        <v>5</v>
      </c>
      <c r="I3796" s="1" t="s">
        <v>168</v>
      </c>
      <c r="J3796" s="1" t="s">
        <v>35</v>
      </c>
      <c r="K3796" s="1" t="s">
        <v>20</v>
      </c>
      <c r="L3796" s="1" t="s">
        <v>169</v>
      </c>
      <c r="M3796" s="1" t="s">
        <v>37</v>
      </c>
    </row>
    <row r="3797" spans="1:15" x14ac:dyDescent="0.25">
      <c r="A3797" s="1" t="s">
        <v>4609</v>
      </c>
      <c r="B3797" s="2">
        <v>43973</v>
      </c>
      <c r="C3797" s="1" t="s">
        <v>4610</v>
      </c>
      <c r="D3797" s="3">
        <v>20</v>
      </c>
      <c r="E3797" s="3">
        <v>372.13</v>
      </c>
      <c r="F3797" s="4">
        <v>310.11</v>
      </c>
      <c r="G3797" s="1">
        <v>2020</v>
      </c>
      <c r="H3797" s="1">
        <v>5</v>
      </c>
      <c r="I3797" s="1" t="s">
        <v>111</v>
      </c>
      <c r="J3797" s="1" t="s">
        <v>98</v>
      </c>
      <c r="K3797" s="1" t="s">
        <v>20</v>
      </c>
      <c r="L3797" s="1" t="s">
        <v>112</v>
      </c>
      <c r="M3797" s="1" t="s">
        <v>100</v>
      </c>
    </row>
    <row r="3798" spans="1:15" x14ac:dyDescent="0.25">
      <c r="A3798" s="1" t="s">
        <v>4611</v>
      </c>
      <c r="B3798" s="2">
        <v>43973</v>
      </c>
      <c r="C3798" s="1" t="s">
        <v>3420</v>
      </c>
      <c r="E3798" s="3">
        <v>8.92</v>
      </c>
      <c r="F3798" s="4">
        <v>8.92</v>
      </c>
      <c r="G3798" s="1">
        <v>2020</v>
      </c>
      <c r="H3798" s="1">
        <v>5</v>
      </c>
      <c r="I3798" s="1" t="s">
        <v>97</v>
      </c>
      <c r="J3798" s="1" t="s">
        <v>35</v>
      </c>
      <c r="K3798" s="1" t="s">
        <v>20</v>
      </c>
      <c r="L3798" s="1" t="s">
        <v>99</v>
      </c>
      <c r="M3798" s="1" t="s">
        <v>37</v>
      </c>
    </row>
    <row r="3799" spans="1:15" x14ac:dyDescent="0.25">
      <c r="A3799" s="1" t="s">
        <v>4612</v>
      </c>
      <c r="B3799" s="2">
        <v>43973</v>
      </c>
      <c r="C3799" s="1" t="s">
        <v>7928</v>
      </c>
      <c r="D3799" s="3">
        <v>20</v>
      </c>
      <c r="E3799" s="3">
        <v>122.46</v>
      </c>
      <c r="F3799" s="4">
        <v>102.05</v>
      </c>
      <c r="G3799" s="1">
        <v>2020</v>
      </c>
      <c r="H3799" s="1">
        <v>5</v>
      </c>
      <c r="I3799" s="1" t="s">
        <v>111</v>
      </c>
      <c r="J3799" s="1" t="s">
        <v>98</v>
      </c>
      <c r="K3799" s="1" t="s">
        <v>20</v>
      </c>
      <c r="L3799" s="1" t="s">
        <v>112</v>
      </c>
      <c r="M3799" s="1" t="s">
        <v>100</v>
      </c>
    </row>
    <row r="3800" spans="1:15" x14ac:dyDescent="0.25">
      <c r="A3800" s="1" t="s">
        <v>4612</v>
      </c>
      <c r="B3800" s="2">
        <v>43973</v>
      </c>
      <c r="C3800" s="1" t="s">
        <v>7928</v>
      </c>
      <c r="E3800" s="3">
        <v>122.46</v>
      </c>
      <c r="F3800" s="4">
        <v>122.46</v>
      </c>
      <c r="G3800" s="1">
        <v>2020</v>
      </c>
      <c r="H3800" s="1">
        <v>5</v>
      </c>
      <c r="I3800" s="1" t="s">
        <v>111</v>
      </c>
      <c r="J3800" s="1" t="s">
        <v>98</v>
      </c>
      <c r="K3800" s="1" t="s">
        <v>20</v>
      </c>
      <c r="L3800" s="1" t="s">
        <v>112</v>
      </c>
      <c r="M3800" s="1" t="s">
        <v>100</v>
      </c>
    </row>
    <row r="3801" spans="1:15" x14ac:dyDescent="0.25">
      <c r="A3801" s="1" t="s">
        <v>4613</v>
      </c>
      <c r="B3801" s="2">
        <v>43973</v>
      </c>
      <c r="C3801" s="1" t="s">
        <v>4614</v>
      </c>
      <c r="E3801" s="3">
        <v>149.58000000000001</v>
      </c>
      <c r="F3801" s="4">
        <v>149.58000000000001</v>
      </c>
      <c r="G3801" s="1">
        <v>2020</v>
      </c>
      <c r="H3801" s="1">
        <v>5</v>
      </c>
      <c r="I3801" s="1" t="s">
        <v>168</v>
      </c>
      <c r="J3801" s="1" t="s">
        <v>35</v>
      </c>
      <c r="K3801" s="1" t="s">
        <v>20</v>
      </c>
      <c r="L3801" s="1" t="s">
        <v>169</v>
      </c>
      <c r="M3801" s="1" t="s">
        <v>37</v>
      </c>
    </row>
    <row r="3802" spans="1:15" x14ac:dyDescent="0.25">
      <c r="A3802" s="1" t="s">
        <v>4615</v>
      </c>
      <c r="B3802" s="2">
        <v>43973</v>
      </c>
      <c r="C3802" s="1" t="s">
        <v>4616</v>
      </c>
      <c r="E3802" s="3">
        <v>15.12</v>
      </c>
      <c r="F3802" s="4">
        <v>15.12</v>
      </c>
      <c r="G3802" s="1">
        <v>2020</v>
      </c>
      <c r="H3802" s="1">
        <v>5</v>
      </c>
      <c r="I3802" s="1" t="s">
        <v>91</v>
      </c>
      <c r="J3802" s="1" t="s">
        <v>35</v>
      </c>
      <c r="K3802" s="1" t="s">
        <v>20</v>
      </c>
      <c r="L3802" s="1" t="s">
        <v>93</v>
      </c>
      <c r="M3802" s="1" t="s">
        <v>37</v>
      </c>
    </row>
    <row r="3803" spans="1:15" x14ac:dyDescent="0.25">
      <c r="A3803" s="1" t="s">
        <v>2863</v>
      </c>
      <c r="B3803" s="2">
        <v>43973</v>
      </c>
      <c r="C3803" s="1" t="s">
        <v>285</v>
      </c>
      <c r="D3803" s="3">
        <v>20</v>
      </c>
      <c r="E3803" s="3">
        <v>72</v>
      </c>
      <c r="F3803" s="4">
        <v>60</v>
      </c>
      <c r="G3803" s="1">
        <v>2020</v>
      </c>
      <c r="H3803" s="1">
        <v>5</v>
      </c>
      <c r="I3803" s="1" t="s">
        <v>70</v>
      </c>
      <c r="J3803" s="1" t="s">
        <v>35</v>
      </c>
      <c r="K3803" s="1" t="s">
        <v>20</v>
      </c>
      <c r="L3803" s="1" t="s">
        <v>71</v>
      </c>
      <c r="M3803" s="1" t="s">
        <v>37</v>
      </c>
      <c r="O3803">
        <f>F3803*66.37</f>
        <v>3982.2000000000003</v>
      </c>
    </row>
    <row r="3804" spans="1:15" x14ac:dyDescent="0.25">
      <c r="A3804" s="1" t="s">
        <v>4603</v>
      </c>
      <c r="B3804" s="2">
        <v>43973</v>
      </c>
      <c r="C3804" s="1" t="s">
        <v>59</v>
      </c>
      <c r="D3804" s="3">
        <v>20</v>
      </c>
      <c r="E3804" s="3">
        <v>10</v>
      </c>
      <c r="F3804" s="4">
        <v>8.33</v>
      </c>
      <c r="G3804" s="1">
        <v>2020</v>
      </c>
      <c r="H3804" s="1">
        <v>5</v>
      </c>
      <c r="I3804" s="1" t="s">
        <v>56</v>
      </c>
      <c r="J3804" s="1" t="s">
        <v>41</v>
      </c>
      <c r="K3804" s="1" t="s">
        <v>20</v>
      </c>
      <c r="L3804" s="1" t="s">
        <v>57</v>
      </c>
      <c r="M3804" s="1" t="s">
        <v>43</v>
      </c>
    </row>
    <row r="3805" spans="1:15" x14ac:dyDescent="0.25">
      <c r="A3805" s="1" t="s">
        <v>4603</v>
      </c>
      <c r="B3805" s="2">
        <v>43973</v>
      </c>
      <c r="C3805" s="1" t="s">
        <v>59</v>
      </c>
      <c r="E3805" s="3">
        <v>22.86</v>
      </c>
      <c r="F3805" s="4">
        <v>22.86</v>
      </c>
      <c r="G3805" s="1">
        <v>2020</v>
      </c>
      <c r="H3805" s="1">
        <v>5</v>
      </c>
      <c r="I3805" s="1" t="s">
        <v>97</v>
      </c>
      <c r="J3805" s="1" t="s">
        <v>41</v>
      </c>
      <c r="K3805" s="1" t="s">
        <v>20</v>
      </c>
      <c r="L3805" s="1" t="s">
        <v>99</v>
      </c>
      <c r="M3805" s="1" t="s">
        <v>43</v>
      </c>
    </row>
    <row r="3806" spans="1:15" x14ac:dyDescent="0.25">
      <c r="A3806" s="1" t="s">
        <v>4603</v>
      </c>
      <c r="B3806" s="2">
        <v>43973</v>
      </c>
      <c r="C3806" s="1" t="s">
        <v>59</v>
      </c>
      <c r="E3806" s="3">
        <v>56.2</v>
      </c>
      <c r="F3806" s="4">
        <v>56.2</v>
      </c>
      <c r="G3806" s="1">
        <v>2020</v>
      </c>
      <c r="H3806" s="1">
        <v>5</v>
      </c>
      <c r="I3806" s="1" t="s">
        <v>86</v>
      </c>
      <c r="J3806" s="1" t="s">
        <v>41</v>
      </c>
      <c r="K3806" s="1" t="s">
        <v>20</v>
      </c>
      <c r="L3806" s="1" t="s">
        <v>87</v>
      </c>
      <c r="M3806" s="1" t="s">
        <v>43</v>
      </c>
    </row>
    <row r="3807" spans="1:15" x14ac:dyDescent="0.25">
      <c r="A3807" s="1" t="s">
        <v>2883</v>
      </c>
      <c r="B3807" s="2">
        <v>43973</v>
      </c>
      <c r="C3807" s="1" t="s">
        <v>62</v>
      </c>
      <c r="E3807" s="3">
        <v>159.96</v>
      </c>
      <c r="F3807" s="4">
        <v>159.96</v>
      </c>
      <c r="G3807" s="1">
        <v>2020</v>
      </c>
      <c r="H3807" s="1">
        <v>5</v>
      </c>
      <c r="I3807" s="1" t="s">
        <v>40</v>
      </c>
      <c r="J3807" s="1" t="s">
        <v>41</v>
      </c>
      <c r="K3807" s="1" t="s">
        <v>20</v>
      </c>
      <c r="L3807" s="1" t="s">
        <v>42</v>
      </c>
      <c r="M3807" s="1" t="s">
        <v>43</v>
      </c>
      <c r="O3807">
        <f>F3807/1.26</f>
        <v>126.95238095238096</v>
      </c>
    </row>
    <row r="3808" spans="1:15" x14ac:dyDescent="0.25">
      <c r="A3808" s="1" t="s">
        <v>4617</v>
      </c>
      <c r="B3808" s="2">
        <v>43973</v>
      </c>
      <c r="C3808" s="1" t="s">
        <v>62</v>
      </c>
      <c r="E3808" s="3">
        <v>145.24</v>
      </c>
      <c r="F3808" s="4">
        <v>145.24</v>
      </c>
      <c r="G3808" s="1">
        <v>2020</v>
      </c>
      <c r="H3808" s="1">
        <v>5</v>
      </c>
      <c r="I3808" s="1" t="s">
        <v>40</v>
      </c>
      <c r="J3808" s="1" t="s">
        <v>41</v>
      </c>
      <c r="K3808" s="1" t="s">
        <v>20</v>
      </c>
      <c r="L3808" s="1" t="s">
        <v>42</v>
      </c>
      <c r="M3808" s="1" t="s">
        <v>43</v>
      </c>
      <c r="O3808">
        <f>F3808/1.26</f>
        <v>115.26984126984128</v>
      </c>
    </row>
    <row r="3809" spans="1:15" x14ac:dyDescent="0.25">
      <c r="A3809" s="1" t="s">
        <v>722</v>
      </c>
      <c r="B3809" s="2">
        <v>43973</v>
      </c>
      <c r="C3809" s="1" t="s">
        <v>224</v>
      </c>
      <c r="E3809" s="3">
        <v>79.010000000000005</v>
      </c>
      <c r="F3809" s="4">
        <v>79.010000000000005</v>
      </c>
      <c r="G3809" s="1">
        <v>2020</v>
      </c>
      <c r="H3809" s="1">
        <v>5</v>
      </c>
      <c r="I3809" s="1" t="s">
        <v>225</v>
      </c>
      <c r="J3809" s="1" t="s">
        <v>226</v>
      </c>
      <c r="K3809" s="1" t="s">
        <v>20</v>
      </c>
      <c r="L3809" s="1" t="s">
        <v>227</v>
      </c>
      <c r="M3809" s="1" t="s">
        <v>53</v>
      </c>
      <c r="O3809">
        <f>F3809*7.34</f>
        <v>579.93340000000001</v>
      </c>
    </row>
    <row r="3810" spans="1:15" x14ac:dyDescent="0.25">
      <c r="A3810" s="1" t="s">
        <v>722</v>
      </c>
      <c r="B3810" s="2">
        <v>43973</v>
      </c>
      <c r="C3810" s="1" t="s">
        <v>224</v>
      </c>
      <c r="E3810" s="3">
        <v>79.010000000000005</v>
      </c>
      <c r="F3810" s="4">
        <v>79.010000000000005</v>
      </c>
      <c r="G3810" s="1">
        <v>2020</v>
      </c>
      <c r="H3810" s="1">
        <v>5</v>
      </c>
      <c r="I3810" s="1" t="s">
        <v>18</v>
      </c>
      <c r="J3810" s="1" t="s">
        <v>51</v>
      </c>
      <c r="K3810" s="1" t="s">
        <v>20</v>
      </c>
      <c r="L3810" s="1" t="s">
        <v>21</v>
      </c>
      <c r="M3810" s="1" t="s">
        <v>53</v>
      </c>
      <c r="O3810">
        <f>F3810*7.34</f>
        <v>579.93340000000001</v>
      </c>
    </row>
    <row r="3811" spans="1:15" x14ac:dyDescent="0.25">
      <c r="A3811" s="1" t="s">
        <v>2899</v>
      </c>
      <c r="B3811" s="2">
        <v>43973</v>
      </c>
      <c r="C3811" s="1" t="s">
        <v>224</v>
      </c>
      <c r="D3811" s="3">
        <v>20</v>
      </c>
      <c r="E3811" s="3">
        <v>76.8</v>
      </c>
      <c r="F3811" s="4">
        <v>64</v>
      </c>
      <c r="G3811" s="1">
        <v>2020</v>
      </c>
      <c r="H3811" s="1">
        <v>5</v>
      </c>
      <c r="I3811" s="1" t="s">
        <v>70</v>
      </c>
      <c r="J3811" s="1" t="s">
        <v>51</v>
      </c>
      <c r="K3811" s="1" t="s">
        <v>20</v>
      </c>
      <c r="L3811" s="1" t="s">
        <v>71</v>
      </c>
      <c r="M3811" s="1" t="s">
        <v>53</v>
      </c>
      <c r="O3811">
        <f>F3811*7.34</f>
        <v>469.76</v>
      </c>
    </row>
    <row r="3812" spans="1:15" x14ac:dyDescent="0.25">
      <c r="A3812" s="1" t="s">
        <v>4618</v>
      </c>
      <c r="B3812" s="2">
        <v>43973</v>
      </c>
      <c r="C3812" s="1" t="s">
        <v>4619</v>
      </c>
      <c r="E3812" s="3">
        <v>58.36</v>
      </c>
      <c r="F3812" s="4">
        <v>58.36</v>
      </c>
      <c r="G3812" s="1">
        <v>2020</v>
      </c>
      <c r="H3812" s="1">
        <v>5</v>
      </c>
      <c r="I3812" s="1" t="s">
        <v>97</v>
      </c>
      <c r="J3812" s="1" t="s">
        <v>35</v>
      </c>
      <c r="K3812" s="1" t="s">
        <v>20</v>
      </c>
      <c r="L3812" s="1" t="s">
        <v>99</v>
      </c>
      <c r="M3812" s="1" t="s">
        <v>37</v>
      </c>
      <c r="O3812">
        <f>F3812*1850</f>
        <v>107966</v>
      </c>
    </row>
    <row r="3813" spans="1:15" x14ac:dyDescent="0.25">
      <c r="A3813" s="1" t="s">
        <v>2891</v>
      </c>
      <c r="B3813" s="2">
        <v>43973</v>
      </c>
      <c r="C3813" s="1" t="s">
        <v>4466</v>
      </c>
      <c r="D3813" s="3">
        <v>20</v>
      </c>
      <c r="E3813" s="3">
        <v>67.150000000000006</v>
      </c>
      <c r="F3813" s="4">
        <v>55.96</v>
      </c>
      <c r="G3813" s="1">
        <v>2020</v>
      </c>
      <c r="H3813" s="1">
        <v>5</v>
      </c>
      <c r="I3813" s="1" t="s">
        <v>34</v>
      </c>
      <c r="J3813" s="1" t="s">
        <v>51</v>
      </c>
      <c r="K3813" s="1" t="s">
        <v>20</v>
      </c>
      <c r="L3813" s="1" t="s">
        <v>36</v>
      </c>
      <c r="M3813" s="1" t="s">
        <v>53</v>
      </c>
      <c r="O3813">
        <f>F3813*12.5</f>
        <v>699.5</v>
      </c>
    </row>
    <row r="3814" spans="1:15" x14ac:dyDescent="0.25">
      <c r="A3814" s="1" t="s">
        <v>2851</v>
      </c>
      <c r="B3814" s="2">
        <v>43973</v>
      </c>
      <c r="C3814" s="1" t="s">
        <v>4620</v>
      </c>
      <c r="E3814" s="3">
        <v>76.8</v>
      </c>
      <c r="F3814" s="4">
        <v>76.8</v>
      </c>
      <c r="G3814" s="1">
        <v>2020</v>
      </c>
      <c r="H3814" s="1">
        <v>5</v>
      </c>
      <c r="I3814" s="1" t="s">
        <v>111</v>
      </c>
      <c r="J3814" s="1" t="s">
        <v>98</v>
      </c>
      <c r="K3814" s="1" t="s">
        <v>20</v>
      </c>
      <c r="L3814" s="1" t="s">
        <v>112</v>
      </c>
      <c r="M3814" s="1" t="s">
        <v>100</v>
      </c>
    </row>
    <row r="3815" spans="1:15" x14ac:dyDescent="0.25">
      <c r="A3815" s="1" t="s">
        <v>4621</v>
      </c>
      <c r="B3815" s="2">
        <v>43973</v>
      </c>
      <c r="C3815" s="1" t="s">
        <v>2302</v>
      </c>
      <c r="E3815" s="3">
        <v>13.14</v>
      </c>
      <c r="F3815" s="4">
        <v>13.14</v>
      </c>
      <c r="G3815" s="1">
        <v>2020</v>
      </c>
      <c r="H3815" s="1">
        <v>5</v>
      </c>
      <c r="I3815" s="1" t="s">
        <v>312</v>
      </c>
      <c r="J3815" s="1" t="s">
        <v>35</v>
      </c>
      <c r="K3815" s="1" t="s">
        <v>20</v>
      </c>
      <c r="L3815" s="1" t="s">
        <v>313</v>
      </c>
      <c r="M3815" s="1" t="s">
        <v>37</v>
      </c>
    </row>
    <row r="3816" spans="1:15" x14ac:dyDescent="0.25">
      <c r="A3816" s="1" t="s">
        <v>4622</v>
      </c>
      <c r="B3816" s="2">
        <v>43973</v>
      </c>
      <c r="C3816" s="1" t="s">
        <v>4623</v>
      </c>
      <c r="E3816" s="3">
        <v>115.8</v>
      </c>
      <c r="F3816" s="4">
        <v>115.8</v>
      </c>
      <c r="G3816" s="1">
        <v>2020</v>
      </c>
      <c r="H3816" s="1">
        <v>5</v>
      </c>
      <c r="I3816" s="1" t="s">
        <v>97</v>
      </c>
      <c r="J3816" s="1" t="s">
        <v>35</v>
      </c>
      <c r="K3816" s="1" t="s">
        <v>20</v>
      </c>
      <c r="L3816" s="1" t="s">
        <v>99</v>
      </c>
      <c r="M3816" s="1" t="s">
        <v>37</v>
      </c>
    </row>
    <row r="3817" spans="1:15" x14ac:dyDescent="0.25">
      <c r="A3817" s="1" t="s">
        <v>724</v>
      </c>
      <c r="B3817" s="2">
        <v>43973</v>
      </c>
      <c r="C3817" s="1" t="s">
        <v>4624</v>
      </c>
      <c r="D3817" s="3">
        <v>20</v>
      </c>
      <c r="E3817" s="3">
        <v>873.93</v>
      </c>
      <c r="F3817" s="4">
        <v>728.27</v>
      </c>
      <c r="G3817" s="1">
        <v>2020</v>
      </c>
      <c r="H3817" s="1">
        <v>5</v>
      </c>
      <c r="I3817" s="1" t="s">
        <v>34</v>
      </c>
      <c r="J3817" s="1" t="s">
        <v>237</v>
      </c>
      <c r="K3817" s="1" t="s">
        <v>20</v>
      </c>
      <c r="L3817" s="1" t="s">
        <v>36</v>
      </c>
      <c r="M3817" s="1" t="s">
        <v>4213</v>
      </c>
      <c r="O3817" s="1">
        <f>F3817*23</f>
        <v>16750.21</v>
      </c>
    </row>
    <row r="3818" spans="1:15" x14ac:dyDescent="0.25">
      <c r="A3818" s="1" t="s">
        <v>720</v>
      </c>
      <c r="B3818" s="2">
        <v>43973</v>
      </c>
      <c r="C3818" s="1" t="s">
        <v>4625</v>
      </c>
      <c r="D3818" s="3">
        <v>20</v>
      </c>
      <c r="E3818" s="3">
        <v>482.65</v>
      </c>
      <c r="F3818" s="4">
        <v>402.21</v>
      </c>
      <c r="G3818" s="1">
        <v>2020</v>
      </c>
      <c r="H3818" s="1">
        <v>5</v>
      </c>
      <c r="I3818" s="1" t="s">
        <v>34</v>
      </c>
      <c r="J3818" s="1" t="s">
        <v>237</v>
      </c>
      <c r="K3818" s="1" t="s">
        <v>20</v>
      </c>
      <c r="L3818" s="1" t="s">
        <v>36</v>
      </c>
      <c r="M3818" s="1" t="s">
        <v>4213</v>
      </c>
      <c r="O3818" s="1">
        <f>F3818*23</f>
        <v>9250.83</v>
      </c>
    </row>
    <row r="3819" spans="1:15" x14ac:dyDescent="0.25">
      <c r="A3819" s="1" t="s">
        <v>4626</v>
      </c>
      <c r="B3819" s="2">
        <v>43977</v>
      </c>
      <c r="C3819" s="1" t="s">
        <v>4627</v>
      </c>
      <c r="E3819" s="3">
        <v>163</v>
      </c>
      <c r="F3819" s="4">
        <v>163</v>
      </c>
      <c r="G3819" s="1">
        <v>2020</v>
      </c>
      <c r="H3819" s="1">
        <v>5</v>
      </c>
      <c r="I3819" s="1" t="s">
        <v>225</v>
      </c>
      <c r="J3819" s="1" t="s">
        <v>226</v>
      </c>
      <c r="K3819" s="1" t="s">
        <v>20</v>
      </c>
      <c r="L3819" s="1" t="s">
        <v>227</v>
      </c>
      <c r="M3819" s="1" t="s">
        <v>53</v>
      </c>
    </row>
    <row r="3820" spans="1:15" x14ac:dyDescent="0.25">
      <c r="A3820" s="1" t="s">
        <v>4628</v>
      </c>
      <c r="B3820" s="2">
        <v>43977</v>
      </c>
      <c r="C3820" s="1" t="s">
        <v>4629</v>
      </c>
      <c r="E3820" s="3">
        <v>510.35</v>
      </c>
      <c r="F3820" s="4">
        <v>510.35</v>
      </c>
      <c r="G3820" s="1">
        <v>2020</v>
      </c>
      <c r="H3820" s="1">
        <v>5</v>
      </c>
      <c r="I3820" s="1" t="s">
        <v>86</v>
      </c>
      <c r="J3820" s="1" t="s">
        <v>35</v>
      </c>
      <c r="K3820" s="1" t="s">
        <v>20</v>
      </c>
      <c r="L3820" s="1" t="s">
        <v>87</v>
      </c>
      <c r="M3820" s="1" t="s">
        <v>37</v>
      </c>
    </row>
    <row r="3821" spans="1:15" x14ac:dyDescent="0.25">
      <c r="A3821" s="1" t="s">
        <v>726</v>
      </c>
      <c r="B3821" s="2">
        <v>43977</v>
      </c>
      <c r="C3821" s="1" t="s">
        <v>4630</v>
      </c>
      <c r="E3821" s="3">
        <v>135.6</v>
      </c>
      <c r="F3821" s="4">
        <v>135.6</v>
      </c>
      <c r="G3821" s="1">
        <v>2020</v>
      </c>
      <c r="H3821" s="1">
        <v>5</v>
      </c>
      <c r="I3821" s="1" t="s">
        <v>40</v>
      </c>
      <c r="J3821" s="1" t="s">
        <v>35</v>
      </c>
      <c r="K3821" s="1" t="s">
        <v>20</v>
      </c>
      <c r="L3821" s="1" t="s">
        <v>42</v>
      </c>
      <c r="M3821" s="1" t="s">
        <v>37</v>
      </c>
    </row>
    <row r="3822" spans="1:15" x14ac:dyDescent="0.25">
      <c r="A3822" s="1" t="s">
        <v>4631</v>
      </c>
      <c r="B3822" s="2">
        <v>43977</v>
      </c>
      <c r="C3822" s="1" t="s">
        <v>4632</v>
      </c>
      <c r="E3822" s="3">
        <v>60.14</v>
      </c>
      <c r="F3822" s="4">
        <v>60.14</v>
      </c>
      <c r="G3822" s="1">
        <v>2020</v>
      </c>
      <c r="H3822" s="1">
        <v>5</v>
      </c>
      <c r="I3822" s="1" t="s">
        <v>40</v>
      </c>
      <c r="J3822" s="1" t="s">
        <v>81</v>
      </c>
      <c r="K3822" s="1" t="s">
        <v>20</v>
      </c>
      <c r="L3822" s="1" t="s">
        <v>42</v>
      </c>
      <c r="M3822" s="1" t="s">
        <v>83</v>
      </c>
    </row>
    <row r="3823" spans="1:15" x14ac:dyDescent="0.25">
      <c r="A3823" s="1" t="s">
        <v>735</v>
      </c>
      <c r="B3823" s="2">
        <v>43978</v>
      </c>
      <c r="C3823" s="1" t="s">
        <v>435</v>
      </c>
      <c r="D3823" s="3">
        <v>20</v>
      </c>
      <c r="E3823" s="3">
        <v>318.7</v>
      </c>
      <c r="F3823" s="4">
        <v>265.58</v>
      </c>
      <c r="G3823" s="1">
        <v>2020</v>
      </c>
      <c r="H3823" s="1">
        <v>5</v>
      </c>
      <c r="I3823" s="1" t="s">
        <v>56</v>
      </c>
      <c r="J3823" s="1" t="s">
        <v>35</v>
      </c>
      <c r="K3823" s="1" t="s">
        <v>20</v>
      </c>
      <c r="L3823" s="1" t="s">
        <v>57</v>
      </c>
      <c r="M3823" s="1" t="s">
        <v>37</v>
      </c>
      <c r="O3823">
        <f>F3823*14.92</f>
        <v>3962.4535999999998</v>
      </c>
    </row>
    <row r="3824" spans="1:15" x14ac:dyDescent="0.25">
      <c r="A3824" s="1" t="s">
        <v>742</v>
      </c>
      <c r="B3824" s="2">
        <v>43978</v>
      </c>
      <c r="C3824" s="1" t="s">
        <v>85</v>
      </c>
      <c r="E3824" s="3">
        <v>61.7</v>
      </c>
      <c r="F3824" s="4">
        <v>61.7</v>
      </c>
      <c r="G3824" s="1">
        <v>2020</v>
      </c>
      <c r="H3824" s="1">
        <v>5</v>
      </c>
      <c r="I3824" s="1" t="s">
        <v>40</v>
      </c>
      <c r="J3824" s="1" t="s">
        <v>41</v>
      </c>
      <c r="K3824" s="1" t="s">
        <v>20</v>
      </c>
      <c r="L3824" s="1" t="s">
        <v>42</v>
      </c>
      <c r="M3824" s="1" t="s">
        <v>43</v>
      </c>
      <c r="O3824">
        <f>F3824/1.26</f>
        <v>48.968253968253968</v>
      </c>
    </row>
    <row r="3825" spans="1:15" x14ac:dyDescent="0.25">
      <c r="A3825" s="1" t="s">
        <v>4633</v>
      </c>
      <c r="B3825" s="2">
        <v>43978</v>
      </c>
      <c r="C3825" s="1" t="s">
        <v>473</v>
      </c>
      <c r="E3825" s="3">
        <v>450</v>
      </c>
      <c r="F3825" s="4">
        <v>450</v>
      </c>
      <c r="G3825" s="1">
        <v>2020</v>
      </c>
      <c r="H3825" s="1">
        <v>5</v>
      </c>
      <c r="I3825" s="1" t="s">
        <v>474</v>
      </c>
      <c r="J3825" s="1" t="s">
        <v>19</v>
      </c>
      <c r="K3825" s="1" t="s">
        <v>20</v>
      </c>
      <c r="L3825" s="1" t="s">
        <v>475</v>
      </c>
      <c r="M3825" s="1" t="s">
        <v>22</v>
      </c>
      <c r="O3825">
        <f>F3825*400</f>
        <v>180000</v>
      </c>
    </row>
    <row r="3826" spans="1:15" x14ac:dyDescent="0.25">
      <c r="A3826" s="1" t="s">
        <v>4634</v>
      </c>
      <c r="B3826" s="2">
        <v>43978</v>
      </c>
      <c r="C3826" s="1" t="s">
        <v>4635</v>
      </c>
      <c r="D3826" s="3">
        <v>20</v>
      </c>
      <c r="E3826" s="3">
        <v>360</v>
      </c>
      <c r="F3826" s="4">
        <v>300</v>
      </c>
      <c r="G3826" s="1">
        <v>2020</v>
      </c>
      <c r="H3826" s="1">
        <v>5</v>
      </c>
      <c r="I3826" s="1" t="s">
        <v>56</v>
      </c>
      <c r="J3826" s="1" t="s">
        <v>35</v>
      </c>
      <c r="K3826" s="1" t="s">
        <v>20</v>
      </c>
      <c r="L3826" s="1" t="s">
        <v>57</v>
      </c>
      <c r="M3826" s="1" t="s">
        <v>37</v>
      </c>
      <c r="O3826">
        <f>F3826*400</f>
        <v>120000</v>
      </c>
    </row>
    <row r="3827" spans="1:15" x14ac:dyDescent="0.25">
      <c r="A3827" s="1" t="s">
        <v>4634</v>
      </c>
      <c r="B3827" s="2">
        <v>43978</v>
      </c>
      <c r="C3827" s="1" t="s">
        <v>4636</v>
      </c>
      <c r="E3827" s="3">
        <v>180</v>
      </c>
      <c r="F3827" s="4">
        <v>180</v>
      </c>
      <c r="G3827" s="1">
        <v>2020</v>
      </c>
      <c r="H3827" s="1">
        <v>5</v>
      </c>
      <c r="I3827" s="1" t="s">
        <v>312</v>
      </c>
      <c r="J3827" s="1" t="s">
        <v>35</v>
      </c>
      <c r="K3827" s="1" t="s">
        <v>20</v>
      </c>
      <c r="L3827" s="1" t="s">
        <v>313</v>
      </c>
      <c r="M3827" s="1" t="s">
        <v>37</v>
      </c>
      <c r="O3827">
        <f>F3827*400</f>
        <v>72000</v>
      </c>
    </row>
    <row r="3828" spans="1:15" x14ac:dyDescent="0.25">
      <c r="A3828" s="1" t="s">
        <v>4637</v>
      </c>
      <c r="B3828" s="2">
        <v>43978</v>
      </c>
      <c r="C3828" s="1" t="s">
        <v>4638</v>
      </c>
      <c r="D3828" s="3">
        <v>20</v>
      </c>
      <c r="E3828" s="3">
        <v>73.44</v>
      </c>
      <c r="F3828" s="4">
        <v>61.2</v>
      </c>
      <c r="G3828" s="1">
        <v>2020</v>
      </c>
      <c r="H3828" s="1">
        <v>5</v>
      </c>
      <c r="I3828" s="1" t="s">
        <v>34</v>
      </c>
      <c r="J3828" s="1" t="s">
        <v>237</v>
      </c>
      <c r="K3828" s="1" t="s">
        <v>20</v>
      </c>
      <c r="L3828" s="1" t="s">
        <v>36</v>
      </c>
      <c r="M3828" s="1" t="s">
        <v>4213</v>
      </c>
      <c r="O3828">
        <f>F3828*7</f>
        <v>428.40000000000003</v>
      </c>
    </row>
    <row r="3829" spans="1:15" x14ac:dyDescent="0.25">
      <c r="A3829" s="1" t="s">
        <v>4639</v>
      </c>
      <c r="B3829" s="2">
        <v>43978</v>
      </c>
      <c r="C3829" s="1" t="s">
        <v>7952</v>
      </c>
      <c r="E3829" s="3">
        <v>247.14</v>
      </c>
      <c r="F3829" s="4">
        <v>247.14</v>
      </c>
      <c r="G3829" s="1">
        <v>2020</v>
      </c>
      <c r="H3829" s="1">
        <v>5</v>
      </c>
      <c r="I3829" s="1" t="s">
        <v>1734</v>
      </c>
      <c r="J3829" s="1" t="s">
        <v>35</v>
      </c>
      <c r="K3829" s="1" t="s">
        <v>20</v>
      </c>
      <c r="L3829" s="1" t="s">
        <v>1735</v>
      </c>
      <c r="M3829" s="1" t="s">
        <v>37</v>
      </c>
      <c r="O3829">
        <f>F3829*5.3</f>
        <v>1309.8419999999999</v>
      </c>
    </row>
    <row r="3830" spans="1:15" x14ac:dyDescent="0.25">
      <c r="A3830" s="1" t="s">
        <v>4640</v>
      </c>
      <c r="B3830" s="2">
        <v>43979</v>
      </c>
      <c r="C3830" s="1" t="s">
        <v>4641</v>
      </c>
      <c r="D3830" s="3">
        <v>20</v>
      </c>
      <c r="E3830" s="3">
        <v>420</v>
      </c>
      <c r="F3830" s="4">
        <v>350</v>
      </c>
      <c r="G3830" s="1">
        <v>2020</v>
      </c>
      <c r="H3830" s="1">
        <v>5</v>
      </c>
      <c r="I3830" s="1" t="s">
        <v>70</v>
      </c>
      <c r="J3830" s="1" t="s">
        <v>19</v>
      </c>
      <c r="K3830" s="1" t="s">
        <v>20</v>
      </c>
      <c r="L3830" s="1" t="s">
        <v>71</v>
      </c>
      <c r="M3830" s="1" t="s">
        <v>22</v>
      </c>
      <c r="O3830">
        <f>F3830*60</f>
        <v>21000</v>
      </c>
    </row>
    <row r="3831" spans="1:15" x14ac:dyDescent="0.25">
      <c r="A3831" s="1" t="s">
        <v>4642</v>
      </c>
      <c r="B3831" s="2">
        <v>43979</v>
      </c>
      <c r="C3831" s="1" t="s">
        <v>4643</v>
      </c>
      <c r="E3831" s="3">
        <v>12.84</v>
      </c>
      <c r="F3831" s="4">
        <v>12.84</v>
      </c>
      <c r="G3831" s="1">
        <v>2020</v>
      </c>
      <c r="H3831" s="1">
        <v>5</v>
      </c>
      <c r="I3831" s="1" t="s">
        <v>30</v>
      </c>
      <c r="J3831" s="1" t="s">
        <v>25</v>
      </c>
      <c r="K3831" s="1" t="s">
        <v>20</v>
      </c>
      <c r="L3831" s="1" t="s">
        <v>31</v>
      </c>
      <c r="M3831" s="1" t="s">
        <v>4184</v>
      </c>
      <c r="O3831">
        <v>1000</v>
      </c>
    </row>
    <row r="3832" spans="1:15" x14ac:dyDescent="0.25">
      <c r="A3832" s="1" t="s">
        <v>4644</v>
      </c>
      <c r="B3832" s="2">
        <v>43979</v>
      </c>
      <c r="C3832" s="1" t="s">
        <v>4645</v>
      </c>
      <c r="E3832" s="3">
        <v>176.4</v>
      </c>
      <c r="F3832" s="4">
        <v>176.4</v>
      </c>
      <c r="G3832" s="1">
        <v>2020</v>
      </c>
      <c r="H3832" s="1">
        <v>5</v>
      </c>
      <c r="I3832" s="1" t="s">
        <v>1734</v>
      </c>
      <c r="J3832" s="1" t="s">
        <v>35</v>
      </c>
      <c r="K3832" s="1" t="s">
        <v>20</v>
      </c>
      <c r="L3832" s="1" t="s">
        <v>1735</v>
      </c>
      <c r="M3832" s="1" t="s">
        <v>37</v>
      </c>
    </row>
    <row r="3833" spans="1:15" x14ac:dyDescent="0.25">
      <c r="A3833" s="1" t="s">
        <v>2934</v>
      </c>
      <c r="B3833" s="2">
        <v>43979</v>
      </c>
      <c r="C3833" s="1" t="s">
        <v>4646</v>
      </c>
      <c r="E3833" s="3">
        <v>14.15</v>
      </c>
      <c r="F3833" s="4">
        <v>14.15</v>
      </c>
      <c r="G3833" s="1">
        <v>2020</v>
      </c>
      <c r="H3833" s="1">
        <v>5</v>
      </c>
      <c r="I3833" s="1" t="s">
        <v>91</v>
      </c>
      <c r="J3833" s="1" t="s">
        <v>98</v>
      </c>
      <c r="K3833" s="1" t="s">
        <v>20</v>
      </c>
      <c r="L3833" s="1" t="s">
        <v>93</v>
      </c>
      <c r="M3833" s="1" t="s">
        <v>100</v>
      </c>
      <c r="O3833">
        <f>F3833*191</f>
        <v>2702.65</v>
      </c>
    </row>
    <row r="3834" spans="1:15" x14ac:dyDescent="0.25">
      <c r="A3834" s="1" t="s">
        <v>2934</v>
      </c>
      <c r="B3834" s="2">
        <v>43979</v>
      </c>
      <c r="C3834" s="1" t="s">
        <v>4646</v>
      </c>
      <c r="E3834" s="3">
        <v>14.15</v>
      </c>
      <c r="F3834" s="4">
        <v>14.15</v>
      </c>
      <c r="G3834" s="1">
        <v>2020</v>
      </c>
      <c r="H3834" s="1">
        <v>5</v>
      </c>
      <c r="I3834" s="1" t="s">
        <v>97</v>
      </c>
      <c r="J3834" s="1" t="s">
        <v>98</v>
      </c>
      <c r="K3834" s="1" t="s">
        <v>20</v>
      </c>
      <c r="L3834" s="1" t="s">
        <v>99</v>
      </c>
      <c r="M3834" s="1" t="s">
        <v>100</v>
      </c>
      <c r="O3834">
        <f>F3834*191</f>
        <v>2702.65</v>
      </c>
    </row>
    <row r="3835" spans="1:15" x14ac:dyDescent="0.25">
      <c r="A3835" s="1" t="s">
        <v>4647</v>
      </c>
      <c r="B3835" s="2">
        <v>43979</v>
      </c>
      <c r="C3835" s="1" t="s">
        <v>4648</v>
      </c>
      <c r="E3835" s="3">
        <v>186.3</v>
      </c>
      <c r="F3835" s="4">
        <v>186.3</v>
      </c>
      <c r="G3835" s="1">
        <v>2020</v>
      </c>
      <c r="H3835" s="1">
        <v>5</v>
      </c>
      <c r="I3835" s="1" t="s">
        <v>18</v>
      </c>
      <c r="J3835" s="1" t="s">
        <v>119</v>
      </c>
      <c r="K3835" s="1" t="s">
        <v>20</v>
      </c>
      <c r="L3835" s="1" t="s">
        <v>21</v>
      </c>
      <c r="M3835" s="1" t="s">
        <v>120</v>
      </c>
    </row>
    <row r="3836" spans="1:15" x14ac:dyDescent="0.25">
      <c r="A3836" s="1" t="s">
        <v>4649</v>
      </c>
      <c r="B3836" s="2">
        <v>43979</v>
      </c>
      <c r="C3836" s="1" t="s">
        <v>4650</v>
      </c>
      <c r="E3836" s="3">
        <v>30.07</v>
      </c>
      <c r="F3836" s="4">
        <v>30.07</v>
      </c>
      <c r="G3836" s="1">
        <v>2020</v>
      </c>
      <c r="H3836" s="1">
        <v>5</v>
      </c>
      <c r="I3836" s="1" t="s">
        <v>345</v>
      </c>
      <c r="J3836" s="1" t="s">
        <v>35</v>
      </c>
      <c r="K3836" s="1" t="s">
        <v>20</v>
      </c>
      <c r="L3836" s="1" t="s">
        <v>346</v>
      </c>
      <c r="M3836" s="1" t="s">
        <v>37</v>
      </c>
      <c r="O3836">
        <f>F3836*400</f>
        <v>12028</v>
      </c>
    </row>
    <row r="3837" spans="1:15" x14ac:dyDescent="0.25">
      <c r="A3837" s="1" t="s">
        <v>4651</v>
      </c>
      <c r="B3837" s="2">
        <v>43979</v>
      </c>
      <c r="C3837" s="1" t="s">
        <v>7952</v>
      </c>
      <c r="E3837" s="3">
        <v>247.14</v>
      </c>
      <c r="F3837" s="4">
        <v>247.14</v>
      </c>
      <c r="G3837" s="1">
        <v>2020</v>
      </c>
      <c r="H3837" s="1">
        <v>5</v>
      </c>
      <c r="I3837" s="1" t="s">
        <v>1734</v>
      </c>
      <c r="J3837" s="1" t="s">
        <v>35</v>
      </c>
      <c r="K3837" s="1" t="s">
        <v>20</v>
      </c>
      <c r="L3837" s="1" t="s">
        <v>1735</v>
      </c>
      <c r="M3837" s="1" t="s">
        <v>37</v>
      </c>
      <c r="O3837">
        <f>F3837*5.3</f>
        <v>1309.8419999999999</v>
      </c>
    </row>
    <row r="3838" spans="1:15" x14ac:dyDescent="0.25">
      <c r="A3838" s="1" t="s">
        <v>4652</v>
      </c>
      <c r="B3838" s="2">
        <v>43984</v>
      </c>
      <c r="C3838" s="1" t="s">
        <v>4653</v>
      </c>
      <c r="E3838" s="3">
        <v>13.95</v>
      </c>
      <c r="F3838" s="4">
        <v>13.95</v>
      </c>
      <c r="G3838" s="1">
        <v>2020</v>
      </c>
      <c r="H3838" s="1">
        <v>6</v>
      </c>
      <c r="I3838" s="1" t="s">
        <v>30</v>
      </c>
      <c r="J3838" s="1" t="s">
        <v>25</v>
      </c>
      <c r="K3838" s="1" t="s">
        <v>20</v>
      </c>
      <c r="L3838" s="1" t="s">
        <v>31</v>
      </c>
      <c r="M3838" s="1" t="s">
        <v>4184</v>
      </c>
    </row>
    <row r="3839" spans="1:15" x14ac:dyDescent="0.25">
      <c r="A3839" s="1" t="s">
        <v>764</v>
      </c>
      <c r="B3839" s="2">
        <v>43984</v>
      </c>
      <c r="C3839" s="1" t="s">
        <v>947</v>
      </c>
      <c r="D3839" s="3">
        <v>20</v>
      </c>
      <c r="E3839" s="3">
        <v>1141.8399999999999</v>
      </c>
      <c r="F3839" s="4">
        <v>951.53</v>
      </c>
      <c r="G3839" s="1">
        <v>2020</v>
      </c>
      <c r="H3839" s="1">
        <v>6</v>
      </c>
      <c r="I3839" s="1" t="s">
        <v>56</v>
      </c>
      <c r="J3839" s="1" t="s">
        <v>177</v>
      </c>
      <c r="K3839" s="1" t="s">
        <v>20</v>
      </c>
      <c r="L3839" s="1" t="s">
        <v>57</v>
      </c>
      <c r="M3839" s="1" t="s">
        <v>178</v>
      </c>
      <c r="O3839">
        <f>F3839*19.4</f>
        <v>18459.681999999997</v>
      </c>
    </row>
    <row r="3840" spans="1:15" x14ac:dyDescent="0.25">
      <c r="A3840" s="1" t="s">
        <v>765</v>
      </c>
      <c r="B3840" s="2">
        <v>43984</v>
      </c>
      <c r="C3840" s="1" t="s">
        <v>85</v>
      </c>
      <c r="E3840" s="3">
        <v>373.81</v>
      </c>
      <c r="F3840" s="4">
        <v>373.81</v>
      </c>
      <c r="G3840" s="1">
        <v>2020</v>
      </c>
      <c r="H3840" s="1">
        <v>6</v>
      </c>
      <c r="I3840" s="1" t="s">
        <v>86</v>
      </c>
      <c r="J3840" s="1" t="s">
        <v>41</v>
      </c>
      <c r="K3840" s="1" t="s">
        <v>20</v>
      </c>
      <c r="L3840" s="1" t="s">
        <v>87</v>
      </c>
      <c r="M3840" s="1" t="s">
        <v>43</v>
      </c>
      <c r="O3840">
        <f t="shared" ref="O3840:O3851" si="58">F3840/1.26</f>
        <v>296.67460317460319</v>
      </c>
    </row>
    <row r="3841" spans="1:15" x14ac:dyDescent="0.25">
      <c r="A3841" s="1" t="s">
        <v>765</v>
      </c>
      <c r="B3841" s="2">
        <v>43984</v>
      </c>
      <c r="C3841" s="1" t="s">
        <v>85</v>
      </c>
      <c r="E3841" s="3">
        <v>298.42</v>
      </c>
      <c r="F3841" s="4">
        <v>298.42</v>
      </c>
      <c r="G3841" s="1">
        <v>2020</v>
      </c>
      <c r="H3841" s="1">
        <v>6</v>
      </c>
      <c r="I3841" s="1" t="s">
        <v>86</v>
      </c>
      <c r="J3841" s="1" t="s">
        <v>41</v>
      </c>
      <c r="K3841" s="1" t="s">
        <v>20</v>
      </c>
      <c r="L3841" s="1" t="s">
        <v>87</v>
      </c>
      <c r="M3841" s="1" t="s">
        <v>43</v>
      </c>
      <c r="O3841">
        <f t="shared" si="58"/>
        <v>236.84126984126985</v>
      </c>
    </row>
    <row r="3842" spans="1:15" x14ac:dyDescent="0.25">
      <c r="A3842" s="1" t="s">
        <v>765</v>
      </c>
      <c r="B3842" s="2">
        <v>43984</v>
      </c>
      <c r="C3842" s="1" t="s">
        <v>85</v>
      </c>
      <c r="E3842" s="3">
        <v>152.13999999999999</v>
      </c>
      <c r="F3842" s="4">
        <v>152.13999999999999</v>
      </c>
      <c r="G3842" s="1">
        <v>2020</v>
      </c>
      <c r="H3842" s="1">
        <v>6</v>
      </c>
      <c r="I3842" s="1" t="s">
        <v>86</v>
      </c>
      <c r="J3842" s="1" t="s">
        <v>41</v>
      </c>
      <c r="K3842" s="1" t="s">
        <v>20</v>
      </c>
      <c r="L3842" s="1" t="s">
        <v>87</v>
      </c>
      <c r="M3842" s="1" t="s">
        <v>43</v>
      </c>
      <c r="O3842">
        <f t="shared" si="58"/>
        <v>120.74603174603173</v>
      </c>
    </row>
    <row r="3843" spans="1:15" x14ac:dyDescent="0.25">
      <c r="A3843" s="1" t="s">
        <v>765</v>
      </c>
      <c r="B3843" s="2">
        <v>43984</v>
      </c>
      <c r="C3843" s="1" t="s">
        <v>85</v>
      </c>
      <c r="E3843" s="3">
        <v>111.24</v>
      </c>
      <c r="F3843" s="4">
        <v>111.24</v>
      </c>
      <c r="G3843" s="1">
        <v>2020</v>
      </c>
      <c r="H3843" s="1">
        <v>6</v>
      </c>
      <c r="I3843" s="1" t="s">
        <v>86</v>
      </c>
      <c r="J3843" s="1" t="s">
        <v>41</v>
      </c>
      <c r="K3843" s="1" t="s">
        <v>20</v>
      </c>
      <c r="L3843" s="1" t="s">
        <v>87</v>
      </c>
      <c r="M3843" s="1" t="s">
        <v>43</v>
      </c>
      <c r="O3843">
        <f t="shared" si="58"/>
        <v>88.285714285714278</v>
      </c>
    </row>
    <row r="3844" spans="1:15" x14ac:dyDescent="0.25">
      <c r="A3844" s="1" t="s">
        <v>765</v>
      </c>
      <c r="B3844" s="2">
        <v>43984</v>
      </c>
      <c r="C3844" s="1" t="s">
        <v>85</v>
      </c>
      <c r="D3844" s="3">
        <v>20</v>
      </c>
      <c r="E3844" s="3">
        <v>113.56</v>
      </c>
      <c r="F3844" s="4">
        <v>94.63</v>
      </c>
      <c r="G3844" s="1">
        <v>2020</v>
      </c>
      <c r="H3844" s="1">
        <v>6</v>
      </c>
      <c r="I3844" s="1" t="s">
        <v>34</v>
      </c>
      <c r="J3844" s="1" t="s">
        <v>41</v>
      </c>
      <c r="K3844" s="1" t="s">
        <v>20</v>
      </c>
      <c r="L3844" s="1" t="s">
        <v>36</v>
      </c>
      <c r="M3844" s="1" t="s">
        <v>43</v>
      </c>
      <c r="O3844">
        <f t="shared" si="58"/>
        <v>75.103174603174594</v>
      </c>
    </row>
    <row r="3845" spans="1:15" x14ac:dyDescent="0.25">
      <c r="A3845" s="1" t="s">
        <v>765</v>
      </c>
      <c r="B3845" s="2">
        <v>43984</v>
      </c>
      <c r="C3845" s="1" t="s">
        <v>85</v>
      </c>
      <c r="E3845" s="3">
        <v>91</v>
      </c>
      <c r="F3845" s="4">
        <v>91</v>
      </c>
      <c r="G3845" s="1">
        <v>2020</v>
      </c>
      <c r="H3845" s="1">
        <v>6</v>
      </c>
      <c r="I3845" s="1" t="s">
        <v>86</v>
      </c>
      <c r="J3845" s="1" t="s">
        <v>41</v>
      </c>
      <c r="K3845" s="1" t="s">
        <v>20</v>
      </c>
      <c r="L3845" s="1" t="s">
        <v>87</v>
      </c>
      <c r="M3845" s="1" t="s">
        <v>43</v>
      </c>
      <c r="O3845">
        <f t="shared" si="58"/>
        <v>72.222222222222229</v>
      </c>
    </row>
    <row r="3846" spans="1:15" x14ac:dyDescent="0.25">
      <c r="A3846" s="1" t="s">
        <v>765</v>
      </c>
      <c r="B3846" s="2">
        <v>43984</v>
      </c>
      <c r="C3846" s="1" t="s">
        <v>85</v>
      </c>
      <c r="D3846" s="3">
        <v>20</v>
      </c>
      <c r="E3846" s="3">
        <v>96.51</v>
      </c>
      <c r="F3846" s="4">
        <v>80.42</v>
      </c>
      <c r="G3846" s="1">
        <v>2020</v>
      </c>
      <c r="H3846" s="1">
        <v>6</v>
      </c>
      <c r="I3846" s="1" t="s">
        <v>34</v>
      </c>
      <c r="J3846" s="1" t="s">
        <v>41</v>
      </c>
      <c r="K3846" s="1" t="s">
        <v>20</v>
      </c>
      <c r="L3846" s="1" t="s">
        <v>36</v>
      </c>
      <c r="M3846" s="1" t="s">
        <v>43</v>
      </c>
      <c r="O3846">
        <f t="shared" si="58"/>
        <v>63.82539682539683</v>
      </c>
    </row>
    <row r="3847" spans="1:15" x14ac:dyDescent="0.25">
      <c r="A3847" s="1" t="s">
        <v>765</v>
      </c>
      <c r="B3847" s="2">
        <v>43984</v>
      </c>
      <c r="C3847" s="1" t="s">
        <v>85</v>
      </c>
      <c r="E3847" s="3">
        <v>59.91</v>
      </c>
      <c r="F3847" s="4">
        <v>59.91</v>
      </c>
      <c r="G3847" s="1">
        <v>2020</v>
      </c>
      <c r="H3847" s="1">
        <v>6</v>
      </c>
      <c r="I3847" s="1" t="s">
        <v>86</v>
      </c>
      <c r="J3847" s="1" t="s">
        <v>41</v>
      </c>
      <c r="K3847" s="1" t="s">
        <v>20</v>
      </c>
      <c r="L3847" s="1" t="s">
        <v>87</v>
      </c>
      <c r="M3847" s="1" t="s">
        <v>43</v>
      </c>
      <c r="O3847">
        <f t="shared" si="58"/>
        <v>47.547619047619044</v>
      </c>
    </row>
    <row r="3848" spans="1:15" x14ac:dyDescent="0.25">
      <c r="A3848" s="1" t="s">
        <v>765</v>
      </c>
      <c r="B3848" s="2">
        <v>43984</v>
      </c>
      <c r="C3848" s="1" t="s">
        <v>85</v>
      </c>
      <c r="E3848" s="3">
        <v>59.72</v>
      </c>
      <c r="F3848" s="4">
        <v>59.72</v>
      </c>
      <c r="G3848" s="1">
        <v>2020</v>
      </c>
      <c r="H3848" s="1">
        <v>6</v>
      </c>
      <c r="I3848" s="1" t="s">
        <v>86</v>
      </c>
      <c r="J3848" s="1" t="s">
        <v>41</v>
      </c>
      <c r="K3848" s="1" t="s">
        <v>20</v>
      </c>
      <c r="L3848" s="1" t="s">
        <v>87</v>
      </c>
      <c r="M3848" s="1" t="s">
        <v>43</v>
      </c>
      <c r="O3848">
        <f t="shared" si="58"/>
        <v>47.396825396825399</v>
      </c>
    </row>
    <row r="3849" spans="1:15" x14ac:dyDescent="0.25">
      <c r="A3849" s="1" t="s">
        <v>765</v>
      </c>
      <c r="B3849" s="2">
        <v>43984</v>
      </c>
      <c r="C3849" s="1" t="s">
        <v>85</v>
      </c>
      <c r="E3849" s="3">
        <v>53.24</v>
      </c>
      <c r="F3849" s="4">
        <v>53.24</v>
      </c>
      <c r="G3849" s="1">
        <v>2020</v>
      </c>
      <c r="H3849" s="1">
        <v>6</v>
      </c>
      <c r="I3849" s="1" t="s">
        <v>18</v>
      </c>
      <c r="J3849" s="1" t="s">
        <v>41</v>
      </c>
      <c r="K3849" s="1" t="s">
        <v>20</v>
      </c>
      <c r="L3849" s="1" t="s">
        <v>21</v>
      </c>
      <c r="M3849" s="1" t="s">
        <v>43</v>
      </c>
      <c r="O3849">
        <f t="shared" si="58"/>
        <v>42.253968253968253</v>
      </c>
    </row>
    <row r="3850" spans="1:15" x14ac:dyDescent="0.25">
      <c r="A3850" s="1" t="s">
        <v>765</v>
      </c>
      <c r="B3850" s="2">
        <v>43984</v>
      </c>
      <c r="C3850" s="1" t="s">
        <v>85</v>
      </c>
      <c r="E3850" s="3">
        <v>46.7</v>
      </c>
      <c r="F3850" s="4">
        <v>46.7</v>
      </c>
      <c r="G3850" s="1">
        <v>2020</v>
      </c>
      <c r="H3850" s="1">
        <v>6</v>
      </c>
      <c r="I3850" s="1" t="s">
        <v>86</v>
      </c>
      <c r="J3850" s="1" t="s">
        <v>41</v>
      </c>
      <c r="K3850" s="1" t="s">
        <v>20</v>
      </c>
      <c r="L3850" s="1" t="s">
        <v>87</v>
      </c>
      <c r="M3850" s="1" t="s">
        <v>43</v>
      </c>
      <c r="O3850">
        <f t="shared" si="58"/>
        <v>37.063492063492063</v>
      </c>
    </row>
    <row r="3851" spans="1:15" x14ac:dyDescent="0.25">
      <c r="A3851" s="1" t="s">
        <v>765</v>
      </c>
      <c r="B3851" s="2">
        <v>43984</v>
      </c>
      <c r="C3851" s="1" t="s">
        <v>85</v>
      </c>
      <c r="D3851" s="3">
        <v>20</v>
      </c>
      <c r="E3851" s="3">
        <v>53.64</v>
      </c>
      <c r="F3851" s="4">
        <v>44.7</v>
      </c>
      <c r="G3851" s="1">
        <v>2020</v>
      </c>
      <c r="H3851" s="1">
        <v>6</v>
      </c>
      <c r="I3851" s="1" t="s">
        <v>56</v>
      </c>
      <c r="J3851" s="1" t="s">
        <v>41</v>
      </c>
      <c r="K3851" s="1" t="s">
        <v>20</v>
      </c>
      <c r="L3851" s="1" t="s">
        <v>57</v>
      </c>
      <c r="M3851" s="1" t="s">
        <v>43</v>
      </c>
      <c r="O3851">
        <f t="shared" si="58"/>
        <v>35.476190476190482</v>
      </c>
    </row>
    <row r="3852" spans="1:15" x14ac:dyDescent="0.25">
      <c r="A3852" s="1" t="s">
        <v>4654</v>
      </c>
      <c r="B3852" s="2">
        <v>43984</v>
      </c>
      <c r="C3852" s="1" t="s">
        <v>4655</v>
      </c>
      <c r="E3852" s="3">
        <v>151.21</v>
      </c>
      <c r="F3852" s="4">
        <v>151.21</v>
      </c>
      <c r="G3852" s="1">
        <v>2020</v>
      </c>
      <c r="H3852" s="1">
        <v>6</v>
      </c>
      <c r="I3852" s="1" t="s">
        <v>168</v>
      </c>
      <c r="J3852" s="1" t="s">
        <v>81</v>
      </c>
      <c r="K3852" s="1" t="s">
        <v>20</v>
      </c>
      <c r="L3852" s="1" t="s">
        <v>169</v>
      </c>
      <c r="M3852" s="1" t="s">
        <v>83</v>
      </c>
      <c r="O3852">
        <f>F3852*7692</f>
        <v>1163107.32</v>
      </c>
    </row>
    <row r="3853" spans="1:15" x14ac:dyDescent="0.25">
      <c r="A3853" s="1" t="s">
        <v>765</v>
      </c>
      <c r="B3853" s="2">
        <v>43984</v>
      </c>
      <c r="C3853" s="1" t="s">
        <v>59</v>
      </c>
      <c r="D3853" s="3">
        <v>20</v>
      </c>
      <c r="E3853" s="3">
        <v>17.73</v>
      </c>
      <c r="F3853" s="4">
        <v>14.77</v>
      </c>
      <c r="G3853" s="1">
        <v>2020</v>
      </c>
      <c r="H3853" s="1">
        <v>6</v>
      </c>
      <c r="I3853" s="1" t="s">
        <v>34</v>
      </c>
      <c r="J3853" s="1" t="s">
        <v>41</v>
      </c>
      <c r="K3853" s="1" t="s">
        <v>20</v>
      </c>
      <c r="L3853" s="1" t="s">
        <v>36</v>
      </c>
      <c r="M3853" s="1" t="s">
        <v>43</v>
      </c>
    </row>
    <row r="3854" spans="1:15" x14ac:dyDescent="0.25">
      <c r="A3854" s="1" t="s">
        <v>765</v>
      </c>
      <c r="B3854" s="2">
        <v>43984</v>
      </c>
      <c r="C3854" s="1" t="s">
        <v>59</v>
      </c>
      <c r="E3854" s="3">
        <v>25.59</v>
      </c>
      <c r="F3854" s="4">
        <v>25.59</v>
      </c>
      <c r="G3854" s="1">
        <v>2020</v>
      </c>
      <c r="H3854" s="1">
        <v>6</v>
      </c>
      <c r="I3854" s="1" t="s">
        <v>312</v>
      </c>
      <c r="J3854" s="1" t="s">
        <v>41</v>
      </c>
      <c r="K3854" s="1" t="s">
        <v>20</v>
      </c>
      <c r="L3854" s="1" t="s">
        <v>313</v>
      </c>
      <c r="M3854" s="1" t="s">
        <v>43</v>
      </c>
    </row>
    <row r="3855" spans="1:15" x14ac:dyDescent="0.25">
      <c r="A3855" s="1" t="s">
        <v>765</v>
      </c>
      <c r="B3855" s="2">
        <v>43984</v>
      </c>
      <c r="C3855" s="1" t="s">
        <v>59</v>
      </c>
      <c r="E3855" s="3">
        <v>56.1</v>
      </c>
      <c r="F3855" s="4">
        <v>56.1</v>
      </c>
      <c r="G3855" s="1">
        <v>2020</v>
      </c>
      <c r="H3855" s="1">
        <v>6</v>
      </c>
      <c r="I3855" s="1" t="s">
        <v>86</v>
      </c>
      <c r="J3855" s="1" t="s">
        <v>41</v>
      </c>
      <c r="K3855" s="1" t="s">
        <v>20</v>
      </c>
      <c r="L3855" s="1" t="s">
        <v>87</v>
      </c>
      <c r="M3855" s="1" t="s">
        <v>43</v>
      </c>
    </row>
    <row r="3856" spans="1:15" x14ac:dyDescent="0.25">
      <c r="A3856" s="1" t="s">
        <v>765</v>
      </c>
      <c r="B3856" s="2">
        <v>43984</v>
      </c>
      <c r="C3856" s="1" t="s">
        <v>59</v>
      </c>
      <c r="E3856" s="3">
        <v>57</v>
      </c>
      <c r="F3856" s="4">
        <v>57</v>
      </c>
      <c r="G3856" s="1">
        <v>2020</v>
      </c>
      <c r="H3856" s="1">
        <v>6</v>
      </c>
      <c r="I3856" s="1" t="s">
        <v>86</v>
      </c>
      <c r="J3856" s="1" t="s">
        <v>41</v>
      </c>
      <c r="K3856" s="1" t="s">
        <v>20</v>
      </c>
      <c r="L3856" s="1" t="s">
        <v>87</v>
      </c>
      <c r="M3856" s="1" t="s">
        <v>43</v>
      </c>
    </row>
    <row r="3857" spans="1:15" x14ac:dyDescent="0.25">
      <c r="A3857" s="1" t="s">
        <v>753</v>
      </c>
      <c r="B3857" s="2">
        <v>43984</v>
      </c>
      <c r="C3857" s="1" t="s">
        <v>4656</v>
      </c>
      <c r="E3857" s="3">
        <v>85.89</v>
      </c>
      <c r="F3857" s="4">
        <v>85.89</v>
      </c>
      <c r="G3857" s="1">
        <v>2020</v>
      </c>
      <c r="H3857" s="1">
        <v>6</v>
      </c>
      <c r="I3857" s="1" t="s">
        <v>86</v>
      </c>
      <c r="J3857" s="1" t="s">
        <v>35</v>
      </c>
      <c r="K3857" s="1" t="s">
        <v>20</v>
      </c>
      <c r="L3857" s="1" t="s">
        <v>87</v>
      </c>
      <c r="M3857" s="1" t="s">
        <v>37</v>
      </c>
    </row>
    <row r="3858" spans="1:15" x14ac:dyDescent="0.25">
      <c r="A3858" s="1" t="s">
        <v>4657</v>
      </c>
      <c r="B3858" s="2">
        <v>43985</v>
      </c>
      <c r="C3858" s="1" t="s">
        <v>4658</v>
      </c>
      <c r="D3858" s="3">
        <v>20</v>
      </c>
      <c r="E3858" s="3">
        <v>-372.13</v>
      </c>
      <c r="F3858" s="4">
        <v>-310.11</v>
      </c>
      <c r="G3858" s="1">
        <v>2020</v>
      </c>
      <c r="H3858" s="1">
        <v>6</v>
      </c>
      <c r="I3858" s="1" t="s">
        <v>111</v>
      </c>
      <c r="J3858" s="1" t="s">
        <v>98</v>
      </c>
      <c r="K3858" s="1" t="s">
        <v>20</v>
      </c>
      <c r="L3858" s="1" t="s">
        <v>112</v>
      </c>
      <c r="M3858" s="1" t="s">
        <v>100</v>
      </c>
    </row>
    <row r="3859" spans="1:15" x14ac:dyDescent="0.25">
      <c r="A3859" s="1" t="s">
        <v>4659</v>
      </c>
      <c r="B3859" s="2">
        <v>43986</v>
      </c>
      <c r="C3859" s="1" t="s">
        <v>4660</v>
      </c>
      <c r="E3859" s="3">
        <v>1044.29</v>
      </c>
      <c r="F3859" s="4">
        <v>1044.29</v>
      </c>
      <c r="G3859" s="1">
        <v>2020</v>
      </c>
      <c r="H3859" s="1">
        <v>6</v>
      </c>
      <c r="I3859" s="1" t="s">
        <v>704</v>
      </c>
      <c r="J3859" s="1" t="s">
        <v>35</v>
      </c>
      <c r="K3859" s="1" t="s">
        <v>20</v>
      </c>
      <c r="L3859" s="1" t="s">
        <v>705</v>
      </c>
      <c r="M3859" s="1" t="s">
        <v>37</v>
      </c>
    </row>
    <row r="3860" spans="1:15" x14ac:dyDescent="0.25">
      <c r="A3860" s="1" t="s">
        <v>4661</v>
      </c>
      <c r="B3860" s="2">
        <v>43986</v>
      </c>
      <c r="C3860" s="1" t="s">
        <v>4662</v>
      </c>
      <c r="D3860" s="3">
        <v>20</v>
      </c>
      <c r="E3860" s="3">
        <v>202.73</v>
      </c>
      <c r="F3860" s="4">
        <v>168.94</v>
      </c>
      <c r="G3860" s="1">
        <v>2020</v>
      </c>
      <c r="H3860" s="1">
        <v>6</v>
      </c>
      <c r="I3860" s="1" t="s">
        <v>34</v>
      </c>
      <c r="J3860" s="1" t="s">
        <v>237</v>
      </c>
      <c r="K3860" s="1" t="s">
        <v>20</v>
      </c>
      <c r="L3860" s="1" t="s">
        <v>36</v>
      </c>
      <c r="M3860" s="1" t="s">
        <v>4213</v>
      </c>
      <c r="O3860">
        <f>F3860*1850</f>
        <v>312539</v>
      </c>
    </row>
    <row r="3861" spans="1:15" x14ac:dyDescent="0.25">
      <c r="A3861" s="1" t="s">
        <v>3007</v>
      </c>
      <c r="B3861" s="2">
        <v>43986</v>
      </c>
      <c r="C3861" s="1" t="s">
        <v>4663</v>
      </c>
      <c r="E3861" s="3">
        <v>39.85</v>
      </c>
      <c r="F3861" s="4">
        <v>39.85</v>
      </c>
      <c r="G3861" s="1">
        <v>2020</v>
      </c>
      <c r="H3861" s="1">
        <v>6</v>
      </c>
      <c r="I3861" s="1" t="s">
        <v>86</v>
      </c>
      <c r="J3861" s="1" t="s">
        <v>378</v>
      </c>
      <c r="K3861" s="1" t="s">
        <v>20</v>
      </c>
      <c r="L3861" s="1" t="s">
        <v>87</v>
      </c>
      <c r="M3861" s="1" t="s">
        <v>379</v>
      </c>
    </row>
    <row r="3862" spans="1:15" x14ac:dyDescent="0.25">
      <c r="A3862" s="1" t="s">
        <v>4664</v>
      </c>
      <c r="B3862" s="2">
        <v>43986</v>
      </c>
      <c r="C3862" s="1" t="s">
        <v>4665</v>
      </c>
      <c r="E3862" s="3">
        <v>16.16</v>
      </c>
      <c r="F3862" s="4">
        <v>16.16</v>
      </c>
      <c r="G3862" s="1">
        <v>2020</v>
      </c>
      <c r="H3862" s="1">
        <v>6</v>
      </c>
      <c r="I3862" s="1" t="s">
        <v>86</v>
      </c>
      <c r="J3862" s="1" t="s">
        <v>35</v>
      </c>
      <c r="K3862" s="1" t="s">
        <v>20</v>
      </c>
      <c r="L3862" s="1" t="s">
        <v>87</v>
      </c>
      <c r="M3862" s="1" t="s">
        <v>37</v>
      </c>
    </row>
    <row r="3863" spans="1:15" x14ac:dyDescent="0.25">
      <c r="A3863" s="1" t="s">
        <v>4666</v>
      </c>
      <c r="B3863" s="2">
        <v>43986</v>
      </c>
      <c r="C3863" s="1" t="s">
        <v>4667</v>
      </c>
      <c r="E3863" s="3">
        <v>15.26</v>
      </c>
      <c r="F3863" s="4">
        <v>15.26</v>
      </c>
      <c r="G3863" s="1">
        <v>2020</v>
      </c>
      <c r="H3863" s="1">
        <v>6</v>
      </c>
      <c r="I3863" s="1" t="s">
        <v>86</v>
      </c>
      <c r="J3863" s="1" t="s">
        <v>35</v>
      </c>
      <c r="K3863" s="1" t="s">
        <v>20</v>
      </c>
      <c r="L3863" s="1" t="s">
        <v>87</v>
      </c>
      <c r="M3863" s="1" t="s">
        <v>37</v>
      </c>
    </row>
    <row r="3864" spans="1:15" x14ac:dyDescent="0.25">
      <c r="A3864" s="1" t="s">
        <v>4668</v>
      </c>
      <c r="B3864" s="2">
        <v>43986</v>
      </c>
      <c r="C3864" s="1" t="s">
        <v>4669</v>
      </c>
      <c r="D3864" s="3">
        <v>20</v>
      </c>
      <c r="E3864" s="3">
        <v>63.8</v>
      </c>
      <c r="F3864" s="4">
        <v>53.17</v>
      </c>
      <c r="G3864" s="1">
        <v>2020</v>
      </c>
      <c r="H3864" s="1">
        <v>6</v>
      </c>
      <c r="I3864" s="1" t="s">
        <v>134</v>
      </c>
      <c r="J3864" s="1" t="s">
        <v>35</v>
      </c>
      <c r="K3864" s="1" t="s">
        <v>20</v>
      </c>
      <c r="L3864" s="1" t="s">
        <v>135</v>
      </c>
      <c r="M3864" s="1" t="s">
        <v>37</v>
      </c>
    </row>
    <row r="3865" spans="1:15" x14ac:dyDescent="0.25">
      <c r="A3865" s="1" t="s">
        <v>2983</v>
      </c>
      <c r="B3865" s="2">
        <v>43986</v>
      </c>
      <c r="C3865" s="1" t="s">
        <v>1599</v>
      </c>
      <c r="D3865" s="3">
        <v>20</v>
      </c>
      <c r="E3865" s="3">
        <v>66.8</v>
      </c>
      <c r="F3865" s="4">
        <v>55.67</v>
      </c>
      <c r="G3865" s="1">
        <v>2020</v>
      </c>
      <c r="H3865" s="1">
        <v>6</v>
      </c>
      <c r="I3865" s="1" t="s">
        <v>34</v>
      </c>
      <c r="J3865" s="1" t="s">
        <v>378</v>
      </c>
      <c r="K3865" s="1" t="s">
        <v>20</v>
      </c>
      <c r="L3865" s="1" t="s">
        <v>36</v>
      </c>
      <c r="M3865" s="1" t="s">
        <v>379</v>
      </c>
      <c r="O3865">
        <f>F3865*27.9</f>
        <v>1553.193</v>
      </c>
    </row>
    <row r="3866" spans="1:15" x14ac:dyDescent="0.25">
      <c r="A3866" s="1" t="s">
        <v>4670</v>
      </c>
      <c r="B3866" s="2">
        <v>43986</v>
      </c>
      <c r="C3866" s="1" t="s">
        <v>4671</v>
      </c>
      <c r="E3866" s="3">
        <v>38.9</v>
      </c>
      <c r="F3866" s="4">
        <v>38.9</v>
      </c>
      <c r="G3866" s="1">
        <v>2020</v>
      </c>
      <c r="H3866" s="1">
        <v>6</v>
      </c>
      <c r="I3866" s="1" t="s">
        <v>86</v>
      </c>
      <c r="J3866" s="1" t="s">
        <v>35</v>
      </c>
      <c r="K3866" s="1" t="s">
        <v>20</v>
      </c>
      <c r="L3866" s="1" t="s">
        <v>87</v>
      </c>
      <c r="M3866" s="1" t="s">
        <v>37</v>
      </c>
    </row>
    <row r="3867" spans="1:15" x14ac:dyDescent="0.25">
      <c r="A3867" s="1" t="s">
        <v>4672</v>
      </c>
      <c r="B3867" s="2">
        <v>43986</v>
      </c>
      <c r="C3867" s="1" t="s">
        <v>4673</v>
      </c>
      <c r="D3867" s="3">
        <v>20</v>
      </c>
      <c r="E3867" s="3">
        <v>39.96</v>
      </c>
      <c r="F3867" s="4">
        <v>33.299999999999997</v>
      </c>
      <c r="G3867" s="1">
        <v>2020</v>
      </c>
      <c r="H3867" s="1">
        <v>6</v>
      </c>
      <c r="I3867" s="1" t="s">
        <v>134</v>
      </c>
      <c r="J3867" s="1" t="s">
        <v>35</v>
      </c>
      <c r="K3867" s="1" t="s">
        <v>20</v>
      </c>
      <c r="L3867" s="1" t="s">
        <v>135</v>
      </c>
      <c r="M3867" s="1" t="s">
        <v>37</v>
      </c>
    </row>
    <row r="3868" spans="1:15" x14ac:dyDescent="0.25">
      <c r="A3868" s="1" t="s">
        <v>4674</v>
      </c>
      <c r="B3868" s="2">
        <v>43986</v>
      </c>
      <c r="C3868" s="1" t="s">
        <v>368</v>
      </c>
      <c r="D3868" s="3">
        <v>20</v>
      </c>
      <c r="E3868" s="3">
        <v>21.46</v>
      </c>
      <c r="F3868" s="4">
        <v>17.88</v>
      </c>
      <c r="G3868" s="1">
        <v>2020</v>
      </c>
      <c r="H3868" s="1">
        <v>6</v>
      </c>
      <c r="I3868" s="1" t="s">
        <v>34</v>
      </c>
      <c r="J3868" s="1" t="s">
        <v>369</v>
      </c>
      <c r="K3868" s="1" t="s">
        <v>20</v>
      </c>
      <c r="L3868" s="1" t="s">
        <v>36</v>
      </c>
      <c r="M3868" s="1" t="s">
        <v>370</v>
      </c>
    </row>
    <row r="3869" spans="1:15" x14ac:dyDescent="0.25">
      <c r="A3869" s="1" t="s">
        <v>4675</v>
      </c>
      <c r="B3869" s="2">
        <v>43986</v>
      </c>
      <c r="C3869" s="1" t="s">
        <v>4676</v>
      </c>
      <c r="D3869" s="3">
        <v>20</v>
      </c>
      <c r="E3869" s="3">
        <v>80.260000000000005</v>
      </c>
      <c r="F3869" s="4">
        <v>66.88</v>
      </c>
      <c r="G3869" s="1">
        <v>2020</v>
      </c>
      <c r="H3869" s="1">
        <v>6</v>
      </c>
      <c r="I3869" s="1" t="s">
        <v>34</v>
      </c>
      <c r="J3869" s="1" t="s">
        <v>35</v>
      </c>
      <c r="K3869" s="1" t="s">
        <v>20</v>
      </c>
      <c r="L3869" s="1" t="s">
        <v>36</v>
      </c>
      <c r="M3869" s="1" t="s">
        <v>37</v>
      </c>
    </row>
    <row r="3870" spans="1:15" x14ac:dyDescent="0.25">
      <c r="A3870" s="1" t="s">
        <v>4677</v>
      </c>
      <c r="B3870" s="2">
        <v>43986</v>
      </c>
      <c r="C3870" s="1" t="s">
        <v>4678</v>
      </c>
      <c r="D3870" s="3">
        <v>20</v>
      </c>
      <c r="E3870" s="3">
        <v>1056</v>
      </c>
      <c r="F3870" s="4">
        <v>880</v>
      </c>
      <c r="G3870" s="1">
        <v>2020</v>
      </c>
      <c r="H3870" s="1">
        <v>6</v>
      </c>
      <c r="I3870" s="1" t="s">
        <v>56</v>
      </c>
      <c r="J3870" s="1" t="s">
        <v>177</v>
      </c>
      <c r="K3870" s="1" t="s">
        <v>20</v>
      </c>
      <c r="L3870" s="1" t="s">
        <v>57</v>
      </c>
      <c r="M3870" s="1" t="s">
        <v>178</v>
      </c>
      <c r="O3870">
        <f>F3870*117</f>
        <v>102960</v>
      </c>
    </row>
    <row r="3871" spans="1:15" x14ac:dyDescent="0.25">
      <c r="A3871" s="1" t="s">
        <v>4679</v>
      </c>
      <c r="B3871" s="2">
        <v>43986</v>
      </c>
      <c r="C3871" s="1" t="s">
        <v>4680</v>
      </c>
      <c r="E3871" s="3">
        <v>8.32</v>
      </c>
      <c r="F3871" s="4">
        <v>8.32</v>
      </c>
      <c r="G3871" s="1">
        <v>2020</v>
      </c>
      <c r="H3871" s="1">
        <v>6</v>
      </c>
      <c r="I3871" s="1" t="s">
        <v>86</v>
      </c>
      <c r="J3871" s="1" t="s">
        <v>378</v>
      </c>
      <c r="K3871" s="1" t="s">
        <v>20</v>
      </c>
      <c r="L3871" s="1" t="s">
        <v>87</v>
      </c>
      <c r="M3871" s="1" t="s">
        <v>379</v>
      </c>
    </row>
    <row r="3872" spans="1:15" x14ac:dyDescent="0.25">
      <c r="A3872" s="1" t="s">
        <v>4681</v>
      </c>
      <c r="B3872" s="2">
        <v>43986</v>
      </c>
      <c r="C3872" s="1" t="s">
        <v>4682</v>
      </c>
      <c r="D3872" s="3">
        <v>20</v>
      </c>
      <c r="E3872" s="3">
        <v>16.02</v>
      </c>
      <c r="F3872" s="4">
        <v>13.35</v>
      </c>
      <c r="G3872" s="1">
        <v>2020</v>
      </c>
      <c r="H3872" s="1">
        <v>6</v>
      </c>
      <c r="I3872" s="1" t="s">
        <v>34</v>
      </c>
      <c r="J3872" s="1" t="s">
        <v>35</v>
      </c>
      <c r="K3872" s="1" t="s">
        <v>20</v>
      </c>
      <c r="L3872" s="1" t="s">
        <v>36</v>
      </c>
      <c r="M3872" s="1" t="s">
        <v>37</v>
      </c>
    </row>
    <row r="3873" spans="1:15" x14ac:dyDescent="0.25">
      <c r="A3873" s="1" t="s">
        <v>4683</v>
      </c>
      <c r="B3873" s="2">
        <v>43986</v>
      </c>
      <c r="C3873" s="1" t="s">
        <v>4684</v>
      </c>
      <c r="E3873" s="3">
        <v>44.46</v>
      </c>
      <c r="F3873" s="4">
        <v>44.46</v>
      </c>
      <c r="G3873" s="1">
        <v>2020</v>
      </c>
      <c r="H3873" s="1">
        <v>6</v>
      </c>
      <c r="I3873" s="1" t="s">
        <v>225</v>
      </c>
      <c r="J3873" s="1" t="s">
        <v>19</v>
      </c>
      <c r="K3873" s="1" t="s">
        <v>20</v>
      </c>
      <c r="L3873" s="1" t="s">
        <v>227</v>
      </c>
      <c r="M3873" s="1" t="s">
        <v>22</v>
      </c>
    </row>
    <row r="3874" spans="1:15" x14ac:dyDescent="0.25">
      <c r="A3874" s="1" t="s">
        <v>4685</v>
      </c>
      <c r="B3874" s="2">
        <v>43986</v>
      </c>
      <c r="C3874" s="1" t="s">
        <v>4686</v>
      </c>
      <c r="E3874" s="3">
        <v>275.89</v>
      </c>
      <c r="F3874" s="4">
        <v>275.89</v>
      </c>
      <c r="G3874" s="1">
        <v>2020</v>
      </c>
      <c r="H3874" s="1">
        <v>6</v>
      </c>
      <c r="I3874" s="1" t="s">
        <v>86</v>
      </c>
      <c r="J3874" s="1" t="s">
        <v>35</v>
      </c>
      <c r="K3874" s="1" t="s">
        <v>20</v>
      </c>
      <c r="L3874" s="1" t="s">
        <v>87</v>
      </c>
      <c r="M3874" s="1" t="s">
        <v>37</v>
      </c>
    </row>
    <row r="3875" spans="1:15" x14ac:dyDescent="0.25">
      <c r="A3875" s="1" t="s">
        <v>866</v>
      </c>
      <c r="B3875" s="2">
        <v>43991</v>
      </c>
      <c r="C3875" s="1" t="s">
        <v>4687</v>
      </c>
      <c r="E3875" s="3">
        <v>2280</v>
      </c>
      <c r="F3875" s="4">
        <v>2280</v>
      </c>
      <c r="G3875" s="1">
        <v>2020</v>
      </c>
      <c r="H3875" s="1">
        <v>6</v>
      </c>
      <c r="I3875" s="1" t="s">
        <v>18</v>
      </c>
      <c r="J3875" s="1" t="s">
        <v>19</v>
      </c>
      <c r="K3875" s="1" t="s">
        <v>20</v>
      </c>
      <c r="L3875" s="1" t="s">
        <v>21</v>
      </c>
      <c r="M3875" s="1" t="s">
        <v>22</v>
      </c>
      <c r="O3875">
        <f>F3875*8.3</f>
        <v>18924</v>
      </c>
    </row>
    <row r="3876" spans="1:15" x14ac:dyDescent="0.25">
      <c r="A3876" s="1" t="s">
        <v>4688</v>
      </c>
      <c r="B3876" s="2">
        <v>43991</v>
      </c>
      <c r="C3876" s="1" t="s">
        <v>4689</v>
      </c>
      <c r="D3876" s="3">
        <v>20</v>
      </c>
      <c r="E3876" s="3">
        <v>9.24</v>
      </c>
      <c r="F3876" s="4">
        <v>7.7</v>
      </c>
      <c r="G3876" s="1">
        <v>2020</v>
      </c>
      <c r="H3876" s="1">
        <v>6</v>
      </c>
      <c r="I3876" s="1" t="s">
        <v>134</v>
      </c>
      <c r="J3876" s="1" t="s">
        <v>98</v>
      </c>
      <c r="K3876" s="1" t="s">
        <v>20</v>
      </c>
      <c r="L3876" s="1" t="s">
        <v>135</v>
      </c>
      <c r="M3876" s="1" t="s">
        <v>100</v>
      </c>
      <c r="O3876">
        <f>F3876*191</f>
        <v>1470.7</v>
      </c>
    </row>
    <row r="3877" spans="1:15" x14ac:dyDescent="0.25">
      <c r="A3877" s="1" t="s">
        <v>4690</v>
      </c>
      <c r="B3877" s="2">
        <v>43992</v>
      </c>
      <c r="C3877" s="1" t="s">
        <v>4691</v>
      </c>
      <c r="D3877" s="3">
        <v>20</v>
      </c>
      <c r="E3877" s="3">
        <v>49.99</v>
      </c>
      <c r="F3877" s="4">
        <v>41.66</v>
      </c>
      <c r="G3877" s="1">
        <v>2020</v>
      </c>
      <c r="H3877" s="1">
        <v>6</v>
      </c>
      <c r="I3877" s="1" t="s">
        <v>134</v>
      </c>
      <c r="J3877" s="1" t="s">
        <v>35</v>
      </c>
      <c r="K3877" s="1" t="s">
        <v>20</v>
      </c>
      <c r="L3877" s="1" t="s">
        <v>135</v>
      </c>
      <c r="M3877" s="1" t="s">
        <v>37</v>
      </c>
      <c r="O3877">
        <f>F3877*7</f>
        <v>291.62</v>
      </c>
    </row>
    <row r="3878" spans="1:15" x14ac:dyDescent="0.25">
      <c r="A3878" s="1" t="s">
        <v>4692</v>
      </c>
      <c r="B3878" s="2">
        <v>43992</v>
      </c>
      <c r="C3878" s="1" t="s">
        <v>33</v>
      </c>
      <c r="D3878" s="3">
        <v>20</v>
      </c>
      <c r="E3878" s="3">
        <v>412.8</v>
      </c>
      <c r="F3878" s="4">
        <v>344</v>
      </c>
      <c r="G3878" s="1">
        <v>2020</v>
      </c>
      <c r="H3878" s="1">
        <v>6</v>
      </c>
      <c r="I3878" s="1" t="s">
        <v>34</v>
      </c>
      <c r="J3878" s="1" t="s">
        <v>35</v>
      </c>
      <c r="K3878" s="1" t="s">
        <v>20</v>
      </c>
      <c r="L3878" s="1" t="s">
        <v>36</v>
      </c>
      <c r="M3878" s="1" t="s">
        <v>37</v>
      </c>
      <c r="O3878">
        <f>F3878*72.79120024</f>
        <v>25040.172882559997</v>
      </c>
    </row>
    <row r="3879" spans="1:15" x14ac:dyDescent="0.25">
      <c r="A3879" s="1" t="s">
        <v>902</v>
      </c>
      <c r="B3879" s="2">
        <v>43992</v>
      </c>
      <c r="C3879" s="1" t="s">
        <v>4693</v>
      </c>
      <c r="E3879" s="3">
        <v>14.88</v>
      </c>
      <c r="F3879" s="4">
        <v>14.88</v>
      </c>
      <c r="G3879" s="1">
        <v>2020</v>
      </c>
      <c r="H3879" s="1">
        <v>6</v>
      </c>
      <c r="I3879" s="1" t="s">
        <v>97</v>
      </c>
      <c r="J3879" s="1" t="s">
        <v>35</v>
      </c>
      <c r="K3879" s="1" t="s">
        <v>20</v>
      </c>
      <c r="L3879" s="1" t="s">
        <v>99</v>
      </c>
      <c r="M3879" s="1" t="s">
        <v>37</v>
      </c>
      <c r="O3879">
        <f>F3879*50</f>
        <v>744</v>
      </c>
    </row>
    <row r="3880" spans="1:15" x14ac:dyDescent="0.25">
      <c r="A3880" s="1" t="s">
        <v>4694</v>
      </c>
      <c r="B3880" s="2">
        <v>43992</v>
      </c>
      <c r="C3880" s="1" t="s">
        <v>4695</v>
      </c>
      <c r="D3880" s="3">
        <v>20</v>
      </c>
      <c r="E3880" s="3">
        <v>4.38</v>
      </c>
      <c r="F3880" s="4">
        <v>3.65</v>
      </c>
      <c r="G3880" s="1">
        <v>2020</v>
      </c>
      <c r="H3880" s="1">
        <v>6</v>
      </c>
      <c r="I3880" s="1" t="s">
        <v>34</v>
      </c>
      <c r="J3880" s="1" t="s">
        <v>1106</v>
      </c>
      <c r="K3880" s="1" t="s">
        <v>20</v>
      </c>
      <c r="L3880" s="1" t="s">
        <v>36</v>
      </c>
      <c r="M3880" s="1" t="s">
        <v>4523</v>
      </c>
    </row>
    <row r="3881" spans="1:15" x14ac:dyDescent="0.25">
      <c r="A3881" s="1" t="s">
        <v>935</v>
      </c>
      <c r="B3881" s="2">
        <v>43992</v>
      </c>
      <c r="C3881" s="1" t="s">
        <v>85</v>
      </c>
      <c r="E3881" s="3">
        <v>62.11</v>
      </c>
      <c r="F3881" s="4">
        <v>62.11</v>
      </c>
      <c r="G3881" s="1">
        <v>2020</v>
      </c>
      <c r="H3881" s="1">
        <v>6</v>
      </c>
      <c r="I3881" s="1" t="s">
        <v>40</v>
      </c>
      <c r="J3881" s="1" t="s">
        <v>41</v>
      </c>
      <c r="K3881" s="1" t="s">
        <v>20</v>
      </c>
      <c r="L3881" s="1" t="s">
        <v>42</v>
      </c>
      <c r="M3881" s="1" t="s">
        <v>43</v>
      </c>
      <c r="O3881">
        <f>F3881/1.26</f>
        <v>49.293650793650791</v>
      </c>
    </row>
    <row r="3882" spans="1:15" x14ac:dyDescent="0.25">
      <c r="A3882" s="1" t="s">
        <v>936</v>
      </c>
      <c r="B3882" s="2">
        <v>43992</v>
      </c>
      <c r="C3882" s="1" t="s">
        <v>4696</v>
      </c>
      <c r="E3882" s="3">
        <v>67.14</v>
      </c>
      <c r="F3882" s="4">
        <v>67.14</v>
      </c>
      <c r="G3882" s="1">
        <v>2020</v>
      </c>
      <c r="H3882" s="1">
        <v>6</v>
      </c>
      <c r="I3882" s="1" t="s">
        <v>91</v>
      </c>
      <c r="J3882" s="1" t="s">
        <v>35</v>
      </c>
      <c r="K3882" s="1" t="s">
        <v>20</v>
      </c>
      <c r="L3882" s="1" t="s">
        <v>93</v>
      </c>
      <c r="M3882" s="1" t="s">
        <v>37</v>
      </c>
    </row>
    <row r="3883" spans="1:15" x14ac:dyDescent="0.25">
      <c r="A3883" s="1" t="s">
        <v>4697</v>
      </c>
      <c r="B3883" s="2">
        <v>43992</v>
      </c>
      <c r="C3883" s="1" t="s">
        <v>4698</v>
      </c>
      <c r="E3883" s="3">
        <v>127.12</v>
      </c>
      <c r="F3883" s="4">
        <v>127.12</v>
      </c>
      <c r="G3883" s="1">
        <v>2020</v>
      </c>
      <c r="H3883" s="1">
        <v>6</v>
      </c>
      <c r="I3883" s="1" t="s">
        <v>312</v>
      </c>
      <c r="J3883" s="1" t="s">
        <v>35</v>
      </c>
      <c r="K3883" s="1" t="s">
        <v>20</v>
      </c>
      <c r="L3883" s="1" t="s">
        <v>313</v>
      </c>
      <c r="M3883" s="1" t="s">
        <v>37</v>
      </c>
    </row>
    <row r="3884" spans="1:15" x14ac:dyDescent="0.25">
      <c r="A3884" s="1" t="s">
        <v>892</v>
      </c>
      <c r="B3884" s="2">
        <v>43992</v>
      </c>
      <c r="C3884" s="1" t="s">
        <v>4699</v>
      </c>
      <c r="D3884" s="3">
        <v>20</v>
      </c>
      <c r="E3884" s="3">
        <v>89.52</v>
      </c>
      <c r="F3884" s="4">
        <v>74.599999999999994</v>
      </c>
      <c r="G3884" s="1">
        <v>2020</v>
      </c>
      <c r="H3884" s="1">
        <v>6</v>
      </c>
      <c r="I3884" s="1" t="s">
        <v>134</v>
      </c>
      <c r="J3884" s="1" t="s">
        <v>98</v>
      </c>
      <c r="K3884" s="1" t="s">
        <v>20</v>
      </c>
      <c r="L3884" s="1" t="s">
        <v>135</v>
      </c>
      <c r="M3884" s="1" t="s">
        <v>100</v>
      </c>
    </row>
    <row r="3885" spans="1:15" x14ac:dyDescent="0.25">
      <c r="A3885" s="1" t="s">
        <v>912</v>
      </c>
      <c r="B3885" s="2">
        <v>43992</v>
      </c>
      <c r="C3885" s="1" t="s">
        <v>4700</v>
      </c>
      <c r="D3885" s="3">
        <v>20</v>
      </c>
      <c r="E3885" s="3">
        <v>558</v>
      </c>
      <c r="F3885" s="4">
        <v>465</v>
      </c>
      <c r="G3885" s="1">
        <v>2020</v>
      </c>
      <c r="H3885" s="1">
        <v>6</v>
      </c>
      <c r="I3885" s="1" t="s">
        <v>56</v>
      </c>
      <c r="J3885" s="1" t="s">
        <v>35</v>
      </c>
      <c r="K3885" s="1" t="s">
        <v>20</v>
      </c>
      <c r="L3885" s="1" t="s">
        <v>57</v>
      </c>
      <c r="M3885" s="1" t="s">
        <v>37</v>
      </c>
    </row>
    <row r="3886" spans="1:15" x14ac:dyDescent="0.25">
      <c r="A3886" s="1" t="s">
        <v>910</v>
      </c>
      <c r="B3886" s="2">
        <v>43992</v>
      </c>
      <c r="C3886" s="1" t="s">
        <v>4701</v>
      </c>
      <c r="D3886" s="3">
        <v>20</v>
      </c>
      <c r="E3886" s="3">
        <v>94.96</v>
      </c>
      <c r="F3886" s="4">
        <v>79.13</v>
      </c>
      <c r="G3886" s="1">
        <v>2020</v>
      </c>
      <c r="H3886" s="1">
        <v>6</v>
      </c>
      <c r="I3886" s="1" t="s">
        <v>134</v>
      </c>
      <c r="J3886" s="1" t="s">
        <v>207</v>
      </c>
      <c r="K3886" s="1" t="s">
        <v>20</v>
      </c>
      <c r="L3886" s="1" t="s">
        <v>135</v>
      </c>
      <c r="M3886" s="1" t="s">
        <v>208</v>
      </c>
    </row>
    <row r="3887" spans="1:15" x14ac:dyDescent="0.25">
      <c r="A3887" s="1" t="s">
        <v>900</v>
      </c>
      <c r="B3887" s="2">
        <v>43992</v>
      </c>
      <c r="C3887" s="1" t="s">
        <v>224</v>
      </c>
      <c r="E3887" s="3">
        <v>80.400000000000006</v>
      </c>
      <c r="F3887" s="4">
        <v>80.400000000000006</v>
      </c>
      <c r="G3887" s="1">
        <v>2020</v>
      </c>
      <c r="H3887" s="1">
        <v>6</v>
      </c>
      <c r="I3887" s="1" t="s">
        <v>50</v>
      </c>
      <c r="J3887" s="1" t="s">
        <v>51</v>
      </c>
      <c r="K3887" s="1" t="s">
        <v>20</v>
      </c>
      <c r="L3887" s="1" t="s">
        <v>52</v>
      </c>
      <c r="M3887" s="1" t="s">
        <v>53</v>
      </c>
      <c r="O3887">
        <f>F3887*7.34</f>
        <v>590.13600000000008</v>
      </c>
    </row>
    <row r="3888" spans="1:15" x14ac:dyDescent="0.25">
      <c r="A3888" s="1" t="s">
        <v>4702</v>
      </c>
      <c r="B3888" s="2">
        <v>43997</v>
      </c>
      <c r="C3888" s="1" t="s">
        <v>85</v>
      </c>
      <c r="E3888" s="3">
        <v>394.69</v>
      </c>
      <c r="F3888" s="4">
        <v>394.69</v>
      </c>
      <c r="G3888" s="1">
        <v>2020</v>
      </c>
      <c r="H3888" s="1">
        <v>6</v>
      </c>
      <c r="I3888" s="1" t="s">
        <v>86</v>
      </c>
      <c r="J3888" s="1" t="s">
        <v>41</v>
      </c>
      <c r="K3888" s="1" t="s">
        <v>20</v>
      </c>
      <c r="L3888" s="1" t="s">
        <v>87</v>
      </c>
      <c r="M3888" s="1" t="s">
        <v>43</v>
      </c>
      <c r="O3888">
        <f t="shared" ref="O3888:O3898" si="59">F3888/1.26</f>
        <v>313.24603174603175</v>
      </c>
    </row>
    <row r="3889" spans="1:15" x14ac:dyDescent="0.25">
      <c r="A3889" s="1" t="s">
        <v>4702</v>
      </c>
      <c r="B3889" s="2">
        <v>43997</v>
      </c>
      <c r="C3889" s="1" t="s">
        <v>85</v>
      </c>
      <c r="E3889" s="3">
        <v>272.58</v>
      </c>
      <c r="F3889" s="4">
        <v>272.58</v>
      </c>
      <c r="G3889" s="1">
        <v>2020</v>
      </c>
      <c r="H3889" s="1">
        <v>6</v>
      </c>
      <c r="I3889" s="1" t="s">
        <v>86</v>
      </c>
      <c r="J3889" s="1" t="s">
        <v>41</v>
      </c>
      <c r="K3889" s="1" t="s">
        <v>20</v>
      </c>
      <c r="L3889" s="1" t="s">
        <v>87</v>
      </c>
      <c r="M3889" s="1" t="s">
        <v>43</v>
      </c>
      <c r="O3889">
        <f t="shared" si="59"/>
        <v>216.33333333333331</v>
      </c>
    </row>
    <row r="3890" spans="1:15" x14ac:dyDescent="0.25">
      <c r="A3890" s="1" t="s">
        <v>4702</v>
      </c>
      <c r="B3890" s="2">
        <v>43997</v>
      </c>
      <c r="C3890" s="1" t="s">
        <v>85</v>
      </c>
      <c r="E3890" s="3">
        <v>93.02</v>
      </c>
      <c r="F3890" s="4">
        <v>93.02</v>
      </c>
      <c r="G3890" s="1">
        <v>2020</v>
      </c>
      <c r="H3890" s="1">
        <v>6</v>
      </c>
      <c r="I3890" s="1" t="s">
        <v>86</v>
      </c>
      <c r="J3890" s="1" t="s">
        <v>41</v>
      </c>
      <c r="K3890" s="1" t="s">
        <v>20</v>
      </c>
      <c r="L3890" s="1" t="s">
        <v>87</v>
      </c>
      <c r="M3890" s="1" t="s">
        <v>43</v>
      </c>
      <c r="O3890">
        <f t="shared" si="59"/>
        <v>73.825396825396822</v>
      </c>
    </row>
    <row r="3891" spans="1:15" x14ac:dyDescent="0.25">
      <c r="A3891" s="1" t="s">
        <v>4702</v>
      </c>
      <c r="B3891" s="2">
        <v>43997</v>
      </c>
      <c r="C3891" s="1" t="s">
        <v>85</v>
      </c>
      <c r="E3891" s="3">
        <v>89</v>
      </c>
      <c r="F3891" s="4">
        <v>89</v>
      </c>
      <c r="G3891" s="1">
        <v>2020</v>
      </c>
      <c r="H3891" s="1">
        <v>6</v>
      </c>
      <c r="I3891" s="1" t="s">
        <v>86</v>
      </c>
      <c r="J3891" s="1" t="s">
        <v>41</v>
      </c>
      <c r="K3891" s="1" t="s">
        <v>20</v>
      </c>
      <c r="L3891" s="1" t="s">
        <v>87</v>
      </c>
      <c r="M3891" s="1" t="s">
        <v>43</v>
      </c>
      <c r="O3891">
        <f t="shared" si="59"/>
        <v>70.634920634920633</v>
      </c>
    </row>
    <row r="3892" spans="1:15" x14ac:dyDescent="0.25">
      <c r="A3892" s="1" t="s">
        <v>3064</v>
      </c>
      <c r="B3892" s="2">
        <v>43997</v>
      </c>
      <c r="C3892" s="1" t="s">
        <v>85</v>
      </c>
      <c r="D3892" s="3">
        <v>20</v>
      </c>
      <c r="E3892" s="3">
        <v>71.69</v>
      </c>
      <c r="F3892" s="4">
        <v>59.74</v>
      </c>
      <c r="G3892" s="1">
        <v>2020</v>
      </c>
      <c r="H3892" s="1">
        <v>6</v>
      </c>
      <c r="I3892" s="1" t="s">
        <v>70</v>
      </c>
      <c r="J3892" s="1" t="s">
        <v>41</v>
      </c>
      <c r="K3892" s="1" t="s">
        <v>20</v>
      </c>
      <c r="L3892" s="1" t="s">
        <v>71</v>
      </c>
      <c r="M3892" s="1" t="s">
        <v>43</v>
      </c>
      <c r="O3892">
        <f t="shared" si="59"/>
        <v>47.412698412698411</v>
      </c>
    </row>
    <row r="3893" spans="1:15" x14ac:dyDescent="0.25">
      <c r="A3893" s="1" t="s">
        <v>4702</v>
      </c>
      <c r="B3893" s="2">
        <v>43997</v>
      </c>
      <c r="C3893" s="1" t="s">
        <v>85</v>
      </c>
      <c r="D3893" s="3">
        <v>20</v>
      </c>
      <c r="E3893" s="3">
        <v>70</v>
      </c>
      <c r="F3893" s="4">
        <v>58.33</v>
      </c>
      <c r="G3893" s="1">
        <v>2020</v>
      </c>
      <c r="H3893" s="1">
        <v>6</v>
      </c>
      <c r="I3893" s="1" t="s">
        <v>56</v>
      </c>
      <c r="J3893" s="1" t="s">
        <v>41</v>
      </c>
      <c r="K3893" s="1" t="s">
        <v>20</v>
      </c>
      <c r="L3893" s="1" t="s">
        <v>57</v>
      </c>
      <c r="M3893" s="1" t="s">
        <v>43</v>
      </c>
      <c r="O3893">
        <f t="shared" si="59"/>
        <v>46.293650793650791</v>
      </c>
    </row>
    <row r="3894" spans="1:15" x14ac:dyDescent="0.25">
      <c r="A3894" s="1" t="s">
        <v>4702</v>
      </c>
      <c r="B3894" s="2">
        <v>43997</v>
      </c>
      <c r="C3894" s="1" t="s">
        <v>85</v>
      </c>
      <c r="D3894" s="3">
        <v>20</v>
      </c>
      <c r="E3894" s="3">
        <v>54.62</v>
      </c>
      <c r="F3894" s="4">
        <v>45.52</v>
      </c>
      <c r="G3894" s="1">
        <v>2020</v>
      </c>
      <c r="H3894" s="1">
        <v>6</v>
      </c>
      <c r="I3894" s="1" t="s">
        <v>34</v>
      </c>
      <c r="J3894" s="1" t="s">
        <v>41</v>
      </c>
      <c r="K3894" s="1" t="s">
        <v>20</v>
      </c>
      <c r="L3894" s="1" t="s">
        <v>36</v>
      </c>
      <c r="M3894" s="1" t="s">
        <v>43</v>
      </c>
      <c r="O3894">
        <f t="shared" si="59"/>
        <v>36.126984126984127</v>
      </c>
    </row>
    <row r="3895" spans="1:15" x14ac:dyDescent="0.25">
      <c r="A3895" s="1" t="s">
        <v>4702</v>
      </c>
      <c r="B3895" s="2">
        <v>43997</v>
      </c>
      <c r="C3895" s="1" t="s">
        <v>85</v>
      </c>
      <c r="D3895" s="3">
        <v>20</v>
      </c>
      <c r="E3895" s="3">
        <v>53.01</v>
      </c>
      <c r="F3895" s="4">
        <v>44.17</v>
      </c>
      <c r="G3895" s="1">
        <v>2020</v>
      </c>
      <c r="H3895" s="1">
        <v>6</v>
      </c>
      <c r="I3895" s="1" t="s">
        <v>34</v>
      </c>
      <c r="J3895" s="1" t="s">
        <v>41</v>
      </c>
      <c r="K3895" s="1" t="s">
        <v>20</v>
      </c>
      <c r="L3895" s="1" t="s">
        <v>36</v>
      </c>
      <c r="M3895" s="1" t="s">
        <v>43</v>
      </c>
      <c r="O3895">
        <f t="shared" si="59"/>
        <v>35.055555555555557</v>
      </c>
    </row>
    <row r="3896" spans="1:15" x14ac:dyDescent="0.25">
      <c r="A3896" s="1" t="s">
        <v>4702</v>
      </c>
      <c r="B3896" s="2">
        <v>43997</v>
      </c>
      <c r="C3896" s="1" t="s">
        <v>85</v>
      </c>
      <c r="E3896" s="3">
        <v>39.71</v>
      </c>
      <c r="F3896" s="4">
        <v>39.71</v>
      </c>
      <c r="G3896" s="1">
        <v>2020</v>
      </c>
      <c r="H3896" s="1">
        <v>6</v>
      </c>
      <c r="I3896" s="1" t="s">
        <v>86</v>
      </c>
      <c r="J3896" s="1" t="s">
        <v>41</v>
      </c>
      <c r="K3896" s="1" t="s">
        <v>20</v>
      </c>
      <c r="L3896" s="1" t="s">
        <v>87</v>
      </c>
      <c r="M3896" s="1" t="s">
        <v>43</v>
      </c>
      <c r="O3896">
        <f t="shared" si="59"/>
        <v>31.515873015873016</v>
      </c>
    </row>
    <row r="3897" spans="1:15" x14ac:dyDescent="0.25">
      <c r="A3897" s="1" t="s">
        <v>4702</v>
      </c>
      <c r="B3897" s="2">
        <v>43997</v>
      </c>
      <c r="C3897" s="1" t="s">
        <v>85</v>
      </c>
      <c r="E3897" s="3">
        <v>38.82</v>
      </c>
      <c r="F3897" s="4">
        <v>38.82</v>
      </c>
      <c r="G3897" s="1">
        <v>2020</v>
      </c>
      <c r="H3897" s="1">
        <v>6</v>
      </c>
      <c r="I3897" s="1" t="s">
        <v>86</v>
      </c>
      <c r="J3897" s="1" t="s">
        <v>41</v>
      </c>
      <c r="K3897" s="1" t="s">
        <v>20</v>
      </c>
      <c r="L3897" s="1" t="s">
        <v>87</v>
      </c>
      <c r="M3897" s="1" t="s">
        <v>43</v>
      </c>
      <c r="O3897">
        <f t="shared" si="59"/>
        <v>30.80952380952381</v>
      </c>
    </row>
    <row r="3898" spans="1:15" x14ac:dyDescent="0.25">
      <c r="A3898" s="1" t="s">
        <v>3072</v>
      </c>
      <c r="B3898" s="2">
        <v>43997</v>
      </c>
      <c r="C3898" s="1" t="s">
        <v>85</v>
      </c>
      <c r="E3898" s="3">
        <v>26.35</v>
      </c>
      <c r="F3898" s="4">
        <v>26.35</v>
      </c>
      <c r="G3898" s="1">
        <v>2020</v>
      </c>
      <c r="H3898" s="1">
        <v>6</v>
      </c>
      <c r="I3898" s="1" t="s">
        <v>40</v>
      </c>
      <c r="J3898" s="1" t="s">
        <v>41</v>
      </c>
      <c r="K3898" s="1" t="s">
        <v>20</v>
      </c>
      <c r="L3898" s="1" t="s">
        <v>42</v>
      </c>
      <c r="M3898" s="1" t="s">
        <v>43</v>
      </c>
      <c r="O3898">
        <f t="shared" si="59"/>
        <v>20.912698412698415</v>
      </c>
    </row>
    <row r="3899" spans="1:15" x14ac:dyDescent="0.25">
      <c r="A3899" s="1" t="s">
        <v>4703</v>
      </c>
      <c r="B3899" s="2">
        <v>43997</v>
      </c>
      <c r="C3899" s="1" t="s">
        <v>440</v>
      </c>
      <c r="E3899" s="3">
        <v>256.95999999999998</v>
      </c>
      <c r="F3899" s="4">
        <v>256.95999999999998</v>
      </c>
      <c r="G3899" s="1">
        <v>2020</v>
      </c>
      <c r="H3899" s="1">
        <v>6</v>
      </c>
      <c r="I3899" s="1" t="s">
        <v>24</v>
      </c>
      <c r="J3899" s="1" t="s">
        <v>25</v>
      </c>
      <c r="K3899" s="1" t="s">
        <v>20</v>
      </c>
      <c r="L3899" s="1" t="s">
        <v>26</v>
      </c>
      <c r="M3899" s="1" t="s">
        <v>4184</v>
      </c>
      <c r="O3899">
        <f>F3899*400</f>
        <v>102783.99999999999</v>
      </c>
    </row>
    <row r="3900" spans="1:15" x14ac:dyDescent="0.25">
      <c r="A3900" s="1" t="s">
        <v>4702</v>
      </c>
      <c r="B3900" s="2">
        <v>43997</v>
      </c>
      <c r="C3900" s="1" t="s">
        <v>476</v>
      </c>
      <c r="D3900" s="3">
        <v>20</v>
      </c>
      <c r="E3900" s="3">
        <v>5.75</v>
      </c>
      <c r="F3900" s="4">
        <v>4.79</v>
      </c>
      <c r="G3900" s="1">
        <v>2020</v>
      </c>
      <c r="H3900" s="1">
        <v>6</v>
      </c>
      <c r="I3900" s="1" t="s">
        <v>56</v>
      </c>
      <c r="J3900" s="1" t="s">
        <v>41</v>
      </c>
      <c r="K3900" s="1" t="s">
        <v>20</v>
      </c>
      <c r="L3900" s="1" t="s">
        <v>57</v>
      </c>
      <c r="M3900" s="1" t="s">
        <v>43</v>
      </c>
    </row>
    <row r="3901" spans="1:15" x14ac:dyDescent="0.25">
      <c r="A3901" s="1" t="s">
        <v>940</v>
      </c>
      <c r="B3901" s="2">
        <v>43997</v>
      </c>
      <c r="C3901" s="1" t="s">
        <v>4704</v>
      </c>
      <c r="D3901" s="3">
        <v>20</v>
      </c>
      <c r="E3901" s="3">
        <v>73.959999999999994</v>
      </c>
      <c r="F3901" s="4">
        <v>61.63</v>
      </c>
      <c r="G3901" s="1">
        <v>2020</v>
      </c>
      <c r="H3901" s="1">
        <v>6</v>
      </c>
      <c r="I3901" s="1" t="s">
        <v>70</v>
      </c>
      <c r="J3901" s="1" t="s">
        <v>35</v>
      </c>
      <c r="K3901" s="1" t="s">
        <v>20</v>
      </c>
      <c r="L3901" s="1" t="s">
        <v>71</v>
      </c>
      <c r="M3901" s="1" t="s">
        <v>37</v>
      </c>
    </row>
    <row r="3902" spans="1:15" x14ac:dyDescent="0.25">
      <c r="A3902" s="1" t="s">
        <v>940</v>
      </c>
      <c r="B3902" s="2">
        <v>43997</v>
      </c>
      <c r="C3902" s="1" t="s">
        <v>4705</v>
      </c>
      <c r="E3902" s="3">
        <v>24.55</v>
      </c>
      <c r="F3902" s="4">
        <v>24.55</v>
      </c>
      <c r="G3902" s="1">
        <v>2020</v>
      </c>
      <c r="H3902" s="1">
        <v>6</v>
      </c>
      <c r="I3902" s="1" t="s">
        <v>86</v>
      </c>
      <c r="J3902" s="1" t="s">
        <v>35</v>
      </c>
      <c r="K3902" s="1" t="s">
        <v>20</v>
      </c>
      <c r="L3902" s="1" t="s">
        <v>87</v>
      </c>
      <c r="M3902" s="1" t="s">
        <v>37</v>
      </c>
    </row>
    <row r="3903" spans="1:15" x14ac:dyDescent="0.25">
      <c r="A3903" s="1" t="s">
        <v>942</v>
      </c>
      <c r="B3903" s="2">
        <v>43997</v>
      </c>
      <c r="C3903" s="1" t="s">
        <v>4706</v>
      </c>
      <c r="D3903" s="3">
        <v>20</v>
      </c>
      <c r="E3903" s="3">
        <v>589.35</v>
      </c>
      <c r="F3903" s="4">
        <v>491.12</v>
      </c>
      <c r="G3903" s="1">
        <v>2020</v>
      </c>
      <c r="H3903" s="1">
        <v>6</v>
      </c>
      <c r="I3903" s="1" t="s">
        <v>34</v>
      </c>
      <c r="J3903" s="1" t="s">
        <v>237</v>
      </c>
      <c r="K3903" s="1" t="s">
        <v>20</v>
      </c>
      <c r="L3903" s="1" t="s">
        <v>36</v>
      </c>
      <c r="M3903" s="1" t="s">
        <v>4213</v>
      </c>
    </row>
    <row r="3904" spans="1:15" x14ac:dyDescent="0.25">
      <c r="A3904" s="1" t="s">
        <v>4707</v>
      </c>
      <c r="B3904" s="2">
        <v>43997</v>
      </c>
      <c r="C3904" s="1" t="s">
        <v>4708</v>
      </c>
      <c r="D3904" s="3">
        <v>20</v>
      </c>
      <c r="E3904" s="3">
        <v>89.88</v>
      </c>
      <c r="F3904" s="4">
        <v>74.900000000000006</v>
      </c>
      <c r="G3904" s="1">
        <v>2020</v>
      </c>
      <c r="H3904" s="1">
        <v>6</v>
      </c>
      <c r="I3904" s="1" t="s">
        <v>34</v>
      </c>
      <c r="J3904" s="1" t="s">
        <v>35</v>
      </c>
      <c r="K3904" s="1" t="s">
        <v>20</v>
      </c>
      <c r="L3904" s="1" t="s">
        <v>36</v>
      </c>
      <c r="M3904" s="1" t="s">
        <v>37</v>
      </c>
    </row>
    <row r="3905" spans="1:15" x14ac:dyDescent="0.25">
      <c r="A3905" s="1" t="s">
        <v>4702</v>
      </c>
      <c r="B3905" s="2">
        <v>43997</v>
      </c>
      <c r="C3905" s="1" t="s">
        <v>59</v>
      </c>
      <c r="E3905" s="3">
        <v>22.3</v>
      </c>
      <c r="F3905" s="4">
        <v>22.3</v>
      </c>
      <c r="G3905" s="1">
        <v>2020</v>
      </c>
      <c r="H3905" s="1">
        <v>6</v>
      </c>
      <c r="I3905" s="1" t="s">
        <v>97</v>
      </c>
      <c r="J3905" s="1" t="s">
        <v>41</v>
      </c>
      <c r="K3905" s="1" t="s">
        <v>20</v>
      </c>
      <c r="L3905" s="1" t="s">
        <v>99</v>
      </c>
      <c r="M3905" s="1" t="s">
        <v>43</v>
      </c>
    </row>
    <row r="3906" spans="1:15" x14ac:dyDescent="0.25">
      <c r="A3906" s="1" t="s">
        <v>4702</v>
      </c>
      <c r="B3906" s="2">
        <v>43997</v>
      </c>
      <c r="C3906" s="1" t="s">
        <v>59</v>
      </c>
      <c r="E3906" s="3">
        <v>43.46</v>
      </c>
      <c r="F3906" s="4">
        <v>43.46</v>
      </c>
      <c r="G3906" s="1">
        <v>2020</v>
      </c>
      <c r="H3906" s="1">
        <v>6</v>
      </c>
      <c r="I3906" s="1" t="s">
        <v>312</v>
      </c>
      <c r="J3906" s="1" t="s">
        <v>41</v>
      </c>
      <c r="K3906" s="1" t="s">
        <v>20</v>
      </c>
      <c r="L3906" s="1" t="s">
        <v>313</v>
      </c>
      <c r="M3906" s="1" t="s">
        <v>43</v>
      </c>
    </row>
    <row r="3907" spans="1:15" x14ac:dyDescent="0.25">
      <c r="A3907" s="1" t="s">
        <v>4702</v>
      </c>
      <c r="B3907" s="2">
        <v>43997</v>
      </c>
      <c r="C3907" s="1" t="s">
        <v>59</v>
      </c>
      <c r="E3907" s="3">
        <v>47.84</v>
      </c>
      <c r="F3907" s="4">
        <v>47.84</v>
      </c>
      <c r="G3907" s="1">
        <v>2020</v>
      </c>
      <c r="H3907" s="1">
        <v>6</v>
      </c>
      <c r="I3907" s="1" t="s">
        <v>86</v>
      </c>
      <c r="J3907" s="1" t="s">
        <v>41</v>
      </c>
      <c r="K3907" s="1" t="s">
        <v>20</v>
      </c>
      <c r="L3907" s="1" t="s">
        <v>87</v>
      </c>
      <c r="M3907" s="1" t="s">
        <v>43</v>
      </c>
    </row>
    <row r="3908" spans="1:15" x14ac:dyDescent="0.25">
      <c r="A3908" s="1" t="s">
        <v>3052</v>
      </c>
      <c r="B3908" s="2">
        <v>43997</v>
      </c>
      <c r="C3908" s="1" t="s">
        <v>224</v>
      </c>
      <c r="E3908" s="3">
        <v>240.52</v>
      </c>
      <c r="F3908" s="4">
        <v>240.52</v>
      </c>
      <c r="G3908" s="1">
        <v>2020</v>
      </c>
      <c r="H3908" s="1">
        <v>6</v>
      </c>
      <c r="I3908" s="1" t="s">
        <v>18</v>
      </c>
      <c r="J3908" s="1" t="s">
        <v>51</v>
      </c>
      <c r="K3908" s="1" t="s">
        <v>20</v>
      </c>
      <c r="L3908" s="1" t="s">
        <v>21</v>
      </c>
      <c r="M3908" s="1" t="s">
        <v>53</v>
      </c>
      <c r="O3908">
        <f>F3908* 6.04</f>
        <v>1452.7408</v>
      </c>
    </row>
    <row r="3909" spans="1:15" x14ac:dyDescent="0.25">
      <c r="A3909" s="1" t="s">
        <v>3052</v>
      </c>
      <c r="B3909" s="2">
        <v>43997</v>
      </c>
      <c r="C3909" s="1" t="s">
        <v>224</v>
      </c>
      <c r="E3909" s="3">
        <v>82.5</v>
      </c>
      <c r="F3909" s="4">
        <v>82.5</v>
      </c>
      <c r="G3909" s="1">
        <v>2020</v>
      </c>
      <c r="H3909" s="1">
        <v>6</v>
      </c>
      <c r="I3909" s="1" t="s">
        <v>50</v>
      </c>
      <c r="J3909" s="1" t="s">
        <v>51</v>
      </c>
      <c r="K3909" s="1" t="s">
        <v>20</v>
      </c>
      <c r="L3909" s="1" t="s">
        <v>52</v>
      </c>
      <c r="M3909" s="1" t="s">
        <v>53</v>
      </c>
      <c r="O3909">
        <f>F3909*7.34</f>
        <v>605.54999999999995</v>
      </c>
    </row>
    <row r="3910" spans="1:15" x14ac:dyDescent="0.25">
      <c r="A3910" s="1" t="s">
        <v>1014</v>
      </c>
      <c r="B3910" s="2">
        <v>43999</v>
      </c>
      <c r="C3910" s="1" t="s">
        <v>4709</v>
      </c>
      <c r="E3910" s="3">
        <v>12.9</v>
      </c>
      <c r="F3910" s="4">
        <v>12.9</v>
      </c>
      <c r="G3910" s="1">
        <v>2020</v>
      </c>
      <c r="H3910" s="1">
        <v>6</v>
      </c>
      <c r="I3910" s="1" t="s">
        <v>86</v>
      </c>
      <c r="J3910" s="1" t="s">
        <v>35</v>
      </c>
      <c r="K3910" s="1" t="s">
        <v>20</v>
      </c>
      <c r="L3910" s="1" t="s">
        <v>87</v>
      </c>
      <c r="M3910" s="1" t="s">
        <v>37</v>
      </c>
      <c r="O3910">
        <f>F3910*50</f>
        <v>645</v>
      </c>
    </row>
    <row r="3911" spans="1:15" x14ac:dyDescent="0.25">
      <c r="A3911" s="1" t="s">
        <v>4710</v>
      </c>
      <c r="B3911" s="2">
        <v>43999</v>
      </c>
      <c r="C3911" s="1" t="s">
        <v>4711</v>
      </c>
      <c r="E3911" s="3">
        <v>182.8</v>
      </c>
      <c r="F3911" s="4">
        <v>182.8</v>
      </c>
      <c r="G3911" s="1">
        <v>2020</v>
      </c>
      <c r="H3911" s="1">
        <v>6</v>
      </c>
      <c r="I3911" s="1" t="s">
        <v>150</v>
      </c>
      <c r="J3911" s="1" t="s">
        <v>51</v>
      </c>
      <c r="K3911" s="1" t="s">
        <v>20</v>
      </c>
      <c r="L3911" s="1" t="s">
        <v>151</v>
      </c>
      <c r="M3911" s="1" t="s">
        <v>53</v>
      </c>
      <c r="O3911">
        <f>F3911*12.5</f>
        <v>2285</v>
      </c>
    </row>
    <row r="3912" spans="1:15" x14ac:dyDescent="0.25">
      <c r="A3912" s="1" t="s">
        <v>4712</v>
      </c>
      <c r="B3912" s="2">
        <v>43999</v>
      </c>
      <c r="C3912" s="1" t="s">
        <v>4713</v>
      </c>
      <c r="D3912" s="3">
        <v>20</v>
      </c>
      <c r="E3912" s="3">
        <v>44.99</v>
      </c>
      <c r="F3912" s="4">
        <v>37.49</v>
      </c>
      <c r="G3912" s="1">
        <v>2020</v>
      </c>
      <c r="H3912" s="1">
        <v>6</v>
      </c>
      <c r="I3912" s="1" t="s">
        <v>34</v>
      </c>
      <c r="J3912" s="1" t="s">
        <v>35</v>
      </c>
      <c r="K3912" s="1" t="s">
        <v>20</v>
      </c>
      <c r="L3912" s="1" t="s">
        <v>36</v>
      </c>
      <c r="M3912" s="1" t="s">
        <v>37</v>
      </c>
    </row>
    <row r="3913" spans="1:15" x14ac:dyDescent="0.25">
      <c r="A3913" s="1" t="s">
        <v>4714</v>
      </c>
      <c r="B3913" s="2">
        <v>43999</v>
      </c>
      <c r="C3913" s="1" t="s">
        <v>4715</v>
      </c>
      <c r="E3913" s="3">
        <v>20</v>
      </c>
      <c r="F3913" s="4">
        <v>20</v>
      </c>
      <c r="G3913" s="1">
        <v>2020</v>
      </c>
      <c r="H3913" s="1">
        <v>6</v>
      </c>
      <c r="I3913" s="1" t="s">
        <v>91</v>
      </c>
      <c r="J3913" s="1" t="s">
        <v>19</v>
      </c>
      <c r="K3913" s="1" t="s">
        <v>20</v>
      </c>
      <c r="L3913" s="1" t="s">
        <v>93</v>
      </c>
      <c r="M3913" s="1" t="s">
        <v>22</v>
      </c>
    </row>
    <row r="3914" spans="1:15" x14ac:dyDescent="0.25">
      <c r="A3914" s="1" t="s">
        <v>4714</v>
      </c>
      <c r="B3914" s="2">
        <v>43999</v>
      </c>
      <c r="C3914" s="1" t="s">
        <v>4715</v>
      </c>
      <c r="E3914" s="3">
        <v>20</v>
      </c>
      <c r="F3914" s="4">
        <v>20</v>
      </c>
      <c r="G3914" s="1">
        <v>2020</v>
      </c>
      <c r="H3914" s="1">
        <v>6</v>
      </c>
      <c r="I3914" s="1" t="s">
        <v>97</v>
      </c>
      <c r="J3914" s="1" t="s">
        <v>19</v>
      </c>
      <c r="K3914" s="1" t="s">
        <v>20</v>
      </c>
      <c r="L3914" s="1" t="s">
        <v>99</v>
      </c>
      <c r="M3914" s="1" t="s">
        <v>22</v>
      </c>
    </row>
    <row r="3915" spans="1:15" x14ac:dyDescent="0.25">
      <c r="A3915" s="1" t="s">
        <v>4716</v>
      </c>
      <c r="B3915" s="2">
        <v>44001</v>
      </c>
      <c r="C3915" s="1" t="s">
        <v>4717</v>
      </c>
      <c r="E3915" s="3">
        <v>54</v>
      </c>
      <c r="F3915" s="4">
        <v>54</v>
      </c>
      <c r="G3915" s="1">
        <v>2020</v>
      </c>
      <c r="H3915" s="1">
        <v>6</v>
      </c>
      <c r="I3915" s="1" t="s">
        <v>97</v>
      </c>
      <c r="J3915" s="1" t="s">
        <v>207</v>
      </c>
      <c r="K3915" s="1" t="s">
        <v>20</v>
      </c>
      <c r="L3915" s="1" t="s">
        <v>99</v>
      </c>
      <c r="M3915" s="1" t="s">
        <v>208</v>
      </c>
    </row>
    <row r="3916" spans="1:15" x14ac:dyDescent="0.25">
      <c r="A3916" s="1" t="s">
        <v>3140</v>
      </c>
      <c r="B3916" s="2">
        <v>44006</v>
      </c>
      <c r="C3916" s="1" t="s">
        <v>4718</v>
      </c>
      <c r="E3916" s="3">
        <v>87.53</v>
      </c>
      <c r="F3916" s="4">
        <v>87.53</v>
      </c>
      <c r="G3916" s="1">
        <v>2020</v>
      </c>
      <c r="H3916" s="1">
        <v>6</v>
      </c>
      <c r="I3916" s="1" t="s">
        <v>86</v>
      </c>
      <c r="J3916" s="1" t="s">
        <v>35</v>
      </c>
      <c r="K3916" s="1" t="s">
        <v>20</v>
      </c>
      <c r="L3916" s="1" t="s">
        <v>87</v>
      </c>
      <c r="M3916" s="1" t="s">
        <v>37</v>
      </c>
    </row>
    <row r="3917" spans="1:15" x14ac:dyDescent="0.25">
      <c r="A3917" s="1" t="s">
        <v>3145</v>
      </c>
      <c r="B3917" s="2">
        <v>44006</v>
      </c>
      <c r="C3917" s="1" t="s">
        <v>4719</v>
      </c>
      <c r="E3917" s="3">
        <v>98</v>
      </c>
      <c r="F3917" s="4">
        <v>98</v>
      </c>
      <c r="G3917" s="1">
        <v>2020</v>
      </c>
      <c r="H3917" s="1">
        <v>6</v>
      </c>
      <c r="I3917" s="1" t="s">
        <v>86</v>
      </c>
      <c r="J3917" s="1" t="s">
        <v>51</v>
      </c>
      <c r="K3917" s="1" t="s">
        <v>20</v>
      </c>
      <c r="L3917" s="1" t="s">
        <v>87</v>
      </c>
      <c r="M3917" s="1" t="s">
        <v>53</v>
      </c>
    </row>
    <row r="3918" spans="1:15" x14ac:dyDescent="0.25">
      <c r="A3918" s="1" t="s">
        <v>4720</v>
      </c>
      <c r="B3918" s="2">
        <v>44006</v>
      </c>
      <c r="C3918" s="1" t="s">
        <v>4721</v>
      </c>
      <c r="E3918" s="3">
        <v>67</v>
      </c>
      <c r="F3918" s="4">
        <v>67</v>
      </c>
      <c r="G3918" s="1">
        <v>2020</v>
      </c>
      <c r="H3918" s="1">
        <v>6</v>
      </c>
      <c r="I3918" s="1" t="s">
        <v>91</v>
      </c>
      <c r="J3918" s="1" t="s">
        <v>51</v>
      </c>
      <c r="K3918" s="1" t="s">
        <v>20</v>
      </c>
      <c r="L3918" s="1" t="s">
        <v>93</v>
      </c>
      <c r="M3918" s="1" t="s">
        <v>53</v>
      </c>
      <c r="O3918">
        <f>F3918*8.3</f>
        <v>556.1</v>
      </c>
    </row>
    <row r="3919" spans="1:15" x14ac:dyDescent="0.25">
      <c r="A3919" s="1" t="s">
        <v>4722</v>
      </c>
      <c r="B3919" s="2">
        <v>44006</v>
      </c>
      <c r="C3919" s="1" t="s">
        <v>4723</v>
      </c>
      <c r="E3919" s="3">
        <v>91.5</v>
      </c>
      <c r="F3919" s="4">
        <v>91.5</v>
      </c>
      <c r="G3919" s="1">
        <v>2020</v>
      </c>
      <c r="H3919" s="1">
        <v>6</v>
      </c>
      <c r="I3919" s="1" t="s">
        <v>91</v>
      </c>
      <c r="J3919" s="1" t="s">
        <v>207</v>
      </c>
      <c r="K3919" s="1" t="s">
        <v>20</v>
      </c>
      <c r="L3919" s="1" t="s">
        <v>93</v>
      </c>
      <c r="M3919" s="1" t="s">
        <v>208</v>
      </c>
      <c r="O3919">
        <f>F3919*400</f>
        <v>36600</v>
      </c>
    </row>
    <row r="3920" spans="1:15" x14ac:dyDescent="0.25">
      <c r="A3920" s="1" t="s">
        <v>3153</v>
      </c>
      <c r="B3920" s="2">
        <v>44006</v>
      </c>
      <c r="C3920" s="1" t="s">
        <v>3495</v>
      </c>
      <c r="D3920" s="3">
        <v>20</v>
      </c>
      <c r="E3920" s="3">
        <v>2923.2</v>
      </c>
      <c r="F3920" s="4">
        <v>2436</v>
      </c>
      <c r="G3920" s="1">
        <v>2020</v>
      </c>
      <c r="H3920" s="1">
        <v>6</v>
      </c>
      <c r="I3920" s="1" t="s">
        <v>56</v>
      </c>
      <c r="J3920" s="1" t="s">
        <v>177</v>
      </c>
      <c r="K3920" s="1" t="s">
        <v>20</v>
      </c>
      <c r="L3920" s="1" t="s">
        <v>57</v>
      </c>
      <c r="M3920" s="1" t="s">
        <v>178</v>
      </c>
      <c r="O3920">
        <v>1050000</v>
      </c>
    </row>
    <row r="3921" spans="1:15" x14ac:dyDescent="0.25">
      <c r="A3921" s="1" t="s">
        <v>4724</v>
      </c>
      <c r="B3921" s="2">
        <v>44006</v>
      </c>
      <c r="C3921" s="1" t="s">
        <v>4725</v>
      </c>
      <c r="E3921" s="3">
        <v>28</v>
      </c>
      <c r="F3921" s="4">
        <v>28</v>
      </c>
      <c r="G3921" s="1">
        <v>2020</v>
      </c>
      <c r="H3921" s="1">
        <v>6</v>
      </c>
      <c r="I3921" s="1" t="s">
        <v>150</v>
      </c>
      <c r="J3921" s="1" t="s">
        <v>19</v>
      </c>
      <c r="K3921" s="1" t="s">
        <v>20</v>
      </c>
      <c r="L3921" s="1" t="s">
        <v>151</v>
      </c>
      <c r="M3921" s="1" t="s">
        <v>22</v>
      </c>
    </row>
    <row r="3922" spans="1:15" x14ac:dyDescent="0.25">
      <c r="A3922" s="1" t="s">
        <v>4726</v>
      </c>
      <c r="B3922" s="2">
        <v>44006</v>
      </c>
      <c r="C3922" s="1" t="s">
        <v>4727</v>
      </c>
      <c r="E3922" s="3">
        <v>28.5</v>
      </c>
      <c r="F3922" s="4">
        <v>28.5</v>
      </c>
      <c r="G3922" s="1">
        <v>2020</v>
      </c>
      <c r="H3922" s="1">
        <v>6</v>
      </c>
      <c r="I3922" s="1" t="s">
        <v>97</v>
      </c>
      <c r="J3922" s="1" t="s">
        <v>51</v>
      </c>
      <c r="K3922" s="1" t="s">
        <v>20</v>
      </c>
      <c r="L3922" s="1" t="s">
        <v>99</v>
      </c>
      <c r="M3922" s="1" t="s">
        <v>53</v>
      </c>
      <c r="O3922">
        <v>2500</v>
      </c>
    </row>
    <row r="3923" spans="1:15" x14ac:dyDescent="0.25">
      <c r="A3923" s="1" t="s">
        <v>4728</v>
      </c>
      <c r="B3923" s="2">
        <v>44006</v>
      </c>
      <c r="C3923" s="1" t="s">
        <v>4729</v>
      </c>
      <c r="E3923" s="3">
        <v>13.8</v>
      </c>
      <c r="F3923" s="4">
        <v>13.8</v>
      </c>
      <c r="G3923" s="1">
        <v>2020</v>
      </c>
      <c r="H3923" s="1">
        <v>6</v>
      </c>
      <c r="I3923" s="1" t="s">
        <v>91</v>
      </c>
      <c r="J3923" s="1" t="s">
        <v>51</v>
      </c>
      <c r="K3923" s="1" t="s">
        <v>20</v>
      </c>
      <c r="L3923" s="1" t="s">
        <v>93</v>
      </c>
      <c r="M3923" s="1" t="s">
        <v>53</v>
      </c>
    </row>
    <row r="3924" spans="1:15" x14ac:dyDescent="0.25">
      <c r="A3924" s="1" t="s">
        <v>4730</v>
      </c>
      <c r="B3924" s="2">
        <v>44006</v>
      </c>
      <c r="C3924" s="1" t="s">
        <v>4731</v>
      </c>
      <c r="E3924" s="3">
        <v>33.36</v>
      </c>
      <c r="F3924" s="4">
        <v>33.36</v>
      </c>
      <c r="G3924" s="1">
        <v>2020</v>
      </c>
      <c r="H3924" s="1">
        <v>6</v>
      </c>
      <c r="I3924" s="1" t="s">
        <v>86</v>
      </c>
      <c r="J3924" s="1" t="s">
        <v>35</v>
      </c>
      <c r="K3924" s="1" t="s">
        <v>20</v>
      </c>
      <c r="L3924" s="1" t="s">
        <v>87</v>
      </c>
      <c r="M3924" s="1" t="s">
        <v>37</v>
      </c>
    </row>
    <row r="3925" spans="1:15" x14ac:dyDescent="0.25">
      <c r="A3925" s="1" t="s">
        <v>4732</v>
      </c>
      <c r="B3925" s="2">
        <v>44006</v>
      </c>
      <c r="C3925" s="1" t="s">
        <v>4733</v>
      </c>
      <c r="D3925" s="3">
        <v>20</v>
      </c>
      <c r="E3925" s="3">
        <v>199</v>
      </c>
      <c r="F3925" s="4">
        <v>165.83</v>
      </c>
      <c r="G3925" s="1">
        <v>2020</v>
      </c>
      <c r="H3925" s="1">
        <v>6</v>
      </c>
      <c r="I3925" s="1" t="s">
        <v>70</v>
      </c>
      <c r="J3925" s="1" t="s">
        <v>35</v>
      </c>
      <c r="K3925" s="1" t="s">
        <v>20</v>
      </c>
      <c r="L3925" s="1" t="s">
        <v>71</v>
      </c>
      <c r="M3925" s="1" t="s">
        <v>37</v>
      </c>
    </row>
    <row r="3926" spans="1:15" x14ac:dyDescent="0.25">
      <c r="A3926" s="1" t="s">
        <v>1033</v>
      </c>
      <c r="B3926" s="2">
        <v>44006</v>
      </c>
      <c r="C3926" s="1" t="s">
        <v>1599</v>
      </c>
      <c r="D3926" s="3">
        <v>20</v>
      </c>
      <c r="E3926" s="3">
        <v>66.8</v>
      </c>
      <c r="F3926" s="4">
        <v>55.67</v>
      </c>
      <c r="G3926" s="1">
        <v>2020</v>
      </c>
      <c r="H3926" s="1">
        <v>6</v>
      </c>
      <c r="I3926" s="1" t="s">
        <v>56</v>
      </c>
      <c r="J3926" s="1" t="s">
        <v>378</v>
      </c>
      <c r="K3926" s="1" t="s">
        <v>20</v>
      </c>
      <c r="L3926" s="1" t="s">
        <v>57</v>
      </c>
      <c r="M3926" s="1" t="s">
        <v>379</v>
      </c>
      <c r="O3926">
        <f>F3926*27.9</f>
        <v>1553.193</v>
      </c>
    </row>
    <row r="3927" spans="1:15" x14ac:dyDescent="0.25">
      <c r="A3927" s="1" t="s">
        <v>4734</v>
      </c>
      <c r="B3927" s="2">
        <v>44006</v>
      </c>
      <c r="C3927" s="1" t="s">
        <v>4735</v>
      </c>
      <c r="E3927" s="3">
        <v>23.46</v>
      </c>
      <c r="F3927" s="4">
        <v>23.46</v>
      </c>
      <c r="G3927" s="1">
        <v>2020</v>
      </c>
      <c r="H3927" s="1">
        <v>6</v>
      </c>
      <c r="I3927" s="1" t="s">
        <v>86</v>
      </c>
      <c r="J3927" s="1" t="s">
        <v>35</v>
      </c>
      <c r="K3927" s="1" t="s">
        <v>20</v>
      </c>
      <c r="L3927" s="1" t="s">
        <v>87</v>
      </c>
      <c r="M3927" s="1" t="s">
        <v>37</v>
      </c>
    </row>
    <row r="3928" spans="1:15" x14ac:dyDescent="0.25">
      <c r="A3928" s="1" t="s">
        <v>1025</v>
      </c>
      <c r="B3928" s="2">
        <v>44006</v>
      </c>
      <c r="C3928" s="1" t="s">
        <v>7928</v>
      </c>
      <c r="D3928" s="3">
        <v>20</v>
      </c>
      <c r="E3928" s="3">
        <v>122.46</v>
      </c>
      <c r="F3928" s="4">
        <v>102.05</v>
      </c>
      <c r="G3928" s="1">
        <v>2020</v>
      </c>
      <c r="H3928" s="1">
        <v>6</v>
      </c>
      <c r="I3928" s="1" t="s">
        <v>111</v>
      </c>
      <c r="J3928" s="1" t="s">
        <v>98</v>
      </c>
      <c r="K3928" s="1" t="s">
        <v>20</v>
      </c>
      <c r="L3928" s="1" t="s">
        <v>112</v>
      </c>
      <c r="M3928" s="1" t="s">
        <v>100</v>
      </c>
    </row>
    <row r="3929" spans="1:15" x14ac:dyDescent="0.25">
      <c r="A3929" s="1" t="s">
        <v>1025</v>
      </c>
      <c r="B3929" s="2">
        <v>44006</v>
      </c>
      <c r="C3929" s="1" t="s">
        <v>7928</v>
      </c>
      <c r="E3929" s="3">
        <v>122.46</v>
      </c>
      <c r="F3929" s="4">
        <v>122.46</v>
      </c>
      <c r="G3929" s="1">
        <v>2020</v>
      </c>
      <c r="H3929" s="1">
        <v>6</v>
      </c>
      <c r="I3929" s="1" t="s">
        <v>111</v>
      </c>
      <c r="J3929" s="1" t="s">
        <v>98</v>
      </c>
      <c r="K3929" s="1" t="s">
        <v>20</v>
      </c>
      <c r="L3929" s="1" t="s">
        <v>112</v>
      </c>
      <c r="M3929" s="1" t="s">
        <v>100</v>
      </c>
    </row>
    <row r="3930" spans="1:15" x14ac:dyDescent="0.25">
      <c r="A3930" s="1" t="s">
        <v>4736</v>
      </c>
      <c r="B3930" s="2">
        <v>44006</v>
      </c>
      <c r="C3930" s="1" t="s">
        <v>4737</v>
      </c>
      <c r="E3930" s="3">
        <v>126</v>
      </c>
      <c r="F3930" s="4">
        <v>126</v>
      </c>
      <c r="G3930" s="1">
        <v>2020</v>
      </c>
      <c r="H3930" s="1">
        <v>6</v>
      </c>
      <c r="I3930" s="1" t="s">
        <v>91</v>
      </c>
      <c r="J3930" s="1" t="s">
        <v>51</v>
      </c>
      <c r="K3930" s="1" t="s">
        <v>20</v>
      </c>
      <c r="L3930" s="1" t="s">
        <v>93</v>
      </c>
      <c r="M3930" s="1" t="s">
        <v>53</v>
      </c>
      <c r="O3930">
        <f>F3930*176</f>
        <v>22176</v>
      </c>
    </row>
    <row r="3931" spans="1:15" x14ac:dyDescent="0.25">
      <c r="A3931" s="1" t="s">
        <v>4738</v>
      </c>
      <c r="B3931" s="2">
        <v>44006</v>
      </c>
      <c r="C3931" s="1" t="s">
        <v>4739</v>
      </c>
      <c r="E3931" s="3">
        <v>96.6</v>
      </c>
      <c r="F3931" s="4">
        <v>96.6</v>
      </c>
      <c r="G3931" s="1">
        <v>2020</v>
      </c>
      <c r="H3931" s="1">
        <v>6</v>
      </c>
      <c r="I3931" s="1" t="s">
        <v>97</v>
      </c>
      <c r="J3931" s="1" t="s">
        <v>207</v>
      </c>
      <c r="K3931" s="1" t="s">
        <v>20</v>
      </c>
      <c r="L3931" s="1" t="s">
        <v>99</v>
      </c>
      <c r="M3931" s="1" t="s">
        <v>208</v>
      </c>
    </row>
    <row r="3932" spans="1:15" x14ac:dyDescent="0.25">
      <c r="A3932" s="1" t="s">
        <v>4740</v>
      </c>
      <c r="B3932" s="2">
        <v>44006</v>
      </c>
      <c r="C3932" s="1" t="s">
        <v>510</v>
      </c>
      <c r="E3932" s="3">
        <v>83.56</v>
      </c>
      <c r="F3932" s="4">
        <v>83.56</v>
      </c>
      <c r="G3932" s="1">
        <v>2020</v>
      </c>
      <c r="H3932" s="1">
        <v>6</v>
      </c>
      <c r="I3932" s="1" t="s">
        <v>86</v>
      </c>
      <c r="J3932" s="1" t="s">
        <v>98</v>
      </c>
      <c r="K3932" s="1" t="s">
        <v>20</v>
      </c>
      <c r="L3932" s="1" t="s">
        <v>87</v>
      </c>
      <c r="M3932" s="1" t="s">
        <v>100</v>
      </c>
    </row>
    <row r="3933" spans="1:15" x14ac:dyDescent="0.25">
      <c r="A3933" s="1" t="s">
        <v>4741</v>
      </c>
      <c r="B3933" s="2">
        <v>44006</v>
      </c>
      <c r="C3933" s="1" t="s">
        <v>4742</v>
      </c>
      <c r="E3933" s="3">
        <v>173.82</v>
      </c>
      <c r="F3933" s="4">
        <v>173.82</v>
      </c>
      <c r="G3933" s="1">
        <v>2020</v>
      </c>
      <c r="H3933" s="1">
        <v>6</v>
      </c>
      <c r="I3933" s="1" t="s">
        <v>86</v>
      </c>
      <c r="J3933" s="1" t="s">
        <v>35</v>
      </c>
      <c r="K3933" s="1" t="s">
        <v>20</v>
      </c>
      <c r="L3933" s="1" t="s">
        <v>87</v>
      </c>
      <c r="M3933" s="1" t="s">
        <v>37</v>
      </c>
    </row>
    <row r="3934" spans="1:15" x14ac:dyDescent="0.25">
      <c r="A3934" s="1" t="s">
        <v>1036</v>
      </c>
      <c r="B3934" s="2">
        <v>44006</v>
      </c>
      <c r="C3934" s="1" t="s">
        <v>4743</v>
      </c>
      <c r="D3934" s="3">
        <v>20</v>
      </c>
      <c r="E3934" s="3">
        <v>127.8</v>
      </c>
      <c r="F3934" s="4">
        <v>106.5</v>
      </c>
      <c r="G3934" s="1">
        <v>2020</v>
      </c>
      <c r="H3934" s="1">
        <v>6</v>
      </c>
      <c r="I3934" s="1" t="s">
        <v>70</v>
      </c>
      <c r="J3934" s="1" t="s">
        <v>35</v>
      </c>
      <c r="K3934" s="1" t="s">
        <v>20</v>
      </c>
      <c r="L3934" s="1" t="s">
        <v>71</v>
      </c>
      <c r="M3934" s="1" t="s">
        <v>37</v>
      </c>
    </row>
    <row r="3935" spans="1:15" x14ac:dyDescent="0.25">
      <c r="A3935" s="1" t="s">
        <v>4744</v>
      </c>
      <c r="B3935" s="2">
        <v>44006</v>
      </c>
      <c r="C3935" s="1" t="s">
        <v>4745</v>
      </c>
      <c r="E3935" s="3">
        <v>99.9</v>
      </c>
      <c r="F3935" s="4">
        <v>99.9</v>
      </c>
      <c r="G3935" s="1">
        <v>2020</v>
      </c>
      <c r="H3935" s="1">
        <v>6</v>
      </c>
      <c r="I3935" s="1" t="s">
        <v>86</v>
      </c>
      <c r="J3935" s="1" t="s">
        <v>35</v>
      </c>
      <c r="K3935" s="1" t="s">
        <v>20</v>
      </c>
      <c r="L3935" s="1" t="s">
        <v>87</v>
      </c>
      <c r="M3935" s="1" t="s">
        <v>37</v>
      </c>
      <c r="O3935">
        <f>F3935*1850</f>
        <v>184815</v>
      </c>
    </row>
    <row r="3936" spans="1:15" x14ac:dyDescent="0.25">
      <c r="A3936" s="1" t="s">
        <v>4746</v>
      </c>
      <c r="B3936" s="2">
        <v>44006</v>
      </c>
      <c r="C3936" s="1" t="s">
        <v>4747</v>
      </c>
      <c r="D3936" s="3">
        <v>20</v>
      </c>
      <c r="E3936" s="3">
        <v>131.71</v>
      </c>
      <c r="F3936" s="4">
        <v>109.76</v>
      </c>
      <c r="G3936" s="1">
        <v>2020</v>
      </c>
      <c r="H3936" s="1">
        <v>6</v>
      </c>
      <c r="I3936" s="1" t="s">
        <v>56</v>
      </c>
      <c r="J3936" s="1" t="s">
        <v>35</v>
      </c>
      <c r="K3936" s="1" t="s">
        <v>20</v>
      </c>
      <c r="L3936" s="1" t="s">
        <v>57</v>
      </c>
      <c r="M3936" s="1" t="s">
        <v>37</v>
      </c>
    </row>
    <row r="3937" spans="1:15" x14ac:dyDescent="0.25">
      <c r="A3937" s="1" t="s">
        <v>1046</v>
      </c>
      <c r="B3937" s="2">
        <v>44006</v>
      </c>
      <c r="C3937" s="1" t="s">
        <v>4748</v>
      </c>
      <c r="E3937" s="3">
        <v>403.31</v>
      </c>
      <c r="F3937" s="4">
        <v>403.31</v>
      </c>
      <c r="G3937" s="1">
        <v>2020</v>
      </c>
      <c r="H3937" s="1">
        <v>6</v>
      </c>
      <c r="I3937" s="1" t="s">
        <v>86</v>
      </c>
      <c r="J3937" s="1" t="s">
        <v>92</v>
      </c>
      <c r="K3937" s="1" t="s">
        <v>20</v>
      </c>
      <c r="L3937" s="1" t="s">
        <v>87</v>
      </c>
      <c r="M3937" s="1" t="s">
        <v>94</v>
      </c>
    </row>
    <row r="3938" spans="1:15" x14ac:dyDescent="0.25">
      <c r="A3938" s="1" t="s">
        <v>3158</v>
      </c>
      <c r="B3938" s="2">
        <v>44008</v>
      </c>
      <c r="C3938" s="1" t="s">
        <v>2328</v>
      </c>
      <c r="E3938" s="3">
        <v>700.4</v>
      </c>
      <c r="F3938" s="4">
        <v>700.4</v>
      </c>
      <c r="G3938" s="1">
        <v>2020</v>
      </c>
      <c r="H3938" s="1">
        <v>6</v>
      </c>
      <c r="I3938" s="1" t="s">
        <v>86</v>
      </c>
      <c r="J3938" s="1" t="s">
        <v>369</v>
      </c>
      <c r="K3938" s="1" t="s">
        <v>20</v>
      </c>
      <c r="L3938" s="1" t="s">
        <v>87</v>
      </c>
      <c r="M3938" s="1" t="s">
        <v>370</v>
      </c>
      <c r="O3938">
        <f>F3938*120</f>
        <v>84048</v>
      </c>
    </row>
    <row r="3939" spans="1:15" x14ac:dyDescent="0.25">
      <c r="A3939" s="1" t="s">
        <v>1065</v>
      </c>
      <c r="B3939" s="2">
        <v>44012</v>
      </c>
      <c r="C3939" s="1" t="s">
        <v>4749</v>
      </c>
      <c r="D3939" s="3">
        <v>20</v>
      </c>
      <c r="E3939" s="3">
        <v>858.6</v>
      </c>
      <c r="F3939" s="4">
        <v>715.5</v>
      </c>
      <c r="G3939" s="1">
        <v>2020</v>
      </c>
      <c r="H3939" s="1">
        <v>6</v>
      </c>
      <c r="I3939" s="1" t="s">
        <v>34</v>
      </c>
      <c r="J3939" s="1" t="s">
        <v>35</v>
      </c>
      <c r="K3939" s="1" t="s">
        <v>20</v>
      </c>
      <c r="L3939" s="1" t="s">
        <v>36</v>
      </c>
      <c r="M3939" s="1" t="s">
        <v>37</v>
      </c>
    </row>
    <row r="3940" spans="1:15" x14ac:dyDescent="0.25">
      <c r="A3940" s="1" t="s">
        <v>4750</v>
      </c>
      <c r="B3940" s="2">
        <v>44012</v>
      </c>
      <c r="C3940" s="1" t="s">
        <v>85</v>
      </c>
      <c r="E3940" s="3">
        <v>34.44</v>
      </c>
      <c r="F3940" s="4">
        <v>34.44</v>
      </c>
      <c r="G3940" s="1">
        <v>2020</v>
      </c>
      <c r="H3940" s="1">
        <v>6</v>
      </c>
      <c r="I3940" s="1" t="s">
        <v>40</v>
      </c>
      <c r="J3940" s="1" t="s">
        <v>41</v>
      </c>
      <c r="K3940" s="1" t="s">
        <v>20</v>
      </c>
      <c r="L3940" s="1" t="s">
        <v>42</v>
      </c>
      <c r="M3940" s="1" t="s">
        <v>43</v>
      </c>
      <c r="O3940">
        <f>F3940/1.26</f>
        <v>27.333333333333332</v>
      </c>
    </row>
    <row r="3941" spans="1:15" x14ac:dyDescent="0.25">
      <c r="A3941" s="1" t="s">
        <v>4751</v>
      </c>
      <c r="B3941" s="2">
        <v>44012</v>
      </c>
      <c r="C3941" s="1" t="s">
        <v>39</v>
      </c>
      <c r="E3941" s="3">
        <v>75.16</v>
      </c>
      <c r="F3941" s="4">
        <v>75.16</v>
      </c>
      <c r="G3941" s="1">
        <v>2020</v>
      </c>
      <c r="H3941" s="1">
        <v>6</v>
      </c>
      <c r="I3941" s="1" t="s">
        <v>40</v>
      </c>
      <c r="J3941" s="1" t="s">
        <v>41</v>
      </c>
      <c r="K3941" s="1" t="s">
        <v>20</v>
      </c>
      <c r="L3941" s="1" t="s">
        <v>42</v>
      </c>
      <c r="M3941" s="1" t="s">
        <v>43</v>
      </c>
      <c r="O3941">
        <f>F3941/1.26</f>
        <v>59.650793650793645</v>
      </c>
    </row>
    <row r="3942" spans="1:15" x14ac:dyDescent="0.25">
      <c r="A3942" s="1" t="s">
        <v>4752</v>
      </c>
      <c r="B3942" s="2">
        <v>44012</v>
      </c>
      <c r="C3942" s="1" t="s">
        <v>39</v>
      </c>
      <c r="E3942" s="3">
        <v>52.47</v>
      </c>
      <c r="F3942" s="4">
        <v>52.47</v>
      </c>
      <c r="G3942" s="1">
        <v>2020</v>
      </c>
      <c r="H3942" s="1">
        <v>6</v>
      </c>
      <c r="I3942" s="1" t="s">
        <v>40</v>
      </c>
      <c r="J3942" s="1" t="s">
        <v>41</v>
      </c>
      <c r="K3942" s="1" t="s">
        <v>20</v>
      </c>
      <c r="L3942" s="1" t="s">
        <v>42</v>
      </c>
      <c r="M3942" s="1" t="s">
        <v>43</v>
      </c>
      <c r="O3942">
        <f>F3942/1.26</f>
        <v>41.642857142857139</v>
      </c>
    </row>
    <row r="3943" spans="1:15" x14ac:dyDescent="0.25">
      <c r="A3943" s="1" t="s">
        <v>4753</v>
      </c>
      <c r="B3943" s="2">
        <v>44012</v>
      </c>
      <c r="C3943" s="1" t="s">
        <v>4754</v>
      </c>
      <c r="D3943" s="3">
        <v>20</v>
      </c>
      <c r="E3943" s="3">
        <v>21.9</v>
      </c>
      <c r="F3943" s="4">
        <v>18.25</v>
      </c>
      <c r="G3943" s="1">
        <v>2020</v>
      </c>
      <c r="H3943" s="1">
        <v>6</v>
      </c>
      <c r="I3943" s="1" t="s">
        <v>34</v>
      </c>
      <c r="J3943" s="1" t="s">
        <v>369</v>
      </c>
      <c r="K3943" s="1" t="s">
        <v>20</v>
      </c>
      <c r="L3943" s="1" t="s">
        <v>36</v>
      </c>
      <c r="M3943" s="1" t="s">
        <v>370</v>
      </c>
    </row>
    <row r="3944" spans="1:15" x14ac:dyDescent="0.25">
      <c r="A3944" s="1" t="s">
        <v>4755</v>
      </c>
      <c r="B3944" s="2">
        <v>44012</v>
      </c>
      <c r="C3944" s="1" t="s">
        <v>4756</v>
      </c>
      <c r="D3944" s="3">
        <v>20</v>
      </c>
      <c r="E3944" s="3">
        <v>11.47</v>
      </c>
      <c r="F3944" s="4">
        <v>9.56</v>
      </c>
      <c r="G3944" s="1">
        <v>2020</v>
      </c>
      <c r="H3944" s="1">
        <v>6</v>
      </c>
      <c r="I3944" s="1" t="s">
        <v>34</v>
      </c>
      <c r="J3944" s="1" t="s">
        <v>98</v>
      </c>
      <c r="K3944" s="1" t="s">
        <v>20</v>
      </c>
      <c r="L3944" s="1" t="s">
        <v>36</v>
      </c>
      <c r="M3944" s="1" t="s">
        <v>100</v>
      </c>
      <c r="O3944">
        <f>F3944*313.15</f>
        <v>2993.7139999999999</v>
      </c>
    </row>
    <row r="3945" spans="1:15" x14ac:dyDescent="0.25">
      <c r="A3945" s="1" t="s">
        <v>4757</v>
      </c>
      <c r="B3945" s="2">
        <v>44012</v>
      </c>
      <c r="C3945" s="1" t="s">
        <v>4758</v>
      </c>
      <c r="D3945" s="3">
        <v>20</v>
      </c>
      <c r="E3945" s="3">
        <v>135.63</v>
      </c>
      <c r="F3945" s="4">
        <v>113.02</v>
      </c>
      <c r="G3945" s="1">
        <v>2020</v>
      </c>
      <c r="H3945" s="1">
        <v>6</v>
      </c>
      <c r="I3945" s="1" t="s">
        <v>56</v>
      </c>
      <c r="J3945" s="1" t="s">
        <v>51</v>
      </c>
      <c r="K3945" s="1" t="s">
        <v>20</v>
      </c>
      <c r="L3945" s="1" t="s">
        <v>57</v>
      </c>
      <c r="M3945" s="1" t="s">
        <v>53</v>
      </c>
      <c r="O3945">
        <f>F3945*64.5</f>
        <v>7289.79</v>
      </c>
    </row>
    <row r="3946" spans="1:15" x14ac:dyDescent="0.25">
      <c r="A3946" s="1" t="s">
        <v>4757</v>
      </c>
      <c r="B3946" s="2">
        <v>44012</v>
      </c>
      <c r="C3946" s="1" t="s">
        <v>406</v>
      </c>
      <c r="E3946" s="3">
        <v>230.03</v>
      </c>
      <c r="F3946" s="4">
        <v>230.03</v>
      </c>
      <c r="G3946" s="1">
        <v>2020</v>
      </c>
      <c r="H3946" s="1">
        <v>6</v>
      </c>
      <c r="I3946" s="1" t="s">
        <v>91</v>
      </c>
      <c r="J3946" s="1" t="s">
        <v>51</v>
      </c>
      <c r="K3946" s="1" t="s">
        <v>20</v>
      </c>
      <c r="L3946" s="1" t="s">
        <v>93</v>
      </c>
      <c r="M3946" s="1" t="s">
        <v>53</v>
      </c>
      <c r="O3946">
        <f>F3946*5.7</f>
        <v>1311.171</v>
      </c>
    </row>
    <row r="3947" spans="1:15" x14ac:dyDescent="0.25">
      <c r="A3947" s="1" t="s">
        <v>4757</v>
      </c>
      <c r="B3947" s="2">
        <v>44012</v>
      </c>
      <c r="C3947" s="1" t="s">
        <v>406</v>
      </c>
      <c r="E3947" s="3">
        <v>230.03</v>
      </c>
      <c r="F3947" s="4">
        <v>230.03</v>
      </c>
      <c r="G3947" s="1">
        <v>2020</v>
      </c>
      <c r="H3947" s="1">
        <v>6</v>
      </c>
      <c r="I3947" s="1" t="s">
        <v>91</v>
      </c>
      <c r="J3947" s="1" t="s">
        <v>51</v>
      </c>
      <c r="K3947" s="1" t="s">
        <v>20</v>
      </c>
      <c r="L3947" s="1" t="s">
        <v>93</v>
      </c>
      <c r="M3947" s="1" t="s">
        <v>53</v>
      </c>
      <c r="O3947">
        <f>F3947*5.7</f>
        <v>1311.171</v>
      </c>
    </row>
    <row r="3948" spans="1:15" x14ac:dyDescent="0.25">
      <c r="A3948" s="1" t="s">
        <v>4757</v>
      </c>
      <c r="B3948" s="2">
        <v>44012</v>
      </c>
      <c r="C3948" s="1" t="s">
        <v>4759</v>
      </c>
      <c r="E3948" s="3">
        <v>230.02</v>
      </c>
      <c r="F3948" s="4">
        <v>230.02</v>
      </c>
      <c r="G3948" s="1">
        <v>2020</v>
      </c>
      <c r="H3948" s="1">
        <v>6</v>
      </c>
      <c r="I3948" s="1" t="s">
        <v>97</v>
      </c>
      <c r="J3948" s="1" t="s">
        <v>51</v>
      </c>
      <c r="K3948" s="1" t="s">
        <v>20</v>
      </c>
      <c r="L3948" s="1" t="s">
        <v>99</v>
      </c>
      <c r="M3948" s="1" t="s">
        <v>53</v>
      </c>
      <c r="O3948">
        <f>F3948*5.7</f>
        <v>1311.114</v>
      </c>
    </row>
    <row r="3949" spans="1:15" x14ac:dyDescent="0.25">
      <c r="A3949" s="1" t="s">
        <v>3138</v>
      </c>
      <c r="B3949" s="2">
        <v>44012</v>
      </c>
      <c r="C3949" s="1" t="s">
        <v>4760</v>
      </c>
      <c r="E3949" s="3">
        <v>67.56</v>
      </c>
      <c r="F3949" s="4">
        <v>67.56</v>
      </c>
      <c r="G3949" s="1">
        <v>2020</v>
      </c>
      <c r="H3949" s="1">
        <v>6</v>
      </c>
      <c r="I3949" s="1" t="s">
        <v>111</v>
      </c>
      <c r="J3949" s="1" t="s">
        <v>92</v>
      </c>
      <c r="K3949" s="1" t="s">
        <v>20</v>
      </c>
      <c r="L3949" s="1" t="s">
        <v>112</v>
      </c>
      <c r="M3949" s="1" t="s">
        <v>94</v>
      </c>
    </row>
    <row r="3950" spans="1:15" x14ac:dyDescent="0.25">
      <c r="A3950" s="1" t="s">
        <v>4761</v>
      </c>
      <c r="B3950" s="2">
        <v>44012</v>
      </c>
      <c r="C3950" s="1" t="s">
        <v>4762</v>
      </c>
      <c r="E3950" s="3">
        <v>462.9</v>
      </c>
      <c r="F3950" s="4">
        <v>462.9</v>
      </c>
      <c r="G3950" s="1">
        <v>2020</v>
      </c>
      <c r="H3950" s="1">
        <v>6</v>
      </c>
      <c r="I3950" s="1" t="s">
        <v>138</v>
      </c>
      <c r="J3950" s="1" t="s">
        <v>35</v>
      </c>
      <c r="K3950" s="1" t="s">
        <v>20</v>
      </c>
      <c r="L3950" s="1" t="s">
        <v>139</v>
      </c>
      <c r="M3950" s="1" t="s">
        <v>37</v>
      </c>
      <c r="O3950">
        <f>F3950*47.42</f>
        <v>21950.718000000001</v>
      </c>
    </row>
    <row r="3951" spans="1:15" x14ac:dyDescent="0.25">
      <c r="A3951" s="1" t="s">
        <v>1070</v>
      </c>
      <c r="B3951" s="2">
        <v>44012</v>
      </c>
      <c r="C3951" s="1" t="s">
        <v>4763</v>
      </c>
      <c r="E3951" s="3">
        <v>30.8</v>
      </c>
      <c r="F3951" s="4">
        <v>30.8</v>
      </c>
      <c r="G3951" s="1">
        <v>2020</v>
      </c>
      <c r="H3951" s="1">
        <v>6</v>
      </c>
      <c r="I3951" s="1" t="s">
        <v>150</v>
      </c>
      <c r="J3951" s="1" t="s">
        <v>35</v>
      </c>
      <c r="K3951" s="1" t="s">
        <v>20</v>
      </c>
      <c r="L3951" s="1" t="s">
        <v>151</v>
      </c>
      <c r="M3951" s="1" t="s">
        <v>37</v>
      </c>
    </row>
    <row r="3952" spans="1:15" x14ac:dyDescent="0.25">
      <c r="A3952" s="1" t="s">
        <v>4764</v>
      </c>
      <c r="B3952" s="2">
        <v>44012</v>
      </c>
      <c r="C3952" s="1" t="s">
        <v>4765</v>
      </c>
      <c r="E3952" s="3">
        <v>259.2</v>
      </c>
      <c r="F3952" s="4">
        <v>259.2</v>
      </c>
      <c r="G3952" s="1">
        <v>2020</v>
      </c>
      <c r="H3952" s="1">
        <v>6</v>
      </c>
      <c r="I3952" s="1" t="s">
        <v>24</v>
      </c>
      <c r="J3952" s="1" t="s">
        <v>25</v>
      </c>
      <c r="K3952" s="1" t="s">
        <v>20</v>
      </c>
      <c r="L3952" s="1" t="s">
        <v>26</v>
      </c>
      <c r="M3952" s="1" t="s">
        <v>4184</v>
      </c>
    </row>
    <row r="3953" spans="1:15" x14ac:dyDescent="0.25">
      <c r="A3953" s="1" t="s">
        <v>4766</v>
      </c>
      <c r="B3953" s="2">
        <v>44012</v>
      </c>
      <c r="C3953" s="1" t="s">
        <v>4767</v>
      </c>
      <c r="E3953" s="3">
        <v>55</v>
      </c>
      <c r="F3953" s="4">
        <v>55</v>
      </c>
      <c r="G3953" s="1">
        <v>2020</v>
      </c>
      <c r="H3953" s="1">
        <v>6</v>
      </c>
      <c r="I3953" s="1" t="s">
        <v>150</v>
      </c>
      <c r="J3953" s="1" t="s">
        <v>35</v>
      </c>
      <c r="K3953" s="1" t="s">
        <v>20</v>
      </c>
      <c r="L3953" s="1" t="s">
        <v>151</v>
      </c>
      <c r="M3953" s="1" t="s">
        <v>37</v>
      </c>
    </row>
    <row r="3954" spans="1:15" x14ac:dyDescent="0.25">
      <c r="A3954" s="1" t="s">
        <v>4768</v>
      </c>
      <c r="B3954" s="2">
        <v>44012</v>
      </c>
      <c r="C3954" s="1" t="s">
        <v>4769</v>
      </c>
      <c r="E3954" s="3">
        <v>245.9</v>
      </c>
      <c r="F3954" s="4">
        <v>245.9</v>
      </c>
      <c r="G3954" s="1">
        <v>2020</v>
      </c>
      <c r="H3954" s="1">
        <v>6</v>
      </c>
      <c r="I3954" s="1" t="s">
        <v>91</v>
      </c>
      <c r="J3954" s="1" t="s">
        <v>35</v>
      </c>
      <c r="K3954" s="1" t="s">
        <v>20</v>
      </c>
      <c r="L3954" s="1" t="s">
        <v>93</v>
      </c>
      <c r="M3954" s="1" t="s">
        <v>37</v>
      </c>
    </row>
    <row r="3955" spans="1:15" x14ac:dyDescent="0.25">
      <c r="A3955" s="1" t="s">
        <v>3179</v>
      </c>
      <c r="B3955" s="2">
        <v>44012</v>
      </c>
      <c r="C3955" s="1" t="s">
        <v>4770</v>
      </c>
      <c r="E3955" s="3">
        <v>43.93</v>
      </c>
      <c r="F3955" s="4">
        <v>43.93</v>
      </c>
      <c r="G3955" s="1">
        <v>2020</v>
      </c>
      <c r="H3955" s="1">
        <v>6</v>
      </c>
      <c r="I3955" s="1" t="s">
        <v>86</v>
      </c>
      <c r="J3955" s="1" t="s">
        <v>35</v>
      </c>
      <c r="K3955" s="1" t="s">
        <v>20</v>
      </c>
      <c r="L3955" s="1" t="s">
        <v>87</v>
      </c>
      <c r="M3955" s="1" t="s">
        <v>37</v>
      </c>
    </row>
    <row r="3956" spans="1:15" x14ac:dyDescent="0.25">
      <c r="A3956" s="1" t="s">
        <v>4771</v>
      </c>
      <c r="B3956" s="2">
        <v>44012</v>
      </c>
      <c r="C3956" s="1" t="s">
        <v>59</v>
      </c>
      <c r="E3956" s="3">
        <v>20.3</v>
      </c>
      <c r="F3956" s="4">
        <v>20.3</v>
      </c>
      <c r="G3956" s="1">
        <v>2020</v>
      </c>
      <c r="H3956" s="1">
        <v>6</v>
      </c>
      <c r="I3956" s="1" t="s">
        <v>40</v>
      </c>
      <c r="J3956" s="1" t="s">
        <v>41</v>
      </c>
      <c r="K3956" s="1" t="s">
        <v>20</v>
      </c>
      <c r="L3956" s="1" t="s">
        <v>42</v>
      </c>
      <c r="M3956" s="1" t="s">
        <v>43</v>
      </c>
    </row>
    <row r="3957" spans="1:15" x14ac:dyDescent="0.25">
      <c r="A3957" s="1" t="s">
        <v>4772</v>
      </c>
      <c r="B3957" s="2">
        <v>44012</v>
      </c>
      <c r="C3957" s="1" t="s">
        <v>59</v>
      </c>
      <c r="E3957" s="3">
        <v>29.8</v>
      </c>
      <c r="F3957" s="4">
        <v>29.8</v>
      </c>
      <c r="G3957" s="1">
        <v>2020</v>
      </c>
      <c r="H3957" s="1">
        <v>6</v>
      </c>
      <c r="I3957" s="1" t="s">
        <v>40</v>
      </c>
      <c r="J3957" s="1" t="s">
        <v>41</v>
      </c>
      <c r="K3957" s="1" t="s">
        <v>20</v>
      </c>
      <c r="L3957" s="1" t="s">
        <v>42</v>
      </c>
      <c r="M3957" s="1" t="s">
        <v>43</v>
      </c>
    </row>
    <row r="3958" spans="1:15" x14ac:dyDescent="0.25">
      <c r="A3958" s="1" t="s">
        <v>4773</v>
      </c>
      <c r="B3958" s="2">
        <v>44012</v>
      </c>
      <c r="C3958" s="1" t="s">
        <v>4774</v>
      </c>
      <c r="E3958" s="3">
        <v>24</v>
      </c>
      <c r="F3958" s="4">
        <v>24</v>
      </c>
      <c r="G3958" s="1">
        <v>2020</v>
      </c>
      <c r="H3958" s="1">
        <v>6</v>
      </c>
      <c r="I3958" s="1" t="s">
        <v>18</v>
      </c>
      <c r="J3958" s="1" t="s">
        <v>51</v>
      </c>
      <c r="K3958" s="1" t="s">
        <v>20</v>
      </c>
      <c r="L3958" s="1" t="s">
        <v>21</v>
      </c>
      <c r="M3958" s="1" t="s">
        <v>53</v>
      </c>
    </row>
    <row r="3959" spans="1:15" x14ac:dyDescent="0.25">
      <c r="A3959" s="1" t="s">
        <v>4775</v>
      </c>
      <c r="B3959" s="2">
        <v>44012</v>
      </c>
      <c r="C3959" s="1" t="s">
        <v>4776</v>
      </c>
      <c r="D3959" s="3">
        <v>20</v>
      </c>
      <c r="E3959" s="3">
        <v>72</v>
      </c>
      <c r="F3959" s="4">
        <v>60</v>
      </c>
      <c r="G3959" s="1">
        <v>2020</v>
      </c>
      <c r="H3959" s="1">
        <v>6</v>
      </c>
      <c r="I3959" s="1" t="s">
        <v>34</v>
      </c>
      <c r="J3959" s="1" t="s">
        <v>35</v>
      </c>
      <c r="K3959" s="1" t="s">
        <v>20</v>
      </c>
      <c r="L3959" s="1" t="s">
        <v>36</v>
      </c>
      <c r="M3959" s="1" t="s">
        <v>37</v>
      </c>
      <c r="O3959">
        <f>F3959*7</f>
        <v>420</v>
      </c>
    </row>
    <row r="3960" spans="1:15" x14ac:dyDescent="0.25">
      <c r="A3960" s="1" t="s">
        <v>4777</v>
      </c>
      <c r="B3960" s="2">
        <v>44013</v>
      </c>
      <c r="C3960" s="1" t="s">
        <v>33</v>
      </c>
      <c r="D3960" s="3">
        <v>20</v>
      </c>
      <c r="E3960" s="3">
        <v>1892.83</v>
      </c>
      <c r="F3960" s="4">
        <v>1577.36</v>
      </c>
      <c r="G3960" s="1">
        <v>2020</v>
      </c>
      <c r="H3960" s="1">
        <v>7</v>
      </c>
      <c r="I3960" s="1" t="s">
        <v>34</v>
      </c>
      <c r="J3960" s="1" t="s">
        <v>35</v>
      </c>
      <c r="K3960" s="1" t="s">
        <v>20</v>
      </c>
      <c r="L3960" s="1" t="s">
        <v>36</v>
      </c>
      <c r="M3960" s="1" t="s">
        <v>37</v>
      </c>
      <c r="O3960">
        <f>F3960*72.79120024</f>
        <v>114817.92761056639</v>
      </c>
    </row>
    <row r="3961" spans="1:15" x14ac:dyDescent="0.25">
      <c r="A3961" s="1" t="s">
        <v>1072</v>
      </c>
      <c r="B3961" s="2">
        <v>44013</v>
      </c>
      <c r="C3961" s="1" t="s">
        <v>85</v>
      </c>
      <c r="D3961" s="3">
        <v>20</v>
      </c>
      <c r="E3961" s="3">
        <v>72.849999999999994</v>
      </c>
      <c r="F3961" s="4">
        <v>60.71</v>
      </c>
      <c r="G3961" s="1">
        <v>2020</v>
      </c>
      <c r="H3961" s="1">
        <v>7</v>
      </c>
      <c r="I3961" s="1" t="s">
        <v>70</v>
      </c>
      <c r="J3961" s="1" t="s">
        <v>41</v>
      </c>
      <c r="K3961" s="1" t="s">
        <v>20</v>
      </c>
      <c r="L3961" s="1" t="s">
        <v>71</v>
      </c>
      <c r="M3961" s="1" t="s">
        <v>43</v>
      </c>
      <c r="O3961">
        <f>F3961/1.26</f>
        <v>48.182539682539684</v>
      </c>
    </row>
    <row r="3962" spans="1:15" x14ac:dyDescent="0.25">
      <c r="A3962" s="1" t="s">
        <v>4778</v>
      </c>
      <c r="B3962" s="2">
        <v>44013</v>
      </c>
      <c r="C3962" s="1" t="s">
        <v>4779</v>
      </c>
      <c r="E3962" s="3">
        <v>89.41</v>
      </c>
      <c r="F3962" s="4">
        <v>89.41</v>
      </c>
      <c r="G3962" s="1">
        <v>2020</v>
      </c>
      <c r="H3962" s="1">
        <v>7</v>
      </c>
      <c r="I3962" s="1" t="s">
        <v>474</v>
      </c>
      <c r="J3962" s="1" t="s">
        <v>35</v>
      </c>
      <c r="K3962" s="1" t="s">
        <v>20</v>
      </c>
      <c r="L3962" s="1" t="s">
        <v>475</v>
      </c>
      <c r="M3962" s="1" t="s">
        <v>37</v>
      </c>
    </row>
    <row r="3963" spans="1:15" x14ac:dyDescent="0.25">
      <c r="A3963" s="1" t="s">
        <v>1074</v>
      </c>
      <c r="B3963" s="2">
        <v>44013</v>
      </c>
      <c r="C3963" s="1" t="s">
        <v>4780</v>
      </c>
      <c r="D3963" s="3">
        <v>20</v>
      </c>
      <c r="E3963" s="3">
        <v>805.81</v>
      </c>
      <c r="F3963" s="4">
        <v>671.51</v>
      </c>
      <c r="G3963" s="1">
        <v>2020</v>
      </c>
      <c r="H3963" s="1">
        <v>7</v>
      </c>
      <c r="I3963" s="1" t="s">
        <v>34</v>
      </c>
      <c r="J3963" s="1" t="s">
        <v>237</v>
      </c>
      <c r="K3963" s="1" t="s">
        <v>20</v>
      </c>
      <c r="L3963" s="1" t="s">
        <v>36</v>
      </c>
      <c r="M3963" s="1" t="s">
        <v>4213</v>
      </c>
      <c r="O3963" s="1">
        <f>F3963*23</f>
        <v>15444.73</v>
      </c>
    </row>
    <row r="3964" spans="1:15" x14ac:dyDescent="0.25">
      <c r="A3964" s="1" t="s">
        <v>1113</v>
      </c>
      <c r="B3964" s="2">
        <v>44014</v>
      </c>
      <c r="C3964" s="1" t="s">
        <v>85</v>
      </c>
      <c r="E3964" s="3">
        <v>400.3</v>
      </c>
      <c r="F3964" s="4">
        <v>400.3</v>
      </c>
      <c r="G3964" s="1">
        <v>2020</v>
      </c>
      <c r="H3964" s="1">
        <v>7</v>
      </c>
      <c r="I3964" s="1" t="s">
        <v>86</v>
      </c>
      <c r="J3964" s="1" t="s">
        <v>41</v>
      </c>
      <c r="K3964" s="1" t="s">
        <v>20</v>
      </c>
      <c r="L3964" s="1" t="s">
        <v>87</v>
      </c>
      <c r="M3964" s="1" t="s">
        <v>43</v>
      </c>
      <c r="O3964">
        <f t="shared" ref="O3964:O3974" si="60">F3964/1.26</f>
        <v>317.69841269841271</v>
      </c>
    </row>
    <row r="3965" spans="1:15" x14ac:dyDescent="0.25">
      <c r="A3965" s="1" t="s">
        <v>1113</v>
      </c>
      <c r="B3965" s="2">
        <v>44014</v>
      </c>
      <c r="C3965" s="1" t="s">
        <v>85</v>
      </c>
      <c r="E3965" s="3">
        <v>133.01</v>
      </c>
      <c r="F3965" s="4">
        <v>133.01</v>
      </c>
      <c r="G3965" s="1">
        <v>2020</v>
      </c>
      <c r="H3965" s="1">
        <v>7</v>
      </c>
      <c r="I3965" s="1" t="s">
        <v>86</v>
      </c>
      <c r="J3965" s="1" t="s">
        <v>41</v>
      </c>
      <c r="K3965" s="1" t="s">
        <v>20</v>
      </c>
      <c r="L3965" s="1" t="s">
        <v>87</v>
      </c>
      <c r="M3965" s="1" t="s">
        <v>43</v>
      </c>
      <c r="O3965">
        <f t="shared" si="60"/>
        <v>105.56349206349205</v>
      </c>
    </row>
    <row r="3966" spans="1:15" x14ac:dyDescent="0.25">
      <c r="A3966" s="1" t="s">
        <v>1113</v>
      </c>
      <c r="B3966" s="2">
        <v>44014</v>
      </c>
      <c r="C3966" s="1" t="s">
        <v>85</v>
      </c>
      <c r="E3966" s="3">
        <v>118.69</v>
      </c>
      <c r="F3966" s="4">
        <v>118.69</v>
      </c>
      <c r="G3966" s="1">
        <v>2020</v>
      </c>
      <c r="H3966" s="1">
        <v>7</v>
      </c>
      <c r="I3966" s="1" t="s">
        <v>86</v>
      </c>
      <c r="J3966" s="1" t="s">
        <v>41</v>
      </c>
      <c r="K3966" s="1" t="s">
        <v>20</v>
      </c>
      <c r="L3966" s="1" t="s">
        <v>87</v>
      </c>
      <c r="M3966" s="1" t="s">
        <v>43</v>
      </c>
      <c r="O3966">
        <f t="shared" si="60"/>
        <v>94.198412698412696</v>
      </c>
    </row>
    <row r="3967" spans="1:15" x14ac:dyDescent="0.25">
      <c r="A3967" s="1" t="s">
        <v>1113</v>
      </c>
      <c r="B3967" s="2">
        <v>44014</v>
      </c>
      <c r="C3967" s="1" t="s">
        <v>85</v>
      </c>
      <c r="E3967" s="3">
        <v>90</v>
      </c>
      <c r="F3967" s="4">
        <v>90</v>
      </c>
      <c r="G3967" s="1">
        <v>2020</v>
      </c>
      <c r="H3967" s="1">
        <v>7</v>
      </c>
      <c r="I3967" s="1" t="s">
        <v>86</v>
      </c>
      <c r="J3967" s="1" t="s">
        <v>41</v>
      </c>
      <c r="K3967" s="1" t="s">
        <v>20</v>
      </c>
      <c r="L3967" s="1" t="s">
        <v>87</v>
      </c>
      <c r="M3967" s="1" t="s">
        <v>43</v>
      </c>
      <c r="O3967">
        <f t="shared" si="60"/>
        <v>71.428571428571431</v>
      </c>
    </row>
    <row r="3968" spans="1:15" x14ac:dyDescent="0.25">
      <c r="A3968" s="1" t="s">
        <v>1113</v>
      </c>
      <c r="B3968" s="2">
        <v>44014</v>
      </c>
      <c r="C3968" s="1" t="s">
        <v>85</v>
      </c>
      <c r="E3968" s="3">
        <v>81.31</v>
      </c>
      <c r="F3968" s="4">
        <v>81.31</v>
      </c>
      <c r="G3968" s="1">
        <v>2020</v>
      </c>
      <c r="H3968" s="1">
        <v>7</v>
      </c>
      <c r="I3968" s="1" t="s">
        <v>86</v>
      </c>
      <c r="J3968" s="1" t="s">
        <v>41</v>
      </c>
      <c r="K3968" s="1" t="s">
        <v>20</v>
      </c>
      <c r="L3968" s="1" t="s">
        <v>87</v>
      </c>
      <c r="M3968" s="1" t="s">
        <v>43</v>
      </c>
      <c r="O3968">
        <f t="shared" si="60"/>
        <v>64.531746031746039</v>
      </c>
    </row>
    <row r="3969" spans="1:15" x14ac:dyDescent="0.25">
      <c r="A3969" s="1" t="s">
        <v>1113</v>
      </c>
      <c r="B3969" s="2">
        <v>44014</v>
      </c>
      <c r="C3969" s="1" t="s">
        <v>85</v>
      </c>
      <c r="E3969" s="3">
        <v>70.900000000000006</v>
      </c>
      <c r="F3969" s="4">
        <v>70.900000000000006</v>
      </c>
      <c r="G3969" s="1">
        <v>2020</v>
      </c>
      <c r="H3969" s="1">
        <v>7</v>
      </c>
      <c r="I3969" s="1" t="s">
        <v>86</v>
      </c>
      <c r="J3969" s="1" t="s">
        <v>41</v>
      </c>
      <c r="K3969" s="1" t="s">
        <v>20</v>
      </c>
      <c r="L3969" s="1" t="s">
        <v>87</v>
      </c>
      <c r="M3969" s="1" t="s">
        <v>43</v>
      </c>
      <c r="O3969">
        <f t="shared" si="60"/>
        <v>56.269841269841272</v>
      </c>
    </row>
    <row r="3970" spans="1:15" x14ac:dyDescent="0.25">
      <c r="A3970" s="1" t="s">
        <v>1113</v>
      </c>
      <c r="B3970" s="2">
        <v>44014</v>
      </c>
      <c r="C3970" s="1" t="s">
        <v>85</v>
      </c>
      <c r="D3970" s="3">
        <v>20</v>
      </c>
      <c r="E3970" s="3">
        <v>67</v>
      </c>
      <c r="F3970" s="4">
        <v>55.83</v>
      </c>
      <c r="G3970" s="1">
        <v>2020</v>
      </c>
      <c r="H3970" s="1">
        <v>7</v>
      </c>
      <c r="I3970" s="1" t="s">
        <v>56</v>
      </c>
      <c r="J3970" s="1" t="s">
        <v>41</v>
      </c>
      <c r="K3970" s="1" t="s">
        <v>20</v>
      </c>
      <c r="L3970" s="1" t="s">
        <v>57</v>
      </c>
      <c r="M3970" s="1" t="s">
        <v>43</v>
      </c>
      <c r="O3970">
        <f t="shared" si="60"/>
        <v>44.30952380952381</v>
      </c>
    </row>
    <row r="3971" spans="1:15" x14ac:dyDescent="0.25">
      <c r="A3971" s="1" t="s">
        <v>1113</v>
      </c>
      <c r="B3971" s="2">
        <v>44014</v>
      </c>
      <c r="C3971" s="1" t="s">
        <v>85</v>
      </c>
      <c r="D3971" s="3">
        <v>20</v>
      </c>
      <c r="E3971" s="3">
        <v>64.16</v>
      </c>
      <c r="F3971" s="4">
        <v>53.47</v>
      </c>
      <c r="G3971" s="1">
        <v>2020</v>
      </c>
      <c r="H3971" s="1">
        <v>7</v>
      </c>
      <c r="I3971" s="1" t="s">
        <v>34</v>
      </c>
      <c r="J3971" s="1" t="s">
        <v>41</v>
      </c>
      <c r="K3971" s="1" t="s">
        <v>20</v>
      </c>
      <c r="L3971" s="1" t="s">
        <v>36</v>
      </c>
      <c r="M3971" s="1" t="s">
        <v>43</v>
      </c>
      <c r="O3971">
        <f t="shared" si="60"/>
        <v>42.436507936507937</v>
      </c>
    </row>
    <row r="3972" spans="1:15" x14ac:dyDescent="0.25">
      <c r="A3972" s="1" t="s">
        <v>1113</v>
      </c>
      <c r="B3972" s="2">
        <v>44014</v>
      </c>
      <c r="C3972" s="1" t="s">
        <v>85</v>
      </c>
      <c r="E3972" s="3">
        <v>46.31</v>
      </c>
      <c r="F3972" s="4">
        <v>46.31</v>
      </c>
      <c r="G3972" s="1">
        <v>2020</v>
      </c>
      <c r="H3972" s="1">
        <v>7</v>
      </c>
      <c r="I3972" s="1" t="s">
        <v>86</v>
      </c>
      <c r="J3972" s="1" t="s">
        <v>41</v>
      </c>
      <c r="K3972" s="1" t="s">
        <v>20</v>
      </c>
      <c r="L3972" s="1" t="s">
        <v>87</v>
      </c>
      <c r="M3972" s="1" t="s">
        <v>43</v>
      </c>
      <c r="O3972">
        <f t="shared" si="60"/>
        <v>36.753968253968253</v>
      </c>
    </row>
    <row r="3973" spans="1:15" x14ac:dyDescent="0.25">
      <c r="A3973" s="1" t="s">
        <v>1113</v>
      </c>
      <c r="B3973" s="2">
        <v>44014</v>
      </c>
      <c r="C3973" s="1" t="s">
        <v>85</v>
      </c>
      <c r="D3973" s="3">
        <v>20</v>
      </c>
      <c r="E3973" s="3">
        <v>48.76</v>
      </c>
      <c r="F3973" s="4">
        <v>40.630000000000003</v>
      </c>
      <c r="G3973" s="1">
        <v>2020</v>
      </c>
      <c r="H3973" s="1">
        <v>7</v>
      </c>
      <c r="I3973" s="1" t="s">
        <v>34</v>
      </c>
      <c r="J3973" s="1" t="s">
        <v>41</v>
      </c>
      <c r="K3973" s="1" t="s">
        <v>20</v>
      </c>
      <c r="L3973" s="1" t="s">
        <v>36</v>
      </c>
      <c r="M3973" s="1" t="s">
        <v>43</v>
      </c>
      <c r="O3973">
        <f t="shared" si="60"/>
        <v>32.246031746031747</v>
      </c>
    </row>
    <row r="3974" spans="1:15" x14ac:dyDescent="0.25">
      <c r="A3974" s="1" t="s">
        <v>1113</v>
      </c>
      <c r="B3974" s="2">
        <v>44014</v>
      </c>
      <c r="C3974" s="1" t="s">
        <v>85</v>
      </c>
      <c r="E3974" s="3">
        <v>40.369999999999997</v>
      </c>
      <c r="F3974" s="4">
        <v>40.369999999999997</v>
      </c>
      <c r="G3974" s="1">
        <v>2020</v>
      </c>
      <c r="H3974" s="1">
        <v>7</v>
      </c>
      <c r="I3974" s="1" t="s">
        <v>86</v>
      </c>
      <c r="J3974" s="1" t="s">
        <v>41</v>
      </c>
      <c r="K3974" s="1" t="s">
        <v>20</v>
      </c>
      <c r="L3974" s="1" t="s">
        <v>87</v>
      </c>
      <c r="M3974" s="1" t="s">
        <v>43</v>
      </c>
      <c r="O3974">
        <f t="shared" si="60"/>
        <v>32.039682539682538</v>
      </c>
    </row>
    <row r="3975" spans="1:15" x14ac:dyDescent="0.25">
      <c r="A3975" s="1" t="s">
        <v>4781</v>
      </c>
      <c r="B3975" s="2">
        <v>44014</v>
      </c>
      <c r="C3975" s="1" t="s">
        <v>467</v>
      </c>
      <c r="E3975" s="3">
        <v>71.459999999999994</v>
      </c>
      <c r="F3975" s="4">
        <v>71.459999999999994</v>
      </c>
      <c r="G3975" s="1">
        <v>2020</v>
      </c>
      <c r="H3975" s="1">
        <v>7</v>
      </c>
      <c r="I3975" s="1" t="s">
        <v>24</v>
      </c>
      <c r="J3975" s="1" t="s">
        <v>25</v>
      </c>
      <c r="K3975" s="1" t="s">
        <v>20</v>
      </c>
      <c r="L3975" s="1" t="s">
        <v>26</v>
      </c>
      <c r="M3975" s="1" t="s">
        <v>4184</v>
      </c>
    </row>
    <row r="3976" spans="1:15" x14ac:dyDescent="0.25">
      <c r="A3976" s="1" t="s">
        <v>1121</v>
      </c>
      <c r="B3976" s="2">
        <v>44014</v>
      </c>
      <c r="C3976" s="1" t="s">
        <v>4782</v>
      </c>
      <c r="E3976" s="3">
        <v>12.7</v>
      </c>
      <c r="F3976" s="4">
        <v>12.7</v>
      </c>
      <c r="G3976" s="1">
        <v>2020</v>
      </c>
      <c r="H3976" s="1">
        <v>7</v>
      </c>
      <c r="I3976" s="1" t="s">
        <v>86</v>
      </c>
      <c r="J3976" s="1" t="s">
        <v>35</v>
      </c>
      <c r="K3976" s="1" t="s">
        <v>20</v>
      </c>
      <c r="L3976" s="1" t="s">
        <v>87</v>
      </c>
      <c r="M3976" s="1" t="s">
        <v>37</v>
      </c>
    </row>
    <row r="3977" spans="1:15" x14ac:dyDescent="0.25">
      <c r="A3977" s="1" t="s">
        <v>4781</v>
      </c>
      <c r="B3977" s="2">
        <v>44014</v>
      </c>
      <c r="C3977" s="1" t="s">
        <v>4783</v>
      </c>
      <c r="E3977" s="3">
        <v>33.94</v>
      </c>
      <c r="F3977" s="4">
        <v>33.94</v>
      </c>
      <c r="G3977" s="1">
        <v>2020</v>
      </c>
      <c r="H3977" s="1">
        <v>7</v>
      </c>
      <c r="I3977" s="1" t="s">
        <v>86</v>
      </c>
      <c r="J3977" s="1" t="s">
        <v>98</v>
      </c>
      <c r="K3977" s="1" t="s">
        <v>20</v>
      </c>
      <c r="L3977" s="1" t="s">
        <v>87</v>
      </c>
      <c r="M3977" s="1" t="s">
        <v>100</v>
      </c>
      <c r="O3977">
        <f>F3977* 333</f>
        <v>11302.019999999999</v>
      </c>
    </row>
    <row r="3978" spans="1:15" x14ac:dyDescent="0.25">
      <c r="A3978" s="1" t="s">
        <v>1113</v>
      </c>
      <c r="B3978" s="2">
        <v>44014</v>
      </c>
      <c r="C3978" s="1" t="s">
        <v>59</v>
      </c>
      <c r="E3978" s="3">
        <v>53.95</v>
      </c>
      <c r="F3978" s="4">
        <v>53.95</v>
      </c>
      <c r="G3978" s="1">
        <v>2020</v>
      </c>
      <c r="H3978" s="1">
        <v>7</v>
      </c>
      <c r="I3978" s="1" t="s">
        <v>86</v>
      </c>
      <c r="J3978" s="1" t="s">
        <v>41</v>
      </c>
      <c r="K3978" s="1" t="s">
        <v>20</v>
      </c>
      <c r="L3978" s="1" t="s">
        <v>87</v>
      </c>
      <c r="M3978" s="1" t="s">
        <v>43</v>
      </c>
    </row>
    <row r="3979" spans="1:15" x14ac:dyDescent="0.25">
      <c r="A3979" s="1" t="s">
        <v>4784</v>
      </c>
      <c r="B3979" s="2">
        <v>44014</v>
      </c>
      <c r="C3979" s="1" t="s">
        <v>4785</v>
      </c>
      <c r="E3979" s="3">
        <v>139.94</v>
      </c>
      <c r="F3979" s="4">
        <v>139.94</v>
      </c>
      <c r="G3979" s="1">
        <v>2020</v>
      </c>
      <c r="H3979" s="1">
        <v>7</v>
      </c>
      <c r="I3979" s="1" t="s">
        <v>86</v>
      </c>
      <c r="J3979" s="1" t="s">
        <v>35</v>
      </c>
      <c r="K3979" s="1" t="s">
        <v>20</v>
      </c>
      <c r="L3979" s="1" t="s">
        <v>87</v>
      </c>
      <c r="M3979" s="1" t="s">
        <v>37</v>
      </c>
    </row>
    <row r="3980" spans="1:15" x14ac:dyDescent="0.25">
      <c r="A3980" s="1" t="s">
        <v>4786</v>
      </c>
      <c r="B3980" s="2">
        <v>44018</v>
      </c>
      <c r="C3980" s="1" t="s">
        <v>4787</v>
      </c>
      <c r="E3980" s="3">
        <v>77.64</v>
      </c>
      <c r="F3980" s="4">
        <v>77.64</v>
      </c>
      <c r="G3980" s="1">
        <v>2020</v>
      </c>
      <c r="H3980" s="1">
        <v>7</v>
      </c>
      <c r="I3980" s="1" t="s">
        <v>40</v>
      </c>
      <c r="J3980" s="1" t="s">
        <v>35</v>
      </c>
      <c r="K3980" s="1" t="s">
        <v>20</v>
      </c>
      <c r="L3980" s="1" t="s">
        <v>42</v>
      </c>
      <c r="M3980" s="1" t="s">
        <v>37</v>
      </c>
      <c r="O3980">
        <f>F3980*12.5</f>
        <v>970.5</v>
      </c>
    </row>
    <row r="3981" spans="1:15" x14ac:dyDescent="0.25">
      <c r="A3981" s="1" t="s">
        <v>1184</v>
      </c>
      <c r="B3981" s="2">
        <v>44020</v>
      </c>
      <c r="C3981" s="1" t="s">
        <v>4788</v>
      </c>
      <c r="E3981" s="3">
        <v>72.63</v>
      </c>
      <c r="F3981" s="4">
        <v>72.63</v>
      </c>
      <c r="G3981" s="1">
        <v>2020</v>
      </c>
      <c r="H3981" s="1">
        <v>7</v>
      </c>
      <c r="I3981" s="1" t="s">
        <v>30</v>
      </c>
      <c r="J3981" s="1" t="s">
        <v>25</v>
      </c>
      <c r="K3981" s="1" t="s">
        <v>20</v>
      </c>
      <c r="L3981" s="1" t="s">
        <v>31</v>
      </c>
      <c r="M3981" s="1" t="s">
        <v>4184</v>
      </c>
    </row>
    <row r="3982" spans="1:15" x14ac:dyDescent="0.25">
      <c r="A3982" s="1" t="s">
        <v>1174</v>
      </c>
      <c r="B3982" s="2">
        <v>44020</v>
      </c>
      <c r="C3982" s="1" t="s">
        <v>2505</v>
      </c>
      <c r="E3982" s="3">
        <v>135</v>
      </c>
      <c r="F3982" s="4">
        <v>135</v>
      </c>
      <c r="G3982" s="1">
        <v>2020</v>
      </c>
      <c r="H3982" s="1">
        <v>7</v>
      </c>
      <c r="I3982" s="1" t="s">
        <v>40</v>
      </c>
      <c r="J3982" s="1" t="s">
        <v>35</v>
      </c>
      <c r="K3982" s="1" t="s">
        <v>20</v>
      </c>
      <c r="L3982" s="1" t="s">
        <v>42</v>
      </c>
      <c r="M3982" s="1" t="s">
        <v>37</v>
      </c>
      <c r="O3982">
        <f>F3982*15.57</f>
        <v>2101.9499999999998</v>
      </c>
    </row>
    <row r="3983" spans="1:15" x14ac:dyDescent="0.25">
      <c r="A3983" s="1" t="s">
        <v>1216</v>
      </c>
      <c r="B3983" s="2">
        <v>44025</v>
      </c>
      <c r="C3983" s="1" t="s">
        <v>4789</v>
      </c>
      <c r="E3983" s="3">
        <v>285.39999999999998</v>
      </c>
      <c r="F3983" s="4">
        <v>285.39999999999998</v>
      </c>
      <c r="G3983" s="1">
        <v>2020</v>
      </c>
      <c r="H3983" s="1">
        <v>7</v>
      </c>
      <c r="I3983" s="1" t="s">
        <v>86</v>
      </c>
      <c r="J3983" s="1" t="s">
        <v>35</v>
      </c>
      <c r="K3983" s="1" t="s">
        <v>20</v>
      </c>
      <c r="L3983" s="1" t="s">
        <v>87</v>
      </c>
      <c r="M3983" s="1" t="s">
        <v>37</v>
      </c>
      <c r="O3983">
        <f>F3983*78</f>
        <v>22261.199999999997</v>
      </c>
    </row>
    <row r="3984" spans="1:15" x14ac:dyDescent="0.25">
      <c r="A3984" s="1" t="s">
        <v>4790</v>
      </c>
      <c r="B3984" s="2">
        <v>44025</v>
      </c>
      <c r="C3984" s="1" t="s">
        <v>4791</v>
      </c>
      <c r="E3984" s="3">
        <v>211.68</v>
      </c>
      <c r="F3984" s="4">
        <v>211.68</v>
      </c>
      <c r="G3984" s="1">
        <v>2020</v>
      </c>
      <c r="H3984" s="1">
        <v>7</v>
      </c>
      <c r="I3984" s="1" t="s">
        <v>86</v>
      </c>
      <c r="J3984" s="1" t="s">
        <v>35</v>
      </c>
      <c r="K3984" s="1" t="s">
        <v>20</v>
      </c>
      <c r="L3984" s="1" t="s">
        <v>87</v>
      </c>
      <c r="M3984" s="1" t="s">
        <v>37</v>
      </c>
    </row>
    <row r="3985" spans="1:15" x14ac:dyDescent="0.25">
      <c r="A3985" s="1" t="s">
        <v>4792</v>
      </c>
      <c r="B3985" s="2">
        <v>44025</v>
      </c>
      <c r="C3985" s="1" t="s">
        <v>4793</v>
      </c>
      <c r="E3985" s="3">
        <v>13.72</v>
      </c>
      <c r="F3985" s="4">
        <v>13.72</v>
      </c>
      <c r="G3985" s="1">
        <v>2020</v>
      </c>
      <c r="H3985" s="1">
        <v>7</v>
      </c>
      <c r="I3985" s="1" t="s">
        <v>40</v>
      </c>
      <c r="J3985" s="1" t="s">
        <v>35</v>
      </c>
      <c r="K3985" s="1" t="s">
        <v>20</v>
      </c>
      <c r="L3985" s="1" t="s">
        <v>42</v>
      </c>
      <c r="M3985" s="1" t="s">
        <v>37</v>
      </c>
    </row>
    <row r="3986" spans="1:15" x14ac:dyDescent="0.25">
      <c r="A3986" s="1" t="s">
        <v>4794</v>
      </c>
      <c r="B3986" s="2">
        <v>44025</v>
      </c>
      <c r="C3986" s="1" t="s">
        <v>2597</v>
      </c>
      <c r="D3986" s="3">
        <v>20</v>
      </c>
      <c r="E3986" s="3">
        <v>56.34</v>
      </c>
      <c r="F3986" s="4">
        <v>46.95</v>
      </c>
      <c r="G3986" s="1">
        <v>2020</v>
      </c>
      <c r="H3986" s="1">
        <v>7</v>
      </c>
      <c r="I3986" s="1" t="s">
        <v>111</v>
      </c>
      <c r="J3986" s="1" t="s">
        <v>35</v>
      </c>
      <c r="K3986" s="1" t="s">
        <v>20</v>
      </c>
      <c r="L3986" s="1" t="s">
        <v>112</v>
      </c>
      <c r="M3986" s="1" t="s">
        <v>37</v>
      </c>
      <c r="O3986" s="8">
        <f>F3986</f>
        <v>46.95</v>
      </c>
    </row>
    <row r="3987" spans="1:15" x14ac:dyDescent="0.25">
      <c r="A3987" s="1" t="s">
        <v>1203</v>
      </c>
      <c r="B3987" s="2">
        <v>44025</v>
      </c>
      <c r="C3987" s="1" t="s">
        <v>4795</v>
      </c>
      <c r="D3987" s="3">
        <v>20</v>
      </c>
      <c r="E3987" s="3">
        <v>133.36000000000001</v>
      </c>
      <c r="F3987" s="4">
        <v>111.13</v>
      </c>
      <c r="G3987" s="1">
        <v>2020</v>
      </c>
      <c r="H3987" s="1">
        <v>7</v>
      </c>
      <c r="I3987" s="1" t="s">
        <v>34</v>
      </c>
      <c r="J3987" s="1" t="s">
        <v>237</v>
      </c>
      <c r="K3987" s="1" t="s">
        <v>20</v>
      </c>
      <c r="L3987" s="1" t="s">
        <v>36</v>
      </c>
      <c r="M3987" s="1" t="s">
        <v>4213</v>
      </c>
    </row>
    <row r="3988" spans="1:15" x14ac:dyDescent="0.25">
      <c r="A3988" s="1" t="s">
        <v>1215</v>
      </c>
      <c r="B3988" s="2">
        <v>44025</v>
      </c>
      <c r="C3988" s="1" t="s">
        <v>4796</v>
      </c>
      <c r="D3988" s="3">
        <v>20</v>
      </c>
      <c r="E3988" s="3">
        <v>66.959999999999994</v>
      </c>
      <c r="F3988" s="4">
        <v>55.8</v>
      </c>
      <c r="G3988" s="1">
        <v>2020</v>
      </c>
      <c r="H3988" s="1">
        <v>7</v>
      </c>
      <c r="I3988" s="1" t="s">
        <v>34</v>
      </c>
      <c r="J3988" s="1" t="s">
        <v>237</v>
      </c>
      <c r="K3988" s="1" t="s">
        <v>20</v>
      </c>
      <c r="L3988" s="1" t="s">
        <v>36</v>
      </c>
      <c r="M3988" s="1" t="s">
        <v>4213</v>
      </c>
    </row>
    <row r="3989" spans="1:15" x14ac:dyDescent="0.25">
      <c r="A3989" s="1" t="s">
        <v>1211</v>
      </c>
      <c r="B3989" s="2">
        <v>44025</v>
      </c>
      <c r="C3989" s="1" t="s">
        <v>4797</v>
      </c>
      <c r="E3989" s="3">
        <v>460</v>
      </c>
      <c r="F3989" s="4">
        <v>460</v>
      </c>
      <c r="G3989" s="1">
        <v>2020</v>
      </c>
      <c r="H3989" s="1">
        <v>7</v>
      </c>
      <c r="I3989" s="1" t="s">
        <v>1734</v>
      </c>
      <c r="J3989" s="1" t="s">
        <v>35</v>
      </c>
      <c r="K3989" s="1" t="s">
        <v>20</v>
      </c>
      <c r="L3989" s="1" t="s">
        <v>1735</v>
      </c>
      <c r="M3989" s="1" t="s">
        <v>37</v>
      </c>
    </row>
    <row r="3990" spans="1:15" x14ac:dyDescent="0.25">
      <c r="A3990" s="1" t="s">
        <v>4798</v>
      </c>
      <c r="B3990" s="2">
        <v>44025</v>
      </c>
      <c r="C3990" s="1" t="s">
        <v>85</v>
      </c>
      <c r="E3990" s="3">
        <v>353.52</v>
      </c>
      <c r="F3990" s="4">
        <v>353.52</v>
      </c>
      <c r="G3990" s="1">
        <v>2020</v>
      </c>
      <c r="H3990" s="1">
        <v>7</v>
      </c>
      <c r="I3990" s="1" t="s">
        <v>86</v>
      </c>
      <c r="J3990" s="1" t="s">
        <v>41</v>
      </c>
      <c r="K3990" s="1" t="s">
        <v>20</v>
      </c>
      <c r="L3990" s="1" t="s">
        <v>87</v>
      </c>
      <c r="M3990" s="1" t="s">
        <v>43</v>
      </c>
      <c r="O3990">
        <f t="shared" ref="O3990:O4000" si="61">F3990/1.26</f>
        <v>280.57142857142856</v>
      </c>
    </row>
    <row r="3991" spans="1:15" x14ac:dyDescent="0.25">
      <c r="A3991" s="1" t="s">
        <v>4798</v>
      </c>
      <c r="B3991" s="2">
        <v>44025</v>
      </c>
      <c r="C3991" s="1" t="s">
        <v>85</v>
      </c>
      <c r="E3991" s="3">
        <v>349.07</v>
      </c>
      <c r="F3991" s="4">
        <v>349.07</v>
      </c>
      <c r="G3991" s="1">
        <v>2020</v>
      </c>
      <c r="H3991" s="1">
        <v>7</v>
      </c>
      <c r="I3991" s="1" t="s">
        <v>86</v>
      </c>
      <c r="J3991" s="1" t="s">
        <v>41</v>
      </c>
      <c r="K3991" s="1" t="s">
        <v>20</v>
      </c>
      <c r="L3991" s="1" t="s">
        <v>87</v>
      </c>
      <c r="M3991" s="1" t="s">
        <v>43</v>
      </c>
      <c r="O3991">
        <f t="shared" si="61"/>
        <v>277.03968253968253</v>
      </c>
    </row>
    <row r="3992" spans="1:15" x14ac:dyDescent="0.25">
      <c r="A3992" s="1" t="s">
        <v>4798</v>
      </c>
      <c r="B3992" s="2">
        <v>44025</v>
      </c>
      <c r="C3992" s="1" t="s">
        <v>85</v>
      </c>
      <c r="E3992" s="3">
        <v>154.51</v>
      </c>
      <c r="F3992" s="4">
        <v>154.51</v>
      </c>
      <c r="G3992" s="1">
        <v>2020</v>
      </c>
      <c r="H3992" s="1">
        <v>7</v>
      </c>
      <c r="I3992" s="1" t="s">
        <v>86</v>
      </c>
      <c r="J3992" s="1" t="s">
        <v>41</v>
      </c>
      <c r="K3992" s="1" t="s">
        <v>20</v>
      </c>
      <c r="L3992" s="1" t="s">
        <v>87</v>
      </c>
      <c r="M3992" s="1" t="s">
        <v>43</v>
      </c>
      <c r="O3992">
        <f t="shared" si="61"/>
        <v>122.62698412698411</v>
      </c>
    </row>
    <row r="3993" spans="1:15" x14ac:dyDescent="0.25">
      <c r="A3993" s="1" t="s">
        <v>4798</v>
      </c>
      <c r="B3993" s="2">
        <v>44025</v>
      </c>
      <c r="C3993" s="1" t="s">
        <v>85</v>
      </c>
      <c r="D3993" s="3">
        <v>20</v>
      </c>
      <c r="E3993" s="3">
        <v>133.05000000000001</v>
      </c>
      <c r="F3993" s="4">
        <v>110.87</v>
      </c>
      <c r="G3993" s="1">
        <v>2020</v>
      </c>
      <c r="H3993" s="1">
        <v>7</v>
      </c>
      <c r="I3993" s="1" t="s">
        <v>34</v>
      </c>
      <c r="J3993" s="1" t="s">
        <v>41</v>
      </c>
      <c r="K3993" s="1" t="s">
        <v>20</v>
      </c>
      <c r="L3993" s="1" t="s">
        <v>36</v>
      </c>
      <c r="M3993" s="1" t="s">
        <v>43</v>
      </c>
      <c r="O3993">
        <f t="shared" si="61"/>
        <v>87.992063492063494</v>
      </c>
    </row>
    <row r="3994" spans="1:15" x14ac:dyDescent="0.25">
      <c r="A3994" s="1" t="s">
        <v>4798</v>
      </c>
      <c r="B3994" s="2">
        <v>44025</v>
      </c>
      <c r="C3994" s="1" t="s">
        <v>85</v>
      </c>
      <c r="D3994" s="3">
        <v>20</v>
      </c>
      <c r="E3994" s="3">
        <v>124.6</v>
      </c>
      <c r="F3994" s="4">
        <v>103.83</v>
      </c>
      <c r="G3994" s="1">
        <v>2020</v>
      </c>
      <c r="H3994" s="1">
        <v>7</v>
      </c>
      <c r="I3994" s="1" t="s">
        <v>34</v>
      </c>
      <c r="J3994" s="1" t="s">
        <v>41</v>
      </c>
      <c r="K3994" s="1" t="s">
        <v>20</v>
      </c>
      <c r="L3994" s="1" t="s">
        <v>36</v>
      </c>
      <c r="M3994" s="1" t="s">
        <v>43</v>
      </c>
      <c r="O3994">
        <f t="shared" si="61"/>
        <v>82.404761904761898</v>
      </c>
    </row>
    <row r="3995" spans="1:15" x14ac:dyDescent="0.25">
      <c r="A3995" s="1" t="s">
        <v>4798</v>
      </c>
      <c r="B3995" s="2">
        <v>44025</v>
      </c>
      <c r="C3995" s="1" t="s">
        <v>85</v>
      </c>
      <c r="E3995" s="3">
        <v>94</v>
      </c>
      <c r="F3995" s="4">
        <v>94</v>
      </c>
      <c r="G3995" s="1">
        <v>2020</v>
      </c>
      <c r="H3995" s="1">
        <v>7</v>
      </c>
      <c r="I3995" s="1" t="s">
        <v>86</v>
      </c>
      <c r="J3995" s="1" t="s">
        <v>41</v>
      </c>
      <c r="K3995" s="1" t="s">
        <v>20</v>
      </c>
      <c r="L3995" s="1" t="s">
        <v>87</v>
      </c>
      <c r="M3995" s="1" t="s">
        <v>43</v>
      </c>
      <c r="O3995">
        <f t="shared" si="61"/>
        <v>74.603174603174608</v>
      </c>
    </row>
    <row r="3996" spans="1:15" x14ac:dyDescent="0.25">
      <c r="A3996" s="1" t="s">
        <v>4798</v>
      </c>
      <c r="B3996" s="2">
        <v>44025</v>
      </c>
      <c r="C3996" s="1" t="s">
        <v>85</v>
      </c>
      <c r="D3996" s="3">
        <v>20</v>
      </c>
      <c r="E3996" s="3">
        <v>64.23</v>
      </c>
      <c r="F3996" s="4">
        <v>53.52</v>
      </c>
      <c r="G3996" s="1">
        <v>2020</v>
      </c>
      <c r="H3996" s="1">
        <v>7</v>
      </c>
      <c r="I3996" s="1" t="s">
        <v>56</v>
      </c>
      <c r="J3996" s="1" t="s">
        <v>41</v>
      </c>
      <c r="K3996" s="1" t="s">
        <v>20</v>
      </c>
      <c r="L3996" s="1" t="s">
        <v>57</v>
      </c>
      <c r="M3996" s="1" t="s">
        <v>43</v>
      </c>
      <c r="O3996">
        <f t="shared" si="61"/>
        <v>42.476190476190482</v>
      </c>
    </row>
    <row r="3997" spans="1:15" x14ac:dyDescent="0.25">
      <c r="A3997" s="1" t="s">
        <v>4798</v>
      </c>
      <c r="B3997" s="2">
        <v>44025</v>
      </c>
      <c r="C3997" s="1" t="s">
        <v>85</v>
      </c>
      <c r="E3997" s="3">
        <v>49.01</v>
      </c>
      <c r="F3997" s="4">
        <v>49.01</v>
      </c>
      <c r="G3997" s="1">
        <v>2020</v>
      </c>
      <c r="H3997" s="1">
        <v>7</v>
      </c>
      <c r="I3997" s="1" t="s">
        <v>86</v>
      </c>
      <c r="J3997" s="1" t="s">
        <v>41</v>
      </c>
      <c r="K3997" s="1" t="s">
        <v>20</v>
      </c>
      <c r="L3997" s="1" t="s">
        <v>87</v>
      </c>
      <c r="M3997" s="1" t="s">
        <v>43</v>
      </c>
      <c r="O3997">
        <f t="shared" si="61"/>
        <v>38.896825396825392</v>
      </c>
    </row>
    <row r="3998" spans="1:15" x14ac:dyDescent="0.25">
      <c r="A3998" s="1" t="s">
        <v>4798</v>
      </c>
      <c r="B3998" s="2">
        <v>44025</v>
      </c>
      <c r="C3998" s="1" t="s">
        <v>85</v>
      </c>
      <c r="E3998" s="3">
        <v>45</v>
      </c>
      <c r="F3998" s="4">
        <v>45</v>
      </c>
      <c r="G3998" s="1">
        <v>2020</v>
      </c>
      <c r="H3998" s="1">
        <v>7</v>
      </c>
      <c r="I3998" s="1" t="s">
        <v>86</v>
      </c>
      <c r="J3998" s="1" t="s">
        <v>41</v>
      </c>
      <c r="K3998" s="1" t="s">
        <v>20</v>
      </c>
      <c r="L3998" s="1" t="s">
        <v>87</v>
      </c>
      <c r="M3998" s="1" t="s">
        <v>43</v>
      </c>
      <c r="O3998">
        <f t="shared" si="61"/>
        <v>35.714285714285715</v>
      </c>
    </row>
    <row r="3999" spans="1:15" x14ac:dyDescent="0.25">
      <c r="A3999" s="1" t="s">
        <v>4798</v>
      </c>
      <c r="B3999" s="2">
        <v>44025</v>
      </c>
      <c r="C3999" s="1" t="s">
        <v>85</v>
      </c>
      <c r="E3999" s="3">
        <v>39.1</v>
      </c>
      <c r="F3999" s="4">
        <v>39.1</v>
      </c>
      <c r="G3999" s="1">
        <v>2020</v>
      </c>
      <c r="H3999" s="1">
        <v>7</v>
      </c>
      <c r="I3999" s="1" t="s">
        <v>86</v>
      </c>
      <c r="J3999" s="1" t="s">
        <v>41</v>
      </c>
      <c r="K3999" s="1" t="s">
        <v>20</v>
      </c>
      <c r="L3999" s="1" t="s">
        <v>87</v>
      </c>
      <c r="M3999" s="1" t="s">
        <v>43</v>
      </c>
      <c r="O3999">
        <f t="shared" si="61"/>
        <v>31.031746031746032</v>
      </c>
    </row>
    <row r="4000" spans="1:15" x14ac:dyDescent="0.25">
      <c r="A4000" s="1" t="s">
        <v>4798</v>
      </c>
      <c r="B4000" s="2">
        <v>44025</v>
      </c>
      <c r="C4000" s="1" t="s">
        <v>85</v>
      </c>
      <c r="E4000" s="3">
        <v>25.32</v>
      </c>
      <c r="F4000" s="4">
        <v>25.32</v>
      </c>
      <c r="G4000" s="1">
        <v>2020</v>
      </c>
      <c r="H4000" s="1">
        <v>7</v>
      </c>
      <c r="I4000" s="1" t="s">
        <v>86</v>
      </c>
      <c r="J4000" s="1" t="s">
        <v>41</v>
      </c>
      <c r="K4000" s="1" t="s">
        <v>20</v>
      </c>
      <c r="L4000" s="1" t="s">
        <v>87</v>
      </c>
      <c r="M4000" s="1" t="s">
        <v>43</v>
      </c>
      <c r="O4000">
        <f t="shared" si="61"/>
        <v>20.095238095238095</v>
      </c>
    </row>
    <row r="4001" spans="1:15" x14ac:dyDescent="0.25">
      <c r="A4001" s="1" t="s">
        <v>4799</v>
      </c>
      <c r="B4001" s="2">
        <v>44025</v>
      </c>
      <c r="C4001" s="1" t="s">
        <v>4800</v>
      </c>
      <c r="E4001" s="3">
        <v>172.4</v>
      </c>
      <c r="F4001" s="4">
        <v>172.4</v>
      </c>
      <c r="G4001" s="1">
        <v>2020</v>
      </c>
      <c r="H4001" s="1">
        <v>7</v>
      </c>
      <c r="I4001" s="1" t="s">
        <v>30</v>
      </c>
      <c r="J4001" s="1" t="s">
        <v>25</v>
      </c>
      <c r="K4001" s="1" t="s">
        <v>20</v>
      </c>
      <c r="L4001" s="1" t="s">
        <v>31</v>
      </c>
      <c r="M4001" s="1" t="s">
        <v>4184</v>
      </c>
    </row>
    <row r="4002" spans="1:15" x14ac:dyDescent="0.25">
      <c r="A4002" s="1" t="s">
        <v>4801</v>
      </c>
      <c r="B4002" s="2">
        <v>44025</v>
      </c>
      <c r="C4002" s="1" t="s">
        <v>4802</v>
      </c>
      <c r="E4002" s="3">
        <v>17.57</v>
      </c>
      <c r="F4002" s="4">
        <v>17.57</v>
      </c>
      <c r="G4002" s="1">
        <v>2020</v>
      </c>
      <c r="H4002" s="1">
        <v>7</v>
      </c>
      <c r="I4002" s="1" t="s">
        <v>345</v>
      </c>
      <c r="J4002" s="1" t="s">
        <v>35</v>
      </c>
      <c r="K4002" s="1" t="s">
        <v>20</v>
      </c>
      <c r="L4002" s="1" t="s">
        <v>346</v>
      </c>
      <c r="M4002" s="1" t="s">
        <v>37</v>
      </c>
    </row>
    <row r="4003" spans="1:15" x14ac:dyDescent="0.25">
      <c r="A4003" s="1" t="s">
        <v>4798</v>
      </c>
      <c r="B4003" s="2">
        <v>44025</v>
      </c>
      <c r="C4003" s="1" t="s">
        <v>476</v>
      </c>
      <c r="D4003" s="3">
        <v>20</v>
      </c>
      <c r="E4003" s="3">
        <v>11.5</v>
      </c>
      <c r="F4003" s="4">
        <v>9.58</v>
      </c>
      <c r="G4003" s="1">
        <v>2020</v>
      </c>
      <c r="H4003" s="1">
        <v>7</v>
      </c>
      <c r="I4003" s="1" t="s">
        <v>34</v>
      </c>
      <c r="J4003" s="1" t="s">
        <v>41</v>
      </c>
      <c r="K4003" s="1" t="s">
        <v>20</v>
      </c>
      <c r="L4003" s="1" t="s">
        <v>36</v>
      </c>
      <c r="M4003" s="1" t="s">
        <v>43</v>
      </c>
    </row>
    <row r="4004" spans="1:15" x14ac:dyDescent="0.25">
      <c r="A4004" s="1" t="s">
        <v>4803</v>
      </c>
      <c r="B4004" s="2">
        <v>44025</v>
      </c>
      <c r="C4004" s="1" t="s">
        <v>4804</v>
      </c>
      <c r="D4004" s="3">
        <v>20</v>
      </c>
      <c r="E4004" s="3">
        <v>144</v>
      </c>
      <c r="F4004" s="4">
        <v>120</v>
      </c>
      <c r="G4004" s="1">
        <v>2020</v>
      </c>
      <c r="H4004" s="1">
        <v>7</v>
      </c>
      <c r="I4004" s="1" t="s">
        <v>34</v>
      </c>
      <c r="J4004" s="1" t="s">
        <v>237</v>
      </c>
      <c r="K4004" s="1" t="s">
        <v>20</v>
      </c>
      <c r="L4004" s="1" t="s">
        <v>36</v>
      </c>
      <c r="M4004" s="1" t="s">
        <v>4213</v>
      </c>
    </row>
    <row r="4005" spans="1:15" x14ac:dyDescent="0.25">
      <c r="A4005" s="1" t="s">
        <v>1209</v>
      </c>
      <c r="B4005" s="2">
        <v>44025</v>
      </c>
      <c r="C4005" s="1" t="s">
        <v>4805</v>
      </c>
      <c r="D4005" s="3">
        <v>20</v>
      </c>
      <c r="E4005" s="3">
        <v>19.25</v>
      </c>
      <c r="F4005" s="4">
        <v>16.04</v>
      </c>
      <c r="G4005" s="1">
        <v>2020</v>
      </c>
      <c r="H4005" s="1">
        <v>7</v>
      </c>
      <c r="I4005" s="1" t="s">
        <v>134</v>
      </c>
      <c r="J4005" s="1" t="s">
        <v>144</v>
      </c>
      <c r="K4005" s="1" t="s">
        <v>20</v>
      </c>
      <c r="L4005" s="1" t="s">
        <v>135</v>
      </c>
      <c r="M4005" s="1" t="s">
        <v>145</v>
      </c>
    </row>
    <row r="4006" spans="1:15" x14ac:dyDescent="0.25">
      <c r="A4006" s="1" t="s">
        <v>4806</v>
      </c>
      <c r="B4006" s="2">
        <v>44025</v>
      </c>
      <c r="C4006" s="1" t="s">
        <v>4807</v>
      </c>
      <c r="E4006" s="3">
        <v>75.44</v>
      </c>
      <c r="F4006" s="4">
        <v>75.44</v>
      </c>
      <c r="G4006" s="1">
        <v>2020</v>
      </c>
      <c r="H4006" s="1">
        <v>7</v>
      </c>
      <c r="I4006" s="1" t="s">
        <v>86</v>
      </c>
      <c r="J4006" s="1" t="s">
        <v>35</v>
      </c>
      <c r="K4006" s="1" t="s">
        <v>20</v>
      </c>
      <c r="L4006" s="1" t="s">
        <v>87</v>
      </c>
      <c r="M4006" s="1" t="s">
        <v>37</v>
      </c>
    </row>
    <row r="4007" spans="1:15" x14ac:dyDescent="0.25">
      <c r="A4007" s="1" t="s">
        <v>4808</v>
      </c>
      <c r="B4007" s="2">
        <v>44025</v>
      </c>
      <c r="C4007" s="1" t="s">
        <v>4809</v>
      </c>
      <c r="E4007" s="3">
        <v>1584</v>
      </c>
      <c r="F4007" s="4">
        <v>1584</v>
      </c>
      <c r="G4007" s="1">
        <v>2020</v>
      </c>
      <c r="H4007" s="1">
        <v>7</v>
      </c>
      <c r="I4007" s="1" t="s">
        <v>1734</v>
      </c>
      <c r="J4007" s="1" t="s">
        <v>35</v>
      </c>
      <c r="K4007" s="1" t="s">
        <v>20</v>
      </c>
      <c r="L4007" s="1" t="s">
        <v>1735</v>
      </c>
      <c r="M4007" s="1" t="s">
        <v>37</v>
      </c>
    </row>
    <row r="4008" spans="1:15" x14ac:dyDescent="0.25">
      <c r="A4008" s="1" t="s">
        <v>3211</v>
      </c>
      <c r="B4008" s="2">
        <v>44025</v>
      </c>
      <c r="C4008" s="1" t="s">
        <v>368</v>
      </c>
      <c r="D4008" s="3">
        <v>20</v>
      </c>
      <c r="E4008" s="3">
        <v>21.9</v>
      </c>
      <c r="F4008" s="4">
        <v>18.25</v>
      </c>
      <c r="G4008" s="1">
        <v>2020</v>
      </c>
      <c r="H4008" s="1">
        <v>7</v>
      </c>
      <c r="I4008" s="1" t="s">
        <v>34</v>
      </c>
      <c r="J4008" s="1" t="s">
        <v>369</v>
      </c>
      <c r="K4008" s="1" t="s">
        <v>20</v>
      </c>
      <c r="L4008" s="1" t="s">
        <v>36</v>
      </c>
      <c r="M4008" s="1" t="s">
        <v>370</v>
      </c>
    </row>
    <row r="4009" spans="1:15" x14ac:dyDescent="0.25">
      <c r="A4009" s="1" t="s">
        <v>3211</v>
      </c>
      <c r="B4009" s="2">
        <v>44025</v>
      </c>
      <c r="C4009" s="1" t="s">
        <v>4810</v>
      </c>
      <c r="D4009" s="3">
        <v>20</v>
      </c>
      <c r="E4009" s="3">
        <v>8.2200000000000006</v>
      </c>
      <c r="F4009" s="4">
        <v>6.85</v>
      </c>
      <c r="G4009" s="1">
        <v>2020</v>
      </c>
      <c r="H4009" s="1">
        <v>7</v>
      </c>
      <c r="I4009" s="1" t="s">
        <v>34</v>
      </c>
      <c r="J4009" s="1" t="s">
        <v>35</v>
      </c>
      <c r="K4009" s="1" t="s">
        <v>20</v>
      </c>
      <c r="L4009" s="1" t="s">
        <v>36</v>
      </c>
      <c r="M4009" s="1" t="s">
        <v>37</v>
      </c>
    </row>
    <row r="4010" spans="1:15" x14ac:dyDescent="0.25">
      <c r="A4010" s="1" t="s">
        <v>4811</v>
      </c>
      <c r="B4010" s="2">
        <v>44025</v>
      </c>
      <c r="C4010" s="1" t="s">
        <v>4812</v>
      </c>
      <c r="D4010" s="3">
        <v>20</v>
      </c>
      <c r="E4010" s="3">
        <v>28.4</v>
      </c>
      <c r="F4010" s="4">
        <v>23.67</v>
      </c>
      <c r="G4010" s="1">
        <v>2020</v>
      </c>
      <c r="H4010" s="1">
        <v>7</v>
      </c>
      <c r="I4010" s="1" t="s">
        <v>34</v>
      </c>
      <c r="J4010" s="1" t="s">
        <v>237</v>
      </c>
      <c r="K4010" s="1" t="s">
        <v>20</v>
      </c>
      <c r="L4010" s="1" t="s">
        <v>36</v>
      </c>
      <c r="M4010" s="1" t="s">
        <v>4213</v>
      </c>
    </row>
    <row r="4011" spans="1:15" x14ac:dyDescent="0.25">
      <c r="A4011" s="1" t="s">
        <v>4813</v>
      </c>
      <c r="B4011" s="2">
        <v>44025</v>
      </c>
      <c r="C4011" s="1" t="s">
        <v>4814</v>
      </c>
      <c r="E4011" s="3">
        <v>41.88</v>
      </c>
      <c r="F4011" s="4">
        <v>41.88</v>
      </c>
      <c r="G4011" s="1">
        <v>2020</v>
      </c>
      <c r="H4011" s="1">
        <v>7</v>
      </c>
      <c r="I4011" s="1" t="s">
        <v>40</v>
      </c>
      <c r="J4011" s="1" t="s">
        <v>35</v>
      </c>
      <c r="K4011" s="1" t="s">
        <v>20</v>
      </c>
      <c r="L4011" s="1" t="s">
        <v>42</v>
      </c>
      <c r="M4011" s="1" t="s">
        <v>37</v>
      </c>
    </row>
    <row r="4012" spans="1:15" x14ac:dyDescent="0.25">
      <c r="A4012" s="1" t="s">
        <v>4815</v>
      </c>
      <c r="B4012" s="2">
        <v>44025</v>
      </c>
      <c r="C4012" s="1" t="s">
        <v>4816</v>
      </c>
      <c r="D4012" s="3">
        <v>20</v>
      </c>
      <c r="E4012" s="3">
        <v>60.86</v>
      </c>
      <c r="F4012" s="4">
        <v>50.72</v>
      </c>
      <c r="G4012" s="1">
        <v>2020</v>
      </c>
      <c r="H4012" s="1">
        <v>7</v>
      </c>
      <c r="I4012" s="1" t="s">
        <v>56</v>
      </c>
      <c r="J4012" s="1" t="s">
        <v>35</v>
      </c>
      <c r="K4012" s="1" t="s">
        <v>20</v>
      </c>
      <c r="L4012" s="1" t="s">
        <v>57</v>
      </c>
      <c r="M4012" s="1" t="s">
        <v>37</v>
      </c>
      <c r="O4012">
        <f>F4012*50</f>
        <v>2536</v>
      </c>
    </row>
    <row r="4013" spans="1:15" x14ac:dyDescent="0.25">
      <c r="A4013" s="1" t="s">
        <v>3244</v>
      </c>
      <c r="B4013" s="2">
        <v>44025</v>
      </c>
      <c r="C4013" s="1" t="s">
        <v>4817</v>
      </c>
      <c r="D4013" s="3">
        <v>20</v>
      </c>
      <c r="E4013" s="3">
        <v>8.81</v>
      </c>
      <c r="F4013" s="4">
        <v>7.34</v>
      </c>
      <c r="G4013" s="1">
        <v>2020</v>
      </c>
      <c r="H4013" s="1">
        <v>7</v>
      </c>
      <c r="I4013" s="1" t="s">
        <v>34</v>
      </c>
      <c r="J4013" s="1" t="s">
        <v>35</v>
      </c>
      <c r="K4013" s="1" t="s">
        <v>20</v>
      </c>
      <c r="L4013" s="1" t="s">
        <v>36</v>
      </c>
      <c r="M4013" s="1" t="s">
        <v>37</v>
      </c>
    </row>
    <row r="4014" spans="1:15" x14ac:dyDescent="0.25">
      <c r="A4014" s="1" t="s">
        <v>3242</v>
      </c>
      <c r="B4014" s="2">
        <v>44025</v>
      </c>
      <c r="C4014" s="1" t="s">
        <v>4818</v>
      </c>
      <c r="E4014" s="3">
        <v>3271.48</v>
      </c>
      <c r="F4014" s="4">
        <v>3271.48</v>
      </c>
      <c r="G4014" s="1">
        <v>2020</v>
      </c>
      <c r="H4014" s="1">
        <v>7</v>
      </c>
      <c r="I4014" s="1" t="s">
        <v>345</v>
      </c>
      <c r="J4014" s="1" t="s">
        <v>35</v>
      </c>
      <c r="K4014" s="1" t="s">
        <v>20</v>
      </c>
      <c r="L4014" s="1" t="s">
        <v>346</v>
      </c>
      <c r="M4014" s="1" t="s">
        <v>37</v>
      </c>
      <c r="O4014">
        <f>F4014*95.4</f>
        <v>312099.19200000004</v>
      </c>
    </row>
    <row r="4015" spans="1:15" x14ac:dyDescent="0.25">
      <c r="A4015" s="1" t="s">
        <v>1201</v>
      </c>
      <c r="B4015" s="2">
        <v>44025</v>
      </c>
      <c r="C4015" s="1" t="s">
        <v>4819</v>
      </c>
      <c r="D4015" s="3">
        <v>20</v>
      </c>
      <c r="E4015" s="3">
        <v>5.98</v>
      </c>
      <c r="F4015" s="4">
        <v>4.9800000000000004</v>
      </c>
      <c r="G4015" s="1">
        <v>2020</v>
      </c>
      <c r="H4015" s="1">
        <v>7</v>
      </c>
      <c r="I4015" s="1" t="s">
        <v>34</v>
      </c>
      <c r="J4015" s="1" t="s">
        <v>98</v>
      </c>
      <c r="K4015" s="1" t="s">
        <v>20</v>
      </c>
      <c r="L4015" s="1" t="s">
        <v>36</v>
      </c>
      <c r="M4015" s="1" t="s">
        <v>100</v>
      </c>
      <c r="O4015">
        <f>F4015* 333</f>
        <v>1658.3400000000001</v>
      </c>
    </row>
    <row r="4016" spans="1:15" x14ac:dyDescent="0.25">
      <c r="A4016" s="1" t="s">
        <v>4798</v>
      </c>
      <c r="B4016" s="2">
        <v>44025</v>
      </c>
      <c r="C4016" s="1" t="s">
        <v>59</v>
      </c>
      <c r="E4016" s="3">
        <v>27.49</v>
      </c>
      <c r="F4016" s="4">
        <v>27.49</v>
      </c>
      <c r="G4016" s="1">
        <v>2020</v>
      </c>
      <c r="H4016" s="1">
        <v>7</v>
      </c>
      <c r="I4016" s="1" t="s">
        <v>312</v>
      </c>
      <c r="J4016" s="1" t="s">
        <v>41</v>
      </c>
      <c r="K4016" s="1" t="s">
        <v>20</v>
      </c>
      <c r="L4016" s="1" t="s">
        <v>313</v>
      </c>
      <c r="M4016" s="1" t="s">
        <v>43</v>
      </c>
    </row>
    <row r="4017" spans="1:15" x14ac:dyDescent="0.25">
      <c r="A4017" s="1" t="s">
        <v>4798</v>
      </c>
      <c r="B4017" s="2">
        <v>44025</v>
      </c>
      <c r="C4017" s="1" t="s">
        <v>59</v>
      </c>
      <c r="E4017" s="3">
        <v>44.88</v>
      </c>
      <c r="F4017" s="4">
        <v>44.88</v>
      </c>
      <c r="G4017" s="1">
        <v>2020</v>
      </c>
      <c r="H4017" s="1">
        <v>7</v>
      </c>
      <c r="I4017" s="1" t="s">
        <v>86</v>
      </c>
      <c r="J4017" s="1" t="s">
        <v>41</v>
      </c>
      <c r="K4017" s="1" t="s">
        <v>20</v>
      </c>
      <c r="L4017" s="1" t="s">
        <v>87</v>
      </c>
      <c r="M4017" s="1" t="s">
        <v>43</v>
      </c>
    </row>
    <row r="4018" spans="1:15" x14ac:dyDescent="0.25">
      <c r="A4018" s="1" t="s">
        <v>4798</v>
      </c>
      <c r="B4018" s="2">
        <v>44025</v>
      </c>
      <c r="C4018" s="1" t="s">
        <v>1018</v>
      </c>
      <c r="E4018" s="3">
        <v>75.25</v>
      </c>
      <c r="F4018" s="4">
        <v>75.25</v>
      </c>
      <c r="G4018" s="1">
        <v>2020</v>
      </c>
      <c r="H4018" s="1">
        <v>7</v>
      </c>
      <c r="I4018" s="1" t="s">
        <v>86</v>
      </c>
      <c r="J4018" s="1" t="s">
        <v>41</v>
      </c>
      <c r="K4018" s="1" t="s">
        <v>20</v>
      </c>
      <c r="L4018" s="1" t="s">
        <v>87</v>
      </c>
      <c r="M4018" s="1" t="s">
        <v>43</v>
      </c>
    </row>
    <row r="4019" spans="1:15" x14ac:dyDescent="0.25">
      <c r="A4019" s="1" t="s">
        <v>3246</v>
      </c>
      <c r="B4019" s="2">
        <v>44025</v>
      </c>
      <c r="C4019" s="1" t="s">
        <v>4820</v>
      </c>
      <c r="E4019" s="3">
        <v>47.44</v>
      </c>
      <c r="F4019" s="4">
        <v>47.44</v>
      </c>
      <c r="G4019" s="1">
        <v>2020</v>
      </c>
      <c r="H4019" s="1">
        <v>7</v>
      </c>
      <c r="I4019" s="1" t="s">
        <v>86</v>
      </c>
      <c r="J4019" s="1" t="s">
        <v>35</v>
      </c>
      <c r="K4019" s="1" t="s">
        <v>20</v>
      </c>
      <c r="L4019" s="1" t="s">
        <v>87</v>
      </c>
      <c r="M4019" s="1" t="s">
        <v>37</v>
      </c>
    </row>
    <row r="4020" spans="1:15" x14ac:dyDescent="0.25">
      <c r="A4020" s="1" t="s">
        <v>4821</v>
      </c>
      <c r="B4020" s="2">
        <v>44025</v>
      </c>
      <c r="C4020" s="1" t="s">
        <v>4822</v>
      </c>
      <c r="D4020" s="3">
        <v>10</v>
      </c>
      <c r="E4020" s="3">
        <v>25.98</v>
      </c>
      <c r="F4020" s="4">
        <v>23.62</v>
      </c>
      <c r="G4020" s="1">
        <v>2020</v>
      </c>
      <c r="H4020" s="1">
        <v>7</v>
      </c>
      <c r="I4020" s="1" t="s">
        <v>134</v>
      </c>
      <c r="J4020" s="1" t="s">
        <v>19</v>
      </c>
      <c r="K4020" s="1" t="s">
        <v>20</v>
      </c>
      <c r="L4020" s="1" t="s">
        <v>135</v>
      </c>
      <c r="M4020" s="1" t="s">
        <v>22</v>
      </c>
    </row>
    <row r="4021" spans="1:15" x14ac:dyDescent="0.25">
      <c r="A4021" s="1" t="s">
        <v>4823</v>
      </c>
      <c r="B4021" s="2">
        <v>44025</v>
      </c>
      <c r="C4021" s="1" t="s">
        <v>4824</v>
      </c>
      <c r="D4021" s="3">
        <v>20</v>
      </c>
      <c r="E4021" s="3">
        <v>1223.45</v>
      </c>
      <c r="F4021" s="4">
        <v>1019.54</v>
      </c>
      <c r="G4021" s="1">
        <v>2020</v>
      </c>
      <c r="H4021" s="1">
        <v>7</v>
      </c>
      <c r="I4021" s="1" t="s">
        <v>34</v>
      </c>
      <c r="J4021" s="1" t="s">
        <v>237</v>
      </c>
      <c r="K4021" s="1" t="s">
        <v>20</v>
      </c>
      <c r="L4021" s="1" t="s">
        <v>36</v>
      </c>
      <c r="M4021" s="1" t="s">
        <v>4213</v>
      </c>
      <c r="O4021" s="1">
        <f>F4021*23</f>
        <v>23449.42</v>
      </c>
    </row>
    <row r="4022" spans="1:15" x14ac:dyDescent="0.25">
      <c r="A4022" s="1" t="s">
        <v>4825</v>
      </c>
      <c r="B4022" s="2">
        <v>44028</v>
      </c>
      <c r="C4022" s="1" t="s">
        <v>1695</v>
      </c>
      <c r="E4022" s="3">
        <v>9.8000000000000007</v>
      </c>
      <c r="F4022" s="4">
        <v>9.8000000000000007</v>
      </c>
      <c r="G4022" s="1">
        <v>2020</v>
      </c>
      <c r="H4022" s="1">
        <v>7</v>
      </c>
      <c r="I4022" s="1" t="s">
        <v>86</v>
      </c>
      <c r="J4022" s="1" t="s">
        <v>35</v>
      </c>
      <c r="K4022" s="1" t="s">
        <v>20</v>
      </c>
      <c r="L4022" s="1" t="s">
        <v>87</v>
      </c>
      <c r="M4022" s="1" t="s">
        <v>37</v>
      </c>
      <c r="O4022">
        <f>F4022*1850</f>
        <v>18130</v>
      </c>
    </row>
    <row r="4023" spans="1:15" x14ac:dyDescent="0.25">
      <c r="A4023" s="1" t="s">
        <v>4826</v>
      </c>
      <c r="B4023" s="2">
        <v>44028</v>
      </c>
      <c r="C4023" s="1" t="s">
        <v>85</v>
      </c>
      <c r="E4023" s="3">
        <v>109.9</v>
      </c>
      <c r="F4023" s="4">
        <v>109.9</v>
      </c>
      <c r="G4023" s="1">
        <v>2020</v>
      </c>
      <c r="H4023" s="1">
        <v>7</v>
      </c>
      <c r="I4023" s="1" t="s">
        <v>40</v>
      </c>
      <c r="J4023" s="1" t="s">
        <v>41</v>
      </c>
      <c r="K4023" s="1" t="s">
        <v>20</v>
      </c>
      <c r="L4023" s="1" t="s">
        <v>42</v>
      </c>
      <c r="M4023" s="1" t="s">
        <v>43</v>
      </c>
      <c r="O4023">
        <f>F4023/1.26</f>
        <v>87.222222222222229</v>
      </c>
    </row>
    <row r="4024" spans="1:15" x14ac:dyDescent="0.25">
      <c r="A4024" s="1" t="s">
        <v>1227</v>
      </c>
      <c r="B4024" s="2">
        <v>44028</v>
      </c>
      <c r="C4024" s="1" t="s">
        <v>85</v>
      </c>
      <c r="E4024" s="3">
        <v>63.58</v>
      </c>
      <c r="F4024" s="4">
        <v>63.58</v>
      </c>
      <c r="G4024" s="1">
        <v>2020</v>
      </c>
      <c r="H4024" s="1">
        <v>7</v>
      </c>
      <c r="I4024" s="1" t="s">
        <v>40</v>
      </c>
      <c r="J4024" s="1" t="s">
        <v>41</v>
      </c>
      <c r="K4024" s="1" t="s">
        <v>20</v>
      </c>
      <c r="L4024" s="1" t="s">
        <v>42</v>
      </c>
      <c r="M4024" s="1" t="s">
        <v>43</v>
      </c>
      <c r="O4024">
        <f>F4024/1.26</f>
        <v>50.460317460317455</v>
      </c>
    </row>
    <row r="4025" spans="1:15" x14ac:dyDescent="0.25">
      <c r="A4025" s="1" t="s">
        <v>1233</v>
      </c>
      <c r="B4025" s="2">
        <v>44028</v>
      </c>
      <c r="C4025" s="1" t="s">
        <v>4827</v>
      </c>
      <c r="E4025" s="3">
        <v>83.59</v>
      </c>
      <c r="F4025" s="4">
        <v>83.59</v>
      </c>
      <c r="G4025" s="1">
        <v>2020</v>
      </c>
      <c r="H4025" s="1">
        <v>7</v>
      </c>
      <c r="I4025" s="1" t="s">
        <v>86</v>
      </c>
      <c r="J4025" s="1" t="s">
        <v>369</v>
      </c>
      <c r="K4025" s="1" t="s">
        <v>20</v>
      </c>
      <c r="L4025" s="1" t="s">
        <v>87</v>
      </c>
      <c r="M4025" s="1" t="s">
        <v>370</v>
      </c>
      <c r="O4025">
        <f>F4025*120</f>
        <v>10030.800000000001</v>
      </c>
    </row>
    <row r="4026" spans="1:15" x14ac:dyDescent="0.25">
      <c r="A4026" s="1" t="s">
        <v>4828</v>
      </c>
      <c r="B4026" s="2">
        <v>44028</v>
      </c>
      <c r="C4026" s="1" t="s">
        <v>7953</v>
      </c>
      <c r="E4026" s="3">
        <v>29.64</v>
      </c>
      <c r="F4026" s="4">
        <v>29.64</v>
      </c>
      <c r="G4026" s="1">
        <v>2020</v>
      </c>
      <c r="H4026" s="1">
        <v>7</v>
      </c>
      <c r="I4026" s="1" t="s">
        <v>46</v>
      </c>
      <c r="J4026" s="1" t="s">
        <v>25</v>
      </c>
      <c r="K4026" s="1" t="s">
        <v>20</v>
      </c>
      <c r="L4026" s="1" t="s">
        <v>47</v>
      </c>
      <c r="M4026" s="1" t="s">
        <v>4184</v>
      </c>
      <c r="O4026">
        <f>F4026*5.3</f>
        <v>157.09199999999998</v>
      </c>
    </row>
    <row r="4027" spans="1:15" x14ac:dyDescent="0.25">
      <c r="A4027" s="1" t="s">
        <v>3260</v>
      </c>
      <c r="B4027" s="2">
        <v>44028</v>
      </c>
      <c r="C4027" s="1" t="s">
        <v>4829</v>
      </c>
      <c r="E4027" s="3">
        <v>243.5</v>
      </c>
      <c r="F4027" s="4">
        <v>243.5</v>
      </c>
      <c r="G4027" s="1">
        <v>2020</v>
      </c>
      <c r="H4027" s="1">
        <v>7</v>
      </c>
      <c r="I4027" s="1" t="s">
        <v>91</v>
      </c>
      <c r="J4027" s="1" t="s">
        <v>19</v>
      </c>
      <c r="K4027" s="1" t="s">
        <v>20</v>
      </c>
      <c r="L4027" s="1" t="s">
        <v>93</v>
      </c>
      <c r="M4027" s="1" t="s">
        <v>22</v>
      </c>
      <c r="O4027">
        <f>F4027*400</f>
        <v>97400</v>
      </c>
    </row>
    <row r="4028" spans="1:15" x14ac:dyDescent="0.25">
      <c r="A4028" s="1" t="s">
        <v>4830</v>
      </c>
      <c r="B4028" s="2">
        <v>44028</v>
      </c>
      <c r="C4028" s="1" t="s">
        <v>4831</v>
      </c>
      <c r="E4028" s="3">
        <v>6.8</v>
      </c>
      <c r="F4028" s="4">
        <v>6.8</v>
      </c>
      <c r="G4028" s="1">
        <v>2020</v>
      </c>
      <c r="H4028" s="1">
        <v>7</v>
      </c>
      <c r="I4028" s="1" t="s">
        <v>97</v>
      </c>
      <c r="J4028" s="1" t="s">
        <v>35</v>
      </c>
      <c r="K4028" s="1" t="s">
        <v>20</v>
      </c>
      <c r="L4028" s="1" t="s">
        <v>99</v>
      </c>
      <c r="M4028" s="1" t="s">
        <v>37</v>
      </c>
    </row>
    <row r="4029" spans="1:15" x14ac:dyDescent="0.25">
      <c r="A4029" s="1" t="s">
        <v>4832</v>
      </c>
      <c r="B4029" s="2">
        <v>44028</v>
      </c>
      <c r="C4029" s="1" t="s">
        <v>4833</v>
      </c>
      <c r="E4029" s="3">
        <v>1935.81</v>
      </c>
      <c r="F4029" s="4">
        <v>1935.81</v>
      </c>
      <c r="G4029" s="1">
        <v>2020</v>
      </c>
      <c r="H4029" s="1">
        <v>7</v>
      </c>
      <c r="I4029" s="1" t="s">
        <v>345</v>
      </c>
      <c r="J4029" s="1" t="s">
        <v>35</v>
      </c>
      <c r="K4029" s="1" t="s">
        <v>20</v>
      </c>
      <c r="L4029" s="1" t="s">
        <v>346</v>
      </c>
      <c r="M4029" s="1" t="s">
        <v>37</v>
      </c>
      <c r="O4029">
        <f>F4029*95.4</f>
        <v>184676.274</v>
      </c>
    </row>
    <row r="4030" spans="1:15" x14ac:dyDescent="0.25">
      <c r="A4030" s="1" t="s">
        <v>4834</v>
      </c>
      <c r="B4030" s="2">
        <v>44028</v>
      </c>
      <c r="C4030" s="1" t="s">
        <v>1013</v>
      </c>
      <c r="E4030" s="3">
        <v>4.51</v>
      </c>
      <c r="F4030" s="4">
        <v>4.51</v>
      </c>
      <c r="G4030" s="1">
        <v>2020</v>
      </c>
      <c r="H4030" s="1">
        <v>7</v>
      </c>
      <c r="I4030" s="1" t="s">
        <v>91</v>
      </c>
      <c r="J4030" s="1" t="s">
        <v>35</v>
      </c>
      <c r="K4030" s="1" t="s">
        <v>20</v>
      </c>
      <c r="L4030" s="1" t="s">
        <v>93</v>
      </c>
      <c r="M4030" s="1" t="s">
        <v>37</v>
      </c>
      <c r="O4030">
        <f>F4030*1850</f>
        <v>8343.5</v>
      </c>
    </row>
    <row r="4031" spans="1:15" x14ac:dyDescent="0.25">
      <c r="A4031" s="1" t="s">
        <v>1231</v>
      </c>
      <c r="B4031" s="2">
        <v>44028</v>
      </c>
      <c r="C4031" s="1" t="s">
        <v>224</v>
      </c>
      <c r="E4031" s="3">
        <v>82.5</v>
      </c>
      <c r="F4031" s="4">
        <v>82.5</v>
      </c>
      <c r="G4031" s="1">
        <v>2020</v>
      </c>
      <c r="H4031" s="1">
        <v>7</v>
      </c>
      <c r="I4031" s="1" t="s">
        <v>225</v>
      </c>
      <c r="J4031" s="1" t="s">
        <v>226</v>
      </c>
      <c r="K4031" s="1" t="s">
        <v>20</v>
      </c>
      <c r="L4031" s="1" t="s">
        <v>227</v>
      </c>
      <c r="M4031" s="1" t="s">
        <v>53</v>
      </c>
      <c r="O4031">
        <f>F4031*7.34</f>
        <v>605.54999999999995</v>
      </c>
    </row>
    <row r="4032" spans="1:15" x14ac:dyDescent="0.25">
      <c r="A4032" s="1" t="s">
        <v>3276</v>
      </c>
      <c r="B4032" s="2">
        <v>44029</v>
      </c>
      <c r="C4032" s="1" t="s">
        <v>2313</v>
      </c>
      <c r="E4032" s="3">
        <v>68.22</v>
      </c>
      <c r="F4032" s="4">
        <v>68.22</v>
      </c>
      <c r="G4032" s="1">
        <v>2020</v>
      </c>
      <c r="H4032" s="1">
        <v>7</v>
      </c>
      <c r="I4032" s="1" t="s">
        <v>30</v>
      </c>
      <c r="J4032" s="1" t="s">
        <v>25</v>
      </c>
      <c r="K4032" s="1" t="s">
        <v>20</v>
      </c>
      <c r="L4032" s="1" t="s">
        <v>31</v>
      </c>
      <c r="M4032" s="1" t="s">
        <v>4184</v>
      </c>
    </row>
    <row r="4033" spans="1:15" x14ac:dyDescent="0.25">
      <c r="A4033" s="1" t="s">
        <v>4835</v>
      </c>
      <c r="B4033" s="2">
        <v>44034</v>
      </c>
      <c r="C4033" s="1" t="s">
        <v>4836</v>
      </c>
      <c r="E4033" s="3">
        <v>140.88</v>
      </c>
      <c r="F4033" s="4">
        <v>140.88</v>
      </c>
      <c r="G4033" s="1">
        <v>2020</v>
      </c>
      <c r="H4033" s="1">
        <v>7</v>
      </c>
      <c r="I4033" s="1" t="s">
        <v>111</v>
      </c>
      <c r="J4033" s="1" t="s">
        <v>98</v>
      </c>
      <c r="K4033" s="1" t="s">
        <v>20</v>
      </c>
      <c r="L4033" s="1" t="s">
        <v>112</v>
      </c>
      <c r="M4033" s="1" t="s">
        <v>100</v>
      </c>
    </row>
    <row r="4034" spans="1:15" x14ac:dyDescent="0.25">
      <c r="A4034" s="1" t="s">
        <v>4837</v>
      </c>
      <c r="B4034" s="2">
        <v>44034</v>
      </c>
      <c r="C4034" s="1" t="s">
        <v>4838</v>
      </c>
      <c r="E4034" s="3">
        <v>46.8</v>
      </c>
      <c r="F4034" s="4">
        <v>46.8</v>
      </c>
      <c r="G4034" s="1">
        <v>2020</v>
      </c>
      <c r="H4034" s="1">
        <v>7</v>
      </c>
      <c r="I4034" s="1" t="s">
        <v>97</v>
      </c>
      <c r="J4034" s="1" t="s">
        <v>98</v>
      </c>
      <c r="K4034" s="1" t="s">
        <v>20</v>
      </c>
      <c r="L4034" s="1" t="s">
        <v>99</v>
      </c>
      <c r="M4034" s="1" t="s">
        <v>100</v>
      </c>
    </row>
    <row r="4035" spans="1:15" x14ac:dyDescent="0.25">
      <c r="A4035" s="1" t="s">
        <v>1258</v>
      </c>
      <c r="B4035" s="2">
        <v>44034</v>
      </c>
      <c r="C4035" s="1" t="s">
        <v>7899</v>
      </c>
      <c r="E4035" s="3">
        <v>196.96</v>
      </c>
      <c r="F4035" s="4">
        <v>196.96</v>
      </c>
      <c r="G4035" s="1">
        <v>2020</v>
      </c>
      <c r="H4035" s="1">
        <v>7</v>
      </c>
      <c r="I4035" s="1" t="s">
        <v>40</v>
      </c>
      <c r="J4035" s="1" t="s">
        <v>35</v>
      </c>
      <c r="K4035" s="1" t="s">
        <v>20</v>
      </c>
      <c r="L4035" s="1" t="s">
        <v>42</v>
      </c>
      <c r="M4035" s="1" t="s">
        <v>37</v>
      </c>
      <c r="O4035">
        <f>F4035*400</f>
        <v>78784</v>
      </c>
    </row>
    <row r="4036" spans="1:15" x14ac:dyDescent="0.25">
      <c r="A4036" s="1" t="s">
        <v>4839</v>
      </c>
      <c r="B4036" s="2">
        <v>44034</v>
      </c>
      <c r="C4036" s="1" t="s">
        <v>4840</v>
      </c>
      <c r="E4036" s="3">
        <v>66.61</v>
      </c>
      <c r="F4036" s="4">
        <v>66.61</v>
      </c>
      <c r="G4036" s="1">
        <v>2020</v>
      </c>
      <c r="H4036" s="1">
        <v>7</v>
      </c>
      <c r="I4036" s="1" t="s">
        <v>91</v>
      </c>
      <c r="J4036" s="1" t="s">
        <v>35</v>
      </c>
      <c r="K4036" s="1" t="s">
        <v>20</v>
      </c>
      <c r="L4036" s="1" t="s">
        <v>93</v>
      </c>
      <c r="M4036" s="1" t="s">
        <v>37</v>
      </c>
      <c r="O4036">
        <f>F4036*400</f>
        <v>26644</v>
      </c>
    </row>
    <row r="4037" spans="1:15" x14ac:dyDescent="0.25">
      <c r="A4037" s="1" t="s">
        <v>3283</v>
      </c>
      <c r="B4037" s="2">
        <v>44034</v>
      </c>
      <c r="C4037" s="1" t="s">
        <v>85</v>
      </c>
      <c r="E4037" s="3">
        <v>124.96</v>
      </c>
      <c r="F4037" s="4">
        <v>124.96</v>
      </c>
      <c r="G4037" s="1">
        <v>2020</v>
      </c>
      <c r="H4037" s="1">
        <v>7</v>
      </c>
      <c r="I4037" s="1" t="s">
        <v>40</v>
      </c>
      <c r="J4037" s="1" t="s">
        <v>41</v>
      </c>
      <c r="K4037" s="1" t="s">
        <v>20</v>
      </c>
      <c r="L4037" s="1" t="s">
        <v>42</v>
      </c>
      <c r="M4037" s="1" t="s">
        <v>43</v>
      </c>
      <c r="O4037">
        <f>F4037/1.26</f>
        <v>99.174603174603163</v>
      </c>
    </row>
    <row r="4038" spans="1:15" x14ac:dyDescent="0.25">
      <c r="A4038" s="1" t="s">
        <v>1269</v>
      </c>
      <c r="B4038" s="2">
        <v>44034</v>
      </c>
      <c r="C4038" s="1" t="s">
        <v>39</v>
      </c>
      <c r="E4038" s="3">
        <v>181</v>
      </c>
      <c r="F4038" s="4">
        <v>181</v>
      </c>
      <c r="G4038" s="1">
        <v>2020</v>
      </c>
      <c r="H4038" s="1">
        <v>7</v>
      </c>
      <c r="I4038" s="1" t="s">
        <v>40</v>
      </c>
      <c r="J4038" s="1" t="s">
        <v>41</v>
      </c>
      <c r="K4038" s="1" t="s">
        <v>20</v>
      </c>
      <c r="L4038" s="1" t="s">
        <v>42</v>
      </c>
      <c r="M4038" s="1" t="s">
        <v>43</v>
      </c>
      <c r="O4038">
        <f>F4038/1.26</f>
        <v>143.65079365079364</v>
      </c>
    </row>
    <row r="4039" spans="1:15" x14ac:dyDescent="0.25">
      <c r="A4039" s="1" t="s">
        <v>3302</v>
      </c>
      <c r="B4039" s="2">
        <v>44034</v>
      </c>
      <c r="C4039" s="1" t="s">
        <v>39</v>
      </c>
      <c r="D4039" s="3">
        <v>20</v>
      </c>
      <c r="E4039" s="3">
        <v>93.99</v>
      </c>
      <c r="F4039" s="4">
        <v>78.319999999999993</v>
      </c>
      <c r="G4039" s="1">
        <v>2020</v>
      </c>
      <c r="H4039" s="1">
        <v>7</v>
      </c>
      <c r="I4039" s="1" t="s">
        <v>70</v>
      </c>
      <c r="J4039" s="1" t="s">
        <v>41</v>
      </c>
      <c r="K4039" s="1" t="s">
        <v>20</v>
      </c>
      <c r="L4039" s="1" t="s">
        <v>71</v>
      </c>
      <c r="M4039" s="1" t="s">
        <v>43</v>
      </c>
      <c r="O4039">
        <f>F4039/1.26</f>
        <v>62.158730158730151</v>
      </c>
    </row>
    <row r="4040" spans="1:15" x14ac:dyDescent="0.25">
      <c r="A4040" s="1" t="s">
        <v>4841</v>
      </c>
      <c r="B4040" s="2">
        <v>44034</v>
      </c>
      <c r="C4040" s="1" t="s">
        <v>4842</v>
      </c>
      <c r="E4040" s="3">
        <v>175.38</v>
      </c>
      <c r="F4040" s="4">
        <v>175.38</v>
      </c>
      <c r="G4040" s="1">
        <v>2020</v>
      </c>
      <c r="H4040" s="1">
        <v>7</v>
      </c>
      <c r="I4040" s="1" t="s">
        <v>97</v>
      </c>
      <c r="J4040" s="1" t="s">
        <v>35</v>
      </c>
      <c r="K4040" s="1" t="s">
        <v>20</v>
      </c>
      <c r="L4040" s="1" t="s">
        <v>99</v>
      </c>
      <c r="M4040" s="1" t="s">
        <v>37</v>
      </c>
      <c r="O4040">
        <f>F4040*400</f>
        <v>70152</v>
      </c>
    </row>
    <row r="4041" spans="1:15" x14ac:dyDescent="0.25">
      <c r="A4041" s="1" t="s">
        <v>1260</v>
      </c>
      <c r="B4041" s="2">
        <v>44034</v>
      </c>
      <c r="C4041" s="1" t="s">
        <v>1733</v>
      </c>
      <c r="E4041" s="3">
        <v>55.98</v>
      </c>
      <c r="F4041" s="4">
        <v>55.98</v>
      </c>
      <c r="G4041" s="1">
        <v>2020</v>
      </c>
      <c r="H4041" s="1">
        <v>7</v>
      </c>
      <c r="I4041" s="1" t="s">
        <v>312</v>
      </c>
      <c r="J4041" s="1" t="s">
        <v>35</v>
      </c>
      <c r="K4041" s="1" t="s">
        <v>20</v>
      </c>
      <c r="L4041" s="1" t="s">
        <v>313</v>
      </c>
      <c r="M4041" s="1" t="s">
        <v>37</v>
      </c>
    </row>
    <row r="4042" spans="1:15" x14ac:dyDescent="0.25">
      <c r="A4042" s="1" t="s">
        <v>4843</v>
      </c>
      <c r="B4042" s="2">
        <v>44034</v>
      </c>
      <c r="C4042" s="1" t="s">
        <v>4844</v>
      </c>
      <c r="E4042" s="3">
        <v>424.67</v>
      </c>
      <c r="F4042" s="4">
        <v>424.67</v>
      </c>
      <c r="G4042" s="1">
        <v>2020</v>
      </c>
      <c r="H4042" s="1">
        <v>7</v>
      </c>
      <c r="I4042" s="1" t="s">
        <v>111</v>
      </c>
      <c r="J4042" s="1" t="s">
        <v>98</v>
      </c>
      <c r="K4042" s="1" t="s">
        <v>20</v>
      </c>
      <c r="L4042" s="1" t="s">
        <v>112</v>
      </c>
      <c r="M4042" s="1" t="s">
        <v>100</v>
      </c>
      <c r="O4042">
        <f>F4042*243</f>
        <v>103194.81</v>
      </c>
    </row>
    <row r="4043" spans="1:15" x14ac:dyDescent="0.25">
      <c r="A4043" s="1" t="s">
        <v>1276</v>
      </c>
      <c r="B4043" s="2">
        <v>44034</v>
      </c>
      <c r="C4043" s="1" t="s">
        <v>4845</v>
      </c>
      <c r="E4043" s="3">
        <v>48</v>
      </c>
      <c r="F4043" s="4">
        <v>48</v>
      </c>
      <c r="G4043" s="1">
        <v>2020</v>
      </c>
      <c r="H4043" s="1">
        <v>7</v>
      </c>
      <c r="I4043" s="1" t="s">
        <v>345</v>
      </c>
      <c r="J4043" s="1" t="s">
        <v>35</v>
      </c>
      <c r="K4043" s="1" t="s">
        <v>20</v>
      </c>
      <c r="L4043" s="1" t="s">
        <v>346</v>
      </c>
      <c r="M4043" s="1" t="s">
        <v>37</v>
      </c>
      <c r="O4043">
        <f>F4043*5.3</f>
        <v>254.39999999999998</v>
      </c>
    </row>
    <row r="4044" spans="1:15" x14ac:dyDescent="0.25">
      <c r="A4044" s="1" t="s">
        <v>4846</v>
      </c>
      <c r="B4044" s="2">
        <v>44034</v>
      </c>
      <c r="C4044" s="1" t="s">
        <v>4847</v>
      </c>
      <c r="D4044" s="3">
        <v>20</v>
      </c>
      <c r="E4044" s="3">
        <v>1159.2</v>
      </c>
      <c r="F4044" s="4">
        <v>966</v>
      </c>
      <c r="G4044" s="1">
        <v>2020</v>
      </c>
      <c r="H4044" s="1">
        <v>7</v>
      </c>
      <c r="I4044" s="1" t="s">
        <v>34</v>
      </c>
      <c r="J4044" s="1" t="s">
        <v>35</v>
      </c>
      <c r="K4044" s="1" t="s">
        <v>20</v>
      </c>
      <c r="L4044" s="1" t="s">
        <v>36</v>
      </c>
      <c r="M4044" s="1" t="s">
        <v>37</v>
      </c>
    </row>
    <row r="4045" spans="1:15" x14ac:dyDescent="0.25">
      <c r="A4045" s="1" t="s">
        <v>4848</v>
      </c>
      <c r="B4045" s="2">
        <v>44034</v>
      </c>
      <c r="C4045" s="1" t="s">
        <v>4849</v>
      </c>
      <c r="D4045" s="3">
        <v>20</v>
      </c>
      <c r="E4045" s="3">
        <v>21.06</v>
      </c>
      <c r="F4045" s="4">
        <v>17.55</v>
      </c>
      <c r="G4045" s="1">
        <v>2020</v>
      </c>
      <c r="H4045" s="1">
        <v>7</v>
      </c>
      <c r="I4045" s="1" t="s">
        <v>134</v>
      </c>
      <c r="J4045" s="1" t="s">
        <v>92</v>
      </c>
      <c r="K4045" s="1" t="s">
        <v>20</v>
      </c>
      <c r="L4045" s="1" t="s">
        <v>135</v>
      </c>
      <c r="M4045" s="1" t="s">
        <v>94</v>
      </c>
    </row>
    <row r="4046" spans="1:15" x14ac:dyDescent="0.25">
      <c r="A4046" s="1" t="s">
        <v>4850</v>
      </c>
      <c r="B4046" s="2">
        <v>44034</v>
      </c>
      <c r="C4046" s="1" t="s">
        <v>4851</v>
      </c>
      <c r="E4046" s="3">
        <v>225.84</v>
      </c>
      <c r="F4046" s="4">
        <v>225.84</v>
      </c>
      <c r="G4046" s="1">
        <v>2020</v>
      </c>
      <c r="H4046" s="1">
        <v>7</v>
      </c>
      <c r="I4046" s="1" t="s">
        <v>1734</v>
      </c>
      <c r="J4046" s="1" t="s">
        <v>35</v>
      </c>
      <c r="K4046" s="1" t="s">
        <v>20</v>
      </c>
      <c r="L4046" s="1" t="s">
        <v>1735</v>
      </c>
      <c r="M4046" s="1" t="s">
        <v>37</v>
      </c>
    </row>
    <row r="4047" spans="1:15" x14ac:dyDescent="0.25">
      <c r="A4047" s="1" t="s">
        <v>3297</v>
      </c>
      <c r="B4047" s="2">
        <v>44034</v>
      </c>
      <c r="C4047" s="1" t="s">
        <v>1853</v>
      </c>
      <c r="D4047" s="3">
        <v>20</v>
      </c>
      <c r="E4047" s="3">
        <v>83.85</v>
      </c>
      <c r="F4047" s="4">
        <v>69.87</v>
      </c>
      <c r="G4047" s="1">
        <v>2020</v>
      </c>
      <c r="H4047" s="1">
        <v>7</v>
      </c>
      <c r="I4047" s="1" t="s">
        <v>56</v>
      </c>
      <c r="J4047" s="1" t="s">
        <v>35</v>
      </c>
      <c r="K4047" s="1" t="s">
        <v>20</v>
      </c>
      <c r="L4047" s="1" t="s">
        <v>57</v>
      </c>
      <c r="M4047" s="1" t="s">
        <v>37</v>
      </c>
      <c r="O4047">
        <f>F4047*7.89</f>
        <v>551.27430000000004</v>
      </c>
    </row>
    <row r="4048" spans="1:15" x14ac:dyDescent="0.25">
      <c r="A4048" s="1" t="s">
        <v>3299</v>
      </c>
      <c r="B4048" s="2">
        <v>44034</v>
      </c>
      <c r="C4048" s="1" t="s">
        <v>4852</v>
      </c>
      <c r="E4048" s="3">
        <v>38.94</v>
      </c>
      <c r="F4048" s="4">
        <v>38.94</v>
      </c>
      <c r="G4048" s="1">
        <v>2020</v>
      </c>
      <c r="H4048" s="1">
        <v>7</v>
      </c>
      <c r="I4048" s="1" t="s">
        <v>138</v>
      </c>
      <c r="J4048" s="1" t="s">
        <v>35</v>
      </c>
      <c r="K4048" s="1" t="s">
        <v>20</v>
      </c>
      <c r="L4048" s="1" t="s">
        <v>139</v>
      </c>
      <c r="M4048" s="1" t="s">
        <v>37</v>
      </c>
      <c r="O4048">
        <f>F4048*7.89</f>
        <v>307.23659999999995</v>
      </c>
    </row>
    <row r="4049" spans="1:15" x14ac:dyDescent="0.25">
      <c r="A4049" s="1" t="s">
        <v>3289</v>
      </c>
      <c r="B4049" s="2">
        <v>44034</v>
      </c>
      <c r="C4049" s="1" t="s">
        <v>1601</v>
      </c>
      <c r="E4049" s="3">
        <v>944.33</v>
      </c>
      <c r="F4049" s="4">
        <v>944.33</v>
      </c>
      <c r="G4049" s="1">
        <v>2020</v>
      </c>
      <c r="H4049" s="1">
        <v>7</v>
      </c>
      <c r="I4049" s="1" t="s">
        <v>168</v>
      </c>
      <c r="J4049" s="1" t="s">
        <v>35</v>
      </c>
      <c r="K4049" s="1" t="s">
        <v>20</v>
      </c>
      <c r="L4049" s="1" t="s">
        <v>169</v>
      </c>
      <c r="M4049" s="1" t="s">
        <v>37</v>
      </c>
      <c r="O4049">
        <f>F4049*7692</f>
        <v>7263786.3600000003</v>
      </c>
    </row>
    <row r="4050" spans="1:15" x14ac:dyDescent="0.25">
      <c r="A4050" s="1" t="s">
        <v>4853</v>
      </c>
      <c r="B4050" s="2">
        <v>44034</v>
      </c>
      <c r="C4050" s="1" t="s">
        <v>7928</v>
      </c>
      <c r="D4050" s="3">
        <v>20</v>
      </c>
      <c r="E4050" s="3">
        <v>122.46</v>
      </c>
      <c r="F4050" s="4">
        <v>102.05</v>
      </c>
      <c r="G4050" s="1">
        <v>2020</v>
      </c>
      <c r="H4050" s="1">
        <v>7</v>
      </c>
      <c r="I4050" s="1" t="s">
        <v>111</v>
      </c>
      <c r="J4050" s="1" t="s">
        <v>98</v>
      </c>
      <c r="K4050" s="1" t="s">
        <v>20</v>
      </c>
      <c r="L4050" s="1" t="s">
        <v>112</v>
      </c>
      <c r="M4050" s="1" t="s">
        <v>100</v>
      </c>
    </row>
    <row r="4051" spans="1:15" x14ac:dyDescent="0.25">
      <c r="A4051" s="1" t="s">
        <v>4853</v>
      </c>
      <c r="B4051" s="2">
        <v>44034</v>
      </c>
      <c r="C4051" s="1" t="s">
        <v>7928</v>
      </c>
      <c r="E4051" s="3">
        <v>122.46</v>
      </c>
      <c r="F4051" s="4">
        <v>122.46</v>
      </c>
      <c r="G4051" s="1">
        <v>2020</v>
      </c>
      <c r="H4051" s="1">
        <v>7</v>
      </c>
      <c r="I4051" s="1" t="s">
        <v>111</v>
      </c>
      <c r="J4051" s="1" t="s">
        <v>98</v>
      </c>
      <c r="K4051" s="1" t="s">
        <v>20</v>
      </c>
      <c r="L4051" s="1" t="s">
        <v>112</v>
      </c>
      <c r="M4051" s="1" t="s">
        <v>100</v>
      </c>
    </row>
    <row r="4052" spans="1:15" x14ac:dyDescent="0.25">
      <c r="A4052" s="1" t="s">
        <v>4854</v>
      </c>
      <c r="B4052" s="2">
        <v>44034</v>
      </c>
      <c r="C4052" s="1" t="s">
        <v>4855</v>
      </c>
      <c r="E4052" s="3">
        <v>99.9</v>
      </c>
      <c r="F4052" s="4">
        <v>99.9</v>
      </c>
      <c r="G4052" s="1">
        <v>2020</v>
      </c>
      <c r="H4052" s="1">
        <v>7</v>
      </c>
      <c r="I4052" s="1" t="s">
        <v>97</v>
      </c>
      <c r="J4052" s="1" t="s">
        <v>35</v>
      </c>
      <c r="K4052" s="1" t="s">
        <v>20</v>
      </c>
      <c r="L4052" s="1" t="s">
        <v>99</v>
      </c>
      <c r="M4052" s="1" t="s">
        <v>37</v>
      </c>
    </row>
    <row r="4053" spans="1:15" x14ac:dyDescent="0.25">
      <c r="A4053" s="1" t="s">
        <v>4856</v>
      </c>
      <c r="B4053" s="2">
        <v>44034</v>
      </c>
      <c r="C4053" s="1" t="s">
        <v>4857</v>
      </c>
      <c r="D4053" s="3">
        <v>20</v>
      </c>
      <c r="E4053" s="3">
        <v>24.39</v>
      </c>
      <c r="F4053" s="4">
        <v>20.32</v>
      </c>
      <c r="G4053" s="1">
        <v>2020</v>
      </c>
      <c r="H4053" s="1">
        <v>7</v>
      </c>
      <c r="I4053" s="1" t="s">
        <v>70</v>
      </c>
      <c r="J4053" s="1" t="s">
        <v>35</v>
      </c>
      <c r="K4053" s="1" t="s">
        <v>20</v>
      </c>
      <c r="L4053" s="1" t="s">
        <v>71</v>
      </c>
      <c r="M4053" s="1" t="s">
        <v>37</v>
      </c>
    </row>
    <row r="4054" spans="1:15" x14ac:dyDescent="0.25">
      <c r="A4054" s="1" t="s">
        <v>4858</v>
      </c>
      <c r="B4054" s="2">
        <v>44034</v>
      </c>
      <c r="C4054" s="1" t="s">
        <v>285</v>
      </c>
      <c r="D4054" s="3">
        <v>20</v>
      </c>
      <c r="E4054" s="3">
        <v>36</v>
      </c>
      <c r="F4054" s="4">
        <v>30</v>
      </c>
      <c r="G4054" s="1">
        <v>2020</v>
      </c>
      <c r="H4054" s="1">
        <v>7</v>
      </c>
      <c r="I4054" s="1" t="s">
        <v>70</v>
      </c>
      <c r="J4054" s="1" t="s">
        <v>35</v>
      </c>
      <c r="K4054" s="1" t="s">
        <v>20</v>
      </c>
      <c r="L4054" s="1" t="s">
        <v>71</v>
      </c>
      <c r="M4054" s="1" t="s">
        <v>37</v>
      </c>
      <c r="O4054">
        <f>F4054*66.37</f>
        <v>1991.1000000000001</v>
      </c>
    </row>
    <row r="4055" spans="1:15" x14ac:dyDescent="0.25">
      <c r="A4055" s="1" t="s">
        <v>4859</v>
      </c>
      <c r="B4055" s="2">
        <v>44034</v>
      </c>
      <c r="C4055" s="1" t="s">
        <v>59</v>
      </c>
      <c r="E4055" s="3">
        <v>19.98</v>
      </c>
      <c r="F4055" s="4">
        <v>19.98</v>
      </c>
      <c r="G4055" s="1">
        <v>2020</v>
      </c>
      <c r="H4055" s="1">
        <v>7</v>
      </c>
      <c r="I4055" s="1" t="s">
        <v>40</v>
      </c>
      <c r="J4055" s="1" t="s">
        <v>41</v>
      </c>
      <c r="K4055" s="1" t="s">
        <v>20</v>
      </c>
      <c r="L4055" s="1" t="s">
        <v>42</v>
      </c>
      <c r="M4055" s="1" t="s">
        <v>43</v>
      </c>
    </row>
    <row r="4056" spans="1:15" x14ac:dyDescent="0.25">
      <c r="A4056" s="1" t="s">
        <v>3285</v>
      </c>
      <c r="B4056" s="2">
        <v>44034</v>
      </c>
      <c r="C4056" s="1" t="s">
        <v>62</v>
      </c>
      <c r="E4056" s="3">
        <v>369.87</v>
      </c>
      <c r="F4056" s="4">
        <v>369.87</v>
      </c>
      <c r="G4056" s="1">
        <v>2020</v>
      </c>
      <c r="H4056" s="1">
        <v>7</v>
      </c>
      <c r="I4056" s="1" t="s">
        <v>40</v>
      </c>
      <c r="J4056" s="1" t="s">
        <v>41</v>
      </c>
      <c r="K4056" s="1" t="s">
        <v>20</v>
      </c>
      <c r="L4056" s="1" t="s">
        <v>42</v>
      </c>
      <c r="M4056" s="1" t="s">
        <v>43</v>
      </c>
      <c r="O4056">
        <f>F4056/1.26</f>
        <v>293.54761904761904</v>
      </c>
    </row>
    <row r="4057" spans="1:15" x14ac:dyDescent="0.25">
      <c r="A4057" s="1" t="s">
        <v>1271</v>
      </c>
      <c r="B4057" s="2">
        <v>44034</v>
      </c>
      <c r="C4057" s="1" t="s">
        <v>4860</v>
      </c>
      <c r="E4057" s="3">
        <v>60</v>
      </c>
      <c r="F4057" s="4">
        <v>60</v>
      </c>
      <c r="G4057" s="1">
        <v>2020</v>
      </c>
      <c r="H4057" s="1">
        <v>7</v>
      </c>
      <c r="I4057" s="1" t="s">
        <v>312</v>
      </c>
      <c r="J4057" s="1" t="s">
        <v>35</v>
      </c>
      <c r="K4057" s="1" t="s">
        <v>20</v>
      </c>
      <c r="L4057" s="1" t="s">
        <v>313</v>
      </c>
      <c r="M4057" s="1" t="s">
        <v>37</v>
      </c>
    </row>
    <row r="4058" spans="1:15" x14ac:dyDescent="0.25">
      <c r="A4058" s="1" t="s">
        <v>4861</v>
      </c>
      <c r="B4058" s="2">
        <v>44034</v>
      </c>
      <c r="C4058" s="1" t="s">
        <v>4862</v>
      </c>
      <c r="E4058" s="3">
        <v>47.51</v>
      </c>
      <c r="F4058" s="4">
        <v>47.51</v>
      </c>
      <c r="G4058" s="1">
        <v>2020</v>
      </c>
      <c r="H4058" s="1">
        <v>7</v>
      </c>
      <c r="I4058" s="1" t="s">
        <v>91</v>
      </c>
      <c r="J4058" s="1" t="s">
        <v>98</v>
      </c>
      <c r="K4058" s="1" t="s">
        <v>20</v>
      </c>
      <c r="L4058" s="1" t="s">
        <v>93</v>
      </c>
      <c r="M4058" s="1" t="s">
        <v>100</v>
      </c>
    </row>
    <row r="4059" spans="1:15" x14ac:dyDescent="0.25">
      <c r="A4059" s="1" t="s">
        <v>3292</v>
      </c>
      <c r="B4059" s="2">
        <v>44036</v>
      </c>
      <c r="C4059" s="1" t="s">
        <v>29</v>
      </c>
      <c r="E4059" s="3">
        <v>3.28</v>
      </c>
      <c r="F4059" s="4">
        <v>3.28</v>
      </c>
      <c r="G4059" s="1">
        <v>2020</v>
      </c>
      <c r="H4059" s="1">
        <v>7</v>
      </c>
      <c r="I4059" s="1" t="s">
        <v>30</v>
      </c>
      <c r="J4059" s="1" t="s">
        <v>25</v>
      </c>
      <c r="K4059" s="1" t="s">
        <v>20</v>
      </c>
      <c r="L4059" s="1" t="s">
        <v>31</v>
      </c>
      <c r="M4059" s="1" t="s">
        <v>4184</v>
      </c>
    </row>
    <row r="4060" spans="1:15" x14ac:dyDescent="0.25">
      <c r="A4060" s="1" t="s">
        <v>3305</v>
      </c>
      <c r="B4060" s="2">
        <v>44036</v>
      </c>
      <c r="C4060" s="1" t="s">
        <v>7954</v>
      </c>
      <c r="E4060" s="3">
        <v>26.35</v>
      </c>
      <c r="F4060" s="4">
        <v>26.35</v>
      </c>
      <c r="G4060" s="1">
        <v>2020</v>
      </c>
      <c r="H4060" s="1">
        <v>7</v>
      </c>
      <c r="I4060" s="1" t="s">
        <v>30</v>
      </c>
      <c r="J4060" s="1" t="s">
        <v>25</v>
      </c>
      <c r="K4060" s="1" t="s">
        <v>20</v>
      </c>
      <c r="L4060" s="1" t="s">
        <v>31</v>
      </c>
      <c r="M4060" s="1" t="s">
        <v>4184</v>
      </c>
    </row>
    <row r="4061" spans="1:15" x14ac:dyDescent="0.25">
      <c r="A4061" s="1" t="s">
        <v>4863</v>
      </c>
      <c r="B4061" s="2">
        <v>44036</v>
      </c>
      <c r="C4061" s="1" t="s">
        <v>4864</v>
      </c>
      <c r="D4061" s="3">
        <v>20</v>
      </c>
      <c r="E4061" s="3">
        <v>26.75</v>
      </c>
      <c r="F4061" s="4">
        <v>22.29</v>
      </c>
      <c r="G4061" s="1">
        <v>2020</v>
      </c>
      <c r="H4061" s="1">
        <v>7</v>
      </c>
      <c r="I4061" s="1" t="s">
        <v>134</v>
      </c>
      <c r="J4061" s="1" t="s">
        <v>35</v>
      </c>
      <c r="K4061" s="1" t="s">
        <v>20</v>
      </c>
      <c r="L4061" s="1" t="s">
        <v>135</v>
      </c>
      <c r="M4061" s="1" t="s">
        <v>37</v>
      </c>
      <c r="O4061">
        <f>F4061* 333</f>
        <v>7422.57</v>
      </c>
    </row>
    <row r="4062" spans="1:15" x14ac:dyDescent="0.25">
      <c r="A4062" s="1" t="s">
        <v>3291</v>
      </c>
      <c r="B4062" s="2">
        <v>44036</v>
      </c>
      <c r="C4062" s="1" t="s">
        <v>4865</v>
      </c>
      <c r="D4062" s="3">
        <v>20</v>
      </c>
      <c r="E4062" s="3">
        <v>23.36</v>
      </c>
      <c r="F4062" s="4">
        <v>19.47</v>
      </c>
      <c r="G4062" s="1">
        <v>2020</v>
      </c>
      <c r="H4062" s="1">
        <v>7</v>
      </c>
      <c r="I4062" s="1" t="s">
        <v>134</v>
      </c>
      <c r="J4062" s="1" t="s">
        <v>98</v>
      </c>
      <c r="K4062" s="1" t="s">
        <v>20</v>
      </c>
      <c r="L4062" s="1" t="s">
        <v>135</v>
      </c>
      <c r="M4062" s="1" t="s">
        <v>100</v>
      </c>
      <c r="O4062">
        <f>F4062*4.8</f>
        <v>93.455999999999989</v>
      </c>
    </row>
    <row r="4063" spans="1:15" x14ac:dyDescent="0.25">
      <c r="A4063" s="1" t="s">
        <v>4866</v>
      </c>
      <c r="B4063" s="2">
        <v>44036</v>
      </c>
      <c r="C4063" s="1" t="s">
        <v>4867</v>
      </c>
      <c r="D4063" s="3">
        <v>20</v>
      </c>
      <c r="E4063" s="3">
        <v>40.74</v>
      </c>
      <c r="F4063" s="4">
        <v>33.950000000000003</v>
      </c>
      <c r="G4063" s="1">
        <v>2020</v>
      </c>
      <c r="H4063" s="1">
        <v>7</v>
      </c>
      <c r="I4063" s="1" t="s">
        <v>134</v>
      </c>
      <c r="J4063" s="1" t="s">
        <v>35</v>
      </c>
      <c r="K4063" s="1" t="s">
        <v>20</v>
      </c>
      <c r="L4063" s="1" t="s">
        <v>135</v>
      </c>
      <c r="M4063" s="1" t="s">
        <v>37</v>
      </c>
      <c r="O4063">
        <f>F4063*191</f>
        <v>6484.4500000000007</v>
      </c>
    </row>
    <row r="4064" spans="1:15" x14ac:dyDescent="0.25">
      <c r="A4064" s="1" t="s">
        <v>1288</v>
      </c>
      <c r="B4064" s="2">
        <v>44040</v>
      </c>
      <c r="C4064" s="1" t="s">
        <v>4868</v>
      </c>
      <c r="D4064" s="3">
        <v>20</v>
      </c>
      <c r="E4064" s="3">
        <v>410.42</v>
      </c>
      <c r="F4064" s="4">
        <v>342.02</v>
      </c>
      <c r="G4064" s="1">
        <v>2020</v>
      </c>
      <c r="H4064" s="1">
        <v>7</v>
      </c>
      <c r="I4064" s="1" t="s">
        <v>34</v>
      </c>
      <c r="J4064" s="1" t="s">
        <v>1106</v>
      </c>
      <c r="K4064" s="1" t="s">
        <v>20</v>
      </c>
      <c r="L4064" s="1" t="s">
        <v>36</v>
      </c>
      <c r="M4064" s="1" t="s">
        <v>4523</v>
      </c>
    </row>
    <row r="4065" spans="1:15" x14ac:dyDescent="0.25">
      <c r="A4065" s="1" t="s">
        <v>4869</v>
      </c>
      <c r="B4065" s="2">
        <v>44041</v>
      </c>
      <c r="C4065" s="1" t="s">
        <v>4870</v>
      </c>
      <c r="E4065" s="3">
        <v>119.21</v>
      </c>
      <c r="F4065" s="4">
        <v>119.21</v>
      </c>
      <c r="G4065" s="1">
        <v>2020</v>
      </c>
      <c r="H4065" s="1">
        <v>7</v>
      </c>
      <c r="I4065" s="1" t="s">
        <v>704</v>
      </c>
      <c r="J4065" s="1" t="s">
        <v>35</v>
      </c>
      <c r="K4065" s="1" t="s">
        <v>20</v>
      </c>
      <c r="L4065" s="1" t="s">
        <v>705</v>
      </c>
      <c r="M4065" s="1" t="s">
        <v>37</v>
      </c>
      <c r="O4065">
        <f t="shared" ref="O4065:O4070" si="62">F4065*400</f>
        <v>47684</v>
      </c>
    </row>
    <row r="4066" spans="1:15" x14ac:dyDescent="0.25">
      <c r="A4066" s="1" t="s">
        <v>4871</v>
      </c>
      <c r="B4066" s="2">
        <v>44041</v>
      </c>
      <c r="C4066" s="1" t="s">
        <v>440</v>
      </c>
      <c r="E4066" s="3">
        <v>103.51</v>
      </c>
      <c r="F4066" s="4">
        <v>103.51</v>
      </c>
      <c r="G4066" s="1">
        <v>2020</v>
      </c>
      <c r="H4066" s="1">
        <v>7</v>
      </c>
      <c r="I4066" s="1" t="s">
        <v>704</v>
      </c>
      <c r="J4066" s="1" t="s">
        <v>35</v>
      </c>
      <c r="K4066" s="1" t="s">
        <v>20</v>
      </c>
      <c r="L4066" s="1" t="s">
        <v>705</v>
      </c>
      <c r="M4066" s="1" t="s">
        <v>37</v>
      </c>
      <c r="O4066">
        <f t="shared" si="62"/>
        <v>41404</v>
      </c>
    </row>
    <row r="4067" spans="1:15" x14ac:dyDescent="0.25">
      <c r="A4067" s="1" t="s">
        <v>1299</v>
      </c>
      <c r="B4067" s="2">
        <v>44041</v>
      </c>
      <c r="C4067" s="1" t="s">
        <v>440</v>
      </c>
      <c r="E4067" s="3">
        <v>68.36</v>
      </c>
      <c r="F4067" s="4">
        <v>68.36</v>
      </c>
      <c r="G4067" s="1">
        <v>2020</v>
      </c>
      <c r="H4067" s="1">
        <v>7</v>
      </c>
      <c r="I4067" s="1" t="s">
        <v>704</v>
      </c>
      <c r="J4067" s="1" t="s">
        <v>35</v>
      </c>
      <c r="K4067" s="1" t="s">
        <v>20</v>
      </c>
      <c r="L4067" s="1" t="s">
        <v>705</v>
      </c>
      <c r="M4067" s="1" t="s">
        <v>37</v>
      </c>
      <c r="O4067">
        <f t="shared" si="62"/>
        <v>27344</v>
      </c>
    </row>
    <row r="4068" spans="1:15" x14ac:dyDescent="0.25">
      <c r="A4068" s="1" t="s">
        <v>4872</v>
      </c>
      <c r="B4068" s="2">
        <v>44041</v>
      </c>
      <c r="C4068" s="1" t="s">
        <v>440</v>
      </c>
      <c r="D4068" s="3">
        <v>20</v>
      </c>
      <c r="E4068" s="3">
        <v>263.52</v>
      </c>
      <c r="F4068" s="4">
        <v>219.6</v>
      </c>
      <c r="G4068" s="1">
        <v>2020</v>
      </c>
      <c r="H4068" s="1">
        <v>7</v>
      </c>
      <c r="I4068" s="1" t="s">
        <v>56</v>
      </c>
      <c r="J4068" s="1" t="s">
        <v>35</v>
      </c>
      <c r="K4068" s="1" t="s">
        <v>20</v>
      </c>
      <c r="L4068" s="1" t="s">
        <v>57</v>
      </c>
      <c r="M4068" s="1" t="s">
        <v>37</v>
      </c>
      <c r="O4068">
        <f t="shared" si="62"/>
        <v>87840</v>
      </c>
    </row>
    <row r="4069" spans="1:15" x14ac:dyDescent="0.25">
      <c r="A4069" s="1" t="s">
        <v>4873</v>
      </c>
      <c r="B4069" s="2">
        <v>44041</v>
      </c>
      <c r="C4069" s="1" t="s">
        <v>4874</v>
      </c>
      <c r="E4069" s="3">
        <v>287.98</v>
      </c>
      <c r="F4069" s="4">
        <v>287.98</v>
      </c>
      <c r="G4069" s="1">
        <v>2020</v>
      </c>
      <c r="H4069" s="1">
        <v>7</v>
      </c>
      <c r="I4069" s="1" t="s">
        <v>704</v>
      </c>
      <c r="J4069" s="1" t="s">
        <v>35</v>
      </c>
      <c r="K4069" s="1" t="s">
        <v>20</v>
      </c>
      <c r="L4069" s="1" t="s">
        <v>705</v>
      </c>
      <c r="M4069" s="1" t="s">
        <v>37</v>
      </c>
      <c r="O4069">
        <f t="shared" si="62"/>
        <v>115192</v>
      </c>
    </row>
    <row r="4070" spans="1:15" x14ac:dyDescent="0.25">
      <c r="A4070" s="1" t="s">
        <v>4875</v>
      </c>
      <c r="B4070" s="2">
        <v>44041</v>
      </c>
      <c r="C4070" s="1" t="s">
        <v>4876</v>
      </c>
      <c r="E4070" s="3">
        <v>901.69</v>
      </c>
      <c r="F4070" s="4">
        <v>901.69</v>
      </c>
      <c r="G4070" s="1">
        <v>2020</v>
      </c>
      <c r="H4070" s="1">
        <v>7</v>
      </c>
      <c r="I4070" s="1" t="s">
        <v>704</v>
      </c>
      <c r="J4070" s="1" t="s">
        <v>35</v>
      </c>
      <c r="K4070" s="1" t="s">
        <v>20</v>
      </c>
      <c r="L4070" s="1" t="s">
        <v>705</v>
      </c>
      <c r="M4070" s="1" t="s">
        <v>37</v>
      </c>
      <c r="O4070">
        <f t="shared" si="62"/>
        <v>360676</v>
      </c>
    </row>
    <row r="4071" spans="1:15" x14ac:dyDescent="0.25">
      <c r="A4071" s="1" t="s">
        <v>4877</v>
      </c>
      <c r="B4071" s="2">
        <v>44041</v>
      </c>
      <c r="C4071" s="1" t="s">
        <v>4878</v>
      </c>
      <c r="E4071" s="3">
        <v>43.96</v>
      </c>
      <c r="F4071" s="4">
        <v>43.96</v>
      </c>
      <c r="G4071" s="1">
        <v>2020</v>
      </c>
      <c r="H4071" s="1">
        <v>7</v>
      </c>
      <c r="I4071" s="1" t="s">
        <v>704</v>
      </c>
      <c r="J4071" s="1" t="s">
        <v>35</v>
      </c>
      <c r="K4071" s="1" t="s">
        <v>20</v>
      </c>
      <c r="L4071" s="1" t="s">
        <v>705</v>
      </c>
      <c r="M4071" s="1" t="s">
        <v>37</v>
      </c>
    </row>
    <row r="4072" spans="1:15" x14ac:dyDescent="0.25">
      <c r="A4072" s="1" t="s">
        <v>4879</v>
      </c>
      <c r="B4072" s="2">
        <v>44041</v>
      </c>
      <c r="C4072" s="1" t="s">
        <v>4880</v>
      </c>
      <c r="E4072" s="3">
        <v>32.770000000000003</v>
      </c>
      <c r="F4072" s="4">
        <v>32.770000000000003</v>
      </c>
      <c r="G4072" s="1">
        <v>2020</v>
      </c>
      <c r="H4072" s="1">
        <v>7</v>
      </c>
      <c r="I4072" s="1" t="s">
        <v>704</v>
      </c>
      <c r="J4072" s="1" t="s">
        <v>35</v>
      </c>
      <c r="K4072" s="1" t="s">
        <v>20</v>
      </c>
      <c r="L4072" s="1" t="s">
        <v>705</v>
      </c>
      <c r="M4072" s="1" t="s">
        <v>37</v>
      </c>
    </row>
    <row r="4073" spans="1:15" x14ac:dyDescent="0.25">
      <c r="A4073" s="1" t="s">
        <v>1284</v>
      </c>
      <c r="B4073" s="2">
        <v>44041</v>
      </c>
      <c r="C4073" s="1" t="s">
        <v>4881</v>
      </c>
      <c r="D4073" s="3">
        <v>20</v>
      </c>
      <c r="E4073" s="3">
        <v>767.09</v>
      </c>
      <c r="F4073" s="4">
        <v>639.24</v>
      </c>
      <c r="G4073" s="1">
        <v>2020</v>
      </c>
      <c r="H4073" s="1">
        <v>7</v>
      </c>
      <c r="I4073" s="1" t="s">
        <v>34</v>
      </c>
      <c r="J4073" s="1" t="s">
        <v>378</v>
      </c>
      <c r="K4073" s="1" t="s">
        <v>20</v>
      </c>
      <c r="L4073" s="1" t="s">
        <v>36</v>
      </c>
      <c r="M4073" s="1" t="s">
        <v>379</v>
      </c>
    </row>
    <row r="4074" spans="1:15" x14ac:dyDescent="0.25">
      <c r="A4074" s="1" t="s">
        <v>4882</v>
      </c>
      <c r="B4074" s="2">
        <v>44042</v>
      </c>
      <c r="C4074" s="1" t="s">
        <v>4883</v>
      </c>
      <c r="E4074" s="3">
        <v>9.4</v>
      </c>
      <c r="F4074" s="4">
        <v>9.4</v>
      </c>
      <c r="G4074" s="1">
        <v>2020</v>
      </c>
      <c r="H4074" s="1">
        <v>7</v>
      </c>
      <c r="I4074" s="1" t="s">
        <v>86</v>
      </c>
      <c r="J4074" s="1" t="s">
        <v>35</v>
      </c>
      <c r="K4074" s="1" t="s">
        <v>20</v>
      </c>
      <c r="L4074" s="1" t="s">
        <v>87</v>
      </c>
      <c r="M4074" s="1" t="s">
        <v>37</v>
      </c>
      <c r="O4074">
        <v>5</v>
      </c>
    </row>
    <row r="4075" spans="1:15" x14ac:dyDescent="0.25">
      <c r="A4075" s="1" t="s">
        <v>4882</v>
      </c>
      <c r="B4075" s="2">
        <v>44042</v>
      </c>
      <c r="C4075" s="1" t="s">
        <v>85</v>
      </c>
      <c r="E4075" s="3">
        <v>532.42999999999995</v>
      </c>
      <c r="F4075" s="4">
        <v>532.42999999999995</v>
      </c>
      <c r="G4075" s="1">
        <v>2020</v>
      </c>
      <c r="H4075" s="1">
        <v>7</v>
      </c>
      <c r="I4075" s="1" t="s">
        <v>86</v>
      </c>
      <c r="J4075" s="1" t="s">
        <v>41</v>
      </c>
      <c r="K4075" s="1" t="s">
        <v>20</v>
      </c>
      <c r="L4075" s="1" t="s">
        <v>87</v>
      </c>
      <c r="M4075" s="1" t="s">
        <v>43</v>
      </c>
      <c r="O4075">
        <f t="shared" ref="O4075:O4088" si="63">F4075/1.26</f>
        <v>422.56349206349205</v>
      </c>
    </row>
    <row r="4076" spans="1:15" x14ac:dyDescent="0.25">
      <c r="A4076" s="1" t="s">
        <v>4882</v>
      </c>
      <c r="B4076" s="2">
        <v>44042</v>
      </c>
      <c r="C4076" s="1" t="s">
        <v>85</v>
      </c>
      <c r="E4076" s="3">
        <v>155.11000000000001</v>
      </c>
      <c r="F4076" s="4">
        <v>155.11000000000001</v>
      </c>
      <c r="G4076" s="1">
        <v>2020</v>
      </c>
      <c r="H4076" s="1">
        <v>7</v>
      </c>
      <c r="I4076" s="1" t="s">
        <v>86</v>
      </c>
      <c r="J4076" s="1" t="s">
        <v>41</v>
      </c>
      <c r="K4076" s="1" t="s">
        <v>20</v>
      </c>
      <c r="L4076" s="1" t="s">
        <v>87</v>
      </c>
      <c r="M4076" s="1" t="s">
        <v>43</v>
      </c>
      <c r="O4076">
        <f t="shared" si="63"/>
        <v>123.10317460317461</v>
      </c>
    </row>
    <row r="4077" spans="1:15" x14ac:dyDescent="0.25">
      <c r="A4077" s="1" t="s">
        <v>4882</v>
      </c>
      <c r="B4077" s="2">
        <v>44042</v>
      </c>
      <c r="C4077" s="1" t="s">
        <v>85</v>
      </c>
      <c r="E4077" s="3">
        <v>99</v>
      </c>
      <c r="F4077" s="4">
        <v>99</v>
      </c>
      <c r="G4077" s="1">
        <v>2020</v>
      </c>
      <c r="H4077" s="1">
        <v>7</v>
      </c>
      <c r="I4077" s="1" t="s">
        <v>86</v>
      </c>
      <c r="J4077" s="1" t="s">
        <v>41</v>
      </c>
      <c r="K4077" s="1" t="s">
        <v>20</v>
      </c>
      <c r="L4077" s="1" t="s">
        <v>87</v>
      </c>
      <c r="M4077" s="1" t="s">
        <v>43</v>
      </c>
      <c r="O4077">
        <f t="shared" si="63"/>
        <v>78.571428571428569</v>
      </c>
    </row>
    <row r="4078" spans="1:15" x14ac:dyDescent="0.25">
      <c r="A4078" s="1" t="s">
        <v>4882</v>
      </c>
      <c r="B4078" s="2">
        <v>44042</v>
      </c>
      <c r="C4078" s="1" t="s">
        <v>85</v>
      </c>
      <c r="E4078" s="3">
        <v>72.61</v>
      </c>
      <c r="F4078" s="4">
        <v>72.61</v>
      </c>
      <c r="G4078" s="1">
        <v>2020</v>
      </c>
      <c r="H4078" s="1">
        <v>7</v>
      </c>
      <c r="I4078" s="1" t="s">
        <v>86</v>
      </c>
      <c r="J4078" s="1" t="s">
        <v>41</v>
      </c>
      <c r="K4078" s="1" t="s">
        <v>20</v>
      </c>
      <c r="L4078" s="1" t="s">
        <v>87</v>
      </c>
      <c r="M4078" s="1" t="s">
        <v>43</v>
      </c>
      <c r="O4078">
        <f t="shared" si="63"/>
        <v>57.626984126984127</v>
      </c>
    </row>
    <row r="4079" spans="1:15" x14ac:dyDescent="0.25">
      <c r="A4079" s="1" t="s">
        <v>4882</v>
      </c>
      <c r="B4079" s="2">
        <v>44042</v>
      </c>
      <c r="C4079" s="1" t="s">
        <v>85</v>
      </c>
      <c r="E4079" s="3">
        <v>69.599999999999994</v>
      </c>
      <c r="F4079" s="4">
        <v>69.599999999999994</v>
      </c>
      <c r="G4079" s="1">
        <v>2020</v>
      </c>
      <c r="H4079" s="1">
        <v>7</v>
      </c>
      <c r="I4079" s="1" t="s">
        <v>86</v>
      </c>
      <c r="J4079" s="1" t="s">
        <v>41</v>
      </c>
      <c r="K4079" s="1" t="s">
        <v>20</v>
      </c>
      <c r="L4079" s="1" t="s">
        <v>87</v>
      </c>
      <c r="M4079" s="1" t="s">
        <v>43</v>
      </c>
      <c r="O4079">
        <f t="shared" si="63"/>
        <v>55.238095238095234</v>
      </c>
    </row>
    <row r="4080" spans="1:15" x14ac:dyDescent="0.25">
      <c r="A4080" s="1" t="s">
        <v>4884</v>
      </c>
      <c r="B4080" s="2">
        <v>44042</v>
      </c>
      <c r="C4080" s="1" t="s">
        <v>85</v>
      </c>
      <c r="E4080" s="3">
        <v>64.05</v>
      </c>
      <c r="F4080" s="4">
        <v>64.05</v>
      </c>
      <c r="G4080" s="1">
        <v>2020</v>
      </c>
      <c r="H4080" s="1">
        <v>7</v>
      </c>
      <c r="I4080" s="1" t="s">
        <v>40</v>
      </c>
      <c r="J4080" s="1" t="s">
        <v>41</v>
      </c>
      <c r="K4080" s="1" t="s">
        <v>20</v>
      </c>
      <c r="L4080" s="1" t="s">
        <v>42</v>
      </c>
      <c r="M4080" s="1" t="s">
        <v>43</v>
      </c>
      <c r="O4080">
        <f t="shared" si="63"/>
        <v>50.833333333333329</v>
      </c>
    </row>
    <row r="4081" spans="1:15" x14ac:dyDescent="0.25">
      <c r="A4081" s="1" t="s">
        <v>4882</v>
      </c>
      <c r="B4081" s="2">
        <v>44042</v>
      </c>
      <c r="C4081" s="1" t="s">
        <v>85</v>
      </c>
      <c r="D4081" s="3">
        <v>20</v>
      </c>
      <c r="E4081" s="3">
        <v>72.010000000000005</v>
      </c>
      <c r="F4081" s="4">
        <v>60.01</v>
      </c>
      <c r="G4081" s="1">
        <v>2020</v>
      </c>
      <c r="H4081" s="1">
        <v>7</v>
      </c>
      <c r="I4081" s="1" t="s">
        <v>56</v>
      </c>
      <c r="J4081" s="1" t="s">
        <v>41</v>
      </c>
      <c r="K4081" s="1" t="s">
        <v>20</v>
      </c>
      <c r="L4081" s="1" t="s">
        <v>57</v>
      </c>
      <c r="M4081" s="1" t="s">
        <v>43</v>
      </c>
      <c r="O4081">
        <f t="shared" si="63"/>
        <v>47.626984126984127</v>
      </c>
    </row>
    <row r="4082" spans="1:15" x14ac:dyDescent="0.25">
      <c r="A4082" s="1" t="s">
        <v>4882</v>
      </c>
      <c r="B4082" s="2">
        <v>44042</v>
      </c>
      <c r="C4082" s="1" t="s">
        <v>85</v>
      </c>
      <c r="D4082" s="3">
        <v>20</v>
      </c>
      <c r="E4082" s="3">
        <v>69.599999999999994</v>
      </c>
      <c r="F4082" s="4">
        <v>58</v>
      </c>
      <c r="G4082" s="1">
        <v>2020</v>
      </c>
      <c r="H4082" s="1">
        <v>7</v>
      </c>
      <c r="I4082" s="1" t="s">
        <v>34</v>
      </c>
      <c r="J4082" s="1" t="s">
        <v>41</v>
      </c>
      <c r="K4082" s="1" t="s">
        <v>20</v>
      </c>
      <c r="L4082" s="1" t="s">
        <v>36</v>
      </c>
      <c r="M4082" s="1" t="s">
        <v>43</v>
      </c>
      <c r="O4082">
        <f t="shared" si="63"/>
        <v>46.031746031746032</v>
      </c>
    </row>
    <row r="4083" spans="1:15" x14ac:dyDescent="0.25">
      <c r="A4083" s="1" t="s">
        <v>4882</v>
      </c>
      <c r="B4083" s="2">
        <v>44042</v>
      </c>
      <c r="C4083" s="1" t="s">
        <v>85</v>
      </c>
      <c r="E4083" s="3">
        <v>54.97</v>
      </c>
      <c r="F4083" s="4">
        <v>54.97</v>
      </c>
      <c r="G4083" s="1">
        <v>2020</v>
      </c>
      <c r="H4083" s="1">
        <v>7</v>
      </c>
      <c r="I4083" s="1" t="s">
        <v>86</v>
      </c>
      <c r="J4083" s="1" t="s">
        <v>41</v>
      </c>
      <c r="K4083" s="1" t="s">
        <v>20</v>
      </c>
      <c r="L4083" s="1" t="s">
        <v>87</v>
      </c>
      <c r="M4083" s="1" t="s">
        <v>43</v>
      </c>
      <c r="O4083">
        <f t="shared" si="63"/>
        <v>43.626984126984127</v>
      </c>
    </row>
    <row r="4084" spans="1:15" x14ac:dyDescent="0.25">
      <c r="A4084" s="1" t="s">
        <v>4882</v>
      </c>
      <c r="B4084" s="2">
        <v>44042</v>
      </c>
      <c r="C4084" s="1" t="s">
        <v>85</v>
      </c>
      <c r="E4084" s="3">
        <v>44.79</v>
      </c>
      <c r="F4084" s="4">
        <v>44.79</v>
      </c>
      <c r="G4084" s="1">
        <v>2020</v>
      </c>
      <c r="H4084" s="1">
        <v>7</v>
      </c>
      <c r="I4084" s="1" t="s">
        <v>86</v>
      </c>
      <c r="J4084" s="1" t="s">
        <v>41</v>
      </c>
      <c r="K4084" s="1" t="s">
        <v>20</v>
      </c>
      <c r="L4084" s="1" t="s">
        <v>87</v>
      </c>
      <c r="M4084" s="1" t="s">
        <v>43</v>
      </c>
      <c r="O4084">
        <f t="shared" si="63"/>
        <v>35.547619047619044</v>
      </c>
    </row>
    <row r="4085" spans="1:15" x14ac:dyDescent="0.25">
      <c r="A4085" s="1" t="s">
        <v>4882</v>
      </c>
      <c r="B4085" s="2">
        <v>44042</v>
      </c>
      <c r="C4085" s="1" t="s">
        <v>85</v>
      </c>
      <c r="D4085" s="3">
        <v>20</v>
      </c>
      <c r="E4085" s="3">
        <v>50.65</v>
      </c>
      <c r="F4085" s="4">
        <v>42.21</v>
      </c>
      <c r="G4085" s="1">
        <v>2020</v>
      </c>
      <c r="H4085" s="1">
        <v>7</v>
      </c>
      <c r="I4085" s="1" t="s">
        <v>34</v>
      </c>
      <c r="J4085" s="1" t="s">
        <v>41</v>
      </c>
      <c r="K4085" s="1" t="s">
        <v>20</v>
      </c>
      <c r="L4085" s="1" t="s">
        <v>36</v>
      </c>
      <c r="M4085" s="1" t="s">
        <v>43</v>
      </c>
      <c r="O4085">
        <f t="shared" si="63"/>
        <v>33.5</v>
      </c>
    </row>
    <row r="4086" spans="1:15" x14ac:dyDescent="0.25">
      <c r="A4086" s="1" t="s">
        <v>4882</v>
      </c>
      <c r="B4086" s="2">
        <v>44042</v>
      </c>
      <c r="C4086" s="1" t="s">
        <v>85</v>
      </c>
      <c r="E4086" s="3">
        <v>28.13</v>
      </c>
      <c r="F4086" s="4">
        <v>28.13</v>
      </c>
      <c r="G4086" s="1">
        <v>2020</v>
      </c>
      <c r="H4086" s="1">
        <v>7</v>
      </c>
      <c r="I4086" s="1" t="s">
        <v>86</v>
      </c>
      <c r="J4086" s="1" t="s">
        <v>41</v>
      </c>
      <c r="K4086" s="1" t="s">
        <v>20</v>
      </c>
      <c r="L4086" s="1" t="s">
        <v>87</v>
      </c>
      <c r="M4086" s="1" t="s">
        <v>43</v>
      </c>
      <c r="O4086">
        <f t="shared" si="63"/>
        <v>22.325396825396826</v>
      </c>
    </row>
    <row r="4087" spans="1:15" x14ac:dyDescent="0.25">
      <c r="A4087" s="1" t="s">
        <v>4882</v>
      </c>
      <c r="B4087" s="2">
        <v>44042</v>
      </c>
      <c r="C4087" s="1" t="s">
        <v>85</v>
      </c>
      <c r="E4087" s="3">
        <v>24.75</v>
      </c>
      <c r="F4087" s="4">
        <v>24.75</v>
      </c>
      <c r="G4087" s="1">
        <v>2020</v>
      </c>
      <c r="H4087" s="1">
        <v>7</v>
      </c>
      <c r="I4087" s="1" t="s">
        <v>18</v>
      </c>
      <c r="J4087" s="1" t="s">
        <v>41</v>
      </c>
      <c r="K4087" s="1" t="s">
        <v>20</v>
      </c>
      <c r="L4087" s="1" t="s">
        <v>21</v>
      </c>
      <c r="M4087" s="1" t="s">
        <v>43</v>
      </c>
      <c r="O4087">
        <f t="shared" si="63"/>
        <v>19.642857142857142</v>
      </c>
    </row>
    <row r="4088" spans="1:15" x14ac:dyDescent="0.25">
      <c r="A4088" s="1" t="s">
        <v>4885</v>
      </c>
      <c r="B4088" s="2">
        <v>44042</v>
      </c>
      <c r="C4088" s="1" t="s">
        <v>85</v>
      </c>
      <c r="D4088" s="3">
        <v>20</v>
      </c>
      <c r="E4088" s="3">
        <v>92.12</v>
      </c>
      <c r="F4088" s="4">
        <v>76.77</v>
      </c>
      <c r="G4088" s="1">
        <v>2020</v>
      </c>
      <c r="H4088" s="1">
        <v>7</v>
      </c>
      <c r="I4088" s="1" t="s">
        <v>70</v>
      </c>
      <c r="J4088" s="1" t="s">
        <v>41</v>
      </c>
      <c r="K4088" s="1" t="s">
        <v>20</v>
      </c>
      <c r="L4088" s="1" t="s">
        <v>71</v>
      </c>
      <c r="M4088" s="1" t="s">
        <v>43</v>
      </c>
      <c r="O4088">
        <f t="shared" si="63"/>
        <v>60.928571428571423</v>
      </c>
    </row>
    <row r="4089" spans="1:15" x14ac:dyDescent="0.25">
      <c r="A4089" s="1" t="s">
        <v>4882</v>
      </c>
      <c r="B4089" s="2">
        <v>44042</v>
      </c>
      <c r="C4089" s="1" t="s">
        <v>476</v>
      </c>
      <c r="E4089" s="3">
        <v>19.55</v>
      </c>
      <c r="F4089" s="4">
        <v>19.55</v>
      </c>
      <c r="G4089" s="1">
        <v>2020</v>
      </c>
      <c r="H4089" s="1">
        <v>7</v>
      </c>
      <c r="I4089" s="1" t="s">
        <v>86</v>
      </c>
      <c r="J4089" s="1" t="s">
        <v>41</v>
      </c>
      <c r="K4089" s="1" t="s">
        <v>20</v>
      </c>
      <c r="L4089" s="1" t="s">
        <v>87</v>
      </c>
      <c r="M4089" s="1" t="s">
        <v>43</v>
      </c>
    </row>
    <row r="4090" spans="1:15" x14ac:dyDescent="0.25">
      <c r="A4090" s="1" t="s">
        <v>4882</v>
      </c>
      <c r="B4090" s="2">
        <v>44042</v>
      </c>
      <c r="C4090" s="1" t="s">
        <v>906</v>
      </c>
      <c r="D4090" s="3">
        <v>20</v>
      </c>
      <c r="E4090" s="3">
        <v>21.5</v>
      </c>
      <c r="F4090" s="4">
        <v>17.920000000000002</v>
      </c>
      <c r="G4090" s="1">
        <v>2020</v>
      </c>
      <c r="H4090" s="1">
        <v>7</v>
      </c>
      <c r="I4090" s="1" t="s">
        <v>56</v>
      </c>
      <c r="J4090" s="1" t="s">
        <v>41</v>
      </c>
      <c r="K4090" s="1" t="s">
        <v>20</v>
      </c>
      <c r="L4090" s="1" t="s">
        <v>57</v>
      </c>
      <c r="M4090" s="1" t="s">
        <v>43</v>
      </c>
    </row>
    <row r="4091" spans="1:15" x14ac:dyDescent="0.25">
      <c r="A4091" s="1" t="s">
        <v>4886</v>
      </c>
      <c r="B4091" s="2">
        <v>44042</v>
      </c>
      <c r="C4091" s="1" t="s">
        <v>4887</v>
      </c>
      <c r="E4091" s="3">
        <v>69.09</v>
      </c>
      <c r="F4091" s="4">
        <v>69.09</v>
      </c>
      <c r="G4091" s="1">
        <v>2020</v>
      </c>
      <c r="H4091" s="1">
        <v>7</v>
      </c>
      <c r="I4091" s="1" t="s">
        <v>91</v>
      </c>
      <c r="J4091" s="1" t="s">
        <v>35</v>
      </c>
      <c r="K4091" s="1" t="s">
        <v>20</v>
      </c>
      <c r="L4091" s="1" t="s">
        <v>93</v>
      </c>
      <c r="M4091" s="1" t="s">
        <v>37</v>
      </c>
    </row>
    <row r="4092" spans="1:15" x14ac:dyDescent="0.25">
      <c r="A4092" s="1" t="s">
        <v>4886</v>
      </c>
      <c r="B4092" s="2">
        <v>44042</v>
      </c>
      <c r="C4092" s="1" t="s">
        <v>4887</v>
      </c>
      <c r="E4092" s="3">
        <v>69.09</v>
      </c>
      <c r="F4092" s="4">
        <v>69.09</v>
      </c>
      <c r="G4092" s="1">
        <v>2020</v>
      </c>
      <c r="H4092" s="1">
        <v>7</v>
      </c>
      <c r="I4092" s="1" t="s">
        <v>97</v>
      </c>
      <c r="J4092" s="1" t="s">
        <v>35</v>
      </c>
      <c r="K4092" s="1" t="s">
        <v>20</v>
      </c>
      <c r="L4092" s="1" t="s">
        <v>99</v>
      </c>
      <c r="M4092" s="1" t="s">
        <v>37</v>
      </c>
    </row>
    <row r="4093" spans="1:15" x14ac:dyDescent="0.25">
      <c r="A4093" s="1" t="s">
        <v>4882</v>
      </c>
      <c r="B4093" s="2">
        <v>44042</v>
      </c>
      <c r="C4093" s="1" t="s">
        <v>59</v>
      </c>
      <c r="E4093" s="3">
        <v>26.3</v>
      </c>
      <c r="F4093" s="4">
        <v>26.3</v>
      </c>
      <c r="G4093" s="1">
        <v>2020</v>
      </c>
      <c r="H4093" s="1">
        <v>7</v>
      </c>
      <c r="I4093" s="1" t="s">
        <v>312</v>
      </c>
      <c r="J4093" s="1" t="s">
        <v>41</v>
      </c>
      <c r="K4093" s="1" t="s">
        <v>20</v>
      </c>
      <c r="L4093" s="1" t="s">
        <v>313</v>
      </c>
      <c r="M4093" s="1" t="s">
        <v>43</v>
      </c>
    </row>
    <row r="4094" spans="1:15" x14ac:dyDescent="0.25">
      <c r="A4094" s="1" t="s">
        <v>4882</v>
      </c>
      <c r="B4094" s="2">
        <v>44042</v>
      </c>
      <c r="C4094" s="1" t="s">
        <v>59</v>
      </c>
      <c r="E4094" s="3">
        <v>52.05</v>
      </c>
      <c r="F4094" s="4">
        <v>52.05</v>
      </c>
      <c r="G4094" s="1">
        <v>2020</v>
      </c>
      <c r="H4094" s="1">
        <v>7</v>
      </c>
      <c r="I4094" s="1" t="s">
        <v>86</v>
      </c>
      <c r="J4094" s="1" t="s">
        <v>41</v>
      </c>
      <c r="K4094" s="1" t="s">
        <v>20</v>
      </c>
      <c r="L4094" s="1" t="s">
        <v>87</v>
      </c>
      <c r="M4094" s="1" t="s">
        <v>43</v>
      </c>
    </row>
    <row r="4095" spans="1:15" x14ac:dyDescent="0.25">
      <c r="A4095" s="1" t="s">
        <v>1312</v>
      </c>
      <c r="B4095" s="2">
        <v>44042</v>
      </c>
      <c r="C4095" s="1" t="s">
        <v>342</v>
      </c>
      <c r="E4095" s="3">
        <v>11.59</v>
      </c>
      <c r="F4095" s="4">
        <v>11.59</v>
      </c>
      <c r="G4095" s="1">
        <v>2020</v>
      </c>
      <c r="H4095" s="1">
        <v>7</v>
      </c>
      <c r="I4095" s="1" t="s">
        <v>345</v>
      </c>
      <c r="J4095" s="1" t="s">
        <v>35</v>
      </c>
      <c r="K4095" s="1" t="s">
        <v>20</v>
      </c>
      <c r="L4095" s="1" t="s">
        <v>346</v>
      </c>
      <c r="M4095" s="1" t="s">
        <v>37</v>
      </c>
      <c r="O4095">
        <f>F4095*52.63</f>
        <v>609.98170000000005</v>
      </c>
    </row>
    <row r="4096" spans="1:15" x14ac:dyDescent="0.25">
      <c r="A4096" s="1" t="s">
        <v>1310</v>
      </c>
      <c r="B4096" s="2">
        <v>44042</v>
      </c>
      <c r="C4096" s="1" t="s">
        <v>2181</v>
      </c>
      <c r="E4096" s="3">
        <v>294.42</v>
      </c>
      <c r="F4096" s="4">
        <v>294.42</v>
      </c>
      <c r="G4096" s="1">
        <v>2020</v>
      </c>
      <c r="H4096" s="1">
        <v>7</v>
      </c>
      <c r="I4096" s="1" t="s">
        <v>86</v>
      </c>
      <c r="J4096" s="1" t="s">
        <v>35</v>
      </c>
      <c r="K4096" s="1" t="s">
        <v>20</v>
      </c>
      <c r="L4096" s="1" t="s">
        <v>87</v>
      </c>
      <c r="M4096" s="1" t="s">
        <v>37</v>
      </c>
      <c r="O4096">
        <f>F4096*52.63</f>
        <v>15495.324600000002</v>
      </c>
    </row>
    <row r="4097" spans="1:15" x14ac:dyDescent="0.25">
      <c r="A4097" s="1" t="s">
        <v>1326</v>
      </c>
      <c r="B4097" s="2">
        <v>44049</v>
      </c>
      <c r="C4097" s="1" t="s">
        <v>4800</v>
      </c>
      <c r="E4097" s="3">
        <v>116.83</v>
      </c>
      <c r="F4097" s="4">
        <v>116.83</v>
      </c>
      <c r="G4097" s="1">
        <v>2020</v>
      </c>
      <c r="H4097" s="1">
        <v>8</v>
      </c>
      <c r="I4097" s="1" t="s">
        <v>30</v>
      </c>
      <c r="J4097" s="1" t="s">
        <v>25</v>
      </c>
      <c r="K4097" s="1" t="s">
        <v>20</v>
      </c>
      <c r="L4097" s="1" t="s">
        <v>31</v>
      </c>
      <c r="M4097" s="1" t="s">
        <v>4184</v>
      </c>
    </row>
    <row r="4098" spans="1:15" x14ac:dyDescent="0.25">
      <c r="A4098" s="1" t="s">
        <v>4888</v>
      </c>
      <c r="B4098" s="2">
        <v>44049</v>
      </c>
      <c r="C4098" s="1" t="s">
        <v>1112</v>
      </c>
      <c r="E4098" s="3">
        <v>51.19</v>
      </c>
      <c r="F4098" s="4">
        <v>51.19</v>
      </c>
      <c r="G4098" s="1">
        <v>2020</v>
      </c>
      <c r="H4098" s="1">
        <v>8</v>
      </c>
      <c r="I4098" s="1" t="s">
        <v>18</v>
      </c>
      <c r="J4098" s="1" t="s">
        <v>119</v>
      </c>
      <c r="K4098" s="1" t="s">
        <v>20</v>
      </c>
      <c r="L4098" s="1" t="s">
        <v>21</v>
      </c>
      <c r="M4098" s="1" t="s">
        <v>120</v>
      </c>
      <c r="O4098">
        <f>F4098*12.5</f>
        <v>639.875</v>
      </c>
    </row>
    <row r="4099" spans="1:15" x14ac:dyDescent="0.25">
      <c r="A4099" s="1" t="s">
        <v>4889</v>
      </c>
      <c r="B4099" s="2">
        <v>44049</v>
      </c>
      <c r="C4099" s="1" t="s">
        <v>4890</v>
      </c>
      <c r="D4099" s="3">
        <v>20</v>
      </c>
      <c r="E4099" s="3">
        <v>158.47</v>
      </c>
      <c r="F4099" s="4">
        <v>132.06</v>
      </c>
      <c r="G4099" s="1">
        <v>2020</v>
      </c>
      <c r="H4099" s="1">
        <v>8</v>
      </c>
      <c r="I4099" s="1" t="s">
        <v>56</v>
      </c>
      <c r="J4099" s="1" t="s">
        <v>35</v>
      </c>
      <c r="K4099" s="1" t="s">
        <v>20</v>
      </c>
      <c r="L4099" s="1" t="s">
        <v>57</v>
      </c>
      <c r="M4099" s="1" t="s">
        <v>37</v>
      </c>
    </row>
    <row r="4100" spans="1:15" x14ac:dyDescent="0.25">
      <c r="A4100" s="1" t="s">
        <v>4891</v>
      </c>
      <c r="B4100" s="2">
        <v>44049</v>
      </c>
      <c r="C4100" s="1" t="s">
        <v>4892</v>
      </c>
      <c r="D4100" s="3">
        <v>20</v>
      </c>
      <c r="E4100" s="3">
        <v>17.399999999999999</v>
      </c>
      <c r="F4100" s="4">
        <v>14.5</v>
      </c>
      <c r="G4100" s="1">
        <v>2020</v>
      </c>
      <c r="H4100" s="1">
        <v>8</v>
      </c>
      <c r="I4100" s="1" t="s">
        <v>56</v>
      </c>
      <c r="J4100" s="1" t="s">
        <v>378</v>
      </c>
      <c r="K4100" s="1" t="s">
        <v>20</v>
      </c>
      <c r="L4100" s="1" t="s">
        <v>57</v>
      </c>
      <c r="M4100" s="1" t="s">
        <v>379</v>
      </c>
    </row>
    <row r="4101" spans="1:15" x14ac:dyDescent="0.25">
      <c r="A4101" s="1" t="s">
        <v>1328</v>
      </c>
      <c r="B4101" s="2">
        <v>44049</v>
      </c>
      <c r="C4101" s="1" t="s">
        <v>4893</v>
      </c>
      <c r="E4101" s="3">
        <v>84.85</v>
      </c>
      <c r="F4101" s="4">
        <v>84.85</v>
      </c>
      <c r="G4101" s="1">
        <v>2020</v>
      </c>
      <c r="H4101" s="1">
        <v>8</v>
      </c>
      <c r="I4101" s="1" t="s">
        <v>97</v>
      </c>
      <c r="J4101" s="1" t="s">
        <v>207</v>
      </c>
      <c r="K4101" s="1" t="s">
        <v>20</v>
      </c>
      <c r="L4101" s="1" t="s">
        <v>99</v>
      </c>
      <c r="M4101" s="1" t="s">
        <v>208</v>
      </c>
    </row>
    <row r="4102" spans="1:15" x14ac:dyDescent="0.25">
      <c r="A4102" s="1" t="s">
        <v>1328</v>
      </c>
      <c r="B4102" s="2">
        <v>44049</v>
      </c>
      <c r="C4102" s="1" t="s">
        <v>4893</v>
      </c>
      <c r="E4102" s="3">
        <v>112.67</v>
      </c>
      <c r="F4102" s="4">
        <v>112.67</v>
      </c>
      <c r="G4102" s="1">
        <v>2020</v>
      </c>
      <c r="H4102" s="1">
        <v>8</v>
      </c>
      <c r="I4102" s="1" t="s">
        <v>91</v>
      </c>
      <c r="J4102" s="1" t="s">
        <v>207</v>
      </c>
      <c r="K4102" s="1" t="s">
        <v>20</v>
      </c>
      <c r="L4102" s="1" t="s">
        <v>93</v>
      </c>
      <c r="M4102" s="1" t="s">
        <v>208</v>
      </c>
    </row>
    <row r="4103" spans="1:15" x14ac:dyDescent="0.25">
      <c r="A4103" s="1" t="s">
        <v>1328</v>
      </c>
      <c r="B4103" s="2">
        <v>44049</v>
      </c>
      <c r="C4103" s="1" t="s">
        <v>4893</v>
      </c>
      <c r="E4103" s="3">
        <v>136.32</v>
      </c>
      <c r="F4103" s="4">
        <v>136.32</v>
      </c>
      <c r="G4103" s="1">
        <v>2020</v>
      </c>
      <c r="H4103" s="1">
        <v>8</v>
      </c>
      <c r="I4103" s="1" t="s">
        <v>91</v>
      </c>
      <c r="J4103" s="1" t="s">
        <v>207</v>
      </c>
      <c r="K4103" s="1" t="s">
        <v>20</v>
      </c>
      <c r="L4103" s="1" t="s">
        <v>93</v>
      </c>
      <c r="M4103" s="1" t="s">
        <v>208</v>
      </c>
    </row>
    <row r="4104" spans="1:15" x14ac:dyDescent="0.25">
      <c r="A4104" s="1" t="s">
        <v>3385</v>
      </c>
      <c r="B4104" s="2">
        <v>44054</v>
      </c>
      <c r="C4104" s="1" t="s">
        <v>33</v>
      </c>
      <c r="D4104" s="3">
        <v>20</v>
      </c>
      <c r="E4104" s="3">
        <v>470.02</v>
      </c>
      <c r="F4104" s="4">
        <v>391.68</v>
      </c>
      <c r="G4104" s="1">
        <v>2020</v>
      </c>
      <c r="H4104" s="1">
        <v>8</v>
      </c>
      <c r="I4104" s="1" t="s">
        <v>34</v>
      </c>
      <c r="J4104" s="1" t="s">
        <v>35</v>
      </c>
      <c r="K4104" s="1" t="s">
        <v>20</v>
      </c>
      <c r="L4104" s="1" t="s">
        <v>36</v>
      </c>
      <c r="M4104" s="1" t="s">
        <v>37</v>
      </c>
      <c r="O4104">
        <f>F4104*72.79120024</f>
        <v>28510.857310003197</v>
      </c>
    </row>
    <row r="4105" spans="1:15" x14ac:dyDescent="0.25">
      <c r="A4105" s="1" t="s">
        <v>3401</v>
      </c>
      <c r="B4105" s="2">
        <v>44054</v>
      </c>
      <c r="C4105" s="1" t="s">
        <v>4894</v>
      </c>
      <c r="D4105" s="3">
        <v>20</v>
      </c>
      <c r="E4105" s="3">
        <v>1584.24</v>
      </c>
      <c r="F4105" s="4">
        <v>1320.2</v>
      </c>
      <c r="G4105" s="1">
        <v>2020</v>
      </c>
      <c r="H4105" s="1">
        <v>8</v>
      </c>
      <c r="I4105" s="1" t="s">
        <v>70</v>
      </c>
      <c r="J4105" s="1" t="s">
        <v>35</v>
      </c>
      <c r="K4105" s="1" t="s">
        <v>20</v>
      </c>
      <c r="L4105" s="1" t="s">
        <v>71</v>
      </c>
      <c r="M4105" s="1" t="s">
        <v>37</v>
      </c>
      <c r="O4105">
        <f>F4105*4.18</f>
        <v>5518.4359999999997</v>
      </c>
    </row>
    <row r="4106" spans="1:15" x14ac:dyDescent="0.25">
      <c r="A4106" s="1" t="s">
        <v>4895</v>
      </c>
      <c r="B4106" s="2">
        <v>44054</v>
      </c>
      <c r="C4106" s="1" t="s">
        <v>4896</v>
      </c>
      <c r="D4106" s="3">
        <v>20</v>
      </c>
      <c r="E4106" s="3">
        <v>70.56</v>
      </c>
      <c r="F4106" s="4">
        <v>58.8</v>
      </c>
      <c r="G4106" s="1">
        <v>2020</v>
      </c>
      <c r="H4106" s="1">
        <v>8</v>
      </c>
      <c r="I4106" s="1" t="s">
        <v>56</v>
      </c>
      <c r="J4106" s="1" t="s">
        <v>369</v>
      </c>
      <c r="K4106" s="1" t="s">
        <v>20</v>
      </c>
      <c r="L4106" s="1" t="s">
        <v>57</v>
      </c>
      <c r="M4106" s="1" t="s">
        <v>370</v>
      </c>
    </row>
    <row r="4107" spans="1:15" x14ac:dyDescent="0.25">
      <c r="A4107" s="1" t="s">
        <v>3393</v>
      </c>
      <c r="B4107" s="2">
        <v>44054</v>
      </c>
      <c r="C4107" s="1" t="s">
        <v>440</v>
      </c>
      <c r="E4107" s="3">
        <v>360.47</v>
      </c>
      <c r="F4107" s="4">
        <v>360.47</v>
      </c>
      <c r="G4107" s="1">
        <v>2020</v>
      </c>
      <c r="H4107" s="1">
        <v>8</v>
      </c>
      <c r="I4107" s="1" t="s">
        <v>704</v>
      </c>
      <c r="J4107" s="1" t="s">
        <v>212</v>
      </c>
      <c r="K4107" s="1" t="s">
        <v>20</v>
      </c>
      <c r="L4107" s="1" t="s">
        <v>705</v>
      </c>
      <c r="M4107" s="1" t="s">
        <v>4424</v>
      </c>
      <c r="O4107">
        <f>F4107*400</f>
        <v>144188</v>
      </c>
    </row>
    <row r="4108" spans="1:15" x14ac:dyDescent="0.25">
      <c r="A4108" s="1" t="s">
        <v>3361</v>
      </c>
      <c r="B4108" s="2">
        <v>44054</v>
      </c>
      <c r="C4108" s="1" t="s">
        <v>440</v>
      </c>
      <c r="E4108" s="3">
        <v>333.24</v>
      </c>
      <c r="F4108" s="4">
        <v>333.24</v>
      </c>
      <c r="G4108" s="1">
        <v>2020</v>
      </c>
      <c r="H4108" s="1">
        <v>8</v>
      </c>
      <c r="I4108" s="1" t="s">
        <v>704</v>
      </c>
      <c r="J4108" s="1" t="s">
        <v>212</v>
      </c>
      <c r="K4108" s="1" t="s">
        <v>20</v>
      </c>
      <c r="L4108" s="1" t="s">
        <v>705</v>
      </c>
      <c r="M4108" s="1" t="s">
        <v>4424</v>
      </c>
      <c r="O4108">
        <f>F4108*400</f>
        <v>133296</v>
      </c>
    </row>
    <row r="4109" spans="1:15" x14ac:dyDescent="0.25">
      <c r="A4109" s="1" t="s">
        <v>3399</v>
      </c>
      <c r="B4109" s="2">
        <v>44054</v>
      </c>
      <c r="C4109" s="1" t="s">
        <v>4897</v>
      </c>
      <c r="E4109" s="3">
        <v>379.15</v>
      </c>
      <c r="F4109" s="4">
        <v>379.15</v>
      </c>
      <c r="G4109" s="1">
        <v>2020</v>
      </c>
      <c r="H4109" s="1">
        <v>8</v>
      </c>
      <c r="I4109" s="1" t="s">
        <v>704</v>
      </c>
      <c r="J4109" s="1" t="s">
        <v>212</v>
      </c>
      <c r="K4109" s="1" t="s">
        <v>20</v>
      </c>
      <c r="L4109" s="1" t="s">
        <v>705</v>
      </c>
      <c r="M4109" s="1" t="s">
        <v>4424</v>
      </c>
      <c r="O4109">
        <f>F4109*400</f>
        <v>151660</v>
      </c>
    </row>
    <row r="4110" spans="1:15" x14ac:dyDescent="0.25">
      <c r="A4110" s="1" t="s">
        <v>4895</v>
      </c>
      <c r="B4110" s="2">
        <v>44054</v>
      </c>
      <c r="C4110" s="1" t="s">
        <v>4898</v>
      </c>
      <c r="D4110" s="3">
        <v>20</v>
      </c>
      <c r="E4110" s="3">
        <v>49.39</v>
      </c>
      <c r="F4110" s="4">
        <v>41.16</v>
      </c>
      <c r="G4110" s="1">
        <v>2020</v>
      </c>
      <c r="H4110" s="1">
        <v>8</v>
      </c>
      <c r="I4110" s="1" t="s">
        <v>56</v>
      </c>
      <c r="J4110" s="1" t="s">
        <v>35</v>
      </c>
      <c r="K4110" s="1" t="s">
        <v>20</v>
      </c>
      <c r="L4110" s="1" t="s">
        <v>57</v>
      </c>
      <c r="M4110" s="1" t="s">
        <v>37</v>
      </c>
    </row>
    <row r="4111" spans="1:15" x14ac:dyDescent="0.25">
      <c r="A4111" s="1" t="s">
        <v>4899</v>
      </c>
      <c r="B4111" s="2">
        <v>44054</v>
      </c>
      <c r="C4111" s="1" t="s">
        <v>4900</v>
      </c>
      <c r="E4111" s="3">
        <v>55.02</v>
      </c>
      <c r="F4111" s="4">
        <v>55.02</v>
      </c>
      <c r="G4111" s="1">
        <v>2020</v>
      </c>
      <c r="H4111" s="1">
        <v>8</v>
      </c>
      <c r="I4111" s="1" t="s">
        <v>40</v>
      </c>
      <c r="J4111" s="1" t="s">
        <v>35</v>
      </c>
      <c r="K4111" s="1" t="s">
        <v>20</v>
      </c>
      <c r="L4111" s="1" t="s">
        <v>42</v>
      </c>
      <c r="M4111" s="1" t="s">
        <v>37</v>
      </c>
      <c r="O4111">
        <f>F4111*1850</f>
        <v>101787</v>
      </c>
    </row>
    <row r="4112" spans="1:15" x14ac:dyDescent="0.25">
      <c r="A4112" s="1" t="s">
        <v>3394</v>
      </c>
      <c r="B4112" s="2">
        <v>44054</v>
      </c>
      <c r="C4112" s="1" t="s">
        <v>4901</v>
      </c>
      <c r="D4112" s="3">
        <v>20</v>
      </c>
      <c r="E4112" s="3">
        <v>417.78</v>
      </c>
      <c r="F4112" s="4">
        <v>348.15</v>
      </c>
      <c r="G4112" s="1">
        <v>2020</v>
      </c>
      <c r="H4112" s="1">
        <v>8</v>
      </c>
      <c r="I4112" s="1" t="s">
        <v>34</v>
      </c>
      <c r="J4112" s="1" t="s">
        <v>35</v>
      </c>
      <c r="K4112" s="1" t="s">
        <v>20</v>
      </c>
      <c r="L4112" s="1" t="s">
        <v>36</v>
      </c>
      <c r="M4112" s="1" t="s">
        <v>37</v>
      </c>
      <c r="O4112">
        <f>F4112*12.5</f>
        <v>4351.875</v>
      </c>
    </row>
    <row r="4113" spans="1:15" x14ac:dyDescent="0.25">
      <c r="A4113" s="1" t="s">
        <v>3386</v>
      </c>
      <c r="B4113" s="2">
        <v>44054</v>
      </c>
      <c r="C4113" s="1" t="s">
        <v>4902</v>
      </c>
      <c r="D4113" s="3">
        <v>20</v>
      </c>
      <c r="E4113" s="3">
        <v>128.99</v>
      </c>
      <c r="F4113" s="4">
        <v>107.49</v>
      </c>
      <c r="G4113" s="1">
        <v>2020</v>
      </c>
      <c r="H4113" s="1">
        <v>8</v>
      </c>
      <c r="I4113" s="1" t="s">
        <v>134</v>
      </c>
      <c r="J4113" s="1" t="s">
        <v>51</v>
      </c>
      <c r="K4113" s="1" t="s">
        <v>20</v>
      </c>
      <c r="L4113" s="1" t="s">
        <v>135</v>
      </c>
      <c r="M4113" s="1" t="s">
        <v>53</v>
      </c>
      <c r="O4113">
        <f>F4113*1.333</f>
        <v>143.28416999999999</v>
      </c>
    </row>
    <row r="4114" spans="1:15" x14ac:dyDescent="0.25">
      <c r="A4114" s="1" t="s">
        <v>4903</v>
      </c>
      <c r="B4114" s="2">
        <v>44054</v>
      </c>
      <c r="C4114" s="1" t="s">
        <v>4904</v>
      </c>
      <c r="E4114" s="3">
        <v>83.41</v>
      </c>
      <c r="F4114" s="4">
        <v>83.41</v>
      </c>
      <c r="G4114" s="1">
        <v>2020</v>
      </c>
      <c r="H4114" s="1">
        <v>8</v>
      </c>
      <c r="I4114" s="1" t="s">
        <v>91</v>
      </c>
      <c r="J4114" s="1" t="s">
        <v>98</v>
      </c>
      <c r="K4114" s="1" t="s">
        <v>20</v>
      </c>
      <c r="L4114" s="1" t="s">
        <v>93</v>
      </c>
      <c r="M4114" s="1" t="s">
        <v>100</v>
      </c>
    </row>
    <row r="4115" spans="1:15" x14ac:dyDescent="0.25">
      <c r="A4115" s="1" t="s">
        <v>4903</v>
      </c>
      <c r="B4115" s="2">
        <v>44054</v>
      </c>
      <c r="C4115" s="1" t="s">
        <v>4904</v>
      </c>
      <c r="E4115" s="3">
        <v>83.41</v>
      </c>
      <c r="F4115" s="4">
        <v>83.41</v>
      </c>
      <c r="G4115" s="1">
        <v>2020</v>
      </c>
      <c r="H4115" s="1">
        <v>8</v>
      </c>
      <c r="I4115" s="1" t="s">
        <v>97</v>
      </c>
      <c r="J4115" s="1" t="s">
        <v>98</v>
      </c>
      <c r="K4115" s="1" t="s">
        <v>20</v>
      </c>
      <c r="L4115" s="1" t="s">
        <v>99</v>
      </c>
      <c r="M4115" s="1" t="s">
        <v>100</v>
      </c>
    </row>
    <row r="4116" spans="1:15" x14ac:dyDescent="0.25">
      <c r="A4116" s="1" t="s">
        <v>4905</v>
      </c>
      <c r="B4116" s="2">
        <v>44054</v>
      </c>
      <c r="C4116" s="1" t="s">
        <v>523</v>
      </c>
      <c r="D4116" s="3">
        <v>20</v>
      </c>
      <c r="E4116" s="3">
        <v>97.2</v>
      </c>
      <c r="F4116" s="4">
        <v>81</v>
      </c>
      <c r="G4116" s="1">
        <v>2020</v>
      </c>
      <c r="H4116" s="1">
        <v>8</v>
      </c>
      <c r="I4116" s="1" t="s">
        <v>34</v>
      </c>
      <c r="J4116" s="1" t="s">
        <v>35</v>
      </c>
      <c r="K4116" s="1" t="s">
        <v>20</v>
      </c>
      <c r="L4116" s="1" t="s">
        <v>36</v>
      </c>
      <c r="M4116" s="1" t="s">
        <v>37</v>
      </c>
      <c r="O4116">
        <f>F4116*72.79120024</f>
        <v>5896.0872194399999</v>
      </c>
    </row>
    <row r="4117" spans="1:15" x14ac:dyDescent="0.25">
      <c r="A4117" s="1" t="s">
        <v>3368</v>
      </c>
      <c r="B4117" s="2">
        <v>44054</v>
      </c>
      <c r="C4117" s="1" t="s">
        <v>4906</v>
      </c>
      <c r="D4117" s="3">
        <v>20</v>
      </c>
      <c r="E4117" s="3">
        <v>21.46</v>
      </c>
      <c r="F4117" s="4">
        <v>17.88</v>
      </c>
      <c r="G4117" s="1">
        <v>2020</v>
      </c>
      <c r="H4117" s="1">
        <v>8</v>
      </c>
      <c r="I4117" s="1" t="s">
        <v>34</v>
      </c>
      <c r="J4117" s="1" t="s">
        <v>369</v>
      </c>
      <c r="K4117" s="1" t="s">
        <v>20</v>
      </c>
      <c r="L4117" s="1" t="s">
        <v>36</v>
      </c>
      <c r="M4117" s="1" t="s">
        <v>370</v>
      </c>
    </row>
    <row r="4118" spans="1:15" x14ac:dyDescent="0.25">
      <c r="A4118" s="1" t="s">
        <v>3408</v>
      </c>
      <c r="B4118" s="2">
        <v>44056</v>
      </c>
      <c r="C4118" s="1" t="s">
        <v>1798</v>
      </c>
      <c r="D4118" s="3">
        <v>20</v>
      </c>
      <c r="E4118" s="3">
        <v>267.25</v>
      </c>
      <c r="F4118" s="4">
        <v>222.71</v>
      </c>
      <c r="G4118" s="1">
        <v>2020</v>
      </c>
      <c r="H4118" s="1">
        <v>8</v>
      </c>
      <c r="I4118" s="1" t="s">
        <v>34</v>
      </c>
      <c r="J4118" s="1" t="s">
        <v>237</v>
      </c>
      <c r="K4118" s="1" t="s">
        <v>20</v>
      </c>
      <c r="L4118" s="1" t="s">
        <v>36</v>
      </c>
      <c r="M4118" s="1" t="s">
        <v>4213</v>
      </c>
    </row>
    <row r="4119" spans="1:15" x14ac:dyDescent="0.25">
      <c r="A4119" s="1" t="s">
        <v>1372</v>
      </c>
      <c r="B4119" s="2">
        <v>44056</v>
      </c>
      <c r="C4119" s="1" t="s">
        <v>4907</v>
      </c>
      <c r="D4119" s="3">
        <v>20</v>
      </c>
      <c r="E4119" s="3">
        <v>35.549999999999997</v>
      </c>
      <c r="F4119" s="4">
        <v>29.62</v>
      </c>
      <c r="G4119" s="1">
        <v>2020</v>
      </c>
      <c r="H4119" s="1">
        <v>8</v>
      </c>
      <c r="I4119" s="1" t="s">
        <v>34</v>
      </c>
      <c r="J4119" s="1" t="s">
        <v>35</v>
      </c>
      <c r="K4119" s="1" t="s">
        <v>20</v>
      </c>
      <c r="L4119" s="1" t="s">
        <v>36</v>
      </c>
      <c r="M4119" s="1" t="s">
        <v>37</v>
      </c>
    </row>
    <row r="4120" spans="1:15" x14ac:dyDescent="0.25">
      <c r="A4120" s="1" t="s">
        <v>1405</v>
      </c>
      <c r="B4120" s="2">
        <v>44056</v>
      </c>
      <c r="C4120" s="1" t="s">
        <v>4908</v>
      </c>
      <c r="E4120" s="3">
        <v>11.08</v>
      </c>
      <c r="F4120" s="4">
        <v>11.08</v>
      </c>
      <c r="G4120" s="1">
        <v>2020</v>
      </c>
      <c r="H4120" s="1">
        <v>8</v>
      </c>
      <c r="I4120" s="1" t="s">
        <v>97</v>
      </c>
      <c r="J4120" s="1" t="s">
        <v>35</v>
      </c>
      <c r="K4120" s="1" t="s">
        <v>20</v>
      </c>
      <c r="L4120" s="1" t="s">
        <v>99</v>
      </c>
      <c r="M4120" s="1" t="s">
        <v>37</v>
      </c>
    </row>
    <row r="4121" spans="1:15" x14ac:dyDescent="0.25">
      <c r="A4121" s="1" t="s">
        <v>4909</v>
      </c>
      <c r="B4121" s="2">
        <v>44056</v>
      </c>
      <c r="C4121" s="1" t="s">
        <v>85</v>
      </c>
      <c r="E4121" s="3">
        <v>100.75</v>
      </c>
      <c r="F4121" s="4">
        <v>100.75</v>
      </c>
      <c r="G4121" s="1">
        <v>2020</v>
      </c>
      <c r="H4121" s="1">
        <v>8</v>
      </c>
      <c r="I4121" s="1" t="s">
        <v>40</v>
      </c>
      <c r="J4121" s="1" t="s">
        <v>41</v>
      </c>
      <c r="K4121" s="1" t="s">
        <v>20</v>
      </c>
      <c r="L4121" s="1" t="s">
        <v>42</v>
      </c>
      <c r="M4121" s="1" t="s">
        <v>43</v>
      </c>
      <c r="O4121">
        <f>F4121/1.26</f>
        <v>79.960317460317455</v>
      </c>
    </row>
    <row r="4122" spans="1:15" x14ac:dyDescent="0.25">
      <c r="A4122" s="1" t="s">
        <v>1392</v>
      </c>
      <c r="B4122" s="2">
        <v>44056</v>
      </c>
      <c r="C4122" s="1" t="s">
        <v>85</v>
      </c>
      <c r="E4122" s="3">
        <v>90.22</v>
      </c>
      <c r="F4122" s="4">
        <v>90.22</v>
      </c>
      <c r="G4122" s="1">
        <v>2020</v>
      </c>
      <c r="H4122" s="1">
        <v>8</v>
      </c>
      <c r="I4122" s="1" t="s">
        <v>40</v>
      </c>
      <c r="J4122" s="1" t="s">
        <v>41</v>
      </c>
      <c r="K4122" s="1" t="s">
        <v>20</v>
      </c>
      <c r="L4122" s="1" t="s">
        <v>42</v>
      </c>
      <c r="M4122" s="1" t="s">
        <v>43</v>
      </c>
      <c r="O4122">
        <f>F4122/1.26</f>
        <v>71.603174603174608</v>
      </c>
    </row>
    <row r="4123" spans="1:15" x14ac:dyDescent="0.25">
      <c r="A4123" s="1" t="s">
        <v>4910</v>
      </c>
      <c r="B4123" s="2">
        <v>44056</v>
      </c>
      <c r="C4123" s="1" t="s">
        <v>85</v>
      </c>
      <c r="E4123" s="3">
        <v>17.09</v>
      </c>
      <c r="F4123" s="4">
        <v>17.09</v>
      </c>
      <c r="G4123" s="1">
        <v>2020</v>
      </c>
      <c r="H4123" s="1">
        <v>8</v>
      </c>
      <c r="I4123" s="1" t="s">
        <v>40</v>
      </c>
      <c r="J4123" s="1" t="s">
        <v>41</v>
      </c>
      <c r="K4123" s="1" t="s">
        <v>20</v>
      </c>
      <c r="L4123" s="1" t="s">
        <v>42</v>
      </c>
      <c r="M4123" s="1" t="s">
        <v>43</v>
      </c>
      <c r="O4123">
        <f>F4123/1.26</f>
        <v>13.563492063492063</v>
      </c>
    </row>
    <row r="4124" spans="1:15" x14ac:dyDescent="0.25">
      <c r="A4124" s="1" t="s">
        <v>1380</v>
      </c>
      <c r="B4124" s="2">
        <v>44056</v>
      </c>
      <c r="C4124" s="1" t="s">
        <v>440</v>
      </c>
      <c r="E4124" s="3">
        <v>1064.23</v>
      </c>
      <c r="F4124" s="4">
        <v>1064.23</v>
      </c>
      <c r="G4124" s="1">
        <v>2020</v>
      </c>
      <c r="H4124" s="1">
        <v>8</v>
      </c>
      <c r="I4124" s="1" t="s">
        <v>704</v>
      </c>
      <c r="J4124" s="1" t="s">
        <v>212</v>
      </c>
      <c r="K4124" s="1" t="s">
        <v>20</v>
      </c>
      <c r="L4124" s="1" t="s">
        <v>705</v>
      </c>
      <c r="M4124" s="1" t="s">
        <v>4424</v>
      </c>
      <c r="O4124">
        <f>F4124*400</f>
        <v>425692</v>
      </c>
    </row>
    <row r="4125" spans="1:15" x14ac:dyDescent="0.25">
      <c r="A4125" s="1" t="s">
        <v>1398</v>
      </c>
      <c r="B4125" s="2">
        <v>44056</v>
      </c>
      <c r="C4125" s="1" t="s">
        <v>440</v>
      </c>
      <c r="E4125" s="3">
        <v>577.77</v>
      </c>
      <c r="F4125" s="4">
        <v>577.77</v>
      </c>
      <c r="G4125" s="1">
        <v>2020</v>
      </c>
      <c r="H4125" s="1">
        <v>8</v>
      </c>
      <c r="I4125" s="1" t="s">
        <v>704</v>
      </c>
      <c r="J4125" s="1" t="s">
        <v>212</v>
      </c>
      <c r="K4125" s="1" t="s">
        <v>20</v>
      </c>
      <c r="L4125" s="1" t="s">
        <v>705</v>
      </c>
      <c r="M4125" s="1" t="s">
        <v>4424</v>
      </c>
      <c r="O4125">
        <f>F4125*400</f>
        <v>231108</v>
      </c>
    </row>
    <row r="4126" spans="1:15" x14ac:dyDescent="0.25">
      <c r="A4126" s="1" t="s">
        <v>1371</v>
      </c>
      <c r="B4126" s="2">
        <v>44056</v>
      </c>
      <c r="C4126" s="1" t="s">
        <v>4911</v>
      </c>
      <c r="D4126" s="3">
        <v>20</v>
      </c>
      <c r="E4126" s="3">
        <v>285.66000000000003</v>
      </c>
      <c r="F4126" s="4">
        <v>238.05</v>
      </c>
      <c r="G4126" s="1">
        <v>2020</v>
      </c>
      <c r="H4126" s="1">
        <v>8</v>
      </c>
      <c r="I4126" s="1" t="s">
        <v>34</v>
      </c>
      <c r="J4126" s="1" t="s">
        <v>237</v>
      </c>
      <c r="K4126" s="1" t="s">
        <v>20</v>
      </c>
      <c r="L4126" s="1" t="s">
        <v>36</v>
      </c>
      <c r="M4126" s="1" t="s">
        <v>4213</v>
      </c>
    </row>
    <row r="4127" spans="1:15" x14ac:dyDescent="0.25">
      <c r="A4127" s="1" t="s">
        <v>4912</v>
      </c>
      <c r="B4127" s="2">
        <v>44056</v>
      </c>
      <c r="C4127" s="1" t="s">
        <v>4913</v>
      </c>
      <c r="D4127" s="3">
        <v>20</v>
      </c>
      <c r="E4127" s="3">
        <v>6.37</v>
      </c>
      <c r="F4127" s="4">
        <v>5.31</v>
      </c>
      <c r="G4127" s="1">
        <v>2020</v>
      </c>
      <c r="H4127" s="1">
        <v>8</v>
      </c>
      <c r="I4127" s="1" t="s">
        <v>34</v>
      </c>
      <c r="J4127" s="1" t="s">
        <v>378</v>
      </c>
      <c r="K4127" s="1" t="s">
        <v>20</v>
      </c>
      <c r="L4127" s="1" t="s">
        <v>36</v>
      </c>
      <c r="M4127" s="1" t="s">
        <v>379</v>
      </c>
    </row>
    <row r="4128" spans="1:15" x14ac:dyDescent="0.25">
      <c r="A4128" s="1" t="s">
        <v>1345</v>
      </c>
      <c r="B4128" s="2">
        <v>44056</v>
      </c>
      <c r="C4128" s="1" t="s">
        <v>4914</v>
      </c>
      <c r="E4128" s="3">
        <v>5.4</v>
      </c>
      <c r="F4128" s="4">
        <v>5.4</v>
      </c>
      <c r="G4128" s="1">
        <v>2020</v>
      </c>
      <c r="H4128" s="1">
        <v>8</v>
      </c>
      <c r="I4128" s="1" t="s">
        <v>111</v>
      </c>
      <c r="J4128" s="1" t="s">
        <v>98</v>
      </c>
      <c r="K4128" s="1" t="s">
        <v>20</v>
      </c>
      <c r="L4128" s="1" t="s">
        <v>112</v>
      </c>
      <c r="M4128" s="1" t="s">
        <v>100</v>
      </c>
      <c r="O4128">
        <f>F4128* 333</f>
        <v>1798.2</v>
      </c>
    </row>
    <row r="4129" spans="1:15" x14ac:dyDescent="0.25">
      <c r="A4129" s="1" t="s">
        <v>3424</v>
      </c>
      <c r="B4129" s="2">
        <v>44056</v>
      </c>
      <c r="C4129" s="1" t="s">
        <v>4915</v>
      </c>
      <c r="E4129" s="3">
        <v>151.19999999999999</v>
      </c>
      <c r="F4129" s="4">
        <v>151.19999999999999</v>
      </c>
      <c r="G4129" s="1">
        <v>2020</v>
      </c>
      <c r="H4129" s="1">
        <v>8</v>
      </c>
      <c r="I4129" s="1" t="s">
        <v>225</v>
      </c>
      <c r="J4129" s="1" t="s">
        <v>226</v>
      </c>
      <c r="K4129" s="1" t="s">
        <v>20</v>
      </c>
      <c r="L4129" s="1" t="s">
        <v>227</v>
      </c>
      <c r="M4129" s="1" t="s">
        <v>53</v>
      </c>
    </row>
    <row r="4130" spans="1:15" x14ac:dyDescent="0.25">
      <c r="A4130" s="1" t="s">
        <v>3407</v>
      </c>
      <c r="B4130" s="2">
        <v>44056</v>
      </c>
      <c r="C4130" s="1" t="s">
        <v>4916</v>
      </c>
      <c r="E4130" s="3">
        <v>29.3</v>
      </c>
      <c r="F4130" s="4">
        <v>29.3</v>
      </c>
      <c r="G4130" s="1">
        <v>2020</v>
      </c>
      <c r="H4130" s="1">
        <v>8</v>
      </c>
      <c r="I4130" s="1" t="s">
        <v>91</v>
      </c>
      <c r="J4130" s="1" t="s">
        <v>51</v>
      </c>
      <c r="K4130" s="1" t="s">
        <v>20</v>
      </c>
      <c r="L4130" s="1" t="s">
        <v>93</v>
      </c>
      <c r="M4130" s="1" t="s">
        <v>53</v>
      </c>
      <c r="O4130">
        <f>F4130*8.3</f>
        <v>243.19000000000003</v>
      </c>
    </row>
    <row r="4131" spans="1:15" x14ac:dyDescent="0.25">
      <c r="A4131" s="1" t="s">
        <v>1373</v>
      </c>
      <c r="B4131" s="2">
        <v>44056</v>
      </c>
      <c r="C4131" s="1" t="s">
        <v>4917</v>
      </c>
      <c r="D4131" s="3">
        <v>20</v>
      </c>
      <c r="E4131" s="3">
        <v>846.72</v>
      </c>
      <c r="F4131" s="4">
        <v>705.6</v>
      </c>
      <c r="G4131" s="1">
        <v>2020</v>
      </c>
      <c r="H4131" s="1">
        <v>8</v>
      </c>
      <c r="I4131" s="1" t="s">
        <v>34</v>
      </c>
      <c r="J4131" s="1" t="s">
        <v>1106</v>
      </c>
      <c r="K4131" s="1" t="s">
        <v>20</v>
      </c>
      <c r="L4131" s="1" t="s">
        <v>36</v>
      </c>
      <c r="M4131" s="1" t="s">
        <v>4523</v>
      </c>
    </row>
    <row r="4132" spans="1:15" x14ac:dyDescent="0.25">
      <c r="A4132" s="1" t="s">
        <v>4918</v>
      </c>
      <c r="B4132" s="2">
        <v>44056</v>
      </c>
      <c r="C4132" s="1" t="s">
        <v>4919</v>
      </c>
      <c r="E4132" s="3">
        <v>34.700000000000003</v>
      </c>
      <c r="F4132" s="4">
        <v>34.700000000000003</v>
      </c>
      <c r="G4132" s="1">
        <v>2020</v>
      </c>
      <c r="H4132" s="1">
        <v>8</v>
      </c>
      <c r="I4132" s="1" t="s">
        <v>168</v>
      </c>
      <c r="J4132" s="1" t="s">
        <v>81</v>
      </c>
      <c r="K4132" s="1" t="s">
        <v>20</v>
      </c>
      <c r="L4132" s="1" t="s">
        <v>169</v>
      </c>
      <c r="M4132" s="1" t="s">
        <v>83</v>
      </c>
      <c r="O4132">
        <f>F4132*283</f>
        <v>9820.1</v>
      </c>
    </row>
    <row r="4133" spans="1:15" x14ac:dyDescent="0.25">
      <c r="A4133" s="1" t="s">
        <v>4920</v>
      </c>
      <c r="B4133" s="2">
        <v>44056</v>
      </c>
      <c r="C4133" s="1" t="s">
        <v>276</v>
      </c>
      <c r="D4133" s="3">
        <v>20</v>
      </c>
      <c r="E4133" s="3">
        <v>9.85</v>
      </c>
      <c r="F4133" s="4">
        <v>8.2100000000000009</v>
      </c>
      <c r="G4133" s="1">
        <v>2020</v>
      </c>
      <c r="H4133" s="1">
        <v>8</v>
      </c>
      <c r="I4133" s="1" t="s">
        <v>56</v>
      </c>
      <c r="J4133" s="1" t="s">
        <v>98</v>
      </c>
      <c r="K4133" s="1" t="s">
        <v>20</v>
      </c>
      <c r="L4133" s="1" t="s">
        <v>57</v>
      </c>
      <c r="M4133" s="1" t="s">
        <v>100</v>
      </c>
      <c r="O4133">
        <f>F4133*191</f>
        <v>1568.1100000000001</v>
      </c>
    </row>
    <row r="4134" spans="1:15" x14ac:dyDescent="0.25">
      <c r="A4134" s="1" t="s">
        <v>4921</v>
      </c>
      <c r="B4134" s="2">
        <v>44056</v>
      </c>
      <c r="C4134" s="1" t="s">
        <v>4922</v>
      </c>
      <c r="E4134" s="3">
        <v>20.82</v>
      </c>
      <c r="F4134" s="4">
        <v>20.82</v>
      </c>
      <c r="G4134" s="1">
        <v>2020</v>
      </c>
      <c r="H4134" s="1">
        <v>8</v>
      </c>
      <c r="I4134" s="1" t="s">
        <v>168</v>
      </c>
      <c r="J4134" s="1" t="s">
        <v>35</v>
      </c>
      <c r="K4134" s="1" t="s">
        <v>20</v>
      </c>
      <c r="L4134" s="1" t="s">
        <v>169</v>
      </c>
      <c r="M4134" s="1" t="s">
        <v>37</v>
      </c>
      <c r="O4134">
        <f>F4134*191</f>
        <v>3976.62</v>
      </c>
    </row>
    <row r="4135" spans="1:15" x14ac:dyDescent="0.25">
      <c r="A4135" s="1" t="s">
        <v>1374</v>
      </c>
      <c r="B4135" s="2">
        <v>44056</v>
      </c>
      <c r="C4135" s="1" t="s">
        <v>4923</v>
      </c>
      <c r="D4135" s="3">
        <v>20</v>
      </c>
      <c r="E4135" s="3">
        <v>212.27</v>
      </c>
      <c r="F4135" s="4">
        <v>176.89</v>
      </c>
      <c r="G4135" s="1">
        <v>2020</v>
      </c>
      <c r="H4135" s="1">
        <v>8</v>
      </c>
      <c r="I4135" s="1" t="s">
        <v>34</v>
      </c>
      <c r="J4135" s="1" t="s">
        <v>237</v>
      </c>
      <c r="K4135" s="1" t="s">
        <v>20</v>
      </c>
      <c r="L4135" s="1" t="s">
        <v>36</v>
      </c>
      <c r="M4135" s="1" t="s">
        <v>4213</v>
      </c>
      <c r="O4135" s="1">
        <f>F4135*23</f>
        <v>4068.47</v>
      </c>
    </row>
    <row r="4136" spans="1:15" x14ac:dyDescent="0.25">
      <c r="A4136" s="1" t="s">
        <v>1409</v>
      </c>
      <c r="B4136" s="2">
        <v>44056</v>
      </c>
      <c r="C4136" s="1" t="s">
        <v>4924</v>
      </c>
      <c r="E4136" s="3">
        <v>186.58</v>
      </c>
      <c r="F4136" s="4">
        <v>186.58</v>
      </c>
      <c r="G4136" s="1">
        <v>2020</v>
      </c>
      <c r="H4136" s="1">
        <v>8</v>
      </c>
      <c r="I4136" s="1" t="s">
        <v>86</v>
      </c>
      <c r="J4136" s="1" t="s">
        <v>98</v>
      </c>
      <c r="K4136" s="1" t="s">
        <v>20</v>
      </c>
      <c r="L4136" s="1" t="s">
        <v>87</v>
      </c>
      <c r="M4136" s="1" t="s">
        <v>100</v>
      </c>
    </row>
    <row r="4137" spans="1:15" x14ac:dyDescent="0.25">
      <c r="A4137" s="1" t="s">
        <v>4925</v>
      </c>
      <c r="B4137" s="2">
        <v>44056</v>
      </c>
      <c r="C4137" s="1" t="s">
        <v>4926</v>
      </c>
      <c r="E4137" s="3">
        <v>27.37</v>
      </c>
      <c r="F4137" s="4">
        <v>27.37</v>
      </c>
      <c r="G4137" s="1">
        <v>2020</v>
      </c>
      <c r="H4137" s="1">
        <v>8</v>
      </c>
      <c r="I4137" s="1" t="s">
        <v>18</v>
      </c>
      <c r="J4137" s="1" t="s">
        <v>51</v>
      </c>
      <c r="K4137" s="1" t="s">
        <v>20</v>
      </c>
      <c r="L4137" s="1" t="s">
        <v>21</v>
      </c>
      <c r="M4137" s="1" t="s">
        <v>53</v>
      </c>
    </row>
    <row r="4138" spans="1:15" x14ac:dyDescent="0.25">
      <c r="A4138" s="1" t="s">
        <v>1378</v>
      </c>
      <c r="B4138" s="2">
        <v>44056</v>
      </c>
      <c r="C4138" s="1" t="s">
        <v>7955</v>
      </c>
      <c r="E4138" s="3">
        <v>60.22</v>
      </c>
      <c r="F4138" s="4">
        <v>60.22</v>
      </c>
      <c r="G4138" s="1">
        <v>2020</v>
      </c>
      <c r="H4138" s="1">
        <v>8</v>
      </c>
      <c r="I4138" s="1" t="s">
        <v>225</v>
      </c>
      <c r="J4138" s="1" t="s">
        <v>35</v>
      </c>
      <c r="K4138" s="1" t="s">
        <v>20</v>
      </c>
      <c r="L4138" s="1" t="s">
        <v>227</v>
      </c>
      <c r="M4138" s="1" t="s">
        <v>37</v>
      </c>
      <c r="O4138" s="8">
        <f>F4138</f>
        <v>60.22</v>
      </c>
    </row>
    <row r="4139" spans="1:15" x14ac:dyDescent="0.25">
      <c r="A4139" s="1" t="s">
        <v>1386</v>
      </c>
      <c r="B4139" s="2">
        <v>44056</v>
      </c>
      <c r="C4139" s="1" t="s">
        <v>4927</v>
      </c>
      <c r="E4139" s="3">
        <v>910.61</v>
      </c>
      <c r="F4139" s="4">
        <v>910.61</v>
      </c>
      <c r="G4139" s="1">
        <v>2020</v>
      </c>
      <c r="H4139" s="1">
        <v>8</v>
      </c>
      <c r="I4139" s="1" t="s">
        <v>168</v>
      </c>
      <c r="J4139" s="1" t="s">
        <v>81</v>
      </c>
      <c r="K4139" s="1" t="s">
        <v>20</v>
      </c>
      <c r="L4139" s="1" t="s">
        <v>169</v>
      </c>
      <c r="M4139" s="1" t="s">
        <v>83</v>
      </c>
      <c r="O4139">
        <f>F4139*7692</f>
        <v>7004412.1200000001</v>
      </c>
    </row>
    <row r="4140" spans="1:15" x14ac:dyDescent="0.25">
      <c r="A4140" s="1" t="s">
        <v>3415</v>
      </c>
      <c r="B4140" s="2">
        <v>44056</v>
      </c>
      <c r="C4140" s="1" t="s">
        <v>4928</v>
      </c>
      <c r="E4140" s="3">
        <v>21.23</v>
      </c>
      <c r="F4140" s="4">
        <v>21.23</v>
      </c>
      <c r="G4140" s="1">
        <v>2020</v>
      </c>
      <c r="H4140" s="1">
        <v>8</v>
      </c>
      <c r="I4140" s="1" t="s">
        <v>91</v>
      </c>
      <c r="J4140" s="1" t="s">
        <v>35</v>
      </c>
      <c r="K4140" s="1" t="s">
        <v>20</v>
      </c>
      <c r="L4140" s="1" t="s">
        <v>93</v>
      </c>
      <c r="M4140" s="1" t="s">
        <v>37</v>
      </c>
      <c r="O4140">
        <f>F4140*400</f>
        <v>8492</v>
      </c>
    </row>
    <row r="4141" spans="1:15" x14ac:dyDescent="0.25">
      <c r="A4141" s="1" t="s">
        <v>4929</v>
      </c>
      <c r="B4141" s="2">
        <v>44056</v>
      </c>
      <c r="C4141" s="1" t="s">
        <v>59</v>
      </c>
      <c r="E4141" s="3">
        <v>21.13</v>
      </c>
      <c r="F4141" s="4">
        <v>21.13</v>
      </c>
      <c r="G4141" s="1">
        <v>2020</v>
      </c>
      <c r="H4141" s="1">
        <v>8</v>
      </c>
      <c r="I4141" s="1" t="s">
        <v>40</v>
      </c>
      <c r="J4141" s="1" t="s">
        <v>41</v>
      </c>
      <c r="K4141" s="1" t="s">
        <v>20</v>
      </c>
      <c r="L4141" s="1" t="s">
        <v>42</v>
      </c>
      <c r="M4141" s="1" t="s">
        <v>43</v>
      </c>
    </row>
    <row r="4142" spans="1:15" x14ac:dyDescent="0.25">
      <c r="A4142" s="1" t="s">
        <v>4930</v>
      </c>
      <c r="B4142" s="2">
        <v>44056</v>
      </c>
      <c r="C4142" s="1" t="s">
        <v>59</v>
      </c>
      <c r="E4142" s="3">
        <v>63.98</v>
      </c>
      <c r="F4142" s="4">
        <v>63.98</v>
      </c>
      <c r="G4142" s="1">
        <v>2020</v>
      </c>
      <c r="H4142" s="1">
        <v>8</v>
      </c>
      <c r="I4142" s="1" t="s">
        <v>40</v>
      </c>
      <c r="J4142" s="1" t="s">
        <v>41</v>
      </c>
      <c r="K4142" s="1" t="s">
        <v>20</v>
      </c>
      <c r="L4142" s="1" t="s">
        <v>42</v>
      </c>
      <c r="M4142" s="1" t="s">
        <v>43</v>
      </c>
    </row>
    <row r="4143" spans="1:15" x14ac:dyDescent="0.25">
      <c r="A4143" s="1" t="s">
        <v>4931</v>
      </c>
      <c r="B4143" s="2">
        <v>44056</v>
      </c>
      <c r="C4143" s="1" t="s">
        <v>62</v>
      </c>
      <c r="E4143" s="3">
        <v>298.13</v>
      </c>
      <c r="F4143" s="4">
        <v>298.13</v>
      </c>
      <c r="G4143" s="1">
        <v>2020</v>
      </c>
      <c r="H4143" s="1">
        <v>8</v>
      </c>
      <c r="I4143" s="1" t="s">
        <v>40</v>
      </c>
      <c r="J4143" s="1" t="s">
        <v>41</v>
      </c>
      <c r="K4143" s="1" t="s">
        <v>20</v>
      </c>
      <c r="L4143" s="1" t="s">
        <v>42</v>
      </c>
      <c r="M4143" s="1" t="s">
        <v>43</v>
      </c>
      <c r="O4143">
        <f>F4143/1.26</f>
        <v>236.61111111111111</v>
      </c>
    </row>
    <row r="4144" spans="1:15" x14ac:dyDescent="0.25">
      <c r="A4144" s="1" t="s">
        <v>4932</v>
      </c>
      <c r="B4144" s="2">
        <v>44056</v>
      </c>
      <c r="C4144" s="1" t="s">
        <v>62</v>
      </c>
      <c r="E4144" s="3">
        <v>115.33</v>
      </c>
      <c r="F4144" s="4">
        <v>115.33</v>
      </c>
      <c r="G4144" s="1">
        <v>2020</v>
      </c>
      <c r="H4144" s="1">
        <v>8</v>
      </c>
      <c r="I4144" s="1" t="s">
        <v>40</v>
      </c>
      <c r="J4144" s="1" t="s">
        <v>41</v>
      </c>
      <c r="K4144" s="1" t="s">
        <v>20</v>
      </c>
      <c r="L4144" s="1" t="s">
        <v>42</v>
      </c>
      <c r="M4144" s="1" t="s">
        <v>43</v>
      </c>
      <c r="O4144">
        <f>F4144/1.26</f>
        <v>91.531746031746025</v>
      </c>
    </row>
    <row r="4145" spans="1:15" x14ac:dyDescent="0.25">
      <c r="A4145" s="1" t="s">
        <v>4920</v>
      </c>
      <c r="B4145" s="2">
        <v>44056</v>
      </c>
      <c r="C4145" s="1" t="s">
        <v>1872</v>
      </c>
      <c r="D4145" s="3">
        <v>20</v>
      </c>
      <c r="E4145" s="3">
        <v>4.8899999999999997</v>
      </c>
      <c r="F4145" s="4">
        <v>4.07</v>
      </c>
      <c r="G4145" s="1">
        <v>2020</v>
      </c>
      <c r="H4145" s="1">
        <v>8</v>
      </c>
      <c r="I4145" s="1" t="s">
        <v>56</v>
      </c>
      <c r="J4145" s="1" t="s">
        <v>35</v>
      </c>
      <c r="K4145" s="1" t="s">
        <v>20</v>
      </c>
      <c r="L4145" s="1" t="s">
        <v>57</v>
      </c>
      <c r="M4145" s="1" t="s">
        <v>37</v>
      </c>
    </row>
    <row r="4146" spans="1:15" x14ac:dyDescent="0.25">
      <c r="A4146" s="1" t="s">
        <v>3411</v>
      </c>
      <c r="B4146" s="2">
        <v>44056</v>
      </c>
      <c r="C4146" s="1" t="s">
        <v>224</v>
      </c>
      <c r="E4146" s="3">
        <v>369</v>
      </c>
      <c r="F4146" s="4">
        <v>369</v>
      </c>
      <c r="G4146" s="1">
        <v>2020</v>
      </c>
      <c r="H4146" s="1">
        <v>8</v>
      </c>
      <c r="I4146" s="1" t="s">
        <v>86</v>
      </c>
      <c r="J4146" s="1" t="s">
        <v>51</v>
      </c>
      <c r="K4146" s="1" t="s">
        <v>20</v>
      </c>
      <c r="L4146" s="1" t="s">
        <v>87</v>
      </c>
      <c r="M4146" s="1" t="s">
        <v>53</v>
      </c>
      <c r="O4146">
        <f>F4146* 6.04</f>
        <v>2228.7600000000002</v>
      </c>
    </row>
    <row r="4147" spans="1:15" x14ac:dyDescent="0.25">
      <c r="A4147" s="1" t="s">
        <v>4933</v>
      </c>
      <c r="B4147" s="2">
        <v>44056</v>
      </c>
      <c r="C4147" s="1" t="s">
        <v>4934</v>
      </c>
      <c r="E4147" s="3">
        <v>34.1</v>
      </c>
      <c r="F4147" s="4">
        <v>34.1</v>
      </c>
      <c r="G4147" s="1">
        <v>2020</v>
      </c>
      <c r="H4147" s="1">
        <v>8</v>
      </c>
      <c r="I4147" s="1" t="s">
        <v>704</v>
      </c>
      <c r="J4147" s="1" t="s">
        <v>212</v>
      </c>
      <c r="K4147" s="1" t="s">
        <v>20</v>
      </c>
      <c r="L4147" s="1" t="s">
        <v>705</v>
      </c>
      <c r="M4147" s="1" t="s">
        <v>4424</v>
      </c>
      <c r="O4147">
        <f>F4147*1850</f>
        <v>63085</v>
      </c>
    </row>
    <row r="4148" spans="1:15" x14ac:dyDescent="0.25">
      <c r="A4148" s="1" t="s">
        <v>4935</v>
      </c>
      <c r="B4148" s="2">
        <v>44056</v>
      </c>
      <c r="C4148" s="1" t="s">
        <v>4936</v>
      </c>
      <c r="E4148" s="3">
        <v>77.28</v>
      </c>
      <c r="F4148" s="4">
        <v>77.28</v>
      </c>
      <c r="G4148" s="1">
        <v>2020</v>
      </c>
      <c r="H4148" s="1">
        <v>8</v>
      </c>
      <c r="I4148" s="1" t="s">
        <v>704</v>
      </c>
      <c r="J4148" s="1" t="s">
        <v>212</v>
      </c>
      <c r="K4148" s="1" t="s">
        <v>20</v>
      </c>
      <c r="L4148" s="1" t="s">
        <v>705</v>
      </c>
      <c r="M4148" s="1" t="s">
        <v>4424</v>
      </c>
      <c r="O4148">
        <f>F4148*1850</f>
        <v>142968</v>
      </c>
    </row>
    <row r="4149" spans="1:15" x14ac:dyDescent="0.25">
      <c r="A4149" s="1" t="s">
        <v>4937</v>
      </c>
      <c r="B4149" s="2">
        <v>44056</v>
      </c>
      <c r="C4149" s="1" t="s">
        <v>4938</v>
      </c>
      <c r="E4149" s="3">
        <v>86.93</v>
      </c>
      <c r="F4149" s="4">
        <v>86.93</v>
      </c>
      <c r="G4149" s="1">
        <v>2020</v>
      </c>
      <c r="H4149" s="1">
        <v>8</v>
      </c>
      <c r="I4149" s="1" t="s">
        <v>704</v>
      </c>
      <c r="J4149" s="1" t="s">
        <v>212</v>
      </c>
      <c r="K4149" s="1" t="s">
        <v>20</v>
      </c>
      <c r="L4149" s="1" t="s">
        <v>705</v>
      </c>
      <c r="M4149" s="1" t="s">
        <v>4424</v>
      </c>
    </row>
    <row r="4150" spans="1:15" x14ac:dyDescent="0.25">
      <c r="A4150" s="1" t="s">
        <v>1410</v>
      </c>
      <c r="B4150" s="2">
        <v>44056</v>
      </c>
      <c r="C4150" s="1" t="s">
        <v>2302</v>
      </c>
      <c r="D4150" s="3">
        <v>20</v>
      </c>
      <c r="E4150" s="3">
        <v>13.14</v>
      </c>
      <c r="F4150" s="4">
        <v>10.95</v>
      </c>
      <c r="G4150" s="1">
        <v>2020</v>
      </c>
      <c r="H4150" s="1">
        <v>8</v>
      </c>
      <c r="I4150" s="1" t="s">
        <v>34</v>
      </c>
      <c r="J4150" s="1" t="s">
        <v>35</v>
      </c>
      <c r="K4150" s="1" t="s">
        <v>20</v>
      </c>
      <c r="L4150" s="1" t="s">
        <v>36</v>
      </c>
      <c r="M4150" s="1" t="s">
        <v>37</v>
      </c>
    </row>
    <row r="4151" spans="1:15" x14ac:dyDescent="0.25">
      <c r="A4151" s="1" t="s">
        <v>1364</v>
      </c>
      <c r="B4151" s="2">
        <v>44056</v>
      </c>
      <c r="C4151" s="1" t="s">
        <v>2302</v>
      </c>
      <c r="E4151" s="3">
        <v>25.88</v>
      </c>
      <c r="F4151" s="4">
        <v>25.88</v>
      </c>
      <c r="G4151" s="1">
        <v>2020</v>
      </c>
      <c r="H4151" s="1">
        <v>8</v>
      </c>
      <c r="I4151" s="1" t="s">
        <v>86</v>
      </c>
      <c r="J4151" s="1" t="s">
        <v>35</v>
      </c>
      <c r="K4151" s="1" t="s">
        <v>20</v>
      </c>
      <c r="L4151" s="1" t="s">
        <v>87</v>
      </c>
      <c r="M4151" s="1" t="s">
        <v>37</v>
      </c>
    </row>
    <row r="4152" spans="1:15" x14ac:dyDescent="0.25">
      <c r="A4152" s="1" t="s">
        <v>3438</v>
      </c>
      <c r="B4152" s="2">
        <v>44061</v>
      </c>
      <c r="C4152" s="1" t="s">
        <v>7956</v>
      </c>
      <c r="E4152" s="3">
        <v>826.2</v>
      </c>
      <c r="F4152" s="4">
        <v>826.2</v>
      </c>
      <c r="G4152" s="1">
        <v>2020</v>
      </c>
      <c r="H4152" s="1">
        <v>8</v>
      </c>
      <c r="I4152" s="1" t="s">
        <v>704</v>
      </c>
      <c r="J4152" s="1" t="s">
        <v>35</v>
      </c>
      <c r="K4152" s="1" t="s">
        <v>20</v>
      </c>
      <c r="L4152" s="1" t="s">
        <v>705</v>
      </c>
      <c r="M4152" s="1" t="s">
        <v>37</v>
      </c>
    </row>
    <row r="4153" spans="1:15" x14ac:dyDescent="0.25">
      <c r="A4153" s="1" t="s">
        <v>4939</v>
      </c>
      <c r="B4153" s="2">
        <v>44062</v>
      </c>
      <c r="C4153" s="1" t="s">
        <v>4940</v>
      </c>
      <c r="E4153" s="3">
        <v>156</v>
      </c>
      <c r="F4153" s="4">
        <v>156</v>
      </c>
      <c r="G4153" s="1">
        <v>2020</v>
      </c>
      <c r="H4153" s="1">
        <v>8</v>
      </c>
      <c r="I4153" s="1" t="s">
        <v>345</v>
      </c>
      <c r="J4153" s="1" t="s">
        <v>35</v>
      </c>
      <c r="K4153" s="1" t="s">
        <v>20</v>
      </c>
      <c r="L4153" s="1" t="s">
        <v>346</v>
      </c>
      <c r="M4153" s="1" t="s">
        <v>37</v>
      </c>
    </row>
    <row r="4154" spans="1:15" x14ac:dyDescent="0.25">
      <c r="A4154" s="1" t="s">
        <v>4941</v>
      </c>
      <c r="B4154" s="2">
        <v>44062</v>
      </c>
      <c r="C4154" s="1" t="s">
        <v>4942</v>
      </c>
      <c r="D4154" s="3">
        <v>20</v>
      </c>
      <c r="E4154" s="3">
        <v>88.33</v>
      </c>
      <c r="F4154" s="4">
        <v>73.61</v>
      </c>
      <c r="G4154" s="1">
        <v>2020</v>
      </c>
      <c r="H4154" s="1">
        <v>8</v>
      </c>
      <c r="I4154" s="1" t="s">
        <v>111</v>
      </c>
      <c r="J4154" s="1" t="s">
        <v>35</v>
      </c>
      <c r="K4154" s="1" t="s">
        <v>20</v>
      </c>
      <c r="L4154" s="1" t="s">
        <v>112</v>
      </c>
      <c r="M4154" s="1" t="s">
        <v>37</v>
      </c>
    </row>
    <row r="4155" spans="1:15" x14ac:dyDescent="0.25">
      <c r="A4155" s="1" t="s">
        <v>1417</v>
      </c>
      <c r="B4155" s="2">
        <v>44062</v>
      </c>
      <c r="C4155" s="1" t="s">
        <v>406</v>
      </c>
      <c r="E4155" s="3">
        <v>647.88</v>
      </c>
      <c r="F4155" s="4">
        <v>647.88</v>
      </c>
      <c r="G4155" s="1">
        <v>2020</v>
      </c>
      <c r="H4155" s="1">
        <v>8</v>
      </c>
      <c r="I4155" s="1" t="s">
        <v>18</v>
      </c>
      <c r="J4155" s="1" t="s">
        <v>51</v>
      </c>
      <c r="K4155" s="1" t="s">
        <v>20</v>
      </c>
      <c r="L4155" s="1" t="s">
        <v>21</v>
      </c>
      <c r="M4155" s="1" t="s">
        <v>53</v>
      </c>
      <c r="O4155">
        <f>F4155*5.7</f>
        <v>3692.9160000000002</v>
      </c>
    </row>
    <row r="4156" spans="1:15" x14ac:dyDescent="0.25">
      <c r="A4156" s="1" t="s">
        <v>3460</v>
      </c>
      <c r="B4156" s="2">
        <v>44062</v>
      </c>
      <c r="C4156" s="1" t="s">
        <v>7928</v>
      </c>
      <c r="D4156" s="3">
        <v>20</v>
      </c>
      <c r="E4156" s="3">
        <v>122.46</v>
      </c>
      <c r="F4156" s="4">
        <v>102.05</v>
      </c>
      <c r="G4156" s="1">
        <v>2020</v>
      </c>
      <c r="H4156" s="1">
        <v>8</v>
      </c>
      <c r="I4156" s="1" t="s">
        <v>111</v>
      </c>
      <c r="J4156" s="1" t="s">
        <v>98</v>
      </c>
      <c r="K4156" s="1" t="s">
        <v>20</v>
      </c>
      <c r="L4156" s="1" t="s">
        <v>112</v>
      </c>
      <c r="M4156" s="1" t="s">
        <v>100</v>
      </c>
    </row>
    <row r="4157" spans="1:15" x14ac:dyDescent="0.25">
      <c r="A4157" s="1" t="s">
        <v>3460</v>
      </c>
      <c r="B4157" s="2">
        <v>44062</v>
      </c>
      <c r="C4157" s="1" t="s">
        <v>7928</v>
      </c>
      <c r="E4157" s="3">
        <v>122.46</v>
      </c>
      <c r="F4157" s="4">
        <v>122.46</v>
      </c>
      <c r="G4157" s="1">
        <v>2020</v>
      </c>
      <c r="H4157" s="1">
        <v>8</v>
      </c>
      <c r="I4157" s="1" t="s">
        <v>111</v>
      </c>
      <c r="J4157" s="1" t="s">
        <v>98</v>
      </c>
      <c r="K4157" s="1" t="s">
        <v>20</v>
      </c>
      <c r="L4157" s="1" t="s">
        <v>112</v>
      </c>
      <c r="M4157" s="1" t="s">
        <v>100</v>
      </c>
    </row>
    <row r="4158" spans="1:15" x14ac:dyDescent="0.25">
      <c r="A4158" s="1" t="s">
        <v>3440</v>
      </c>
      <c r="B4158" s="2">
        <v>44062</v>
      </c>
      <c r="C4158" s="1" t="s">
        <v>4943</v>
      </c>
      <c r="E4158" s="3">
        <v>542.91</v>
      </c>
      <c r="F4158" s="4">
        <v>542.91</v>
      </c>
      <c r="G4158" s="1">
        <v>2020</v>
      </c>
      <c r="H4158" s="1">
        <v>8</v>
      </c>
      <c r="I4158" s="1" t="s">
        <v>168</v>
      </c>
      <c r="J4158" s="1" t="s">
        <v>35</v>
      </c>
      <c r="K4158" s="1" t="s">
        <v>20</v>
      </c>
      <c r="L4158" s="1" t="s">
        <v>169</v>
      </c>
      <c r="M4158" s="1" t="s">
        <v>37</v>
      </c>
    </row>
    <row r="4159" spans="1:15" x14ac:dyDescent="0.25">
      <c r="A4159" s="1" t="s">
        <v>1421</v>
      </c>
      <c r="B4159" s="2">
        <v>44067</v>
      </c>
      <c r="C4159" s="1" t="s">
        <v>85</v>
      </c>
      <c r="E4159" s="3">
        <v>593.21</v>
      </c>
      <c r="F4159" s="4">
        <v>593.21</v>
      </c>
      <c r="G4159" s="1">
        <v>2020</v>
      </c>
      <c r="H4159" s="1">
        <v>8</v>
      </c>
      <c r="I4159" s="1" t="s">
        <v>86</v>
      </c>
      <c r="J4159" s="1" t="s">
        <v>41</v>
      </c>
      <c r="K4159" s="1" t="s">
        <v>20</v>
      </c>
      <c r="L4159" s="1" t="s">
        <v>87</v>
      </c>
      <c r="M4159" s="1" t="s">
        <v>43</v>
      </c>
      <c r="O4159">
        <f t="shared" ref="O4159:O4168" si="64">F4159/1.26</f>
        <v>470.80158730158735</v>
      </c>
    </row>
    <row r="4160" spans="1:15" x14ac:dyDescent="0.25">
      <c r="A4160" s="1" t="s">
        <v>1421</v>
      </c>
      <c r="B4160" s="2">
        <v>44067</v>
      </c>
      <c r="C4160" s="1" t="s">
        <v>85</v>
      </c>
      <c r="E4160" s="3">
        <v>175.76</v>
      </c>
      <c r="F4160" s="4">
        <v>175.76</v>
      </c>
      <c r="G4160" s="1">
        <v>2020</v>
      </c>
      <c r="H4160" s="1">
        <v>8</v>
      </c>
      <c r="I4160" s="1" t="s">
        <v>86</v>
      </c>
      <c r="J4160" s="1" t="s">
        <v>41</v>
      </c>
      <c r="K4160" s="1" t="s">
        <v>20</v>
      </c>
      <c r="L4160" s="1" t="s">
        <v>87</v>
      </c>
      <c r="M4160" s="1" t="s">
        <v>43</v>
      </c>
      <c r="O4160">
        <f t="shared" si="64"/>
        <v>139.49206349206349</v>
      </c>
    </row>
    <row r="4161" spans="1:15" x14ac:dyDescent="0.25">
      <c r="A4161" s="1" t="s">
        <v>1421</v>
      </c>
      <c r="B4161" s="2">
        <v>44067</v>
      </c>
      <c r="C4161" s="1" t="s">
        <v>85</v>
      </c>
      <c r="D4161" s="3">
        <v>20</v>
      </c>
      <c r="E4161" s="3">
        <v>109.32</v>
      </c>
      <c r="F4161" s="4">
        <v>91.1</v>
      </c>
      <c r="G4161" s="1">
        <v>2020</v>
      </c>
      <c r="H4161" s="1">
        <v>8</v>
      </c>
      <c r="I4161" s="1" t="s">
        <v>34</v>
      </c>
      <c r="J4161" s="1" t="s">
        <v>41</v>
      </c>
      <c r="K4161" s="1" t="s">
        <v>20</v>
      </c>
      <c r="L4161" s="1" t="s">
        <v>36</v>
      </c>
      <c r="M4161" s="1" t="s">
        <v>43</v>
      </c>
      <c r="O4161">
        <f t="shared" si="64"/>
        <v>72.30158730158729</v>
      </c>
    </row>
    <row r="4162" spans="1:15" x14ac:dyDescent="0.25">
      <c r="A4162" s="1" t="s">
        <v>1421</v>
      </c>
      <c r="B4162" s="2">
        <v>44067</v>
      </c>
      <c r="C4162" s="1" t="s">
        <v>85</v>
      </c>
      <c r="D4162" s="3">
        <v>20</v>
      </c>
      <c r="E4162" s="3">
        <v>83</v>
      </c>
      <c r="F4162" s="4">
        <v>69.17</v>
      </c>
      <c r="G4162" s="1">
        <v>2020</v>
      </c>
      <c r="H4162" s="1">
        <v>8</v>
      </c>
      <c r="I4162" s="1" t="s">
        <v>56</v>
      </c>
      <c r="J4162" s="1" t="s">
        <v>41</v>
      </c>
      <c r="K4162" s="1" t="s">
        <v>20</v>
      </c>
      <c r="L4162" s="1" t="s">
        <v>57</v>
      </c>
      <c r="M4162" s="1" t="s">
        <v>43</v>
      </c>
      <c r="O4162">
        <f t="shared" si="64"/>
        <v>54.896825396825399</v>
      </c>
    </row>
    <row r="4163" spans="1:15" x14ac:dyDescent="0.25">
      <c r="A4163" s="1" t="s">
        <v>1422</v>
      </c>
      <c r="B4163" s="2">
        <v>44067</v>
      </c>
      <c r="C4163" s="1" t="s">
        <v>85</v>
      </c>
      <c r="D4163" s="3">
        <v>20</v>
      </c>
      <c r="E4163" s="3">
        <v>80.819999999999993</v>
      </c>
      <c r="F4163" s="4">
        <v>67.349999999999994</v>
      </c>
      <c r="G4163" s="1">
        <v>2020</v>
      </c>
      <c r="H4163" s="1">
        <v>8</v>
      </c>
      <c r="I4163" s="1" t="s">
        <v>70</v>
      </c>
      <c r="J4163" s="1" t="s">
        <v>41</v>
      </c>
      <c r="K4163" s="1" t="s">
        <v>20</v>
      </c>
      <c r="L4163" s="1" t="s">
        <v>71</v>
      </c>
      <c r="M4163" s="1" t="s">
        <v>43</v>
      </c>
      <c r="O4163">
        <f t="shared" si="64"/>
        <v>53.452380952380949</v>
      </c>
    </row>
    <row r="4164" spans="1:15" x14ac:dyDescent="0.25">
      <c r="A4164" s="1" t="s">
        <v>1421</v>
      </c>
      <c r="B4164" s="2">
        <v>44067</v>
      </c>
      <c r="C4164" s="1" t="s">
        <v>85</v>
      </c>
      <c r="E4164" s="3">
        <v>65.650000000000006</v>
      </c>
      <c r="F4164" s="4">
        <v>65.650000000000006</v>
      </c>
      <c r="G4164" s="1">
        <v>2020</v>
      </c>
      <c r="H4164" s="1">
        <v>8</v>
      </c>
      <c r="I4164" s="1" t="s">
        <v>86</v>
      </c>
      <c r="J4164" s="1" t="s">
        <v>41</v>
      </c>
      <c r="K4164" s="1" t="s">
        <v>20</v>
      </c>
      <c r="L4164" s="1" t="s">
        <v>87</v>
      </c>
      <c r="M4164" s="1" t="s">
        <v>43</v>
      </c>
      <c r="O4164">
        <f t="shared" si="64"/>
        <v>52.103174603174608</v>
      </c>
    </row>
    <row r="4165" spans="1:15" x14ac:dyDescent="0.25">
      <c r="A4165" s="1" t="s">
        <v>1421</v>
      </c>
      <c r="B4165" s="2">
        <v>44067</v>
      </c>
      <c r="C4165" s="1" t="s">
        <v>85</v>
      </c>
      <c r="D4165" s="3">
        <v>20</v>
      </c>
      <c r="E4165" s="3">
        <v>62.74</v>
      </c>
      <c r="F4165" s="4">
        <v>52.28</v>
      </c>
      <c r="G4165" s="1">
        <v>2020</v>
      </c>
      <c r="H4165" s="1">
        <v>8</v>
      </c>
      <c r="I4165" s="1" t="s">
        <v>34</v>
      </c>
      <c r="J4165" s="1" t="s">
        <v>41</v>
      </c>
      <c r="K4165" s="1" t="s">
        <v>20</v>
      </c>
      <c r="L4165" s="1" t="s">
        <v>36</v>
      </c>
      <c r="M4165" s="1" t="s">
        <v>43</v>
      </c>
      <c r="O4165">
        <f t="shared" si="64"/>
        <v>41.492063492063494</v>
      </c>
    </row>
    <row r="4166" spans="1:15" x14ac:dyDescent="0.25">
      <c r="A4166" s="1" t="s">
        <v>1421</v>
      </c>
      <c r="B4166" s="2">
        <v>44067</v>
      </c>
      <c r="C4166" s="1" t="s">
        <v>85</v>
      </c>
      <c r="E4166" s="3">
        <v>49.61</v>
      </c>
      <c r="F4166" s="4">
        <v>49.61</v>
      </c>
      <c r="G4166" s="1">
        <v>2020</v>
      </c>
      <c r="H4166" s="1">
        <v>8</v>
      </c>
      <c r="I4166" s="1" t="s">
        <v>86</v>
      </c>
      <c r="J4166" s="1" t="s">
        <v>41</v>
      </c>
      <c r="K4166" s="1" t="s">
        <v>20</v>
      </c>
      <c r="L4166" s="1" t="s">
        <v>87</v>
      </c>
      <c r="M4166" s="1" t="s">
        <v>43</v>
      </c>
      <c r="O4166">
        <f t="shared" si="64"/>
        <v>39.373015873015873</v>
      </c>
    </row>
    <row r="4167" spans="1:15" x14ac:dyDescent="0.25">
      <c r="A4167" s="1" t="s">
        <v>1421</v>
      </c>
      <c r="B4167" s="2">
        <v>44067</v>
      </c>
      <c r="C4167" s="1" t="s">
        <v>85</v>
      </c>
      <c r="E4167" s="3">
        <v>47.07</v>
      </c>
      <c r="F4167" s="4">
        <v>47.07</v>
      </c>
      <c r="G4167" s="1">
        <v>2020</v>
      </c>
      <c r="H4167" s="1">
        <v>8</v>
      </c>
      <c r="I4167" s="1" t="s">
        <v>86</v>
      </c>
      <c r="J4167" s="1" t="s">
        <v>41</v>
      </c>
      <c r="K4167" s="1" t="s">
        <v>20</v>
      </c>
      <c r="L4167" s="1" t="s">
        <v>87</v>
      </c>
      <c r="M4167" s="1" t="s">
        <v>43</v>
      </c>
      <c r="O4167">
        <f t="shared" si="64"/>
        <v>37.357142857142854</v>
      </c>
    </row>
    <row r="4168" spans="1:15" x14ac:dyDescent="0.25">
      <c r="A4168" s="1" t="s">
        <v>1421</v>
      </c>
      <c r="B4168" s="2">
        <v>44067</v>
      </c>
      <c r="C4168" s="1" t="s">
        <v>85</v>
      </c>
      <c r="E4168" s="3">
        <v>46.64</v>
      </c>
      <c r="F4168" s="4">
        <v>46.64</v>
      </c>
      <c r="G4168" s="1">
        <v>2020</v>
      </c>
      <c r="H4168" s="1">
        <v>8</v>
      </c>
      <c r="I4168" s="1" t="s">
        <v>86</v>
      </c>
      <c r="J4168" s="1" t="s">
        <v>41</v>
      </c>
      <c r="K4168" s="1" t="s">
        <v>20</v>
      </c>
      <c r="L4168" s="1" t="s">
        <v>87</v>
      </c>
      <c r="M4168" s="1" t="s">
        <v>43</v>
      </c>
      <c r="O4168">
        <f t="shared" si="64"/>
        <v>37.015873015873019</v>
      </c>
    </row>
    <row r="4169" spans="1:15" x14ac:dyDescent="0.25">
      <c r="A4169" s="1" t="s">
        <v>1421</v>
      </c>
      <c r="B4169" s="2">
        <v>44067</v>
      </c>
      <c r="C4169" s="1" t="s">
        <v>476</v>
      </c>
      <c r="D4169" s="3">
        <v>20</v>
      </c>
      <c r="E4169" s="3">
        <v>11.5</v>
      </c>
      <c r="F4169" s="4">
        <v>9.58</v>
      </c>
      <c r="G4169" s="1">
        <v>2020</v>
      </c>
      <c r="H4169" s="1">
        <v>8</v>
      </c>
      <c r="I4169" s="1" t="s">
        <v>34</v>
      </c>
      <c r="J4169" s="1" t="s">
        <v>41</v>
      </c>
      <c r="K4169" s="1" t="s">
        <v>20</v>
      </c>
      <c r="L4169" s="1" t="s">
        <v>36</v>
      </c>
      <c r="M4169" s="1" t="s">
        <v>43</v>
      </c>
    </row>
    <row r="4170" spans="1:15" x14ac:dyDescent="0.25">
      <c r="A4170" s="1" t="s">
        <v>1438</v>
      </c>
      <c r="B4170" s="2">
        <v>44067</v>
      </c>
      <c r="C4170" s="1" t="s">
        <v>3043</v>
      </c>
      <c r="E4170" s="3">
        <v>180</v>
      </c>
      <c r="F4170" s="4">
        <v>180</v>
      </c>
      <c r="G4170" s="1">
        <v>2020</v>
      </c>
      <c r="H4170" s="1">
        <v>8</v>
      </c>
      <c r="I4170" s="1" t="s">
        <v>312</v>
      </c>
      <c r="J4170" s="1" t="s">
        <v>35</v>
      </c>
      <c r="K4170" s="1" t="s">
        <v>20</v>
      </c>
      <c r="L4170" s="1" t="s">
        <v>313</v>
      </c>
      <c r="M4170" s="1" t="s">
        <v>37</v>
      </c>
      <c r="O4170">
        <f>F4170*400</f>
        <v>72000</v>
      </c>
    </row>
    <row r="4171" spans="1:15" x14ac:dyDescent="0.25">
      <c r="A4171" s="1" t="s">
        <v>3485</v>
      </c>
      <c r="B4171" s="2">
        <v>44067</v>
      </c>
      <c r="C4171" s="1" t="s">
        <v>4944</v>
      </c>
      <c r="E4171" s="3">
        <v>405</v>
      </c>
      <c r="F4171" s="4">
        <v>405</v>
      </c>
      <c r="G4171" s="1">
        <v>2020</v>
      </c>
      <c r="H4171" s="1">
        <v>8</v>
      </c>
      <c r="I4171" s="1" t="s">
        <v>40</v>
      </c>
      <c r="J4171" s="1" t="s">
        <v>35</v>
      </c>
      <c r="K4171" s="1" t="s">
        <v>20</v>
      </c>
      <c r="L4171" s="1" t="s">
        <v>42</v>
      </c>
      <c r="M4171" s="1" t="s">
        <v>37</v>
      </c>
      <c r="O4171">
        <f>F4171*15.57</f>
        <v>6305.85</v>
      </c>
    </row>
    <row r="4172" spans="1:15" x14ac:dyDescent="0.25">
      <c r="A4172" s="1" t="s">
        <v>4945</v>
      </c>
      <c r="B4172" s="2">
        <v>44067</v>
      </c>
      <c r="C4172" s="1" t="s">
        <v>2505</v>
      </c>
      <c r="E4172" s="3">
        <v>204</v>
      </c>
      <c r="F4172" s="4">
        <v>204</v>
      </c>
      <c r="G4172" s="1">
        <v>2020</v>
      </c>
      <c r="H4172" s="1">
        <v>8</v>
      </c>
      <c r="I4172" s="1" t="s">
        <v>40</v>
      </c>
      <c r="J4172" s="1" t="s">
        <v>35</v>
      </c>
      <c r="K4172" s="1" t="s">
        <v>20</v>
      </c>
      <c r="L4172" s="1" t="s">
        <v>42</v>
      </c>
      <c r="M4172" s="1" t="s">
        <v>37</v>
      </c>
      <c r="O4172">
        <f>F4172*15.57</f>
        <v>3176.28</v>
      </c>
    </row>
    <row r="4173" spans="1:15" x14ac:dyDescent="0.25">
      <c r="A4173" s="1" t="s">
        <v>1421</v>
      </c>
      <c r="B4173" s="2">
        <v>44067</v>
      </c>
      <c r="C4173" s="1" t="s">
        <v>59</v>
      </c>
      <c r="E4173" s="3">
        <v>28.45</v>
      </c>
      <c r="F4173" s="4">
        <v>28.45</v>
      </c>
      <c r="G4173" s="1">
        <v>2020</v>
      </c>
      <c r="H4173" s="1">
        <v>8</v>
      </c>
      <c r="I4173" s="1" t="s">
        <v>312</v>
      </c>
      <c r="J4173" s="1" t="s">
        <v>41</v>
      </c>
      <c r="K4173" s="1" t="s">
        <v>20</v>
      </c>
      <c r="L4173" s="1" t="s">
        <v>313</v>
      </c>
      <c r="M4173" s="1" t="s">
        <v>43</v>
      </c>
    </row>
    <row r="4174" spans="1:15" x14ac:dyDescent="0.25">
      <c r="A4174" s="1" t="s">
        <v>1424</v>
      </c>
      <c r="B4174" s="2">
        <v>44067</v>
      </c>
      <c r="C4174" s="1" t="s">
        <v>59</v>
      </c>
      <c r="E4174" s="3">
        <v>38.11</v>
      </c>
      <c r="F4174" s="4">
        <v>38.11</v>
      </c>
      <c r="G4174" s="1">
        <v>2020</v>
      </c>
      <c r="H4174" s="1">
        <v>8</v>
      </c>
      <c r="I4174" s="1" t="s">
        <v>40</v>
      </c>
      <c r="J4174" s="1" t="s">
        <v>41</v>
      </c>
      <c r="K4174" s="1" t="s">
        <v>20</v>
      </c>
      <c r="L4174" s="1" t="s">
        <v>42</v>
      </c>
      <c r="M4174" s="1" t="s">
        <v>43</v>
      </c>
    </row>
    <row r="4175" spans="1:15" x14ac:dyDescent="0.25">
      <c r="A4175" s="1" t="s">
        <v>1421</v>
      </c>
      <c r="B4175" s="2">
        <v>44067</v>
      </c>
      <c r="C4175" s="1" t="s">
        <v>59</v>
      </c>
      <c r="E4175" s="3">
        <v>56.52</v>
      </c>
      <c r="F4175" s="4">
        <v>56.52</v>
      </c>
      <c r="G4175" s="1">
        <v>2020</v>
      </c>
      <c r="H4175" s="1">
        <v>8</v>
      </c>
      <c r="I4175" s="1" t="s">
        <v>86</v>
      </c>
      <c r="J4175" s="1" t="s">
        <v>41</v>
      </c>
      <c r="K4175" s="1" t="s">
        <v>20</v>
      </c>
      <c r="L4175" s="1" t="s">
        <v>87</v>
      </c>
      <c r="M4175" s="1" t="s">
        <v>43</v>
      </c>
    </row>
    <row r="4176" spans="1:15" x14ac:dyDescent="0.25">
      <c r="A4176" s="1" t="s">
        <v>4946</v>
      </c>
      <c r="B4176" s="2">
        <v>44067</v>
      </c>
      <c r="C4176" s="1" t="s">
        <v>4947</v>
      </c>
      <c r="E4176" s="3">
        <v>265.8</v>
      </c>
      <c r="F4176" s="4">
        <v>265.8</v>
      </c>
      <c r="G4176" s="1">
        <v>2020</v>
      </c>
      <c r="H4176" s="1">
        <v>8</v>
      </c>
      <c r="I4176" s="1" t="s">
        <v>312</v>
      </c>
      <c r="J4176" s="1" t="s">
        <v>35</v>
      </c>
      <c r="K4176" s="1" t="s">
        <v>20</v>
      </c>
      <c r="L4176" s="1" t="s">
        <v>313</v>
      </c>
      <c r="M4176" s="1" t="s">
        <v>37</v>
      </c>
    </row>
    <row r="4177" spans="1:15" x14ac:dyDescent="0.25">
      <c r="A4177" s="1" t="s">
        <v>4948</v>
      </c>
      <c r="B4177" s="2">
        <v>44069</v>
      </c>
      <c r="C4177" s="1" t="s">
        <v>4949</v>
      </c>
      <c r="D4177" s="3">
        <v>20</v>
      </c>
      <c r="E4177" s="3">
        <v>989.11</v>
      </c>
      <c r="F4177" s="4">
        <v>824.26</v>
      </c>
      <c r="G4177" s="1">
        <v>2020</v>
      </c>
      <c r="H4177" s="1">
        <v>8</v>
      </c>
      <c r="I4177" s="1" t="s">
        <v>34</v>
      </c>
      <c r="J4177" s="1" t="s">
        <v>237</v>
      </c>
      <c r="K4177" s="1" t="s">
        <v>20</v>
      </c>
      <c r="L4177" s="1" t="s">
        <v>36</v>
      </c>
      <c r="M4177" s="1" t="s">
        <v>4213</v>
      </c>
      <c r="O4177">
        <f>F4177*25</f>
        <v>20606.5</v>
      </c>
    </row>
    <row r="4178" spans="1:15" x14ac:dyDescent="0.25">
      <c r="A4178" s="1" t="s">
        <v>4950</v>
      </c>
      <c r="B4178" s="2">
        <v>44069</v>
      </c>
      <c r="C4178" s="1" t="s">
        <v>4951</v>
      </c>
      <c r="E4178" s="3">
        <v>23.03</v>
      </c>
      <c r="F4178" s="4">
        <v>23.03</v>
      </c>
      <c r="G4178" s="1">
        <v>2020</v>
      </c>
      <c r="H4178" s="1">
        <v>8</v>
      </c>
      <c r="I4178" s="1" t="s">
        <v>86</v>
      </c>
      <c r="J4178" s="1" t="s">
        <v>98</v>
      </c>
      <c r="K4178" s="1" t="s">
        <v>20</v>
      </c>
      <c r="L4178" s="1" t="s">
        <v>87</v>
      </c>
      <c r="M4178" s="1" t="s">
        <v>100</v>
      </c>
    </row>
    <row r="4179" spans="1:15" x14ac:dyDescent="0.25">
      <c r="A4179" s="1" t="s">
        <v>4952</v>
      </c>
      <c r="B4179" s="2">
        <v>44069</v>
      </c>
      <c r="C4179" s="1" t="s">
        <v>2416</v>
      </c>
      <c r="D4179" s="3">
        <v>20</v>
      </c>
      <c r="E4179" s="3">
        <v>80.64</v>
      </c>
      <c r="F4179" s="4">
        <v>67.2</v>
      </c>
      <c r="G4179" s="1">
        <v>2020</v>
      </c>
      <c r="H4179" s="1">
        <v>8</v>
      </c>
      <c r="I4179" s="1" t="s">
        <v>56</v>
      </c>
      <c r="J4179" s="1" t="s">
        <v>35</v>
      </c>
      <c r="K4179" s="1" t="s">
        <v>20</v>
      </c>
      <c r="L4179" s="1" t="s">
        <v>57</v>
      </c>
      <c r="M4179" s="1" t="s">
        <v>37</v>
      </c>
    </row>
    <row r="4180" spans="1:15" x14ac:dyDescent="0.25">
      <c r="A4180" s="1" t="s">
        <v>4953</v>
      </c>
      <c r="B4180" s="2">
        <v>44069</v>
      </c>
      <c r="C4180" s="1" t="s">
        <v>4954</v>
      </c>
      <c r="E4180" s="3">
        <v>246.48</v>
      </c>
      <c r="F4180" s="4">
        <v>246.48</v>
      </c>
      <c r="G4180" s="1">
        <v>2020</v>
      </c>
      <c r="H4180" s="1">
        <v>8</v>
      </c>
      <c r="I4180" s="1" t="s">
        <v>40</v>
      </c>
      <c r="J4180" s="1" t="s">
        <v>35</v>
      </c>
      <c r="K4180" s="1" t="s">
        <v>20</v>
      </c>
      <c r="L4180" s="1" t="s">
        <v>42</v>
      </c>
      <c r="M4180" s="1" t="s">
        <v>37</v>
      </c>
    </row>
    <row r="4181" spans="1:15" x14ac:dyDescent="0.25">
      <c r="A4181" s="1" t="s">
        <v>4955</v>
      </c>
      <c r="B4181" s="2">
        <v>44069</v>
      </c>
      <c r="C4181" s="1" t="s">
        <v>4817</v>
      </c>
      <c r="D4181" s="3">
        <v>20</v>
      </c>
      <c r="E4181" s="3">
        <v>8.81</v>
      </c>
      <c r="F4181" s="4">
        <v>7.34</v>
      </c>
      <c r="G4181" s="1">
        <v>2020</v>
      </c>
      <c r="H4181" s="1">
        <v>8</v>
      </c>
      <c r="I4181" s="1" t="s">
        <v>34</v>
      </c>
      <c r="J4181" s="1" t="s">
        <v>35</v>
      </c>
      <c r="K4181" s="1" t="s">
        <v>20</v>
      </c>
      <c r="L4181" s="1" t="s">
        <v>36</v>
      </c>
      <c r="M4181" s="1" t="s">
        <v>37</v>
      </c>
    </row>
    <row r="4182" spans="1:15" x14ac:dyDescent="0.25">
      <c r="A4182" s="1" t="s">
        <v>4956</v>
      </c>
      <c r="B4182" s="2">
        <v>44071</v>
      </c>
      <c r="C4182" s="1" t="s">
        <v>4957</v>
      </c>
      <c r="E4182" s="3">
        <v>52.54</v>
      </c>
      <c r="F4182" s="4">
        <v>52.54</v>
      </c>
      <c r="G4182" s="1">
        <v>2020</v>
      </c>
      <c r="H4182" s="1">
        <v>8</v>
      </c>
      <c r="I4182" s="1" t="s">
        <v>40</v>
      </c>
      <c r="J4182" s="1" t="s">
        <v>35</v>
      </c>
      <c r="K4182" s="1" t="s">
        <v>20</v>
      </c>
      <c r="L4182" s="1" t="s">
        <v>42</v>
      </c>
      <c r="M4182" s="1" t="s">
        <v>37</v>
      </c>
      <c r="O4182">
        <f>F4182*7</f>
        <v>367.78</v>
      </c>
    </row>
    <row r="4183" spans="1:15" x14ac:dyDescent="0.25">
      <c r="A4183" s="1" t="s">
        <v>4958</v>
      </c>
      <c r="B4183" s="2">
        <v>44071</v>
      </c>
      <c r="C4183" s="1" t="s">
        <v>3495</v>
      </c>
      <c r="D4183" s="3">
        <v>20</v>
      </c>
      <c r="E4183" s="3">
        <v>2923.2</v>
      </c>
      <c r="F4183" s="4">
        <v>2436</v>
      </c>
      <c r="G4183" s="1">
        <v>2020</v>
      </c>
      <c r="H4183" s="1">
        <v>8</v>
      </c>
      <c r="I4183" s="1" t="s">
        <v>56</v>
      </c>
      <c r="J4183" s="1" t="s">
        <v>177</v>
      </c>
      <c r="K4183" s="1" t="s">
        <v>20</v>
      </c>
      <c r="L4183" s="1" t="s">
        <v>57</v>
      </c>
      <c r="M4183" s="1" t="s">
        <v>178</v>
      </c>
      <c r="O4183">
        <v>1050000</v>
      </c>
    </row>
    <row r="4184" spans="1:15" x14ac:dyDescent="0.25">
      <c r="A4184" s="1" t="s">
        <v>4959</v>
      </c>
      <c r="B4184" s="2">
        <v>44071</v>
      </c>
      <c r="C4184" s="1" t="s">
        <v>4960</v>
      </c>
      <c r="E4184" s="3">
        <v>10.44</v>
      </c>
      <c r="F4184" s="4">
        <v>10.44</v>
      </c>
      <c r="G4184" s="1">
        <v>2020</v>
      </c>
      <c r="H4184" s="1">
        <v>8</v>
      </c>
      <c r="I4184" s="1" t="s">
        <v>168</v>
      </c>
      <c r="J4184" s="1" t="s">
        <v>81</v>
      </c>
      <c r="K4184" s="1" t="s">
        <v>20</v>
      </c>
      <c r="L4184" s="1" t="s">
        <v>169</v>
      </c>
      <c r="M4184" s="1" t="s">
        <v>83</v>
      </c>
    </row>
    <row r="4185" spans="1:15" x14ac:dyDescent="0.25">
      <c r="A4185" s="1" t="s">
        <v>1472</v>
      </c>
      <c r="B4185" s="2">
        <v>44071</v>
      </c>
      <c r="C4185" s="1" t="s">
        <v>4961</v>
      </c>
      <c r="E4185" s="3">
        <v>39.99</v>
      </c>
      <c r="F4185" s="4">
        <v>39.99</v>
      </c>
      <c r="G4185" s="1">
        <v>2020</v>
      </c>
      <c r="H4185" s="1">
        <v>8</v>
      </c>
      <c r="I4185" s="1" t="s">
        <v>30</v>
      </c>
      <c r="J4185" s="1" t="s">
        <v>35</v>
      </c>
      <c r="K4185" s="1" t="s">
        <v>20</v>
      </c>
      <c r="L4185" s="1" t="s">
        <v>195</v>
      </c>
      <c r="M4185" s="1" t="s">
        <v>37</v>
      </c>
    </row>
    <row r="4186" spans="1:15" x14ac:dyDescent="0.25">
      <c r="A4186" s="1" t="s">
        <v>1484</v>
      </c>
      <c r="B4186" s="2">
        <v>44071</v>
      </c>
      <c r="C4186" s="1" t="s">
        <v>4962</v>
      </c>
      <c r="E4186" s="3">
        <v>185.87</v>
      </c>
      <c r="F4186" s="4">
        <v>185.87</v>
      </c>
      <c r="G4186" s="1">
        <v>2020</v>
      </c>
      <c r="H4186" s="1">
        <v>8</v>
      </c>
      <c r="I4186" s="1" t="s">
        <v>168</v>
      </c>
      <c r="J4186" s="1" t="s">
        <v>35</v>
      </c>
      <c r="K4186" s="1" t="s">
        <v>20</v>
      </c>
      <c r="L4186" s="1" t="s">
        <v>169</v>
      </c>
      <c r="M4186" s="1" t="s">
        <v>37</v>
      </c>
    </row>
    <row r="4187" spans="1:15" x14ac:dyDescent="0.25">
      <c r="A4187" s="1" t="s">
        <v>4963</v>
      </c>
      <c r="B4187" s="2">
        <v>44071</v>
      </c>
      <c r="C4187" s="1" t="s">
        <v>285</v>
      </c>
      <c r="D4187" s="3">
        <v>20</v>
      </c>
      <c r="E4187" s="3">
        <v>72</v>
      </c>
      <c r="F4187" s="4">
        <v>60</v>
      </c>
      <c r="G4187" s="1">
        <v>2020</v>
      </c>
      <c r="H4187" s="1">
        <v>8</v>
      </c>
      <c r="I4187" s="1" t="s">
        <v>70</v>
      </c>
      <c r="J4187" s="1" t="s">
        <v>35</v>
      </c>
      <c r="K4187" s="1" t="s">
        <v>20</v>
      </c>
      <c r="L4187" s="1" t="s">
        <v>71</v>
      </c>
      <c r="M4187" s="1" t="s">
        <v>37</v>
      </c>
      <c r="O4187">
        <f>F4187*66.37</f>
        <v>3982.2000000000003</v>
      </c>
    </row>
    <row r="4188" spans="1:15" x14ac:dyDescent="0.25">
      <c r="A4188" s="1" t="s">
        <v>4964</v>
      </c>
      <c r="B4188" s="2">
        <v>44071</v>
      </c>
      <c r="C4188" s="1" t="s">
        <v>4965</v>
      </c>
      <c r="E4188" s="3">
        <v>16.36</v>
      </c>
      <c r="F4188" s="4">
        <v>16.36</v>
      </c>
      <c r="G4188" s="1">
        <v>2020</v>
      </c>
      <c r="H4188" s="1">
        <v>8</v>
      </c>
      <c r="I4188" s="1" t="s">
        <v>168</v>
      </c>
      <c r="J4188" s="1" t="s">
        <v>81</v>
      </c>
      <c r="K4188" s="1" t="s">
        <v>20</v>
      </c>
      <c r="L4188" s="1" t="s">
        <v>169</v>
      </c>
      <c r="M4188" s="1" t="s">
        <v>83</v>
      </c>
    </row>
    <row r="4189" spans="1:15" x14ac:dyDescent="0.25">
      <c r="A4189" s="1" t="s">
        <v>4966</v>
      </c>
      <c r="B4189" s="2">
        <v>44071</v>
      </c>
      <c r="C4189" s="1" t="s">
        <v>4967</v>
      </c>
      <c r="E4189" s="3">
        <v>449.24</v>
      </c>
      <c r="F4189" s="4">
        <v>449.24</v>
      </c>
      <c r="G4189" s="1">
        <v>2020</v>
      </c>
      <c r="H4189" s="1">
        <v>8</v>
      </c>
      <c r="I4189" s="1" t="s">
        <v>86</v>
      </c>
      <c r="J4189" s="1" t="s">
        <v>35</v>
      </c>
      <c r="K4189" s="1" t="s">
        <v>20</v>
      </c>
      <c r="L4189" s="1" t="s">
        <v>87</v>
      </c>
      <c r="M4189" s="1" t="s">
        <v>37</v>
      </c>
    </row>
    <row r="4190" spans="1:15" x14ac:dyDescent="0.25">
      <c r="A4190" s="1" t="s">
        <v>4968</v>
      </c>
      <c r="B4190" s="2">
        <v>44071</v>
      </c>
      <c r="C4190" s="1" t="s">
        <v>4969</v>
      </c>
      <c r="E4190" s="3">
        <v>16</v>
      </c>
      <c r="F4190" s="4">
        <v>16</v>
      </c>
      <c r="G4190" s="1">
        <v>2020</v>
      </c>
      <c r="H4190" s="1">
        <v>8</v>
      </c>
      <c r="I4190" s="1" t="s">
        <v>97</v>
      </c>
      <c r="J4190" s="1" t="s">
        <v>35</v>
      </c>
      <c r="K4190" s="1" t="s">
        <v>20</v>
      </c>
      <c r="L4190" s="1" t="s">
        <v>99</v>
      </c>
      <c r="M4190" s="1" t="s">
        <v>37</v>
      </c>
    </row>
    <row r="4191" spans="1:15" x14ac:dyDescent="0.25">
      <c r="A4191" s="1" t="s">
        <v>4970</v>
      </c>
      <c r="B4191" s="2">
        <v>44075</v>
      </c>
      <c r="C4191" s="1" t="s">
        <v>4971</v>
      </c>
      <c r="D4191" s="3">
        <v>20</v>
      </c>
      <c r="E4191" s="3">
        <v>246</v>
      </c>
      <c r="F4191" s="4">
        <v>205</v>
      </c>
      <c r="G4191" s="1">
        <v>2020</v>
      </c>
      <c r="H4191" s="1">
        <v>9</v>
      </c>
      <c r="I4191" s="1" t="s">
        <v>56</v>
      </c>
      <c r="J4191" s="1" t="s">
        <v>35</v>
      </c>
      <c r="K4191" s="1" t="s">
        <v>20</v>
      </c>
      <c r="L4191" s="1" t="s">
        <v>57</v>
      </c>
      <c r="M4191" s="1" t="s">
        <v>37</v>
      </c>
    </row>
    <row r="4192" spans="1:15" x14ac:dyDescent="0.25">
      <c r="A4192" s="1" t="s">
        <v>4972</v>
      </c>
      <c r="B4192" s="2">
        <v>44075</v>
      </c>
      <c r="C4192" s="1" t="s">
        <v>4973</v>
      </c>
      <c r="E4192" s="3">
        <v>172.29</v>
      </c>
      <c r="F4192" s="4">
        <v>172.29</v>
      </c>
      <c r="G4192" s="1">
        <v>2020</v>
      </c>
      <c r="H4192" s="1">
        <v>9</v>
      </c>
      <c r="I4192" s="1" t="s">
        <v>86</v>
      </c>
      <c r="J4192" s="1" t="s">
        <v>35</v>
      </c>
      <c r="K4192" s="1" t="s">
        <v>20</v>
      </c>
      <c r="L4192" s="1" t="s">
        <v>87</v>
      </c>
      <c r="M4192" s="1" t="s">
        <v>37</v>
      </c>
    </row>
    <row r="4193" spans="1:15" x14ac:dyDescent="0.25">
      <c r="A4193" s="1" t="s">
        <v>3503</v>
      </c>
      <c r="B4193" s="2">
        <v>44075</v>
      </c>
      <c r="C4193" s="1" t="s">
        <v>3894</v>
      </c>
      <c r="E4193" s="3">
        <v>160</v>
      </c>
      <c r="F4193" s="4">
        <v>160</v>
      </c>
      <c r="G4193" s="1">
        <v>2020</v>
      </c>
      <c r="H4193" s="1">
        <v>9</v>
      </c>
      <c r="I4193" s="1" t="s">
        <v>91</v>
      </c>
      <c r="J4193" s="1" t="s">
        <v>207</v>
      </c>
      <c r="K4193" s="1" t="s">
        <v>20</v>
      </c>
      <c r="L4193" s="1" t="s">
        <v>93</v>
      </c>
      <c r="M4193" s="1" t="s">
        <v>208</v>
      </c>
    </row>
    <row r="4194" spans="1:15" x14ac:dyDescent="0.25">
      <c r="A4194" s="1" t="s">
        <v>3503</v>
      </c>
      <c r="B4194" s="2">
        <v>44075</v>
      </c>
      <c r="C4194" s="1" t="s">
        <v>3894</v>
      </c>
      <c r="E4194" s="3">
        <v>160</v>
      </c>
      <c r="F4194" s="4">
        <v>160</v>
      </c>
      <c r="G4194" s="1">
        <v>2020</v>
      </c>
      <c r="H4194" s="1">
        <v>9</v>
      </c>
      <c r="I4194" s="1" t="s">
        <v>91</v>
      </c>
      <c r="J4194" s="1" t="s">
        <v>207</v>
      </c>
      <c r="K4194" s="1" t="s">
        <v>20</v>
      </c>
      <c r="L4194" s="1" t="s">
        <v>93</v>
      </c>
      <c r="M4194" s="1" t="s">
        <v>208</v>
      </c>
    </row>
    <row r="4195" spans="1:15" x14ac:dyDescent="0.25">
      <c r="A4195" s="1" t="s">
        <v>3503</v>
      </c>
      <c r="B4195" s="2">
        <v>44075</v>
      </c>
      <c r="C4195" s="1" t="s">
        <v>3894</v>
      </c>
      <c r="E4195" s="3">
        <v>160</v>
      </c>
      <c r="F4195" s="4">
        <v>160</v>
      </c>
      <c r="G4195" s="1">
        <v>2020</v>
      </c>
      <c r="H4195" s="1">
        <v>9</v>
      </c>
      <c r="I4195" s="1" t="s">
        <v>97</v>
      </c>
      <c r="J4195" s="1" t="s">
        <v>207</v>
      </c>
      <c r="K4195" s="1" t="s">
        <v>20</v>
      </c>
      <c r="L4195" s="1" t="s">
        <v>99</v>
      </c>
      <c r="M4195" s="1" t="s">
        <v>208</v>
      </c>
    </row>
    <row r="4196" spans="1:15" x14ac:dyDescent="0.25">
      <c r="A4196" s="1" t="s">
        <v>4974</v>
      </c>
      <c r="B4196" s="2">
        <v>44075</v>
      </c>
      <c r="C4196" s="1" t="s">
        <v>4975</v>
      </c>
      <c r="E4196" s="3">
        <v>48</v>
      </c>
      <c r="F4196" s="4">
        <v>48</v>
      </c>
      <c r="G4196" s="1">
        <v>2020</v>
      </c>
      <c r="H4196" s="1">
        <v>9</v>
      </c>
      <c r="I4196" s="1" t="s">
        <v>91</v>
      </c>
      <c r="J4196" s="1" t="s">
        <v>51</v>
      </c>
      <c r="K4196" s="1" t="s">
        <v>20</v>
      </c>
      <c r="L4196" s="1" t="s">
        <v>93</v>
      </c>
      <c r="M4196" s="1" t="s">
        <v>53</v>
      </c>
      <c r="O4196">
        <f>F4196*8.3</f>
        <v>398.40000000000003</v>
      </c>
    </row>
    <row r="4197" spans="1:15" x14ac:dyDescent="0.25">
      <c r="A4197" s="1" t="s">
        <v>1448</v>
      </c>
      <c r="B4197" s="2">
        <v>44075</v>
      </c>
      <c r="C4197" s="1" t="s">
        <v>4976</v>
      </c>
      <c r="D4197" s="3">
        <v>20</v>
      </c>
      <c r="E4197" s="3">
        <v>181.87</v>
      </c>
      <c r="F4197" s="4">
        <v>151.56</v>
      </c>
      <c r="G4197" s="1">
        <v>2020</v>
      </c>
      <c r="H4197" s="1">
        <v>9</v>
      </c>
      <c r="I4197" s="1" t="s">
        <v>134</v>
      </c>
      <c r="J4197" s="1" t="s">
        <v>98</v>
      </c>
      <c r="K4197" s="1" t="s">
        <v>20</v>
      </c>
      <c r="L4197" s="1" t="s">
        <v>135</v>
      </c>
      <c r="M4197" s="1" t="s">
        <v>100</v>
      </c>
    </row>
    <row r="4198" spans="1:15" x14ac:dyDescent="0.25">
      <c r="A4198" s="1" t="s">
        <v>4972</v>
      </c>
      <c r="B4198" s="2">
        <v>44075</v>
      </c>
      <c r="C4198" s="1" t="s">
        <v>4977</v>
      </c>
      <c r="E4198" s="3">
        <v>13.65</v>
      </c>
      <c r="F4198" s="4">
        <v>13.65</v>
      </c>
      <c r="G4198" s="1">
        <v>2020</v>
      </c>
      <c r="H4198" s="1">
        <v>9</v>
      </c>
      <c r="I4198" s="1" t="s">
        <v>86</v>
      </c>
      <c r="J4198" s="1" t="s">
        <v>98</v>
      </c>
      <c r="K4198" s="1" t="s">
        <v>20</v>
      </c>
      <c r="L4198" s="1" t="s">
        <v>87</v>
      </c>
      <c r="M4198" s="1" t="s">
        <v>100</v>
      </c>
      <c r="O4198">
        <f>F4198*191</f>
        <v>2607.15</v>
      </c>
    </row>
    <row r="4199" spans="1:15" x14ac:dyDescent="0.25">
      <c r="A4199" s="1" t="s">
        <v>4978</v>
      </c>
      <c r="B4199" s="2">
        <v>44075</v>
      </c>
      <c r="C4199" s="1" t="s">
        <v>4979</v>
      </c>
      <c r="E4199" s="3">
        <v>489.14</v>
      </c>
      <c r="F4199" s="4">
        <v>489.14</v>
      </c>
      <c r="G4199" s="1">
        <v>2020</v>
      </c>
      <c r="H4199" s="1">
        <v>9</v>
      </c>
      <c r="I4199" s="1" t="s">
        <v>18</v>
      </c>
      <c r="J4199" s="1" t="s">
        <v>119</v>
      </c>
      <c r="K4199" s="1" t="s">
        <v>20</v>
      </c>
      <c r="L4199" s="1" t="s">
        <v>21</v>
      </c>
      <c r="M4199" s="1" t="s">
        <v>120</v>
      </c>
    </row>
    <row r="4200" spans="1:15" x14ac:dyDescent="0.25">
      <c r="A4200" s="1" t="s">
        <v>4978</v>
      </c>
      <c r="B4200" s="2">
        <v>44075</v>
      </c>
      <c r="C4200" s="1" t="s">
        <v>4979</v>
      </c>
      <c r="D4200" s="3">
        <v>20</v>
      </c>
      <c r="E4200" s="3">
        <v>944.04</v>
      </c>
      <c r="F4200" s="4">
        <v>786.7</v>
      </c>
      <c r="G4200" s="1">
        <v>2020</v>
      </c>
      <c r="H4200" s="1">
        <v>9</v>
      </c>
      <c r="I4200" s="1" t="s">
        <v>18</v>
      </c>
      <c r="J4200" s="1" t="s">
        <v>119</v>
      </c>
      <c r="K4200" s="1" t="s">
        <v>20</v>
      </c>
      <c r="L4200" s="1" t="s">
        <v>21</v>
      </c>
      <c r="M4200" s="1" t="s">
        <v>120</v>
      </c>
    </row>
    <row r="4201" spans="1:15" x14ac:dyDescent="0.25">
      <c r="A4201" s="1" t="s">
        <v>1464</v>
      </c>
      <c r="B4201" s="2">
        <v>44075</v>
      </c>
      <c r="C4201" s="1" t="s">
        <v>4980</v>
      </c>
      <c r="E4201" s="3">
        <v>1270</v>
      </c>
      <c r="F4201" s="4">
        <v>1270</v>
      </c>
      <c r="G4201" s="1">
        <v>2020</v>
      </c>
      <c r="H4201" s="1">
        <v>9</v>
      </c>
      <c r="I4201" s="1" t="s">
        <v>18</v>
      </c>
      <c r="J4201" s="1" t="s">
        <v>119</v>
      </c>
      <c r="K4201" s="1" t="s">
        <v>20</v>
      </c>
      <c r="L4201" s="1" t="s">
        <v>21</v>
      </c>
      <c r="M4201" s="1" t="s">
        <v>120</v>
      </c>
    </row>
    <row r="4202" spans="1:15" x14ac:dyDescent="0.25">
      <c r="A4202" s="1" t="s">
        <v>4981</v>
      </c>
      <c r="B4202" s="2">
        <v>44075</v>
      </c>
      <c r="C4202" s="1" t="s">
        <v>7957</v>
      </c>
      <c r="E4202" s="3">
        <v>1173.31</v>
      </c>
      <c r="F4202" s="4">
        <v>1173.31</v>
      </c>
      <c r="G4202" s="1">
        <v>2020</v>
      </c>
      <c r="H4202" s="1">
        <v>9</v>
      </c>
      <c r="I4202" s="1" t="s">
        <v>168</v>
      </c>
      <c r="J4202" s="1" t="s">
        <v>35</v>
      </c>
      <c r="K4202" s="1" t="s">
        <v>20</v>
      </c>
      <c r="L4202" s="1" t="s">
        <v>169</v>
      </c>
      <c r="M4202" s="1" t="s">
        <v>37</v>
      </c>
      <c r="O4202">
        <f>F4202*7692</f>
        <v>9025100.5199999996</v>
      </c>
    </row>
    <row r="4203" spans="1:15" x14ac:dyDescent="0.25">
      <c r="A4203" s="1" t="s">
        <v>4982</v>
      </c>
      <c r="B4203" s="2">
        <v>44076</v>
      </c>
      <c r="C4203" s="1" t="s">
        <v>7958</v>
      </c>
      <c r="E4203" s="3">
        <v>23.75</v>
      </c>
      <c r="F4203" s="4">
        <v>23.75</v>
      </c>
      <c r="G4203" s="1">
        <v>2020</v>
      </c>
      <c r="H4203" s="1">
        <v>9</v>
      </c>
      <c r="I4203" s="1" t="s">
        <v>168</v>
      </c>
      <c r="J4203" s="1" t="s">
        <v>35</v>
      </c>
      <c r="K4203" s="1" t="s">
        <v>20</v>
      </c>
      <c r="L4203" s="1" t="s">
        <v>169</v>
      </c>
      <c r="M4203" s="1" t="s">
        <v>37</v>
      </c>
    </row>
    <row r="4204" spans="1:15" x14ac:dyDescent="0.25">
      <c r="A4204" s="1" t="s">
        <v>4983</v>
      </c>
      <c r="B4204" s="2">
        <v>44076</v>
      </c>
      <c r="C4204" s="1" t="s">
        <v>4984</v>
      </c>
      <c r="D4204" s="3">
        <v>20</v>
      </c>
      <c r="E4204" s="3">
        <v>15.28</v>
      </c>
      <c r="F4204" s="4">
        <v>12.73</v>
      </c>
      <c r="G4204" s="1">
        <v>2020</v>
      </c>
      <c r="H4204" s="1">
        <v>9</v>
      </c>
      <c r="I4204" s="1" t="s">
        <v>34</v>
      </c>
      <c r="J4204" s="1" t="s">
        <v>35</v>
      </c>
      <c r="K4204" s="1" t="s">
        <v>20</v>
      </c>
      <c r="L4204" s="1" t="s">
        <v>36</v>
      </c>
      <c r="M4204" s="1" t="s">
        <v>37</v>
      </c>
    </row>
    <row r="4205" spans="1:15" x14ac:dyDescent="0.25">
      <c r="A4205" s="1" t="s">
        <v>3525</v>
      </c>
      <c r="B4205" s="2">
        <v>44076</v>
      </c>
      <c r="C4205" s="1" t="s">
        <v>4985</v>
      </c>
      <c r="E4205" s="3">
        <v>99.97</v>
      </c>
      <c r="F4205" s="4">
        <v>99.97</v>
      </c>
      <c r="G4205" s="1">
        <v>2020</v>
      </c>
      <c r="H4205" s="1">
        <v>9</v>
      </c>
      <c r="I4205" s="1" t="s">
        <v>704</v>
      </c>
      <c r="J4205" s="1" t="s">
        <v>35</v>
      </c>
      <c r="K4205" s="1" t="s">
        <v>20</v>
      </c>
      <c r="L4205" s="1" t="s">
        <v>705</v>
      </c>
      <c r="M4205" s="1" t="s">
        <v>37</v>
      </c>
    </row>
    <row r="4206" spans="1:15" x14ac:dyDescent="0.25">
      <c r="A4206" s="1" t="s">
        <v>1491</v>
      </c>
      <c r="B4206" s="2">
        <v>44076</v>
      </c>
      <c r="C4206" s="1" t="s">
        <v>4986</v>
      </c>
      <c r="D4206" s="3">
        <v>20</v>
      </c>
      <c r="E4206" s="3">
        <v>623.87</v>
      </c>
      <c r="F4206" s="4">
        <v>519.89</v>
      </c>
      <c r="G4206" s="1">
        <v>2020</v>
      </c>
      <c r="H4206" s="1">
        <v>9</v>
      </c>
      <c r="I4206" s="1" t="s">
        <v>34</v>
      </c>
      <c r="J4206" s="1" t="s">
        <v>237</v>
      </c>
      <c r="K4206" s="1" t="s">
        <v>20</v>
      </c>
      <c r="L4206" s="1" t="s">
        <v>36</v>
      </c>
      <c r="M4206" s="1" t="s">
        <v>4213</v>
      </c>
    </row>
    <row r="4207" spans="1:15" x14ac:dyDescent="0.25">
      <c r="A4207" s="1" t="s">
        <v>4987</v>
      </c>
      <c r="B4207" s="2">
        <v>44082</v>
      </c>
      <c r="C4207" s="1" t="s">
        <v>4988</v>
      </c>
      <c r="D4207" s="3">
        <v>20</v>
      </c>
      <c r="E4207" s="3">
        <v>63.2</v>
      </c>
      <c r="F4207" s="4">
        <v>52.67</v>
      </c>
      <c r="G4207" s="1">
        <v>2020</v>
      </c>
      <c r="H4207" s="1">
        <v>9</v>
      </c>
      <c r="I4207" s="1" t="s">
        <v>56</v>
      </c>
      <c r="J4207" s="1" t="s">
        <v>35</v>
      </c>
      <c r="K4207" s="1" t="s">
        <v>20</v>
      </c>
      <c r="L4207" s="1" t="s">
        <v>57</v>
      </c>
      <c r="M4207" s="1" t="s">
        <v>37</v>
      </c>
    </row>
    <row r="4208" spans="1:15" x14ac:dyDescent="0.25">
      <c r="A4208" s="1" t="s">
        <v>1499</v>
      </c>
      <c r="B4208" s="2">
        <v>44082</v>
      </c>
      <c r="C4208" s="1" t="s">
        <v>85</v>
      </c>
      <c r="E4208" s="3">
        <v>100.75</v>
      </c>
      <c r="F4208" s="4">
        <v>100.75</v>
      </c>
      <c r="G4208" s="1">
        <v>2020</v>
      </c>
      <c r="H4208" s="1">
        <v>9</v>
      </c>
      <c r="I4208" s="1" t="s">
        <v>40</v>
      </c>
      <c r="J4208" s="1" t="s">
        <v>41</v>
      </c>
      <c r="K4208" s="1" t="s">
        <v>20</v>
      </c>
      <c r="L4208" s="1" t="s">
        <v>42</v>
      </c>
      <c r="M4208" s="1" t="s">
        <v>43</v>
      </c>
      <c r="O4208">
        <f>F4208/1.26</f>
        <v>79.960317460317455</v>
      </c>
    </row>
    <row r="4209" spans="1:15" x14ac:dyDescent="0.25">
      <c r="A4209" s="1" t="s">
        <v>1495</v>
      </c>
      <c r="B4209" s="2">
        <v>44082</v>
      </c>
      <c r="C4209" s="1" t="s">
        <v>85</v>
      </c>
      <c r="E4209" s="3">
        <v>90.22</v>
      </c>
      <c r="F4209" s="4">
        <v>90.22</v>
      </c>
      <c r="G4209" s="1">
        <v>2020</v>
      </c>
      <c r="H4209" s="1">
        <v>9</v>
      </c>
      <c r="I4209" s="1" t="s">
        <v>40</v>
      </c>
      <c r="J4209" s="1" t="s">
        <v>41</v>
      </c>
      <c r="K4209" s="1" t="s">
        <v>20</v>
      </c>
      <c r="L4209" s="1" t="s">
        <v>42</v>
      </c>
      <c r="M4209" s="1" t="s">
        <v>43</v>
      </c>
      <c r="O4209">
        <f>F4209/1.26</f>
        <v>71.603174603174608</v>
      </c>
    </row>
    <row r="4210" spans="1:15" x14ac:dyDescent="0.25">
      <c r="A4210" s="1" t="s">
        <v>4989</v>
      </c>
      <c r="B4210" s="2">
        <v>44082</v>
      </c>
      <c r="C4210" s="1" t="s">
        <v>85</v>
      </c>
      <c r="D4210" s="3">
        <v>20</v>
      </c>
      <c r="E4210" s="3">
        <v>76.790000000000006</v>
      </c>
      <c r="F4210" s="4">
        <v>63.99</v>
      </c>
      <c r="G4210" s="1">
        <v>2020</v>
      </c>
      <c r="H4210" s="1">
        <v>9</v>
      </c>
      <c r="I4210" s="1" t="s">
        <v>70</v>
      </c>
      <c r="J4210" s="1" t="s">
        <v>41</v>
      </c>
      <c r="K4210" s="1" t="s">
        <v>20</v>
      </c>
      <c r="L4210" s="1" t="s">
        <v>71</v>
      </c>
      <c r="M4210" s="1" t="s">
        <v>43</v>
      </c>
      <c r="O4210">
        <f>F4210/1.26</f>
        <v>50.785714285714285</v>
      </c>
    </row>
    <row r="4211" spans="1:15" x14ac:dyDescent="0.25">
      <c r="A4211" s="1" t="s">
        <v>4990</v>
      </c>
      <c r="B4211" s="2">
        <v>44082</v>
      </c>
      <c r="C4211" s="1" t="s">
        <v>39</v>
      </c>
      <c r="E4211" s="3">
        <v>115.33</v>
      </c>
      <c r="F4211" s="4">
        <v>115.33</v>
      </c>
      <c r="G4211" s="1">
        <v>2020</v>
      </c>
      <c r="H4211" s="1">
        <v>9</v>
      </c>
      <c r="I4211" s="1" t="s">
        <v>40</v>
      </c>
      <c r="J4211" s="1" t="s">
        <v>41</v>
      </c>
      <c r="K4211" s="1" t="s">
        <v>20</v>
      </c>
      <c r="L4211" s="1" t="s">
        <v>42</v>
      </c>
      <c r="M4211" s="1" t="s">
        <v>43</v>
      </c>
      <c r="O4211">
        <f>F4211/1.26</f>
        <v>91.531746031746025</v>
      </c>
    </row>
    <row r="4212" spans="1:15" x14ac:dyDescent="0.25">
      <c r="A4212" s="1" t="s">
        <v>4991</v>
      </c>
      <c r="B4212" s="2">
        <v>44082</v>
      </c>
      <c r="C4212" s="1" t="s">
        <v>39</v>
      </c>
      <c r="E4212" s="3">
        <v>84.43</v>
      </c>
      <c r="F4212" s="4">
        <v>84.43</v>
      </c>
      <c r="G4212" s="1">
        <v>2020</v>
      </c>
      <c r="H4212" s="1">
        <v>9</v>
      </c>
      <c r="I4212" s="1" t="s">
        <v>40</v>
      </c>
      <c r="J4212" s="1" t="s">
        <v>41</v>
      </c>
      <c r="K4212" s="1" t="s">
        <v>20</v>
      </c>
      <c r="L4212" s="1" t="s">
        <v>42</v>
      </c>
      <c r="M4212" s="1" t="s">
        <v>43</v>
      </c>
      <c r="O4212">
        <f>F4212/1.26</f>
        <v>67.007936507936506</v>
      </c>
    </row>
    <row r="4213" spans="1:15" x14ac:dyDescent="0.25">
      <c r="A4213" s="1" t="s">
        <v>4992</v>
      </c>
      <c r="B4213" s="2">
        <v>44082</v>
      </c>
      <c r="C4213" s="1" t="s">
        <v>1232</v>
      </c>
      <c r="E4213" s="3">
        <v>379.2</v>
      </c>
      <c r="F4213" s="4">
        <v>379.2</v>
      </c>
      <c r="G4213" s="1">
        <v>2020</v>
      </c>
      <c r="H4213" s="1">
        <v>9</v>
      </c>
      <c r="I4213" s="1" t="s">
        <v>345</v>
      </c>
      <c r="J4213" s="1" t="s">
        <v>35</v>
      </c>
      <c r="K4213" s="1" t="s">
        <v>20</v>
      </c>
      <c r="L4213" s="1" t="s">
        <v>346</v>
      </c>
      <c r="M4213" s="1" t="s">
        <v>37</v>
      </c>
      <c r="O4213">
        <f>F4213*5.3</f>
        <v>2009.7599999999998</v>
      </c>
    </row>
    <row r="4214" spans="1:15" x14ac:dyDescent="0.25">
      <c r="A4214" s="1" t="s">
        <v>4993</v>
      </c>
      <c r="B4214" s="2">
        <v>44082</v>
      </c>
      <c r="C4214" s="1" t="s">
        <v>59</v>
      </c>
      <c r="E4214" s="3">
        <v>21.13</v>
      </c>
      <c r="F4214" s="4">
        <v>21.13</v>
      </c>
      <c r="G4214" s="1">
        <v>2020</v>
      </c>
      <c r="H4214" s="1">
        <v>9</v>
      </c>
      <c r="I4214" s="1" t="s">
        <v>40</v>
      </c>
      <c r="J4214" s="1" t="s">
        <v>41</v>
      </c>
      <c r="K4214" s="1" t="s">
        <v>20</v>
      </c>
      <c r="L4214" s="1" t="s">
        <v>42</v>
      </c>
      <c r="M4214" s="1" t="s">
        <v>43</v>
      </c>
    </row>
    <row r="4215" spans="1:15" x14ac:dyDescent="0.25">
      <c r="A4215" s="1" t="s">
        <v>4994</v>
      </c>
      <c r="B4215" s="2">
        <v>44082</v>
      </c>
      <c r="C4215" s="1" t="s">
        <v>59</v>
      </c>
      <c r="E4215" s="3">
        <v>63.98</v>
      </c>
      <c r="F4215" s="4">
        <v>63.98</v>
      </c>
      <c r="G4215" s="1">
        <v>2020</v>
      </c>
      <c r="H4215" s="1">
        <v>9</v>
      </c>
      <c r="I4215" s="1" t="s">
        <v>40</v>
      </c>
      <c r="J4215" s="1" t="s">
        <v>41</v>
      </c>
      <c r="K4215" s="1" t="s">
        <v>20</v>
      </c>
      <c r="L4215" s="1" t="s">
        <v>42</v>
      </c>
      <c r="M4215" s="1" t="s">
        <v>43</v>
      </c>
    </row>
    <row r="4216" spans="1:15" x14ac:dyDescent="0.25">
      <c r="A4216" s="1" t="s">
        <v>1509</v>
      </c>
      <c r="B4216" s="2">
        <v>44082</v>
      </c>
      <c r="C4216" s="1" t="s">
        <v>62</v>
      </c>
      <c r="E4216" s="3">
        <v>298.13</v>
      </c>
      <c r="F4216" s="4">
        <v>298.13</v>
      </c>
      <c r="G4216" s="1">
        <v>2020</v>
      </c>
      <c r="H4216" s="1">
        <v>9</v>
      </c>
      <c r="I4216" s="1" t="s">
        <v>40</v>
      </c>
      <c r="J4216" s="1" t="s">
        <v>41</v>
      </c>
      <c r="K4216" s="1" t="s">
        <v>20</v>
      </c>
      <c r="L4216" s="1" t="s">
        <v>42</v>
      </c>
      <c r="M4216" s="1" t="s">
        <v>43</v>
      </c>
      <c r="O4216">
        <f>F4216/1.26</f>
        <v>236.61111111111111</v>
      </c>
    </row>
    <row r="4217" spans="1:15" x14ac:dyDescent="0.25">
      <c r="A4217" s="1" t="s">
        <v>3536</v>
      </c>
      <c r="B4217" s="2">
        <v>44083</v>
      </c>
      <c r="C4217" s="1" t="s">
        <v>4995</v>
      </c>
      <c r="E4217" s="3">
        <v>3.98</v>
      </c>
      <c r="F4217" s="4">
        <v>3.98</v>
      </c>
      <c r="G4217" s="1">
        <v>2020</v>
      </c>
      <c r="H4217" s="1">
        <v>9</v>
      </c>
      <c r="I4217" s="1" t="s">
        <v>30</v>
      </c>
      <c r="J4217" s="1" t="s">
        <v>25</v>
      </c>
      <c r="K4217" s="1" t="s">
        <v>20</v>
      </c>
      <c r="L4217" s="1" t="s">
        <v>31</v>
      </c>
      <c r="M4217" s="1" t="s">
        <v>4184</v>
      </c>
      <c r="O4217">
        <f>F4217*191</f>
        <v>760.18</v>
      </c>
    </row>
    <row r="4218" spans="1:15" x14ac:dyDescent="0.25">
      <c r="A4218" s="1" t="s">
        <v>4996</v>
      </c>
      <c r="B4218" s="2">
        <v>44083</v>
      </c>
      <c r="C4218" s="1" t="s">
        <v>29</v>
      </c>
      <c r="E4218" s="3">
        <v>62.3</v>
      </c>
      <c r="F4218" s="4">
        <v>62.3</v>
      </c>
      <c r="G4218" s="1">
        <v>2020</v>
      </c>
      <c r="H4218" s="1">
        <v>9</v>
      </c>
      <c r="I4218" s="1" t="s">
        <v>30</v>
      </c>
      <c r="J4218" s="1" t="s">
        <v>25</v>
      </c>
      <c r="K4218" s="1" t="s">
        <v>20</v>
      </c>
      <c r="L4218" s="1" t="s">
        <v>31</v>
      </c>
      <c r="M4218" s="1" t="s">
        <v>4184</v>
      </c>
    </row>
    <row r="4219" spans="1:15" x14ac:dyDescent="0.25">
      <c r="A4219" s="1" t="s">
        <v>4997</v>
      </c>
      <c r="B4219" s="2">
        <v>44084</v>
      </c>
      <c r="C4219" s="1" t="s">
        <v>1369</v>
      </c>
      <c r="E4219" s="3">
        <v>240.98</v>
      </c>
      <c r="F4219" s="4">
        <v>240.98</v>
      </c>
      <c r="G4219" s="1">
        <v>2020</v>
      </c>
      <c r="H4219" s="1">
        <v>9</v>
      </c>
      <c r="I4219" s="1" t="s">
        <v>97</v>
      </c>
      <c r="J4219" s="1" t="s">
        <v>19</v>
      </c>
      <c r="K4219" s="1" t="s">
        <v>20</v>
      </c>
      <c r="L4219" s="1" t="s">
        <v>99</v>
      </c>
      <c r="M4219" s="1" t="s">
        <v>22</v>
      </c>
      <c r="O4219">
        <f>F4219*293</f>
        <v>70607.14</v>
      </c>
    </row>
    <row r="4220" spans="1:15" x14ac:dyDescent="0.25">
      <c r="A4220" s="1" t="s">
        <v>4997</v>
      </c>
      <c r="B4220" s="2">
        <v>44084</v>
      </c>
      <c r="C4220" s="1" t="s">
        <v>1369</v>
      </c>
      <c r="E4220" s="3">
        <v>240.97</v>
      </c>
      <c r="F4220" s="4">
        <v>240.97</v>
      </c>
      <c r="G4220" s="1">
        <v>2020</v>
      </c>
      <c r="H4220" s="1">
        <v>9</v>
      </c>
      <c r="I4220" s="1" t="s">
        <v>91</v>
      </c>
      <c r="J4220" s="1" t="s">
        <v>19</v>
      </c>
      <c r="K4220" s="1" t="s">
        <v>20</v>
      </c>
      <c r="L4220" s="1" t="s">
        <v>93</v>
      </c>
      <c r="M4220" s="1" t="s">
        <v>22</v>
      </c>
      <c r="O4220">
        <f>F4220*293</f>
        <v>70604.210000000006</v>
      </c>
    </row>
    <row r="4221" spans="1:15" x14ac:dyDescent="0.25">
      <c r="A4221" s="1" t="s">
        <v>1528</v>
      </c>
      <c r="B4221" s="2">
        <v>44084</v>
      </c>
      <c r="C4221" s="1" t="s">
        <v>85</v>
      </c>
      <c r="E4221" s="3">
        <v>347.3</v>
      </c>
      <c r="F4221" s="4">
        <v>347.3</v>
      </c>
      <c r="G4221" s="1">
        <v>2020</v>
      </c>
      <c r="H4221" s="1">
        <v>9</v>
      </c>
      <c r="I4221" s="1" t="s">
        <v>86</v>
      </c>
      <c r="J4221" s="1" t="s">
        <v>41</v>
      </c>
      <c r="K4221" s="1" t="s">
        <v>20</v>
      </c>
      <c r="L4221" s="1" t="s">
        <v>87</v>
      </c>
      <c r="M4221" s="1" t="s">
        <v>43</v>
      </c>
      <c r="O4221">
        <f t="shared" ref="O4221:O4238" si="65">F4221/1.26</f>
        <v>275.63492063492066</v>
      </c>
    </row>
    <row r="4222" spans="1:15" x14ac:dyDescent="0.25">
      <c r="A4222" s="1" t="s">
        <v>1528</v>
      </c>
      <c r="B4222" s="2">
        <v>44084</v>
      </c>
      <c r="C4222" s="1" t="s">
        <v>85</v>
      </c>
      <c r="E4222" s="3">
        <v>181.12</v>
      </c>
      <c r="F4222" s="4">
        <v>181.12</v>
      </c>
      <c r="G4222" s="1">
        <v>2020</v>
      </c>
      <c r="H4222" s="1">
        <v>9</v>
      </c>
      <c r="I4222" s="1" t="s">
        <v>86</v>
      </c>
      <c r="J4222" s="1" t="s">
        <v>41</v>
      </c>
      <c r="K4222" s="1" t="s">
        <v>20</v>
      </c>
      <c r="L4222" s="1" t="s">
        <v>87</v>
      </c>
      <c r="M4222" s="1" t="s">
        <v>43</v>
      </c>
      <c r="O4222">
        <f t="shared" si="65"/>
        <v>143.74603174603175</v>
      </c>
    </row>
    <row r="4223" spans="1:15" x14ac:dyDescent="0.25">
      <c r="A4223" s="1" t="s">
        <v>1528</v>
      </c>
      <c r="B4223" s="2">
        <v>44084</v>
      </c>
      <c r="C4223" s="1" t="s">
        <v>85</v>
      </c>
      <c r="D4223" s="3">
        <v>20</v>
      </c>
      <c r="E4223" s="3">
        <v>140.04</v>
      </c>
      <c r="F4223" s="4">
        <v>116.7</v>
      </c>
      <c r="G4223" s="1">
        <v>2020</v>
      </c>
      <c r="H4223" s="1">
        <v>9</v>
      </c>
      <c r="I4223" s="1" t="s">
        <v>34</v>
      </c>
      <c r="J4223" s="1" t="s">
        <v>41</v>
      </c>
      <c r="K4223" s="1" t="s">
        <v>20</v>
      </c>
      <c r="L4223" s="1" t="s">
        <v>36</v>
      </c>
      <c r="M4223" s="1" t="s">
        <v>43</v>
      </c>
      <c r="O4223">
        <f t="shared" si="65"/>
        <v>92.61904761904762</v>
      </c>
    </row>
    <row r="4224" spans="1:15" x14ac:dyDescent="0.25">
      <c r="A4224" s="1" t="s">
        <v>1528</v>
      </c>
      <c r="B4224" s="2">
        <v>44084</v>
      </c>
      <c r="C4224" s="1" t="s">
        <v>85</v>
      </c>
      <c r="E4224" s="3">
        <v>104.03</v>
      </c>
      <c r="F4224" s="4">
        <v>104.03</v>
      </c>
      <c r="G4224" s="1">
        <v>2020</v>
      </c>
      <c r="H4224" s="1">
        <v>9</v>
      </c>
      <c r="I4224" s="1" t="s">
        <v>86</v>
      </c>
      <c r="J4224" s="1" t="s">
        <v>41</v>
      </c>
      <c r="K4224" s="1" t="s">
        <v>20</v>
      </c>
      <c r="L4224" s="1" t="s">
        <v>87</v>
      </c>
      <c r="M4224" s="1" t="s">
        <v>43</v>
      </c>
      <c r="O4224">
        <f t="shared" si="65"/>
        <v>82.563492063492063</v>
      </c>
    </row>
    <row r="4225" spans="1:15" x14ac:dyDescent="0.25">
      <c r="A4225" s="1" t="s">
        <v>1528</v>
      </c>
      <c r="B4225" s="2">
        <v>44084</v>
      </c>
      <c r="C4225" s="1" t="s">
        <v>85</v>
      </c>
      <c r="E4225" s="3">
        <v>97</v>
      </c>
      <c r="F4225" s="4">
        <v>97</v>
      </c>
      <c r="G4225" s="1">
        <v>2020</v>
      </c>
      <c r="H4225" s="1">
        <v>9</v>
      </c>
      <c r="I4225" s="1" t="s">
        <v>86</v>
      </c>
      <c r="J4225" s="1" t="s">
        <v>41</v>
      </c>
      <c r="K4225" s="1" t="s">
        <v>20</v>
      </c>
      <c r="L4225" s="1" t="s">
        <v>87</v>
      </c>
      <c r="M4225" s="1" t="s">
        <v>43</v>
      </c>
      <c r="O4225">
        <f t="shared" si="65"/>
        <v>76.984126984126988</v>
      </c>
    </row>
    <row r="4226" spans="1:15" x14ac:dyDescent="0.25">
      <c r="A4226" s="1" t="s">
        <v>1528</v>
      </c>
      <c r="B4226" s="2">
        <v>44084</v>
      </c>
      <c r="C4226" s="1" t="s">
        <v>85</v>
      </c>
      <c r="D4226" s="3">
        <v>20</v>
      </c>
      <c r="E4226" s="3">
        <v>115.6</v>
      </c>
      <c r="F4226" s="4">
        <v>96.33</v>
      </c>
      <c r="G4226" s="1">
        <v>2020</v>
      </c>
      <c r="H4226" s="1">
        <v>9</v>
      </c>
      <c r="I4226" s="1" t="s">
        <v>34</v>
      </c>
      <c r="J4226" s="1" t="s">
        <v>41</v>
      </c>
      <c r="K4226" s="1" t="s">
        <v>20</v>
      </c>
      <c r="L4226" s="1" t="s">
        <v>36</v>
      </c>
      <c r="M4226" s="1" t="s">
        <v>43</v>
      </c>
      <c r="O4226">
        <f t="shared" si="65"/>
        <v>76.452380952380949</v>
      </c>
    </row>
    <row r="4227" spans="1:15" x14ac:dyDescent="0.25">
      <c r="A4227" s="1" t="s">
        <v>1528</v>
      </c>
      <c r="B4227" s="2">
        <v>44084</v>
      </c>
      <c r="C4227" s="1" t="s">
        <v>85</v>
      </c>
      <c r="E4227" s="3">
        <v>70.459999999999994</v>
      </c>
      <c r="F4227" s="4">
        <v>70.459999999999994</v>
      </c>
      <c r="G4227" s="1">
        <v>2020</v>
      </c>
      <c r="H4227" s="1">
        <v>9</v>
      </c>
      <c r="I4227" s="1" t="s">
        <v>86</v>
      </c>
      <c r="J4227" s="1" t="s">
        <v>41</v>
      </c>
      <c r="K4227" s="1" t="s">
        <v>20</v>
      </c>
      <c r="L4227" s="1" t="s">
        <v>87</v>
      </c>
      <c r="M4227" s="1" t="s">
        <v>43</v>
      </c>
      <c r="O4227">
        <f t="shared" si="65"/>
        <v>55.920634920634917</v>
      </c>
    </row>
    <row r="4228" spans="1:15" x14ac:dyDescent="0.25">
      <c r="A4228" s="1" t="s">
        <v>1528</v>
      </c>
      <c r="B4228" s="2">
        <v>44084</v>
      </c>
      <c r="C4228" s="1" t="s">
        <v>85</v>
      </c>
      <c r="E4228" s="3">
        <v>68</v>
      </c>
      <c r="F4228" s="4">
        <v>68</v>
      </c>
      <c r="G4228" s="1">
        <v>2020</v>
      </c>
      <c r="H4228" s="1">
        <v>9</v>
      </c>
      <c r="I4228" s="1" t="s">
        <v>86</v>
      </c>
      <c r="J4228" s="1" t="s">
        <v>41</v>
      </c>
      <c r="K4228" s="1" t="s">
        <v>20</v>
      </c>
      <c r="L4228" s="1" t="s">
        <v>87</v>
      </c>
      <c r="M4228" s="1" t="s">
        <v>43</v>
      </c>
      <c r="O4228">
        <f t="shared" si="65"/>
        <v>53.968253968253968</v>
      </c>
    </row>
    <row r="4229" spans="1:15" x14ac:dyDescent="0.25">
      <c r="A4229" s="1" t="s">
        <v>1528</v>
      </c>
      <c r="B4229" s="2">
        <v>44084</v>
      </c>
      <c r="C4229" s="1" t="s">
        <v>85</v>
      </c>
      <c r="E4229" s="3">
        <v>61.26</v>
      </c>
      <c r="F4229" s="4">
        <v>61.26</v>
      </c>
      <c r="G4229" s="1">
        <v>2020</v>
      </c>
      <c r="H4229" s="1">
        <v>9</v>
      </c>
      <c r="I4229" s="1" t="s">
        <v>86</v>
      </c>
      <c r="J4229" s="1" t="s">
        <v>41</v>
      </c>
      <c r="K4229" s="1" t="s">
        <v>20</v>
      </c>
      <c r="L4229" s="1" t="s">
        <v>87</v>
      </c>
      <c r="M4229" s="1" t="s">
        <v>43</v>
      </c>
      <c r="O4229">
        <f t="shared" si="65"/>
        <v>48.61904761904762</v>
      </c>
    </row>
    <row r="4230" spans="1:15" x14ac:dyDescent="0.25">
      <c r="A4230" s="1" t="s">
        <v>1528</v>
      </c>
      <c r="B4230" s="2">
        <v>44084</v>
      </c>
      <c r="C4230" s="1" t="s">
        <v>85</v>
      </c>
      <c r="D4230" s="3">
        <v>20</v>
      </c>
      <c r="E4230" s="3">
        <v>64.56</v>
      </c>
      <c r="F4230" s="4">
        <v>53.8</v>
      </c>
      <c r="G4230" s="1">
        <v>2020</v>
      </c>
      <c r="H4230" s="1">
        <v>9</v>
      </c>
      <c r="I4230" s="1" t="s">
        <v>56</v>
      </c>
      <c r="J4230" s="1" t="s">
        <v>41</v>
      </c>
      <c r="K4230" s="1" t="s">
        <v>20</v>
      </c>
      <c r="L4230" s="1" t="s">
        <v>57</v>
      </c>
      <c r="M4230" s="1" t="s">
        <v>43</v>
      </c>
      <c r="O4230">
        <f t="shared" si="65"/>
        <v>42.698412698412696</v>
      </c>
    </row>
    <row r="4231" spans="1:15" x14ac:dyDescent="0.25">
      <c r="A4231" s="1" t="s">
        <v>1528</v>
      </c>
      <c r="B4231" s="2">
        <v>44084</v>
      </c>
      <c r="C4231" s="1" t="s">
        <v>85</v>
      </c>
      <c r="E4231" s="3">
        <v>40.049999999999997</v>
      </c>
      <c r="F4231" s="4">
        <v>40.049999999999997</v>
      </c>
      <c r="G4231" s="1">
        <v>2020</v>
      </c>
      <c r="H4231" s="1">
        <v>9</v>
      </c>
      <c r="I4231" s="1" t="s">
        <v>86</v>
      </c>
      <c r="J4231" s="1" t="s">
        <v>41</v>
      </c>
      <c r="K4231" s="1" t="s">
        <v>20</v>
      </c>
      <c r="L4231" s="1" t="s">
        <v>87</v>
      </c>
      <c r="M4231" s="1" t="s">
        <v>43</v>
      </c>
      <c r="O4231">
        <f t="shared" si="65"/>
        <v>31.785714285714285</v>
      </c>
    </row>
    <row r="4232" spans="1:15" x14ac:dyDescent="0.25">
      <c r="A4232" s="1" t="s">
        <v>1528</v>
      </c>
      <c r="B4232" s="2">
        <v>44084</v>
      </c>
      <c r="C4232" s="1" t="s">
        <v>85</v>
      </c>
      <c r="E4232" s="3">
        <v>38</v>
      </c>
      <c r="F4232" s="4">
        <v>38</v>
      </c>
      <c r="G4232" s="1">
        <v>2020</v>
      </c>
      <c r="H4232" s="1">
        <v>9</v>
      </c>
      <c r="I4232" s="1" t="s">
        <v>86</v>
      </c>
      <c r="J4232" s="1" t="s">
        <v>41</v>
      </c>
      <c r="K4232" s="1" t="s">
        <v>20</v>
      </c>
      <c r="L4232" s="1" t="s">
        <v>87</v>
      </c>
      <c r="M4232" s="1" t="s">
        <v>43</v>
      </c>
      <c r="O4232">
        <f t="shared" si="65"/>
        <v>30.158730158730158</v>
      </c>
    </row>
    <row r="4233" spans="1:15" x14ac:dyDescent="0.25">
      <c r="A4233" s="1" t="s">
        <v>1528</v>
      </c>
      <c r="B4233" s="2">
        <v>44084</v>
      </c>
      <c r="C4233" s="1" t="s">
        <v>85</v>
      </c>
      <c r="E4233" s="3">
        <v>-21.13</v>
      </c>
      <c r="F4233" s="4">
        <v>-21.13</v>
      </c>
      <c r="G4233" s="1">
        <v>2020</v>
      </c>
      <c r="H4233" s="1">
        <v>9</v>
      </c>
      <c r="I4233" s="1" t="s">
        <v>40</v>
      </c>
      <c r="J4233" s="1" t="s">
        <v>41</v>
      </c>
      <c r="K4233" s="1" t="s">
        <v>20</v>
      </c>
      <c r="L4233" s="1" t="s">
        <v>42</v>
      </c>
      <c r="M4233" s="1" t="s">
        <v>43</v>
      </c>
      <c r="O4233">
        <f t="shared" si="65"/>
        <v>-16.769841269841269</v>
      </c>
    </row>
    <row r="4234" spans="1:15" x14ac:dyDescent="0.25">
      <c r="A4234" s="1" t="s">
        <v>1528</v>
      </c>
      <c r="B4234" s="2">
        <v>44084</v>
      </c>
      <c r="C4234" s="1" t="s">
        <v>85</v>
      </c>
      <c r="E4234" s="3">
        <v>-63.98</v>
      </c>
      <c r="F4234" s="4">
        <v>-63.98</v>
      </c>
      <c r="G4234" s="1">
        <v>2020</v>
      </c>
      <c r="H4234" s="1">
        <v>9</v>
      </c>
      <c r="I4234" s="1" t="s">
        <v>40</v>
      </c>
      <c r="J4234" s="1" t="s">
        <v>41</v>
      </c>
      <c r="K4234" s="1" t="s">
        <v>20</v>
      </c>
      <c r="L4234" s="1" t="s">
        <v>42</v>
      </c>
      <c r="M4234" s="1" t="s">
        <v>43</v>
      </c>
      <c r="O4234">
        <f t="shared" si="65"/>
        <v>-50.777777777777771</v>
      </c>
    </row>
    <row r="4235" spans="1:15" x14ac:dyDescent="0.25">
      <c r="A4235" s="1" t="s">
        <v>1528</v>
      </c>
      <c r="B4235" s="2">
        <v>44084</v>
      </c>
      <c r="C4235" s="1" t="s">
        <v>85</v>
      </c>
      <c r="E4235" s="3">
        <v>-90.22</v>
      </c>
      <c r="F4235" s="4">
        <v>-90.22</v>
      </c>
      <c r="G4235" s="1">
        <v>2020</v>
      </c>
      <c r="H4235" s="1">
        <v>9</v>
      </c>
      <c r="I4235" s="1" t="s">
        <v>40</v>
      </c>
      <c r="J4235" s="1" t="s">
        <v>41</v>
      </c>
      <c r="K4235" s="1" t="s">
        <v>20</v>
      </c>
      <c r="L4235" s="1" t="s">
        <v>42</v>
      </c>
      <c r="M4235" s="1" t="s">
        <v>43</v>
      </c>
      <c r="O4235">
        <f t="shared" si="65"/>
        <v>-71.603174603174608</v>
      </c>
    </row>
    <row r="4236" spans="1:15" x14ac:dyDescent="0.25">
      <c r="A4236" s="1" t="s">
        <v>1528</v>
      </c>
      <c r="B4236" s="2">
        <v>44084</v>
      </c>
      <c r="C4236" s="1" t="s">
        <v>85</v>
      </c>
      <c r="E4236" s="3">
        <v>-100.75</v>
      </c>
      <c r="F4236" s="4">
        <v>-100.75</v>
      </c>
      <c r="G4236" s="1">
        <v>2020</v>
      </c>
      <c r="H4236" s="1">
        <v>9</v>
      </c>
      <c r="I4236" s="1" t="s">
        <v>40</v>
      </c>
      <c r="J4236" s="1" t="s">
        <v>41</v>
      </c>
      <c r="K4236" s="1" t="s">
        <v>20</v>
      </c>
      <c r="L4236" s="1" t="s">
        <v>42</v>
      </c>
      <c r="M4236" s="1" t="s">
        <v>43</v>
      </c>
      <c r="O4236">
        <f t="shared" si="65"/>
        <v>-79.960317460317455</v>
      </c>
    </row>
    <row r="4237" spans="1:15" x14ac:dyDescent="0.25">
      <c r="A4237" s="1" t="s">
        <v>1528</v>
      </c>
      <c r="B4237" s="2">
        <v>44084</v>
      </c>
      <c r="C4237" s="1" t="s">
        <v>85</v>
      </c>
      <c r="E4237" s="3">
        <v>-115.33</v>
      </c>
      <c r="F4237" s="4">
        <v>-115.33</v>
      </c>
      <c r="G4237" s="1">
        <v>2020</v>
      </c>
      <c r="H4237" s="1">
        <v>9</v>
      </c>
      <c r="I4237" s="1" t="s">
        <v>40</v>
      </c>
      <c r="J4237" s="1" t="s">
        <v>41</v>
      </c>
      <c r="K4237" s="1" t="s">
        <v>20</v>
      </c>
      <c r="L4237" s="1" t="s">
        <v>42</v>
      </c>
      <c r="M4237" s="1" t="s">
        <v>43</v>
      </c>
      <c r="O4237">
        <f t="shared" si="65"/>
        <v>-91.531746031746025</v>
      </c>
    </row>
    <row r="4238" spans="1:15" x14ac:dyDescent="0.25">
      <c r="A4238" s="1" t="s">
        <v>1528</v>
      </c>
      <c r="B4238" s="2">
        <v>44084</v>
      </c>
      <c r="C4238" s="1" t="s">
        <v>85</v>
      </c>
      <c r="E4238" s="3">
        <v>-298.13</v>
      </c>
      <c r="F4238" s="4">
        <v>-298.13</v>
      </c>
      <c r="G4238" s="1">
        <v>2020</v>
      </c>
      <c r="H4238" s="1">
        <v>9</v>
      </c>
      <c r="I4238" s="1" t="s">
        <v>40</v>
      </c>
      <c r="J4238" s="1" t="s">
        <v>41</v>
      </c>
      <c r="K4238" s="1" t="s">
        <v>20</v>
      </c>
      <c r="L4238" s="1" t="s">
        <v>42</v>
      </c>
      <c r="M4238" s="1" t="s">
        <v>43</v>
      </c>
      <c r="O4238">
        <f t="shared" si="65"/>
        <v>-236.61111111111111</v>
      </c>
    </row>
    <row r="4239" spans="1:15" x14ac:dyDescent="0.25">
      <c r="A4239" s="1" t="s">
        <v>1532</v>
      </c>
      <c r="B4239" s="2">
        <v>44084</v>
      </c>
      <c r="C4239" s="1" t="s">
        <v>4998</v>
      </c>
      <c r="D4239" s="3">
        <v>20</v>
      </c>
      <c r="E4239" s="3">
        <v>6154.8</v>
      </c>
      <c r="F4239" s="4">
        <v>5129</v>
      </c>
      <c r="G4239" s="1">
        <v>2020</v>
      </c>
      <c r="H4239" s="1">
        <v>9</v>
      </c>
      <c r="I4239" s="1" t="s">
        <v>56</v>
      </c>
      <c r="J4239" s="1" t="s">
        <v>177</v>
      </c>
      <c r="K4239" s="1" t="s">
        <v>20</v>
      </c>
      <c r="L4239" s="1" t="s">
        <v>57</v>
      </c>
      <c r="M4239" s="1" t="s">
        <v>178</v>
      </c>
      <c r="O4239">
        <v>8206400</v>
      </c>
    </row>
    <row r="4240" spans="1:15" x14ac:dyDescent="0.25">
      <c r="A4240" s="1" t="s">
        <v>1528</v>
      </c>
      <c r="B4240" s="2">
        <v>44084</v>
      </c>
      <c r="C4240" s="1" t="s">
        <v>477</v>
      </c>
      <c r="E4240" s="3">
        <v>66.08</v>
      </c>
      <c r="F4240" s="4">
        <v>66.08</v>
      </c>
      <c r="G4240" s="1">
        <v>2020</v>
      </c>
      <c r="H4240" s="1">
        <v>9</v>
      </c>
      <c r="I4240" s="1" t="s">
        <v>86</v>
      </c>
      <c r="J4240" s="1" t="s">
        <v>478</v>
      </c>
      <c r="K4240" s="1" t="s">
        <v>20</v>
      </c>
      <c r="L4240" s="1" t="s">
        <v>87</v>
      </c>
      <c r="M4240" s="1" t="s">
        <v>479</v>
      </c>
      <c r="O4240">
        <f>F4240*778</f>
        <v>51410.239999999998</v>
      </c>
    </row>
    <row r="4241" spans="1:15" x14ac:dyDescent="0.25">
      <c r="A4241" s="1" t="s">
        <v>4999</v>
      </c>
      <c r="B4241" s="2">
        <v>44084</v>
      </c>
      <c r="C4241" s="1" t="s">
        <v>5000</v>
      </c>
      <c r="D4241" s="3">
        <v>20</v>
      </c>
      <c r="E4241" s="3">
        <v>66.959999999999994</v>
      </c>
      <c r="F4241" s="4">
        <v>55.8</v>
      </c>
      <c r="G4241" s="1">
        <v>2020</v>
      </c>
      <c r="H4241" s="1">
        <v>9</v>
      </c>
      <c r="I4241" s="1" t="s">
        <v>34</v>
      </c>
      <c r="J4241" s="1" t="s">
        <v>237</v>
      </c>
      <c r="K4241" s="1" t="s">
        <v>20</v>
      </c>
      <c r="L4241" s="1" t="s">
        <v>36</v>
      </c>
      <c r="M4241" s="1" t="s">
        <v>4213</v>
      </c>
    </row>
    <row r="4242" spans="1:15" x14ac:dyDescent="0.25">
      <c r="A4242" s="1" t="s">
        <v>1512</v>
      </c>
      <c r="B4242" s="2">
        <v>44084</v>
      </c>
      <c r="C4242" s="1" t="s">
        <v>5001</v>
      </c>
      <c r="E4242" s="3">
        <v>7.74</v>
      </c>
      <c r="F4242" s="4">
        <v>7.74</v>
      </c>
      <c r="G4242" s="1">
        <v>2020</v>
      </c>
      <c r="H4242" s="1">
        <v>9</v>
      </c>
      <c r="I4242" s="1" t="s">
        <v>91</v>
      </c>
      <c r="J4242" s="1" t="s">
        <v>35</v>
      </c>
      <c r="K4242" s="1" t="s">
        <v>20</v>
      </c>
      <c r="L4242" s="1" t="s">
        <v>93</v>
      </c>
      <c r="M4242" s="1" t="s">
        <v>37</v>
      </c>
      <c r="O4242">
        <f>F4242*1850</f>
        <v>14319</v>
      </c>
    </row>
    <row r="4243" spans="1:15" x14ac:dyDescent="0.25">
      <c r="A4243" s="1" t="s">
        <v>1528</v>
      </c>
      <c r="B4243" s="2">
        <v>44084</v>
      </c>
      <c r="C4243" s="1" t="s">
        <v>59</v>
      </c>
      <c r="E4243" s="3">
        <v>22.5</v>
      </c>
      <c r="F4243" s="4">
        <v>22.5</v>
      </c>
      <c r="G4243" s="1">
        <v>2020</v>
      </c>
      <c r="H4243" s="1">
        <v>9</v>
      </c>
      <c r="I4243" s="1" t="s">
        <v>91</v>
      </c>
      <c r="J4243" s="1" t="s">
        <v>41</v>
      </c>
      <c r="K4243" s="1" t="s">
        <v>20</v>
      </c>
      <c r="L4243" s="1" t="s">
        <v>93</v>
      </c>
      <c r="M4243" s="1" t="s">
        <v>43</v>
      </c>
    </row>
    <row r="4244" spans="1:15" x14ac:dyDescent="0.25">
      <c r="A4244" s="1" t="s">
        <v>1528</v>
      </c>
      <c r="B4244" s="2">
        <v>44084</v>
      </c>
      <c r="C4244" s="1" t="s">
        <v>59</v>
      </c>
      <c r="E4244" s="3">
        <v>30.01</v>
      </c>
      <c r="F4244" s="4">
        <v>30.01</v>
      </c>
      <c r="G4244" s="1">
        <v>2020</v>
      </c>
      <c r="H4244" s="1">
        <v>9</v>
      </c>
      <c r="I4244" s="1" t="s">
        <v>312</v>
      </c>
      <c r="J4244" s="1" t="s">
        <v>41</v>
      </c>
      <c r="K4244" s="1" t="s">
        <v>20</v>
      </c>
      <c r="L4244" s="1" t="s">
        <v>313</v>
      </c>
      <c r="M4244" s="1" t="s">
        <v>43</v>
      </c>
    </row>
    <row r="4245" spans="1:15" x14ac:dyDescent="0.25">
      <c r="A4245" s="1" t="s">
        <v>1526</v>
      </c>
      <c r="B4245" s="2">
        <v>44084</v>
      </c>
      <c r="C4245" s="1" t="s">
        <v>5002</v>
      </c>
      <c r="D4245" s="3">
        <v>20</v>
      </c>
      <c r="E4245" s="3">
        <v>21.17</v>
      </c>
      <c r="F4245" s="4">
        <v>17.64</v>
      </c>
      <c r="G4245" s="1">
        <v>2020</v>
      </c>
      <c r="H4245" s="1">
        <v>9</v>
      </c>
      <c r="I4245" s="1" t="s">
        <v>56</v>
      </c>
      <c r="J4245" s="1" t="s">
        <v>378</v>
      </c>
      <c r="K4245" s="1" t="s">
        <v>20</v>
      </c>
      <c r="L4245" s="1" t="s">
        <v>57</v>
      </c>
      <c r="M4245" s="1" t="s">
        <v>379</v>
      </c>
    </row>
    <row r="4246" spans="1:15" x14ac:dyDescent="0.25">
      <c r="A4246" s="1" t="s">
        <v>3550</v>
      </c>
      <c r="B4246" s="2">
        <v>44089</v>
      </c>
      <c r="C4246" s="1" t="s">
        <v>5003</v>
      </c>
      <c r="D4246" s="3">
        <v>5</v>
      </c>
      <c r="E4246" s="3">
        <v>13.4</v>
      </c>
      <c r="F4246" s="4">
        <v>12.76</v>
      </c>
      <c r="G4246" s="1">
        <v>2020</v>
      </c>
      <c r="H4246" s="1">
        <v>9</v>
      </c>
      <c r="I4246" s="1" t="s">
        <v>134</v>
      </c>
      <c r="J4246" s="1" t="s">
        <v>207</v>
      </c>
      <c r="K4246" s="1" t="s">
        <v>20</v>
      </c>
      <c r="L4246" s="1" t="s">
        <v>135</v>
      </c>
      <c r="M4246" s="1" t="s">
        <v>208</v>
      </c>
      <c r="O4246">
        <v>1000</v>
      </c>
    </row>
    <row r="4247" spans="1:15" x14ac:dyDescent="0.25">
      <c r="A4247" s="1" t="s">
        <v>3557</v>
      </c>
      <c r="B4247" s="2">
        <v>44089</v>
      </c>
      <c r="C4247" s="1" t="s">
        <v>5004</v>
      </c>
      <c r="E4247" s="3">
        <v>13.23</v>
      </c>
      <c r="F4247" s="4">
        <v>13.23</v>
      </c>
      <c r="G4247" s="1">
        <v>2020</v>
      </c>
      <c r="H4247" s="1">
        <v>9</v>
      </c>
      <c r="I4247" s="1" t="s">
        <v>40</v>
      </c>
      <c r="J4247" s="1" t="s">
        <v>35</v>
      </c>
      <c r="K4247" s="1" t="s">
        <v>20</v>
      </c>
      <c r="L4247" s="1" t="s">
        <v>42</v>
      </c>
      <c r="M4247" s="1" t="s">
        <v>37</v>
      </c>
    </row>
    <row r="4248" spans="1:15" x14ac:dyDescent="0.25">
      <c r="A4248" s="1" t="s">
        <v>3550</v>
      </c>
      <c r="B4248" s="2">
        <v>44089</v>
      </c>
      <c r="C4248" s="1" t="s">
        <v>5005</v>
      </c>
      <c r="D4248" s="3">
        <v>20</v>
      </c>
      <c r="E4248" s="3">
        <v>31.8</v>
      </c>
      <c r="F4248" s="4">
        <v>26.5</v>
      </c>
      <c r="G4248" s="1">
        <v>2020</v>
      </c>
      <c r="H4248" s="1">
        <v>9</v>
      </c>
      <c r="I4248" s="1" t="s">
        <v>134</v>
      </c>
      <c r="J4248" s="1" t="s">
        <v>207</v>
      </c>
      <c r="K4248" s="1" t="s">
        <v>20</v>
      </c>
      <c r="L4248" s="1" t="s">
        <v>135</v>
      </c>
      <c r="M4248" s="1" t="s">
        <v>208</v>
      </c>
      <c r="O4248">
        <f>F4248*400</f>
        <v>10600</v>
      </c>
    </row>
    <row r="4249" spans="1:15" x14ac:dyDescent="0.25">
      <c r="A4249" s="1" t="s">
        <v>5006</v>
      </c>
      <c r="B4249" s="2">
        <v>44089</v>
      </c>
      <c r="C4249" s="1" t="s">
        <v>5007</v>
      </c>
      <c r="D4249" s="3">
        <v>20</v>
      </c>
      <c r="E4249" s="3">
        <v>194.06</v>
      </c>
      <c r="F4249" s="4">
        <v>161.72</v>
      </c>
      <c r="G4249" s="1">
        <v>2020</v>
      </c>
      <c r="H4249" s="1">
        <v>9</v>
      </c>
      <c r="I4249" s="1" t="s">
        <v>56</v>
      </c>
      <c r="J4249" s="1" t="s">
        <v>98</v>
      </c>
      <c r="K4249" s="1" t="s">
        <v>20</v>
      </c>
      <c r="L4249" s="1" t="s">
        <v>57</v>
      </c>
      <c r="M4249" s="1" t="s">
        <v>100</v>
      </c>
    </row>
    <row r="4250" spans="1:15" x14ac:dyDescent="0.25">
      <c r="A4250" s="1" t="s">
        <v>1574</v>
      </c>
      <c r="B4250" s="2">
        <v>44091</v>
      </c>
      <c r="C4250" s="1" t="s">
        <v>5008</v>
      </c>
      <c r="E4250" s="3">
        <v>702</v>
      </c>
      <c r="F4250" s="4">
        <v>702</v>
      </c>
      <c r="G4250" s="1">
        <v>2020</v>
      </c>
      <c r="H4250" s="1">
        <v>9</v>
      </c>
      <c r="I4250" s="1" t="s">
        <v>86</v>
      </c>
      <c r="J4250" s="1" t="s">
        <v>369</v>
      </c>
      <c r="K4250" s="1" t="s">
        <v>20</v>
      </c>
      <c r="L4250" s="1" t="s">
        <v>87</v>
      </c>
      <c r="M4250" s="1" t="s">
        <v>370</v>
      </c>
      <c r="O4250">
        <f>F4250*120</f>
        <v>84240</v>
      </c>
    </row>
    <row r="4251" spans="1:15" x14ac:dyDescent="0.25">
      <c r="A4251" s="1" t="s">
        <v>1577</v>
      </c>
      <c r="B4251" s="2">
        <v>44091</v>
      </c>
      <c r="C4251" s="1" t="s">
        <v>462</v>
      </c>
      <c r="E4251" s="3">
        <v>38.71</v>
      </c>
      <c r="F4251" s="4">
        <v>38.71</v>
      </c>
      <c r="G4251" s="1">
        <v>2020</v>
      </c>
      <c r="H4251" s="1">
        <v>9</v>
      </c>
      <c r="I4251" s="1" t="s">
        <v>111</v>
      </c>
      <c r="J4251" s="1" t="s">
        <v>35</v>
      </c>
      <c r="K4251" s="1" t="s">
        <v>20</v>
      </c>
      <c r="L4251" s="1" t="s">
        <v>112</v>
      </c>
      <c r="M4251" s="1" t="s">
        <v>37</v>
      </c>
      <c r="O4251">
        <f>F4251*50</f>
        <v>1935.5</v>
      </c>
    </row>
    <row r="4252" spans="1:15" x14ac:dyDescent="0.25">
      <c r="A4252" s="1" t="s">
        <v>3564</v>
      </c>
      <c r="B4252" s="2">
        <v>44091</v>
      </c>
      <c r="C4252" s="1" t="s">
        <v>5009</v>
      </c>
      <c r="D4252" s="3">
        <v>13</v>
      </c>
      <c r="E4252" s="3">
        <v>1010.22</v>
      </c>
      <c r="F4252" s="4">
        <v>894</v>
      </c>
      <c r="G4252" s="1">
        <v>2020</v>
      </c>
      <c r="H4252" s="1">
        <v>9</v>
      </c>
      <c r="I4252" s="1" t="s">
        <v>56</v>
      </c>
      <c r="J4252" s="1" t="s">
        <v>35</v>
      </c>
      <c r="K4252" s="1" t="s">
        <v>20</v>
      </c>
      <c r="L4252" s="1" t="s">
        <v>57</v>
      </c>
      <c r="M4252" s="1" t="s">
        <v>37</v>
      </c>
      <c r="O4252">
        <f>F4252*400</f>
        <v>357600</v>
      </c>
    </row>
    <row r="4253" spans="1:15" x14ac:dyDescent="0.25">
      <c r="A4253" s="1" t="s">
        <v>3564</v>
      </c>
      <c r="B4253" s="2">
        <v>44091</v>
      </c>
      <c r="C4253" s="1" t="s">
        <v>5009</v>
      </c>
      <c r="D4253" s="3">
        <v>20</v>
      </c>
      <c r="E4253" s="3">
        <v>270</v>
      </c>
      <c r="F4253" s="4">
        <v>225</v>
      </c>
      <c r="G4253" s="1">
        <v>2020</v>
      </c>
      <c r="H4253" s="1">
        <v>9</v>
      </c>
      <c r="I4253" s="1" t="s">
        <v>56</v>
      </c>
      <c r="J4253" s="1" t="s">
        <v>35</v>
      </c>
      <c r="K4253" s="1" t="s">
        <v>20</v>
      </c>
      <c r="L4253" s="1" t="s">
        <v>57</v>
      </c>
      <c r="M4253" s="1" t="s">
        <v>37</v>
      </c>
      <c r="O4253">
        <f>F4253*400</f>
        <v>90000</v>
      </c>
    </row>
    <row r="4254" spans="1:15" x14ac:dyDescent="0.25">
      <c r="A4254" s="1" t="s">
        <v>3578</v>
      </c>
      <c r="B4254" s="2">
        <v>44091</v>
      </c>
      <c r="C4254" s="1" t="s">
        <v>1327</v>
      </c>
      <c r="E4254" s="3">
        <v>397.61</v>
      </c>
      <c r="F4254" s="4">
        <v>397.61</v>
      </c>
      <c r="G4254" s="1">
        <v>2020</v>
      </c>
      <c r="H4254" s="1">
        <v>9</v>
      </c>
      <c r="I4254" s="1" t="s">
        <v>704</v>
      </c>
      <c r="J4254" s="1" t="s">
        <v>212</v>
      </c>
      <c r="K4254" s="1" t="s">
        <v>20</v>
      </c>
      <c r="L4254" s="1" t="s">
        <v>705</v>
      </c>
      <c r="M4254" s="1" t="s">
        <v>4424</v>
      </c>
      <c r="O4254">
        <f>F4254*400</f>
        <v>159044</v>
      </c>
    </row>
    <row r="4255" spans="1:15" x14ac:dyDescent="0.25">
      <c r="A4255" s="1" t="s">
        <v>5010</v>
      </c>
      <c r="B4255" s="2">
        <v>44091</v>
      </c>
      <c r="C4255" s="1" t="s">
        <v>85</v>
      </c>
      <c r="E4255" s="3">
        <v>54.54</v>
      </c>
      <c r="F4255" s="4">
        <v>54.54</v>
      </c>
      <c r="G4255" s="1">
        <v>2020</v>
      </c>
      <c r="H4255" s="1">
        <v>9</v>
      </c>
      <c r="I4255" s="1" t="s">
        <v>40</v>
      </c>
      <c r="J4255" s="1" t="s">
        <v>41</v>
      </c>
      <c r="K4255" s="1" t="s">
        <v>20</v>
      </c>
      <c r="L4255" s="1" t="s">
        <v>42</v>
      </c>
      <c r="M4255" s="1" t="s">
        <v>43</v>
      </c>
      <c r="O4255">
        <f>F4255/1.26</f>
        <v>43.285714285714285</v>
      </c>
    </row>
    <row r="4256" spans="1:15" x14ac:dyDescent="0.25">
      <c r="A4256" s="1" t="s">
        <v>5011</v>
      </c>
      <c r="B4256" s="2">
        <v>44091</v>
      </c>
      <c r="C4256" s="1" t="s">
        <v>85</v>
      </c>
      <c r="E4256" s="3">
        <v>46.22</v>
      </c>
      <c r="F4256" s="4">
        <v>46.22</v>
      </c>
      <c r="G4256" s="1">
        <v>2020</v>
      </c>
      <c r="H4256" s="1">
        <v>9</v>
      </c>
      <c r="I4256" s="1" t="s">
        <v>40</v>
      </c>
      <c r="J4256" s="1" t="s">
        <v>41</v>
      </c>
      <c r="K4256" s="1" t="s">
        <v>20</v>
      </c>
      <c r="L4256" s="1" t="s">
        <v>42</v>
      </c>
      <c r="M4256" s="1" t="s">
        <v>43</v>
      </c>
      <c r="O4256">
        <f>F4256/1.26</f>
        <v>36.682539682539684</v>
      </c>
    </row>
    <row r="4257" spans="1:15" x14ac:dyDescent="0.25">
      <c r="A4257" s="1" t="s">
        <v>5012</v>
      </c>
      <c r="B4257" s="2">
        <v>44091</v>
      </c>
      <c r="C4257" s="1" t="s">
        <v>5013</v>
      </c>
      <c r="E4257" s="3">
        <v>109.92</v>
      </c>
      <c r="F4257" s="4">
        <v>109.92</v>
      </c>
      <c r="G4257" s="1">
        <v>2020</v>
      </c>
      <c r="H4257" s="1">
        <v>9</v>
      </c>
      <c r="I4257" s="1" t="s">
        <v>40</v>
      </c>
      <c r="J4257" s="1" t="s">
        <v>35</v>
      </c>
      <c r="K4257" s="1" t="s">
        <v>20</v>
      </c>
      <c r="L4257" s="1" t="s">
        <v>42</v>
      </c>
      <c r="M4257" s="1" t="s">
        <v>37</v>
      </c>
      <c r="O4257">
        <f>F4257*5.226921047</f>
        <v>574.54316148624002</v>
      </c>
    </row>
    <row r="4258" spans="1:15" x14ac:dyDescent="0.25">
      <c r="A4258" s="1" t="s">
        <v>5014</v>
      </c>
      <c r="B4258" s="2">
        <v>44091</v>
      </c>
      <c r="C4258" s="1" t="s">
        <v>5015</v>
      </c>
      <c r="E4258" s="3">
        <v>108.74</v>
      </c>
      <c r="F4258" s="4">
        <v>108.74</v>
      </c>
      <c r="G4258" s="1">
        <v>2020</v>
      </c>
      <c r="H4258" s="1">
        <v>9</v>
      </c>
      <c r="I4258" s="1" t="s">
        <v>86</v>
      </c>
      <c r="J4258" s="1" t="s">
        <v>378</v>
      </c>
      <c r="K4258" s="1" t="s">
        <v>20</v>
      </c>
      <c r="L4258" s="1" t="s">
        <v>87</v>
      </c>
      <c r="M4258" s="1" t="s">
        <v>379</v>
      </c>
    </row>
    <row r="4259" spans="1:15" x14ac:dyDescent="0.25">
      <c r="A4259" s="1" t="s">
        <v>1564</v>
      </c>
      <c r="B4259" s="2">
        <v>44091</v>
      </c>
      <c r="C4259" s="1" t="s">
        <v>3410</v>
      </c>
      <c r="E4259" s="3">
        <v>154.75</v>
      </c>
      <c r="F4259" s="4">
        <v>154.75</v>
      </c>
      <c r="G4259" s="1">
        <v>2020</v>
      </c>
      <c r="H4259" s="1">
        <v>9</v>
      </c>
      <c r="I4259" s="1" t="s">
        <v>30</v>
      </c>
      <c r="J4259" s="1" t="s">
        <v>35</v>
      </c>
      <c r="K4259" s="1" t="s">
        <v>20</v>
      </c>
      <c r="L4259" s="1" t="s">
        <v>195</v>
      </c>
      <c r="M4259" s="1" t="s">
        <v>37</v>
      </c>
    </row>
    <row r="4260" spans="1:15" x14ac:dyDescent="0.25">
      <c r="A4260" s="1" t="s">
        <v>5016</v>
      </c>
      <c r="B4260" s="2">
        <v>44091</v>
      </c>
      <c r="C4260" s="1" t="s">
        <v>5017</v>
      </c>
      <c r="D4260" s="3">
        <v>13</v>
      </c>
      <c r="E4260" s="3">
        <v>124.3</v>
      </c>
      <c r="F4260" s="4">
        <v>110</v>
      </c>
      <c r="G4260" s="1">
        <v>2020</v>
      </c>
      <c r="H4260" s="1">
        <v>9</v>
      </c>
      <c r="I4260" s="1" t="s">
        <v>56</v>
      </c>
      <c r="J4260" s="1" t="s">
        <v>35</v>
      </c>
      <c r="K4260" s="1" t="s">
        <v>20</v>
      </c>
      <c r="L4260" s="1" t="s">
        <v>57</v>
      </c>
      <c r="M4260" s="1" t="s">
        <v>37</v>
      </c>
    </row>
    <row r="4261" spans="1:15" x14ac:dyDescent="0.25">
      <c r="A4261" s="1" t="s">
        <v>1566</v>
      </c>
      <c r="B4261" s="2">
        <v>44091</v>
      </c>
      <c r="C4261" s="1" t="s">
        <v>5018</v>
      </c>
      <c r="E4261" s="3">
        <v>19.97</v>
      </c>
      <c r="F4261" s="4">
        <v>19.97</v>
      </c>
      <c r="G4261" s="1">
        <v>2020</v>
      </c>
      <c r="H4261" s="1">
        <v>9</v>
      </c>
      <c r="I4261" s="1" t="s">
        <v>91</v>
      </c>
      <c r="J4261" s="1" t="s">
        <v>35</v>
      </c>
      <c r="K4261" s="1" t="s">
        <v>20</v>
      </c>
      <c r="L4261" s="1" t="s">
        <v>93</v>
      </c>
      <c r="M4261" s="1" t="s">
        <v>37</v>
      </c>
    </row>
    <row r="4262" spans="1:15" x14ac:dyDescent="0.25">
      <c r="A4262" s="1" t="s">
        <v>5019</v>
      </c>
      <c r="B4262" s="2">
        <v>44096</v>
      </c>
      <c r="C4262" s="1" t="s">
        <v>5020</v>
      </c>
      <c r="E4262" s="3">
        <v>27</v>
      </c>
      <c r="F4262" s="4">
        <v>27</v>
      </c>
      <c r="G4262" s="1">
        <v>2020</v>
      </c>
      <c r="H4262" s="1">
        <v>9</v>
      </c>
      <c r="I4262" s="1" t="s">
        <v>86</v>
      </c>
      <c r="J4262" s="1" t="s">
        <v>378</v>
      </c>
      <c r="K4262" s="1" t="s">
        <v>20</v>
      </c>
      <c r="L4262" s="1" t="s">
        <v>87</v>
      </c>
      <c r="M4262" s="1" t="s">
        <v>379</v>
      </c>
    </row>
    <row r="4263" spans="1:15" x14ac:dyDescent="0.25">
      <c r="A4263" s="1" t="s">
        <v>5021</v>
      </c>
      <c r="B4263" s="2">
        <v>44096</v>
      </c>
      <c r="C4263" s="1" t="s">
        <v>5022</v>
      </c>
      <c r="E4263" s="3">
        <v>25.05</v>
      </c>
      <c r="F4263" s="4">
        <v>25.05</v>
      </c>
      <c r="G4263" s="1">
        <v>2020</v>
      </c>
      <c r="H4263" s="1">
        <v>9</v>
      </c>
      <c r="I4263" s="1" t="s">
        <v>704</v>
      </c>
      <c r="J4263" s="1" t="s">
        <v>35</v>
      </c>
      <c r="K4263" s="1" t="s">
        <v>20</v>
      </c>
      <c r="L4263" s="1" t="s">
        <v>705</v>
      </c>
      <c r="M4263" s="1" t="s">
        <v>37</v>
      </c>
    </row>
    <row r="4264" spans="1:15" x14ac:dyDescent="0.25">
      <c r="A4264" s="1" t="s">
        <v>5023</v>
      </c>
      <c r="B4264" s="2">
        <v>44096</v>
      </c>
      <c r="C4264" s="1" t="s">
        <v>2328</v>
      </c>
      <c r="E4264" s="3">
        <v>17.420000000000002</v>
      </c>
      <c r="F4264" s="4">
        <v>17.420000000000002</v>
      </c>
      <c r="G4264" s="1">
        <v>2020</v>
      </c>
      <c r="H4264" s="1">
        <v>9</v>
      </c>
      <c r="I4264" s="1" t="s">
        <v>86</v>
      </c>
      <c r="J4264" s="1" t="s">
        <v>369</v>
      </c>
      <c r="K4264" s="1" t="s">
        <v>20</v>
      </c>
      <c r="L4264" s="1" t="s">
        <v>87</v>
      </c>
      <c r="M4264" s="1" t="s">
        <v>370</v>
      </c>
      <c r="O4264">
        <f>F4264*120</f>
        <v>2090.4</v>
      </c>
    </row>
    <row r="4265" spans="1:15" x14ac:dyDescent="0.25">
      <c r="A4265" s="1" t="s">
        <v>5024</v>
      </c>
      <c r="B4265" s="2">
        <v>44096</v>
      </c>
      <c r="C4265" s="1" t="s">
        <v>5025</v>
      </c>
      <c r="E4265" s="3">
        <v>14.99</v>
      </c>
      <c r="F4265" s="4">
        <v>14.99</v>
      </c>
      <c r="G4265" s="1">
        <v>2020</v>
      </c>
      <c r="H4265" s="1">
        <v>9</v>
      </c>
      <c r="I4265" s="1" t="s">
        <v>86</v>
      </c>
      <c r="J4265" s="1" t="s">
        <v>378</v>
      </c>
      <c r="K4265" s="1" t="s">
        <v>20</v>
      </c>
      <c r="L4265" s="1" t="s">
        <v>87</v>
      </c>
      <c r="M4265" s="1" t="s">
        <v>379</v>
      </c>
    </row>
    <row r="4266" spans="1:15" x14ac:dyDescent="0.25">
      <c r="A4266" s="1" t="s">
        <v>1621</v>
      </c>
      <c r="B4266" s="2">
        <v>44096</v>
      </c>
      <c r="C4266" s="1" t="s">
        <v>5026</v>
      </c>
      <c r="E4266" s="3">
        <v>3.6</v>
      </c>
      <c r="F4266" s="4">
        <v>3.6</v>
      </c>
      <c r="G4266" s="1">
        <v>2020</v>
      </c>
      <c r="H4266" s="1">
        <v>9</v>
      </c>
      <c r="I4266" s="1" t="s">
        <v>86</v>
      </c>
      <c r="J4266" s="1" t="s">
        <v>378</v>
      </c>
      <c r="K4266" s="1" t="s">
        <v>20</v>
      </c>
      <c r="L4266" s="1" t="s">
        <v>87</v>
      </c>
      <c r="M4266" s="1" t="s">
        <v>379</v>
      </c>
    </row>
    <row r="4267" spans="1:15" x14ac:dyDescent="0.25">
      <c r="A4267" s="1" t="s">
        <v>5027</v>
      </c>
      <c r="B4267" s="2">
        <v>44098</v>
      </c>
      <c r="C4267" s="1" t="s">
        <v>3405</v>
      </c>
      <c r="E4267" s="3">
        <v>732.24</v>
      </c>
      <c r="F4267" s="4">
        <v>732.24</v>
      </c>
      <c r="G4267" s="1">
        <v>2020</v>
      </c>
      <c r="H4267" s="1">
        <v>9</v>
      </c>
      <c r="I4267" s="1" t="s">
        <v>312</v>
      </c>
      <c r="J4267" s="1" t="s">
        <v>35</v>
      </c>
      <c r="K4267" s="1" t="s">
        <v>20</v>
      </c>
      <c r="L4267" s="1" t="s">
        <v>313</v>
      </c>
      <c r="M4267" s="1" t="s">
        <v>37</v>
      </c>
      <c r="O4267">
        <f>F4267*400</f>
        <v>292896</v>
      </c>
    </row>
    <row r="4268" spans="1:15" x14ac:dyDescent="0.25">
      <c r="A4268" s="1" t="s">
        <v>5028</v>
      </c>
      <c r="B4268" s="2">
        <v>44098</v>
      </c>
      <c r="C4268" s="1" t="s">
        <v>4422</v>
      </c>
      <c r="E4268" s="3">
        <v>420.16</v>
      </c>
      <c r="F4268" s="4">
        <v>420.16</v>
      </c>
      <c r="G4268" s="1">
        <v>2020</v>
      </c>
      <c r="H4268" s="1">
        <v>9</v>
      </c>
      <c r="I4268" s="1" t="s">
        <v>24</v>
      </c>
      <c r="J4268" s="1" t="s">
        <v>25</v>
      </c>
      <c r="K4268" s="1" t="s">
        <v>20</v>
      </c>
      <c r="L4268" s="1" t="s">
        <v>26</v>
      </c>
      <c r="M4268" s="1" t="s">
        <v>4184</v>
      </c>
    </row>
    <row r="4269" spans="1:15" x14ac:dyDescent="0.25">
      <c r="A4269" s="1" t="s">
        <v>3599</v>
      </c>
      <c r="B4269" s="2">
        <v>44098</v>
      </c>
      <c r="C4269" s="1" t="s">
        <v>5029</v>
      </c>
      <c r="D4269" s="3">
        <v>20</v>
      </c>
      <c r="E4269" s="3">
        <v>172.99</v>
      </c>
      <c r="F4269" s="4">
        <v>144.16</v>
      </c>
      <c r="G4269" s="1">
        <v>2020</v>
      </c>
      <c r="H4269" s="1">
        <v>9</v>
      </c>
      <c r="I4269" s="1" t="s">
        <v>34</v>
      </c>
      <c r="J4269" s="1" t="s">
        <v>237</v>
      </c>
      <c r="K4269" s="1" t="s">
        <v>20</v>
      </c>
      <c r="L4269" s="1" t="s">
        <v>36</v>
      </c>
      <c r="M4269" s="1" t="s">
        <v>4213</v>
      </c>
      <c r="O4269" s="1">
        <f>F4269*23</f>
        <v>3315.68</v>
      </c>
    </row>
    <row r="4270" spans="1:15" x14ac:dyDescent="0.25">
      <c r="A4270" s="1" t="s">
        <v>3596</v>
      </c>
      <c r="B4270" s="2">
        <v>44098</v>
      </c>
      <c r="C4270" s="1" t="s">
        <v>7928</v>
      </c>
      <c r="D4270" s="3">
        <v>20</v>
      </c>
      <c r="E4270" s="3">
        <v>122.46</v>
      </c>
      <c r="F4270" s="4">
        <v>102.05</v>
      </c>
      <c r="G4270" s="1">
        <v>2020</v>
      </c>
      <c r="H4270" s="1">
        <v>9</v>
      </c>
      <c r="I4270" s="1" t="s">
        <v>111</v>
      </c>
      <c r="J4270" s="1" t="s">
        <v>98</v>
      </c>
      <c r="K4270" s="1" t="s">
        <v>20</v>
      </c>
      <c r="L4270" s="1" t="s">
        <v>112</v>
      </c>
      <c r="M4270" s="1" t="s">
        <v>100</v>
      </c>
    </row>
    <row r="4271" spans="1:15" x14ac:dyDescent="0.25">
      <c r="A4271" s="1" t="s">
        <v>3596</v>
      </c>
      <c r="B4271" s="2">
        <v>44098</v>
      </c>
      <c r="C4271" s="1" t="s">
        <v>7928</v>
      </c>
      <c r="E4271" s="3">
        <v>122.46</v>
      </c>
      <c r="F4271" s="4">
        <v>122.46</v>
      </c>
      <c r="G4271" s="1">
        <v>2020</v>
      </c>
      <c r="H4271" s="1">
        <v>9</v>
      </c>
      <c r="I4271" s="1" t="s">
        <v>111</v>
      </c>
      <c r="J4271" s="1" t="s">
        <v>98</v>
      </c>
      <c r="K4271" s="1" t="s">
        <v>20</v>
      </c>
      <c r="L4271" s="1" t="s">
        <v>112</v>
      </c>
      <c r="M4271" s="1" t="s">
        <v>100</v>
      </c>
    </row>
    <row r="4272" spans="1:15" x14ac:dyDescent="0.25">
      <c r="A4272" s="1" t="s">
        <v>1645</v>
      </c>
      <c r="B4272" s="2">
        <v>44098</v>
      </c>
      <c r="C4272" s="1" t="s">
        <v>5030</v>
      </c>
      <c r="E4272" s="3">
        <v>151.99</v>
      </c>
      <c r="F4272" s="4">
        <v>151.99</v>
      </c>
      <c r="G4272" s="1">
        <v>2020</v>
      </c>
      <c r="H4272" s="1">
        <v>9</v>
      </c>
      <c r="I4272" s="1" t="s">
        <v>18</v>
      </c>
      <c r="J4272" s="1" t="s">
        <v>51</v>
      </c>
      <c r="K4272" s="1" t="s">
        <v>20</v>
      </c>
      <c r="L4272" s="1" t="s">
        <v>21</v>
      </c>
      <c r="M4272" s="1" t="s">
        <v>53</v>
      </c>
      <c r="O4272">
        <f>F4272*176</f>
        <v>26750.240000000002</v>
      </c>
    </row>
    <row r="4273" spans="1:15" x14ac:dyDescent="0.25">
      <c r="A4273" s="1" t="s">
        <v>1646</v>
      </c>
      <c r="B4273" s="2">
        <v>44098</v>
      </c>
      <c r="C4273" s="1" t="s">
        <v>5031</v>
      </c>
      <c r="D4273" s="3">
        <v>20</v>
      </c>
      <c r="E4273" s="3">
        <v>743.82</v>
      </c>
      <c r="F4273" s="4">
        <v>619.85</v>
      </c>
      <c r="G4273" s="1">
        <v>2020</v>
      </c>
      <c r="H4273" s="1">
        <v>9</v>
      </c>
      <c r="I4273" s="1" t="s">
        <v>70</v>
      </c>
      <c r="J4273" s="1" t="s">
        <v>35</v>
      </c>
      <c r="K4273" s="1" t="s">
        <v>20</v>
      </c>
      <c r="L4273" s="1" t="s">
        <v>71</v>
      </c>
      <c r="M4273" s="1" t="s">
        <v>37</v>
      </c>
      <c r="O4273">
        <f>F4273*191</f>
        <v>118391.35</v>
      </c>
    </row>
    <row r="4274" spans="1:15" x14ac:dyDescent="0.25">
      <c r="A4274" s="1" t="s">
        <v>3601</v>
      </c>
      <c r="B4274" s="2">
        <v>44098</v>
      </c>
      <c r="C4274" s="1" t="s">
        <v>5032</v>
      </c>
      <c r="E4274" s="3">
        <v>54.98</v>
      </c>
      <c r="F4274" s="4">
        <v>54.98</v>
      </c>
      <c r="G4274" s="1">
        <v>2020</v>
      </c>
      <c r="H4274" s="1">
        <v>9</v>
      </c>
      <c r="I4274" s="1" t="s">
        <v>168</v>
      </c>
      <c r="J4274" s="1" t="s">
        <v>35</v>
      </c>
      <c r="K4274" s="1" t="s">
        <v>20</v>
      </c>
      <c r="L4274" s="1" t="s">
        <v>169</v>
      </c>
      <c r="M4274" s="1" t="s">
        <v>37</v>
      </c>
    </row>
    <row r="4275" spans="1:15" x14ac:dyDescent="0.25">
      <c r="A4275" s="1" t="s">
        <v>5033</v>
      </c>
      <c r="B4275" s="2">
        <v>44099</v>
      </c>
      <c r="C4275" s="1" t="s">
        <v>85</v>
      </c>
      <c r="E4275" s="3">
        <v>422.52</v>
      </c>
      <c r="F4275" s="4">
        <v>422.52</v>
      </c>
      <c r="G4275" s="1">
        <v>2020</v>
      </c>
      <c r="H4275" s="1">
        <v>9</v>
      </c>
      <c r="I4275" s="1" t="s">
        <v>86</v>
      </c>
      <c r="J4275" s="1" t="s">
        <v>41</v>
      </c>
      <c r="K4275" s="1" t="s">
        <v>20</v>
      </c>
      <c r="L4275" s="1" t="s">
        <v>87</v>
      </c>
      <c r="M4275" s="1" t="s">
        <v>43</v>
      </c>
      <c r="O4275">
        <f t="shared" ref="O4275:O4287" si="66">F4275/1.26</f>
        <v>335.33333333333331</v>
      </c>
    </row>
    <row r="4276" spans="1:15" x14ac:dyDescent="0.25">
      <c r="A4276" s="1" t="s">
        <v>3603</v>
      </c>
      <c r="B4276" s="2">
        <v>44099</v>
      </c>
      <c r="C4276" s="1" t="s">
        <v>85</v>
      </c>
      <c r="E4276" s="3">
        <v>414.47</v>
      </c>
      <c r="F4276" s="4">
        <v>414.47</v>
      </c>
      <c r="G4276" s="1">
        <v>2020</v>
      </c>
      <c r="H4276" s="1">
        <v>9</v>
      </c>
      <c r="I4276" s="1" t="s">
        <v>40</v>
      </c>
      <c r="J4276" s="1" t="s">
        <v>41</v>
      </c>
      <c r="K4276" s="1" t="s">
        <v>20</v>
      </c>
      <c r="L4276" s="1" t="s">
        <v>42</v>
      </c>
      <c r="M4276" s="1" t="s">
        <v>43</v>
      </c>
      <c r="O4276">
        <f t="shared" si="66"/>
        <v>328.94444444444446</v>
      </c>
    </row>
    <row r="4277" spans="1:15" x14ac:dyDescent="0.25">
      <c r="A4277" s="1" t="s">
        <v>5033</v>
      </c>
      <c r="B4277" s="2">
        <v>44099</v>
      </c>
      <c r="C4277" s="1" t="s">
        <v>85</v>
      </c>
      <c r="E4277" s="3">
        <v>114.7</v>
      </c>
      <c r="F4277" s="4">
        <v>114.7</v>
      </c>
      <c r="G4277" s="1">
        <v>2020</v>
      </c>
      <c r="H4277" s="1">
        <v>9</v>
      </c>
      <c r="I4277" s="1" t="s">
        <v>86</v>
      </c>
      <c r="J4277" s="1" t="s">
        <v>41</v>
      </c>
      <c r="K4277" s="1" t="s">
        <v>20</v>
      </c>
      <c r="L4277" s="1" t="s">
        <v>87</v>
      </c>
      <c r="M4277" s="1" t="s">
        <v>43</v>
      </c>
      <c r="O4277">
        <f t="shared" si="66"/>
        <v>91.031746031746039</v>
      </c>
    </row>
    <row r="4278" spans="1:15" x14ac:dyDescent="0.25">
      <c r="A4278" s="1" t="s">
        <v>1653</v>
      </c>
      <c r="B4278" s="2">
        <v>44099</v>
      </c>
      <c r="C4278" s="1" t="s">
        <v>85</v>
      </c>
      <c r="E4278" s="3">
        <v>77.77</v>
      </c>
      <c r="F4278" s="4">
        <v>77.77</v>
      </c>
      <c r="G4278" s="1">
        <v>2020</v>
      </c>
      <c r="H4278" s="1">
        <v>9</v>
      </c>
      <c r="I4278" s="1" t="s">
        <v>40</v>
      </c>
      <c r="J4278" s="1" t="s">
        <v>41</v>
      </c>
      <c r="K4278" s="1" t="s">
        <v>20</v>
      </c>
      <c r="L4278" s="1" t="s">
        <v>42</v>
      </c>
      <c r="M4278" s="1" t="s">
        <v>43</v>
      </c>
      <c r="O4278">
        <f t="shared" si="66"/>
        <v>61.722222222222221</v>
      </c>
    </row>
    <row r="4279" spans="1:15" x14ac:dyDescent="0.25">
      <c r="A4279" s="1" t="s">
        <v>5033</v>
      </c>
      <c r="B4279" s="2">
        <v>44099</v>
      </c>
      <c r="C4279" s="1" t="s">
        <v>85</v>
      </c>
      <c r="E4279" s="3">
        <v>68.03</v>
      </c>
      <c r="F4279" s="4">
        <v>68.03</v>
      </c>
      <c r="G4279" s="1">
        <v>2020</v>
      </c>
      <c r="H4279" s="1">
        <v>9</v>
      </c>
      <c r="I4279" s="1" t="s">
        <v>86</v>
      </c>
      <c r="J4279" s="1" t="s">
        <v>41</v>
      </c>
      <c r="K4279" s="1" t="s">
        <v>20</v>
      </c>
      <c r="L4279" s="1" t="s">
        <v>87</v>
      </c>
      <c r="M4279" s="1" t="s">
        <v>43</v>
      </c>
      <c r="O4279">
        <f t="shared" si="66"/>
        <v>53.992063492063494</v>
      </c>
    </row>
    <row r="4280" spans="1:15" x14ac:dyDescent="0.25">
      <c r="A4280" s="1" t="s">
        <v>5033</v>
      </c>
      <c r="B4280" s="2">
        <v>44099</v>
      </c>
      <c r="C4280" s="1" t="s">
        <v>85</v>
      </c>
      <c r="D4280" s="3">
        <v>20</v>
      </c>
      <c r="E4280" s="3">
        <v>72.900000000000006</v>
      </c>
      <c r="F4280" s="4">
        <v>60.75</v>
      </c>
      <c r="G4280" s="1">
        <v>2020</v>
      </c>
      <c r="H4280" s="1">
        <v>9</v>
      </c>
      <c r="I4280" s="1" t="s">
        <v>34</v>
      </c>
      <c r="J4280" s="1" t="s">
        <v>41</v>
      </c>
      <c r="K4280" s="1" t="s">
        <v>20</v>
      </c>
      <c r="L4280" s="1" t="s">
        <v>36</v>
      </c>
      <c r="M4280" s="1" t="s">
        <v>43</v>
      </c>
      <c r="O4280">
        <f t="shared" si="66"/>
        <v>48.214285714285715</v>
      </c>
    </row>
    <row r="4281" spans="1:15" x14ac:dyDescent="0.25">
      <c r="A4281" s="1" t="s">
        <v>5033</v>
      </c>
      <c r="B4281" s="2">
        <v>44099</v>
      </c>
      <c r="C4281" s="1" t="s">
        <v>85</v>
      </c>
      <c r="E4281" s="3">
        <v>60.2</v>
      </c>
      <c r="F4281" s="4">
        <v>60.2</v>
      </c>
      <c r="G4281" s="1">
        <v>2020</v>
      </c>
      <c r="H4281" s="1">
        <v>9</v>
      </c>
      <c r="I4281" s="1" t="s">
        <v>86</v>
      </c>
      <c r="J4281" s="1" t="s">
        <v>41</v>
      </c>
      <c r="K4281" s="1" t="s">
        <v>20</v>
      </c>
      <c r="L4281" s="1" t="s">
        <v>87</v>
      </c>
      <c r="M4281" s="1" t="s">
        <v>43</v>
      </c>
      <c r="O4281">
        <f t="shared" si="66"/>
        <v>47.777777777777779</v>
      </c>
    </row>
    <row r="4282" spans="1:15" x14ac:dyDescent="0.25">
      <c r="A4282" s="1" t="s">
        <v>5033</v>
      </c>
      <c r="B4282" s="2">
        <v>44099</v>
      </c>
      <c r="C4282" s="1" t="s">
        <v>85</v>
      </c>
      <c r="D4282" s="3">
        <v>20</v>
      </c>
      <c r="E4282" s="3">
        <v>65</v>
      </c>
      <c r="F4282" s="4">
        <v>54.17</v>
      </c>
      <c r="G4282" s="1">
        <v>2020</v>
      </c>
      <c r="H4282" s="1">
        <v>9</v>
      </c>
      <c r="I4282" s="1" t="s">
        <v>56</v>
      </c>
      <c r="J4282" s="1" t="s">
        <v>41</v>
      </c>
      <c r="K4282" s="1" t="s">
        <v>20</v>
      </c>
      <c r="L4282" s="1" t="s">
        <v>57</v>
      </c>
      <c r="M4282" s="1" t="s">
        <v>43</v>
      </c>
      <c r="O4282">
        <f t="shared" si="66"/>
        <v>42.992063492063494</v>
      </c>
    </row>
    <row r="4283" spans="1:15" x14ac:dyDescent="0.25">
      <c r="A4283" s="1" t="s">
        <v>5033</v>
      </c>
      <c r="B4283" s="2">
        <v>44099</v>
      </c>
      <c r="C4283" s="1" t="s">
        <v>85</v>
      </c>
      <c r="D4283" s="3">
        <v>20</v>
      </c>
      <c r="E4283" s="3">
        <v>60.18</v>
      </c>
      <c r="F4283" s="4">
        <v>50.15</v>
      </c>
      <c r="G4283" s="1">
        <v>2020</v>
      </c>
      <c r="H4283" s="1">
        <v>9</v>
      </c>
      <c r="I4283" s="1" t="s">
        <v>34</v>
      </c>
      <c r="J4283" s="1" t="s">
        <v>41</v>
      </c>
      <c r="K4283" s="1" t="s">
        <v>20</v>
      </c>
      <c r="L4283" s="1" t="s">
        <v>36</v>
      </c>
      <c r="M4283" s="1" t="s">
        <v>43</v>
      </c>
      <c r="O4283">
        <f t="shared" si="66"/>
        <v>39.801587301587297</v>
      </c>
    </row>
    <row r="4284" spans="1:15" x14ac:dyDescent="0.25">
      <c r="A4284" s="1" t="s">
        <v>5033</v>
      </c>
      <c r="B4284" s="2">
        <v>44099</v>
      </c>
      <c r="C4284" s="1" t="s">
        <v>85</v>
      </c>
      <c r="E4284" s="3">
        <v>50.15</v>
      </c>
      <c r="F4284" s="4">
        <v>50.15</v>
      </c>
      <c r="G4284" s="1">
        <v>2020</v>
      </c>
      <c r="H4284" s="1">
        <v>9</v>
      </c>
      <c r="I4284" s="1" t="s">
        <v>86</v>
      </c>
      <c r="J4284" s="1" t="s">
        <v>41</v>
      </c>
      <c r="K4284" s="1" t="s">
        <v>20</v>
      </c>
      <c r="L4284" s="1" t="s">
        <v>87</v>
      </c>
      <c r="M4284" s="1" t="s">
        <v>43</v>
      </c>
      <c r="O4284">
        <f t="shared" si="66"/>
        <v>39.801587301587297</v>
      </c>
    </row>
    <row r="4285" spans="1:15" x14ac:dyDescent="0.25">
      <c r="A4285" s="1" t="s">
        <v>5033</v>
      </c>
      <c r="B4285" s="2">
        <v>44099</v>
      </c>
      <c r="C4285" s="1" t="s">
        <v>85</v>
      </c>
      <c r="E4285" s="3">
        <v>48</v>
      </c>
      <c r="F4285" s="4">
        <v>48</v>
      </c>
      <c r="G4285" s="1">
        <v>2020</v>
      </c>
      <c r="H4285" s="1">
        <v>9</v>
      </c>
      <c r="I4285" s="1" t="s">
        <v>86</v>
      </c>
      <c r="J4285" s="1" t="s">
        <v>41</v>
      </c>
      <c r="K4285" s="1" t="s">
        <v>20</v>
      </c>
      <c r="L4285" s="1" t="s">
        <v>87</v>
      </c>
      <c r="M4285" s="1" t="s">
        <v>43</v>
      </c>
      <c r="O4285">
        <f t="shared" si="66"/>
        <v>38.095238095238095</v>
      </c>
    </row>
    <row r="4286" spans="1:15" x14ac:dyDescent="0.25">
      <c r="A4286" s="1" t="s">
        <v>5033</v>
      </c>
      <c r="B4286" s="2">
        <v>44099</v>
      </c>
      <c r="C4286" s="1" t="s">
        <v>85</v>
      </c>
      <c r="E4286" s="3">
        <v>43.97</v>
      </c>
      <c r="F4286" s="4">
        <v>43.97</v>
      </c>
      <c r="G4286" s="1">
        <v>2020</v>
      </c>
      <c r="H4286" s="1">
        <v>9</v>
      </c>
      <c r="I4286" s="1" t="s">
        <v>86</v>
      </c>
      <c r="J4286" s="1" t="s">
        <v>41</v>
      </c>
      <c r="K4286" s="1" t="s">
        <v>20</v>
      </c>
      <c r="L4286" s="1" t="s">
        <v>87</v>
      </c>
      <c r="M4286" s="1" t="s">
        <v>43</v>
      </c>
      <c r="O4286">
        <f t="shared" si="66"/>
        <v>34.896825396825399</v>
      </c>
    </row>
    <row r="4287" spans="1:15" x14ac:dyDescent="0.25">
      <c r="A4287" s="1" t="s">
        <v>5033</v>
      </c>
      <c r="B4287" s="2">
        <v>44099</v>
      </c>
      <c r="C4287" s="1" t="s">
        <v>85</v>
      </c>
      <c r="E4287" s="3">
        <v>23.62</v>
      </c>
      <c r="F4287" s="4">
        <v>23.62</v>
      </c>
      <c r="G4287" s="1">
        <v>2020</v>
      </c>
      <c r="H4287" s="1">
        <v>9</v>
      </c>
      <c r="I4287" s="1" t="s">
        <v>312</v>
      </c>
      <c r="J4287" s="1" t="s">
        <v>41</v>
      </c>
      <c r="K4287" s="1" t="s">
        <v>20</v>
      </c>
      <c r="L4287" s="1" t="s">
        <v>313</v>
      </c>
      <c r="M4287" s="1" t="s">
        <v>43</v>
      </c>
      <c r="O4287">
        <f t="shared" si="66"/>
        <v>18.746031746031747</v>
      </c>
    </row>
    <row r="4288" spans="1:15" x14ac:dyDescent="0.25">
      <c r="A4288" s="1" t="s">
        <v>5034</v>
      </c>
      <c r="B4288" s="2">
        <v>44099</v>
      </c>
      <c r="C4288" s="1" t="s">
        <v>476</v>
      </c>
      <c r="E4288" s="3">
        <v>23.9</v>
      </c>
      <c r="F4288" s="4">
        <v>23.9</v>
      </c>
      <c r="G4288" s="1">
        <v>2020</v>
      </c>
      <c r="H4288" s="1">
        <v>9</v>
      </c>
      <c r="I4288" s="1" t="s">
        <v>40</v>
      </c>
      <c r="J4288" s="1" t="s">
        <v>41</v>
      </c>
      <c r="K4288" s="1" t="s">
        <v>20</v>
      </c>
      <c r="L4288" s="1" t="s">
        <v>42</v>
      </c>
      <c r="M4288" s="1" t="s">
        <v>43</v>
      </c>
    </row>
    <row r="4289" spans="1:15" x14ac:dyDescent="0.25">
      <c r="A4289" s="1" t="s">
        <v>5035</v>
      </c>
      <c r="B4289" s="2">
        <v>44099</v>
      </c>
      <c r="C4289" s="1" t="s">
        <v>285</v>
      </c>
      <c r="D4289" s="3">
        <v>20</v>
      </c>
      <c r="E4289" s="3">
        <v>180</v>
      </c>
      <c r="F4289" s="4">
        <v>150</v>
      </c>
      <c r="G4289" s="1">
        <v>2020</v>
      </c>
      <c r="H4289" s="1">
        <v>9</v>
      </c>
      <c r="I4289" s="1" t="s">
        <v>70</v>
      </c>
      <c r="J4289" s="1" t="s">
        <v>35</v>
      </c>
      <c r="K4289" s="1" t="s">
        <v>20</v>
      </c>
      <c r="L4289" s="1" t="s">
        <v>71</v>
      </c>
      <c r="M4289" s="1" t="s">
        <v>37</v>
      </c>
      <c r="O4289">
        <f>F4289*66.37</f>
        <v>9955.5</v>
      </c>
    </row>
    <row r="4290" spans="1:15" x14ac:dyDescent="0.25">
      <c r="A4290" s="1" t="s">
        <v>5033</v>
      </c>
      <c r="B4290" s="2">
        <v>44099</v>
      </c>
      <c r="C4290" s="1" t="s">
        <v>59</v>
      </c>
      <c r="D4290" s="3">
        <v>20</v>
      </c>
      <c r="E4290" s="3">
        <v>11.05</v>
      </c>
      <c r="F4290" s="4">
        <v>9.2100000000000009</v>
      </c>
      <c r="G4290" s="1">
        <v>2020</v>
      </c>
      <c r="H4290" s="1">
        <v>9</v>
      </c>
      <c r="I4290" s="1" t="s">
        <v>56</v>
      </c>
      <c r="J4290" s="1" t="s">
        <v>41</v>
      </c>
      <c r="K4290" s="1" t="s">
        <v>20</v>
      </c>
      <c r="L4290" s="1" t="s">
        <v>57</v>
      </c>
      <c r="M4290" s="1" t="s">
        <v>43</v>
      </c>
    </row>
    <row r="4291" spans="1:15" x14ac:dyDescent="0.25">
      <c r="A4291" s="1" t="s">
        <v>5033</v>
      </c>
      <c r="B4291" s="2">
        <v>44099</v>
      </c>
      <c r="C4291" s="1" t="s">
        <v>59</v>
      </c>
      <c r="E4291" s="3">
        <v>107.97</v>
      </c>
      <c r="F4291" s="4">
        <v>107.97</v>
      </c>
      <c r="G4291" s="1">
        <v>2020</v>
      </c>
      <c r="H4291" s="1">
        <v>9</v>
      </c>
      <c r="I4291" s="1" t="s">
        <v>86</v>
      </c>
      <c r="J4291" s="1" t="s">
        <v>41</v>
      </c>
      <c r="K4291" s="1" t="s">
        <v>20</v>
      </c>
      <c r="L4291" s="1" t="s">
        <v>87</v>
      </c>
      <c r="M4291" s="1" t="s">
        <v>43</v>
      </c>
    </row>
    <row r="4292" spans="1:15" x14ac:dyDescent="0.25">
      <c r="A4292" s="1" t="s">
        <v>1651</v>
      </c>
      <c r="B4292" s="2">
        <v>44099</v>
      </c>
      <c r="C4292" s="1" t="s">
        <v>62</v>
      </c>
      <c r="E4292" s="3">
        <v>80.78</v>
      </c>
      <c r="F4292" s="4">
        <v>80.78</v>
      </c>
      <c r="G4292" s="1">
        <v>2020</v>
      </c>
      <c r="H4292" s="1">
        <v>9</v>
      </c>
      <c r="I4292" s="1" t="s">
        <v>40</v>
      </c>
      <c r="J4292" s="1" t="s">
        <v>41</v>
      </c>
      <c r="K4292" s="1" t="s">
        <v>20</v>
      </c>
      <c r="L4292" s="1" t="s">
        <v>42</v>
      </c>
      <c r="M4292" s="1" t="s">
        <v>43</v>
      </c>
      <c r="O4292">
        <f>F4292/1.26</f>
        <v>64.111111111111114</v>
      </c>
    </row>
    <row r="4293" spans="1:15" x14ac:dyDescent="0.25">
      <c r="A4293" s="1" t="s">
        <v>5036</v>
      </c>
      <c r="B4293" s="2">
        <v>44103</v>
      </c>
      <c r="C4293" s="1" t="s">
        <v>3522</v>
      </c>
      <c r="E4293" s="3">
        <v>19.899999999999999</v>
      </c>
      <c r="F4293" s="4">
        <v>19.899999999999999</v>
      </c>
      <c r="G4293" s="1">
        <v>2020</v>
      </c>
      <c r="H4293" s="1">
        <v>9</v>
      </c>
      <c r="I4293" s="1" t="s">
        <v>50</v>
      </c>
      <c r="J4293" s="1" t="s">
        <v>51</v>
      </c>
      <c r="K4293" s="1" t="s">
        <v>20</v>
      </c>
      <c r="L4293" s="1" t="s">
        <v>52</v>
      </c>
      <c r="M4293" s="1" t="s">
        <v>53</v>
      </c>
    </row>
    <row r="4294" spans="1:15" x14ac:dyDescent="0.25">
      <c r="A4294" s="1" t="s">
        <v>5037</v>
      </c>
      <c r="B4294" s="2">
        <v>44104</v>
      </c>
      <c r="C4294" s="1" t="s">
        <v>1000</v>
      </c>
      <c r="E4294" s="3">
        <v>259.74</v>
      </c>
      <c r="F4294" s="4">
        <v>259.74</v>
      </c>
      <c r="G4294" s="1">
        <v>2020</v>
      </c>
      <c r="H4294" s="1">
        <v>9</v>
      </c>
      <c r="I4294" s="1" t="s">
        <v>91</v>
      </c>
      <c r="J4294" s="1" t="s">
        <v>207</v>
      </c>
      <c r="K4294" s="1" t="s">
        <v>20</v>
      </c>
      <c r="L4294" s="1" t="s">
        <v>93</v>
      </c>
      <c r="M4294" s="1" t="s">
        <v>208</v>
      </c>
      <c r="O4294">
        <f>F4294*400</f>
        <v>103896</v>
      </c>
    </row>
    <row r="4295" spans="1:15" x14ac:dyDescent="0.25">
      <c r="A4295" s="1" t="s">
        <v>5038</v>
      </c>
      <c r="B4295" s="2">
        <v>44104</v>
      </c>
      <c r="C4295" s="1" t="s">
        <v>5039</v>
      </c>
      <c r="D4295" s="3">
        <v>20</v>
      </c>
      <c r="E4295" s="3">
        <v>921.41</v>
      </c>
      <c r="F4295" s="4">
        <v>767.84</v>
      </c>
      <c r="G4295" s="1">
        <v>2020</v>
      </c>
      <c r="H4295" s="1">
        <v>9</v>
      </c>
      <c r="I4295" s="1" t="s">
        <v>34</v>
      </c>
      <c r="J4295" s="1" t="s">
        <v>237</v>
      </c>
      <c r="K4295" s="1" t="s">
        <v>20</v>
      </c>
      <c r="L4295" s="1" t="s">
        <v>36</v>
      </c>
      <c r="M4295" s="1" t="s">
        <v>4213</v>
      </c>
      <c r="O4295" s="1">
        <f>F4295*23</f>
        <v>17660.32</v>
      </c>
    </row>
    <row r="4296" spans="1:15" x14ac:dyDescent="0.25">
      <c r="A4296" s="1" t="s">
        <v>5040</v>
      </c>
      <c r="B4296" s="2">
        <v>44104</v>
      </c>
      <c r="C4296" s="1" t="s">
        <v>5041</v>
      </c>
      <c r="E4296" s="3">
        <v>135.30000000000001</v>
      </c>
      <c r="F4296" s="4">
        <v>135.30000000000001</v>
      </c>
      <c r="G4296" s="1">
        <v>2020</v>
      </c>
      <c r="H4296" s="1">
        <v>9</v>
      </c>
      <c r="I4296" s="1" t="s">
        <v>91</v>
      </c>
      <c r="J4296" s="1" t="s">
        <v>19</v>
      </c>
      <c r="K4296" s="1" t="s">
        <v>20</v>
      </c>
      <c r="L4296" s="1" t="s">
        <v>93</v>
      </c>
      <c r="M4296" s="1" t="s">
        <v>22</v>
      </c>
      <c r="O4296">
        <f>F4296*400</f>
        <v>54120.000000000007</v>
      </c>
    </row>
    <row r="4297" spans="1:15" x14ac:dyDescent="0.25">
      <c r="A4297" s="1" t="s">
        <v>5040</v>
      </c>
      <c r="B4297" s="2">
        <v>44104</v>
      </c>
      <c r="C4297" s="1" t="s">
        <v>5041</v>
      </c>
      <c r="E4297" s="3">
        <v>135.30000000000001</v>
      </c>
      <c r="F4297" s="4">
        <v>135.30000000000001</v>
      </c>
      <c r="G4297" s="1">
        <v>2020</v>
      </c>
      <c r="H4297" s="1">
        <v>9</v>
      </c>
      <c r="I4297" s="1" t="s">
        <v>97</v>
      </c>
      <c r="J4297" s="1" t="s">
        <v>19</v>
      </c>
      <c r="K4297" s="1" t="s">
        <v>20</v>
      </c>
      <c r="L4297" s="1" t="s">
        <v>99</v>
      </c>
      <c r="M4297" s="1" t="s">
        <v>22</v>
      </c>
      <c r="O4297">
        <f>F4297*400</f>
        <v>54120.000000000007</v>
      </c>
    </row>
    <row r="4298" spans="1:15" x14ac:dyDescent="0.25">
      <c r="A4298" s="1" t="s">
        <v>5042</v>
      </c>
      <c r="B4298" s="2">
        <v>44104</v>
      </c>
      <c r="C4298" s="1" t="s">
        <v>5043</v>
      </c>
      <c r="E4298" s="3">
        <v>236.06</v>
      </c>
      <c r="F4298" s="4">
        <v>236.06</v>
      </c>
      <c r="G4298" s="1">
        <v>2020</v>
      </c>
      <c r="H4298" s="1">
        <v>9</v>
      </c>
      <c r="I4298" s="1" t="s">
        <v>111</v>
      </c>
      <c r="J4298" s="1" t="s">
        <v>98</v>
      </c>
      <c r="K4298" s="1" t="s">
        <v>20</v>
      </c>
      <c r="L4298" s="1" t="s">
        <v>112</v>
      </c>
      <c r="M4298" s="1" t="s">
        <v>100</v>
      </c>
      <c r="O4298">
        <f>F4298*178</f>
        <v>42018.68</v>
      </c>
    </row>
    <row r="4299" spans="1:15" x14ac:dyDescent="0.25">
      <c r="A4299" s="1" t="s">
        <v>5042</v>
      </c>
      <c r="B4299" s="2">
        <v>44104</v>
      </c>
      <c r="C4299" s="1" t="s">
        <v>5043</v>
      </c>
      <c r="D4299" s="3">
        <v>20</v>
      </c>
      <c r="E4299" s="3">
        <v>236.07</v>
      </c>
      <c r="F4299" s="4">
        <v>196.72</v>
      </c>
      <c r="G4299" s="1">
        <v>2020</v>
      </c>
      <c r="H4299" s="1">
        <v>9</v>
      </c>
      <c r="I4299" s="1" t="s">
        <v>111</v>
      </c>
      <c r="J4299" s="1" t="s">
        <v>98</v>
      </c>
      <c r="K4299" s="1" t="s">
        <v>20</v>
      </c>
      <c r="L4299" s="1" t="s">
        <v>112</v>
      </c>
      <c r="M4299" s="1" t="s">
        <v>100</v>
      </c>
      <c r="O4299">
        <f>F4299*178</f>
        <v>35016.159999999996</v>
      </c>
    </row>
    <row r="4300" spans="1:15" x14ac:dyDescent="0.25">
      <c r="A4300" s="1" t="s">
        <v>5044</v>
      </c>
      <c r="B4300" s="2">
        <v>44104</v>
      </c>
      <c r="C4300" s="1" t="s">
        <v>5045</v>
      </c>
      <c r="E4300" s="3">
        <v>161.51</v>
      </c>
      <c r="F4300" s="4">
        <v>161.51</v>
      </c>
      <c r="G4300" s="1">
        <v>2020</v>
      </c>
      <c r="H4300" s="1">
        <v>9</v>
      </c>
      <c r="I4300" s="1" t="s">
        <v>225</v>
      </c>
      <c r="J4300" s="1" t="s">
        <v>226</v>
      </c>
      <c r="K4300" s="1" t="s">
        <v>20</v>
      </c>
      <c r="L4300" s="1" t="s">
        <v>227</v>
      </c>
      <c r="M4300" s="1" t="s">
        <v>53</v>
      </c>
      <c r="O4300">
        <f>F4300* 6.04</f>
        <v>975.5204</v>
      </c>
    </row>
    <row r="4301" spans="1:15" x14ac:dyDescent="0.25">
      <c r="A4301" s="1" t="s">
        <v>5046</v>
      </c>
      <c r="B4301" s="2">
        <v>44104</v>
      </c>
      <c r="C4301" s="1" t="s">
        <v>5047</v>
      </c>
      <c r="D4301" s="3">
        <v>20</v>
      </c>
      <c r="E4301" s="3">
        <v>44.4</v>
      </c>
      <c r="F4301" s="4">
        <v>37</v>
      </c>
      <c r="G4301" s="1">
        <v>2020</v>
      </c>
      <c r="H4301" s="1">
        <v>9</v>
      </c>
      <c r="I4301" s="1" t="s">
        <v>111</v>
      </c>
      <c r="J4301" s="1" t="s">
        <v>35</v>
      </c>
      <c r="K4301" s="1" t="s">
        <v>20</v>
      </c>
      <c r="L4301" s="1" t="s">
        <v>112</v>
      </c>
      <c r="M4301" s="1" t="s">
        <v>37</v>
      </c>
    </row>
    <row r="4302" spans="1:15" x14ac:dyDescent="0.25">
      <c r="A4302" s="1" t="s">
        <v>5048</v>
      </c>
      <c r="B4302" s="2">
        <v>44109</v>
      </c>
      <c r="C4302" s="1" t="s">
        <v>5049</v>
      </c>
      <c r="E4302" s="3">
        <v>62.28</v>
      </c>
      <c r="F4302" s="4">
        <v>62.28</v>
      </c>
      <c r="G4302" s="1">
        <v>2020</v>
      </c>
      <c r="H4302" s="1">
        <v>10</v>
      </c>
      <c r="I4302" s="1" t="s">
        <v>150</v>
      </c>
      <c r="J4302" s="1" t="s">
        <v>51</v>
      </c>
      <c r="K4302" s="1" t="s">
        <v>20</v>
      </c>
      <c r="L4302" s="1" t="s">
        <v>151</v>
      </c>
      <c r="M4302" s="1" t="s">
        <v>53</v>
      </c>
      <c r="O4302">
        <f>F4302*5.7</f>
        <v>354.99600000000004</v>
      </c>
    </row>
    <row r="4303" spans="1:15" x14ac:dyDescent="0.25">
      <c r="A4303" s="1" t="s">
        <v>5050</v>
      </c>
      <c r="B4303" s="2">
        <v>44110</v>
      </c>
      <c r="C4303" s="1" t="s">
        <v>2095</v>
      </c>
      <c r="D4303" s="3">
        <v>20</v>
      </c>
      <c r="E4303" s="3">
        <v>3112.2</v>
      </c>
      <c r="F4303" s="4">
        <v>2593.5</v>
      </c>
      <c r="G4303" s="1">
        <v>2020</v>
      </c>
      <c r="H4303" s="1">
        <v>10</v>
      </c>
      <c r="I4303" s="1" t="s">
        <v>56</v>
      </c>
      <c r="J4303" s="1" t="s">
        <v>177</v>
      </c>
      <c r="K4303" s="1" t="s">
        <v>20</v>
      </c>
      <c r="L4303" s="1" t="s">
        <v>57</v>
      </c>
      <c r="M4303" s="1" t="s">
        <v>178</v>
      </c>
      <c r="O4303">
        <v>1050000</v>
      </c>
    </row>
    <row r="4304" spans="1:15" x14ac:dyDescent="0.25">
      <c r="A4304" s="1" t="s">
        <v>5051</v>
      </c>
      <c r="B4304" s="2">
        <v>44110</v>
      </c>
      <c r="C4304" s="1" t="s">
        <v>5052</v>
      </c>
      <c r="E4304" s="3">
        <v>334.98</v>
      </c>
      <c r="F4304" s="4">
        <v>334.98</v>
      </c>
      <c r="G4304" s="1">
        <v>2020</v>
      </c>
      <c r="H4304" s="1">
        <v>10</v>
      </c>
      <c r="I4304" s="1" t="s">
        <v>18</v>
      </c>
      <c r="J4304" s="1" t="s">
        <v>51</v>
      </c>
      <c r="K4304" s="1" t="s">
        <v>20</v>
      </c>
      <c r="L4304" s="1" t="s">
        <v>21</v>
      </c>
      <c r="M4304" s="1" t="s">
        <v>53</v>
      </c>
    </row>
    <row r="4305" spans="1:15" x14ac:dyDescent="0.25">
      <c r="A4305" s="1" t="s">
        <v>5053</v>
      </c>
      <c r="B4305" s="2">
        <v>44110</v>
      </c>
      <c r="C4305" s="1" t="s">
        <v>5054</v>
      </c>
      <c r="E4305" s="3">
        <v>213.36</v>
      </c>
      <c r="F4305" s="4">
        <v>213.36</v>
      </c>
      <c r="G4305" s="1">
        <v>2020</v>
      </c>
      <c r="H4305" s="1">
        <v>10</v>
      </c>
      <c r="I4305" s="1" t="s">
        <v>50</v>
      </c>
      <c r="J4305" s="1" t="s">
        <v>51</v>
      </c>
      <c r="K4305" s="1" t="s">
        <v>20</v>
      </c>
      <c r="L4305" s="1" t="s">
        <v>52</v>
      </c>
      <c r="M4305" s="1" t="s">
        <v>53</v>
      </c>
      <c r="O4305">
        <f>F4305*176</f>
        <v>37551.360000000001</v>
      </c>
    </row>
    <row r="4306" spans="1:15" x14ac:dyDescent="0.25">
      <c r="A4306" s="1" t="s">
        <v>1709</v>
      </c>
      <c r="B4306" s="2">
        <v>44111</v>
      </c>
      <c r="C4306" s="1" t="s">
        <v>85</v>
      </c>
      <c r="E4306" s="3">
        <v>283.14</v>
      </c>
      <c r="F4306" s="4">
        <v>283.14</v>
      </c>
      <c r="G4306" s="1">
        <v>2020</v>
      </c>
      <c r="H4306" s="1">
        <v>10</v>
      </c>
      <c r="I4306" s="1" t="s">
        <v>86</v>
      </c>
      <c r="J4306" s="1" t="s">
        <v>41</v>
      </c>
      <c r="K4306" s="1" t="s">
        <v>20</v>
      </c>
      <c r="L4306" s="1" t="s">
        <v>87</v>
      </c>
      <c r="M4306" s="1" t="s">
        <v>43</v>
      </c>
      <c r="O4306">
        <f t="shared" ref="O4306:O4314" si="67">F4306/1.26</f>
        <v>224.71428571428569</v>
      </c>
    </row>
    <row r="4307" spans="1:15" x14ac:dyDescent="0.25">
      <c r="A4307" s="1" t="s">
        <v>1709</v>
      </c>
      <c r="B4307" s="2">
        <v>44111</v>
      </c>
      <c r="C4307" s="1" t="s">
        <v>85</v>
      </c>
      <c r="E4307" s="3">
        <v>209.17</v>
      </c>
      <c r="F4307" s="4">
        <v>209.17</v>
      </c>
      <c r="G4307" s="1">
        <v>2020</v>
      </c>
      <c r="H4307" s="1">
        <v>10</v>
      </c>
      <c r="I4307" s="1" t="s">
        <v>86</v>
      </c>
      <c r="J4307" s="1" t="s">
        <v>41</v>
      </c>
      <c r="K4307" s="1" t="s">
        <v>20</v>
      </c>
      <c r="L4307" s="1" t="s">
        <v>87</v>
      </c>
      <c r="M4307" s="1" t="s">
        <v>43</v>
      </c>
      <c r="O4307">
        <f t="shared" si="67"/>
        <v>166.00793650793651</v>
      </c>
    </row>
    <row r="4308" spans="1:15" x14ac:dyDescent="0.25">
      <c r="A4308" s="1" t="s">
        <v>1709</v>
      </c>
      <c r="B4308" s="2">
        <v>44111</v>
      </c>
      <c r="C4308" s="1" t="s">
        <v>85</v>
      </c>
      <c r="E4308" s="3">
        <v>190.62</v>
      </c>
      <c r="F4308" s="4">
        <v>190.62</v>
      </c>
      <c r="G4308" s="1">
        <v>2020</v>
      </c>
      <c r="H4308" s="1">
        <v>10</v>
      </c>
      <c r="I4308" s="1" t="s">
        <v>86</v>
      </c>
      <c r="J4308" s="1" t="s">
        <v>41</v>
      </c>
      <c r="K4308" s="1" t="s">
        <v>20</v>
      </c>
      <c r="L4308" s="1" t="s">
        <v>87</v>
      </c>
      <c r="M4308" s="1" t="s">
        <v>43</v>
      </c>
      <c r="O4308">
        <f t="shared" si="67"/>
        <v>151.28571428571428</v>
      </c>
    </row>
    <row r="4309" spans="1:15" x14ac:dyDescent="0.25">
      <c r="A4309" s="1" t="s">
        <v>1709</v>
      </c>
      <c r="B4309" s="2">
        <v>44111</v>
      </c>
      <c r="C4309" s="1" t="s">
        <v>85</v>
      </c>
      <c r="D4309" s="3">
        <v>20</v>
      </c>
      <c r="E4309" s="3">
        <v>121.9</v>
      </c>
      <c r="F4309" s="4">
        <v>101.58</v>
      </c>
      <c r="G4309" s="1">
        <v>2020</v>
      </c>
      <c r="H4309" s="1">
        <v>10</v>
      </c>
      <c r="I4309" s="1" t="s">
        <v>56</v>
      </c>
      <c r="J4309" s="1" t="s">
        <v>41</v>
      </c>
      <c r="K4309" s="1" t="s">
        <v>20</v>
      </c>
      <c r="L4309" s="1" t="s">
        <v>57</v>
      </c>
      <c r="M4309" s="1" t="s">
        <v>43</v>
      </c>
      <c r="O4309">
        <f t="shared" si="67"/>
        <v>80.61904761904762</v>
      </c>
    </row>
    <row r="4310" spans="1:15" x14ac:dyDescent="0.25">
      <c r="A4310" s="1" t="s">
        <v>1709</v>
      </c>
      <c r="B4310" s="2">
        <v>44111</v>
      </c>
      <c r="C4310" s="1" t="s">
        <v>85</v>
      </c>
      <c r="E4310" s="3">
        <v>83.03</v>
      </c>
      <c r="F4310" s="4">
        <v>83.03</v>
      </c>
      <c r="G4310" s="1">
        <v>2020</v>
      </c>
      <c r="H4310" s="1">
        <v>10</v>
      </c>
      <c r="I4310" s="1" t="s">
        <v>86</v>
      </c>
      <c r="J4310" s="1" t="s">
        <v>41</v>
      </c>
      <c r="K4310" s="1" t="s">
        <v>20</v>
      </c>
      <c r="L4310" s="1" t="s">
        <v>87</v>
      </c>
      <c r="M4310" s="1" t="s">
        <v>43</v>
      </c>
      <c r="O4310">
        <f t="shared" si="67"/>
        <v>65.896825396825392</v>
      </c>
    </row>
    <row r="4311" spans="1:15" x14ac:dyDescent="0.25">
      <c r="A4311" s="1" t="s">
        <v>1710</v>
      </c>
      <c r="B4311" s="2">
        <v>44111</v>
      </c>
      <c r="C4311" s="1" t="s">
        <v>85</v>
      </c>
      <c r="D4311" s="3">
        <v>20</v>
      </c>
      <c r="E4311" s="3">
        <v>82.06</v>
      </c>
      <c r="F4311" s="4">
        <v>68.38</v>
      </c>
      <c r="G4311" s="1">
        <v>2020</v>
      </c>
      <c r="H4311" s="1">
        <v>10</v>
      </c>
      <c r="I4311" s="1" t="s">
        <v>70</v>
      </c>
      <c r="J4311" s="1" t="s">
        <v>41</v>
      </c>
      <c r="K4311" s="1" t="s">
        <v>20</v>
      </c>
      <c r="L4311" s="1" t="s">
        <v>71</v>
      </c>
      <c r="M4311" s="1" t="s">
        <v>43</v>
      </c>
      <c r="O4311">
        <f t="shared" si="67"/>
        <v>54.269841269841265</v>
      </c>
    </row>
    <row r="4312" spans="1:15" x14ac:dyDescent="0.25">
      <c r="A4312" s="1" t="s">
        <v>1709</v>
      </c>
      <c r="B4312" s="2">
        <v>44111</v>
      </c>
      <c r="C4312" s="1" t="s">
        <v>85</v>
      </c>
      <c r="E4312" s="3">
        <v>67.5</v>
      </c>
      <c r="F4312" s="4">
        <v>67.5</v>
      </c>
      <c r="G4312" s="1">
        <v>2020</v>
      </c>
      <c r="H4312" s="1">
        <v>10</v>
      </c>
      <c r="I4312" s="1" t="s">
        <v>86</v>
      </c>
      <c r="J4312" s="1" t="s">
        <v>41</v>
      </c>
      <c r="K4312" s="1" t="s">
        <v>20</v>
      </c>
      <c r="L4312" s="1" t="s">
        <v>87</v>
      </c>
      <c r="M4312" s="1" t="s">
        <v>43</v>
      </c>
      <c r="O4312">
        <f t="shared" si="67"/>
        <v>53.571428571428569</v>
      </c>
    </row>
    <row r="4313" spans="1:15" x14ac:dyDescent="0.25">
      <c r="A4313" s="1" t="s">
        <v>1709</v>
      </c>
      <c r="B4313" s="2">
        <v>44111</v>
      </c>
      <c r="C4313" s="1" t="s">
        <v>85</v>
      </c>
      <c r="D4313" s="3">
        <v>20</v>
      </c>
      <c r="E4313" s="3">
        <v>74.5</v>
      </c>
      <c r="F4313" s="4">
        <v>62.08</v>
      </c>
      <c r="G4313" s="1">
        <v>2020</v>
      </c>
      <c r="H4313" s="1">
        <v>10</v>
      </c>
      <c r="I4313" s="1" t="s">
        <v>34</v>
      </c>
      <c r="J4313" s="1" t="s">
        <v>41</v>
      </c>
      <c r="K4313" s="1" t="s">
        <v>20</v>
      </c>
      <c r="L4313" s="1" t="s">
        <v>36</v>
      </c>
      <c r="M4313" s="1" t="s">
        <v>43</v>
      </c>
      <c r="O4313">
        <f t="shared" si="67"/>
        <v>49.269841269841265</v>
      </c>
    </row>
    <row r="4314" spans="1:15" x14ac:dyDescent="0.25">
      <c r="A4314" s="1" t="s">
        <v>1709</v>
      </c>
      <c r="B4314" s="2">
        <v>44111</v>
      </c>
      <c r="C4314" s="1" t="s">
        <v>85</v>
      </c>
      <c r="E4314" s="3">
        <v>47</v>
      </c>
      <c r="F4314" s="4">
        <v>47</v>
      </c>
      <c r="G4314" s="1">
        <v>2020</v>
      </c>
      <c r="H4314" s="1">
        <v>10</v>
      </c>
      <c r="I4314" s="1" t="s">
        <v>86</v>
      </c>
      <c r="J4314" s="1" t="s">
        <v>41</v>
      </c>
      <c r="K4314" s="1" t="s">
        <v>20</v>
      </c>
      <c r="L4314" s="1" t="s">
        <v>87</v>
      </c>
      <c r="M4314" s="1" t="s">
        <v>43</v>
      </c>
      <c r="O4314">
        <f t="shared" si="67"/>
        <v>37.301587301587304</v>
      </c>
    </row>
    <row r="4315" spans="1:15" x14ac:dyDescent="0.25">
      <c r="A4315" s="1" t="s">
        <v>1701</v>
      </c>
      <c r="B4315" s="2">
        <v>44111</v>
      </c>
      <c r="C4315" s="1" t="s">
        <v>29</v>
      </c>
      <c r="E4315" s="3">
        <v>52.63</v>
      </c>
      <c r="F4315" s="4">
        <v>52.63</v>
      </c>
      <c r="G4315" s="1">
        <v>2020</v>
      </c>
      <c r="H4315" s="1">
        <v>10</v>
      </c>
      <c r="I4315" s="1" t="s">
        <v>30</v>
      </c>
      <c r="J4315" s="1" t="s">
        <v>25</v>
      </c>
      <c r="K4315" s="1" t="s">
        <v>20</v>
      </c>
      <c r="L4315" s="1" t="s">
        <v>31</v>
      </c>
      <c r="M4315" s="1" t="s">
        <v>4184</v>
      </c>
    </row>
    <row r="4316" spans="1:15" x14ac:dyDescent="0.25">
      <c r="A4316" s="1" t="s">
        <v>5055</v>
      </c>
      <c r="B4316" s="2">
        <v>44111</v>
      </c>
      <c r="C4316" s="1" t="s">
        <v>510</v>
      </c>
      <c r="E4316" s="3">
        <v>83.56</v>
      </c>
      <c r="F4316" s="4">
        <v>83.56</v>
      </c>
      <c r="G4316" s="1">
        <v>2020</v>
      </c>
      <c r="H4316" s="1">
        <v>10</v>
      </c>
      <c r="I4316" s="1" t="s">
        <v>86</v>
      </c>
      <c r="J4316" s="1" t="s">
        <v>98</v>
      </c>
      <c r="K4316" s="1" t="s">
        <v>20</v>
      </c>
      <c r="L4316" s="1" t="s">
        <v>87</v>
      </c>
      <c r="M4316" s="1" t="s">
        <v>100</v>
      </c>
    </row>
    <row r="4317" spans="1:15" x14ac:dyDescent="0.25">
      <c r="A4317" s="1" t="s">
        <v>5056</v>
      </c>
      <c r="B4317" s="2">
        <v>44111</v>
      </c>
      <c r="C4317" s="1" t="s">
        <v>5057</v>
      </c>
      <c r="E4317" s="3">
        <v>40</v>
      </c>
      <c r="F4317" s="4">
        <v>40</v>
      </c>
      <c r="G4317" s="1">
        <v>2020</v>
      </c>
      <c r="H4317" s="1">
        <v>10</v>
      </c>
      <c r="I4317" s="1" t="s">
        <v>86</v>
      </c>
      <c r="J4317" s="1" t="s">
        <v>378</v>
      </c>
      <c r="K4317" s="1" t="s">
        <v>20</v>
      </c>
      <c r="L4317" s="1" t="s">
        <v>87</v>
      </c>
      <c r="M4317" s="1" t="s">
        <v>379</v>
      </c>
      <c r="O4317">
        <f>F4317*63</f>
        <v>2520</v>
      </c>
    </row>
    <row r="4318" spans="1:15" x14ac:dyDescent="0.25">
      <c r="A4318" s="1" t="s">
        <v>1719</v>
      </c>
      <c r="B4318" s="2">
        <v>44111</v>
      </c>
      <c r="C4318" s="1" t="s">
        <v>5058</v>
      </c>
      <c r="D4318" s="3">
        <v>20</v>
      </c>
      <c r="E4318" s="3">
        <v>104.43</v>
      </c>
      <c r="F4318" s="4">
        <v>87.02</v>
      </c>
      <c r="G4318" s="1">
        <v>2020</v>
      </c>
      <c r="H4318" s="1">
        <v>10</v>
      </c>
      <c r="I4318" s="1" t="s">
        <v>34</v>
      </c>
      <c r="J4318" s="1" t="s">
        <v>1106</v>
      </c>
      <c r="K4318" s="1" t="s">
        <v>20</v>
      </c>
      <c r="L4318" s="1" t="s">
        <v>36</v>
      </c>
      <c r="M4318" s="1" t="s">
        <v>4523</v>
      </c>
    </row>
    <row r="4319" spans="1:15" x14ac:dyDescent="0.25">
      <c r="A4319" s="1" t="s">
        <v>1696</v>
      </c>
      <c r="B4319" s="2">
        <v>44111</v>
      </c>
      <c r="C4319" s="1" t="s">
        <v>5059</v>
      </c>
      <c r="D4319" s="3">
        <v>20</v>
      </c>
      <c r="E4319" s="3">
        <v>54.55</v>
      </c>
      <c r="F4319" s="4">
        <v>45.46</v>
      </c>
      <c r="G4319" s="1">
        <v>2020</v>
      </c>
      <c r="H4319" s="1">
        <v>10</v>
      </c>
      <c r="I4319" s="1" t="s">
        <v>34</v>
      </c>
      <c r="J4319" s="1" t="s">
        <v>378</v>
      </c>
      <c r="K4319" s="1" t="s">
        <v>20</v>
      </c>
      <c r="L4319" s="1" t="s">
        <v>36</v>
      </c>
      <c r="M4319" s="1" t="s">
        <v>379</v>
      </c>
    </row>
    <row r="4320" spans="1:15" x14ac:dyDescent="0.25">
      <c r="A4320" s="1" t="s">
        <v>3642</v>
      </c>
      <c r="B4320" s="2">
        <v>44111</v>
      </c>
      <c r="C4320" s="1" t="s">
        <v>7894</v>
      </c>
      <c r="E4320" s="3">
        <v>147.74</v>
      </c>
      <c r="F4320" s="4">
        <v>147.74</v>
      </c>
      <c r="G4320" s="1">
        <v>2020</v>
      </c>
      <c r="H4320" s="1">
        <v>10</v>
      </c>
      <c r="I4320" s="1" t="s">
        <v>168</v>
      </c>
      <c r="J4320" s="1" t="s">
        <v>35</v>
      </c>
      <c r="K4320" s="1" t="s">
        <v>20</v>
      </c>
      <c r="L4320" s="1" t="s">
        <v>169</v>
      </c>
      <c r="M4320" s="1" t="s">
        <v>37</v>
      </c>
      <c r="O4320" s="8">
        <f>F4320</f>
        <v>147.74</v>
      </c>
    </row>
    <row r="4321" spans="1:15" x14ac:dyDescent="0.25">
      <c r="A4321" s="1" t="s">
        <v>5060</v>
      </c>
      <c r="B4321" s="2">
        <v>44111</v>
      </c>
      <c r="C4321" s="1" t="s">
        <v>5061</v>
      </c>
      <c r="E4321" s="3">
        <v>10.58</v>
      </c>
      <c r="F4321" s="4">
        <v>10.58</v>
      </c>
      <c r="G4321" s="1">
        <v>2020</v>
      </c>
      <c r="H4321" s="1">
        <v>10</v>
      </c>
      <c r="I4321" s="1" t="s">
        <v>86</v>
      </c>
      <c r="J4321" s="1" t="s">
        <v>378</v>
      </c>
      <c r="K4321" s="1" t="s">
        <v>20</v>
      </c>
      <c r="L4321" s="1" t="s">
        <v>87</v>
      </c>
      <c r="M4321" s="1" t="s">
        <v>379</v>
      </c>
      <c r="O4321">
        <f>F4321*1850</f>
        <v>19573</v>
      </c>
    </row>
    <row r="4322" spans="1:15" x14ac:dyDescent="0.25">
      <c r="A4322" s="1" t="s">
        <v>1709</v>
      </c>
      <c r="B4322" s="2">
        <v>44111</v>
      </c>
      <c r="C4322" s="1" t="s">
        <v>59</v>
      </c>
      <c r="E4322" s="3">
        <v>14.62</v>
      </c>
      <c r="F4322" s="4">
        <v>14.62</v>
      </c>
      <c r="G4322" s="1">
        <v>2020</v>
      </c>
      <c r="H4322" s="1">
        <v>10</v>
      </c>
      <c r="I4322" s="1" t="s">
        <v>40</v>
      </c>
      <c r="J4322" s="1" t="s">
        <v>41</v>
      </c>
      <c r="K4322" s="1" t="s">
        <v>20</v>
      </c>
      <c r="L4322" s="1" t="s">
        <v>42</v>
      </c>
      <c r="M4322" s="1" t="s">
        <v>43</v>
      </c>
    </row>
    <row r="4323" spans="1:15" x14ac:dyDescent="0.25">
      <c r="A4323" s="1" t="s">
        <v>1709</v>
      </c>
      <c r="B4323" s="2">
        <v>44111</v>
      </c>
      <c r="C4323" s="1" t="s">
        <v>59</v>
      </c>
      <c r="E4323" s="3">
        <v>20</v>
      </c>
      <c r="F4323" s="4">
        <v>20</v>
      </c>
      <c r="G4323" s="1">
        <v>2020</v>
      </c>
      <c r="H4323" s="1">
        <v>10</v>
      </c>
      <c r="I4323" s="1" t="s">
        <v>97</v>
      </c>
      <c r="J4323" s="1" t="s">
        <v>41</v>
      </c>
      <c r="K4323" s="1" t="s">
        <v>20</v>
      </c>
      <c r="L4323" s="1" t="s">
        <v>99</v>
      </c>
      <c r="M4323" s="1" t="s">
        <v>43</v>
      </c>
    </row>
    <row r="4324" spans="1:15" x14ac:dyDescent="0.25">
      <c r="A4324" s="1" t="s">
        <v>1709</v>
      </c>
      <c r="B4324" s="2">
        <v>44111</v>
      </c>
      <c r="C4324" s="1" t="s">
        <v>59</v>
      </c>
      <c r="E4324" s="3">
        <v>27.11</v>
      </c>
      <c r="F4324" s="4">
        <v>27.11</v>
      </c>
      <c r="G4324" s="1">
        <v>2020</v>
      </c>
      <c r="H4324" s="1">
        <v>10</v>
      </c>
      <c r="I4324" s="1" t="s">
        <v>312</v>
      </c>
      <c r="J4324" s="1" t="s">
        <v>41</v>
      </c>
      <c r="K4324" s="1" t="s">
        <v>20</v>
      </c>
      <c r="L4324" s="1" t="s">
        <v>313</v>
      </c>
      <c r="M4324" s="1" t="s">
        <v>43</v>
      </c>
    </row>
    <row r="4325" spans="1:15" x14ac:dyDescent="0.25">
      <c r="A4325" s="1" t="s">
        <v>5062</v>
      </c>
      <c r="B4325" s="2">
        <v>44111</v>
      </c>
      <c r="C4325" s="1" t="s">
        <v>59</v>
      </c>
      <c r="E4325" s="3">
        <v>30.15</v>
      </c>
      <c r="F4325" s="4">
        <v>30.15</v>
      </c>
      <c r="G4325" s="1">
        <v>2020</v>
      </c>
      <c r="H4325" s="1">
        <v>10</v>
      </c>
      <c r="I4325" s="1" t="s">
        <v>40</v>
      </c>
      <c r="J4325" s="1" t="s">
        <v>41</v>
      </c>
      <c r="K4325" s="1" t="s">
        <v>20</v>
      </c>
      <c r="L4325" s="1" t="s">
        <v>42</v>
      </c>
      <c r="M4325" s="1" t="s">
        <v>43</v>
      </c>
    </row>
    <row r="4326" spans="1:15" x14ac:dyDescent="0.25">
      <c r="A4326" s="1" t="s">
        <v>1709</v>
      </c>
      <c r="B4326" s="2">
        <v>44111</v>
      </c>
      <c r="C4326" s="1" t="s">
        <v>59</v>
      </c>
      <c r="E4326" s="3">
        <v>45.17</v>
      </c>
      <c r="F4326" s="4">
        <v>45.17</v>
      </c>
      <c r="G4326" s="1">
        <v>2020</v>
      </c>
      <c r="H4326" s="1">
        <v>10</v>
      </c>
      <c r="I4326" s="1" t="s">
        <v>86</v>
      </c>
      <c r="J4326" s="1" t="s">
        <v>41</v>
      </c>
      <c r="K4326" s="1" t="s">
        <v>20</v>
      </c>
      <c r="L4326" s="1" t="s">
        <v>87</v>
      </c>
      <c r="M4326" s="1" t="s">
        <v>43</v>
      </c>
    </row>
    <row r="4327" spans="1:15" x14ac:dyDescent="0.25">
      <c r="A4327" s="1" t="s">
        <v>1709</v>
      </c>
      <c r="B4327" s="2">
        <v>44111</v>
      </c>
      <c r="C4327" s="1" t="s">
        <v>5063</v>
      </c>
      <c r="D4327" s="3">
        <v>20</v>
      </c>
      <c r="E4327" s="3">
        <v>109.86</v>
      </c>
      <c r="F4327" s="4">
        <v>91.55</v>
      </c>
      <c r="G4327" s="1">
        <v>2020</v>
      </c>
      <c r="H4327" s="1">
        <v>10</v>
      </c>
      <c r="I4327" s="1" t="s">
        <v>34</v>
      </c>
      <c r="J4327" s="1" t="s">
        <v>41</v>
      </c>
      <c r="K4327" s="1" t="s">
        <v>20</v>
      </c>
      <c r="L4327" s="1" t="s">
        <v>36</v>
      </c>
      <c r="M4327" s="1" t="s">
        <v>43</v>
      </c>
      <c r="O4327">
        <f>F4327/1.26</f>
        <v>72.658730158730151</v>
      </c>
    </row>
    <row r="4328" spans="1:15" x14ac:dyDescent="0.25">
      <c r="A4328" s="1" t="s">
        <v>1707</v>
      </c>
      <c r="B4328" s="2">
        <v>44111</v>
      </c>
      <c r="C4328" s="1" t="s">
        <v>523</v>
      </c>
      <c r="D4328" s="3">
        <v>20</v>
      </c>
      <c r="E4328" s="3">
        <v>375.85</v>
      </c>
      <c r="F4328" s="4">
        <v>313.20999999999998</v>
      </c>
      <c r="G4328" s="1">
        <v>2020</v>
      </c>
      <c r="H4328" s="1">
        <v>10</v>
      </c>
      <c r="I4328" s="1" t="s">
        <v>34</v>
      </c>
      <c r="J4328" s="1" t="s">
        <v>35</v>
      </c>
      <c r="K4328" s="1" t="s">
        <v>20</v>
      </c>
      <c r="L4328" s="1" t="s">
        <v>36</v>
      </c>
      <c r="M4328" s="1" t="s">
        <v>37</v>
      </c>
      <c r="O4328">
        <f>F4328*72.79120024</f>
        <v>22798.931827170396</v>
      </c>
    </row>
    <row r="4329" spans="1:15" x14ac:dyDescent="0.25">
      <c r="A4329" s="1" t="s">
        <v>1699</v>
      </c>
      <c r="B4329" s="2">
        <v>44113</v>
      </c>
      <c r="C4329" s="1" t="s">
        <v>29</v>
      </c>
      <c r="E4329" s="3">
        <v>57.71</v>
      </c>
      <c r="F4329" s="4">
        <v>57.71</v>
      </c>
      <c r="G4329" s="1">
        <v>2020</v>
      </c>
      <c r="H4329" s="1">
        <v>10</v>
      </c>
      <c r="I4329" s="1" t="s">
        <v>30</v>
      </c>
      <c r="J4329" s="1" t="s">
        <v>25</v>
      </c>
      <c r="K4329" s="1" t="s">
        <v>20</v>
      </c>
      <c r="L4329" s="1" t="s">
        <v>31</v>
      </c>
      <c r="M4329" s="1" t="s">
        <v>4184</v>
      </c>
    </row>
    <row r="4330" spans="1:15" x14ac:dyDescent="0.25">
      <c r="A4330" s="1" t="s">
        <v>5064</v>
      </c>
      <c r="B4330" s="2">
        <v>44113</v>
      </c>
      <c r="C4330" s="1" t="s">
        <v>5065</v>
      </c>
      <c r="E4330" s="3">
        <v>21.16</v>
      </c>
      <c r="F4330" s="4">
        <v>21.16</v>
      </c>
      <c r="G4330" s="1">
        <v>2020</v>
      </c>
      <c r="H4330" s="1">
        <v>10</v>
      </c>
      <c r="I4330" s="1" t="s">
        <v>30</v>
      </c>
      <c r="J4330" s="1" t="s">
        <v>25</v>
      </c>
      <c r="K4330" s="1" t="s">
        <v>20</v>
      </c>
      <c r="L4330" s="1" t="s">
        <v>31</v>
      </c>
      <c r="M4330" s="1" t="s">
        <v>4184</v>
      </c>
    </row>
    <row r="4331" spans="1:15" x14ac:dyDescent="0.25">
      <c r="A4331" s="1" t="s">
        <v>1713</v>
      </c>
      <c r="B4331" s="2">
        <v>44113</v>
      </c>
      <c r="C4331" s="1" t="s">
        <v>5066</v>
      </c>
      <c r="E4331" s="3">
        <v>13.72</v>
      </c>
      <c r="F4331" s="4">
        <v>13.72</v>
      </c>
      <c r="G4331" s="1">
        <v>2020</v>
      </c>
      <c r="H4331" s="1">
        <v>10</v>
      </c>
      <c r="I4331" s="1" t="s">
        <v>18</v>
      </c>
      <c r="J4331" s="1" t="s">
        <v>51</v>
      </c>
      <c r="K4331" s="1" t="s">
        <v>20</v>
      </c>
      <c r="L4331" s="1" t="s">
        <v>21</v>
      </c>
      <c r="M4331" s="1" t="s">
        <v>53</v>
      </c>
      <c r="O4331">
        <v>1000</v>
      </c>
    </row>
    <row r="4332" spans="1:15" x14ac:dyDescent="0.25">
      <c r="A4332" s="1" t="s">
        <v>5067</v>
      </c>
      <c r="B4332" s="2">
        <v>44117</v>
      </c>
      <c r="C4332" s="1" t="s">
        <v>5068</v>
      </c>
      <c r="E4332" s="3">
        <v>49</v>
      </c>
      <c r="F4332" s="4">
        <v>49</v>
      </c>
      <c r="G4332" s="1">
        <v>2020</v>
      </c>
      <c r="H4332" s="1">
        <v>10</v>
      </c>
      <c r="I4332" s="1" t="s">
        <v>86</v>
      </c>
      <c r="J4332" s="1" t="s">
        <v>35</v>
      </c>
      <c r="K4332" s="1" t="s">
        <v>20</v>
      </c>
      <c r="L4332" s="1" t="s">
        <v>87</v>
      </c>
      <c r="M4332" s="1" t="s">
        <v>37</v>
      </c>
    </row>
    <row r="4333" spans="1:15" x14ac:dyDescent="0.25">
      <c r="A4333" s="1" t="s">
        <v>3660</v>
      </c>
      <c r="B4333" s="2">
        <v>44117</v>
      </c>
      <c r="C4333" s="1" t="s">
        <v>5069</v>
      </c>
      <c r="E4333" s="3">
        <v>212.16</v>
      </c>
      <c r="F4333" s="4">
        <v>212.16</v>
      </c>
      <c r="G4333" s="1">
        <v>2020</v>
      </c>
      <c r="H4333" s="1">
        <v>10</v>
      </c>
      <c r="I4333" s="1" t="s">
        <v>86</v>
      </c>
      <c r="J4333" s="1" t="s">
        <v>51</v>
      </c>
      <c r="K4333" s="1" t="s">
        <v>20</v>
      </c>
      <c r="L4333" s="1" t="s">
        <v>87</v>
      </c>
      <c r="M4333" s="1" t="s">
        <v>53</v>
      </c>
    </row>
    <row r="4334" spans="1:15" x14ac:dyDescent="0.25">
      <c r="A4334" s="1" t="s">
        <v>5070</v>
      </c>
      <c r="B4334" s="2">
        <v>44117</v>
      </c>
      <c r="C4334" s="1" t="s">
        <v>5071</v>
      </c>
      <c r="E4334" s="3">
        <v>79.66</v>
      </c>
      <c r="F4334" s="4">
        <v>79.66</v>
      </c>
      <c r="G4334" s="1">
        <v>2020</v>
      </c>
      <c r="H4334" s="1">
        <v>10</v>
      </c>
      <c r="I4334" s="1" t="s">
        <v>50</v>
      </c>
      <c r="J4334" s="1" t="s">
        <v>51</v>
      </c>
      <c r="K4334" s="1" t="s">
        <v>20</v>
      </c>
      <c r="L4334" s="1" t="s">
        <v>52</v>
      </c>
      <c r="M4334" s="1" t="s">
        <v>53</v>
      </c>
      <c r="O4334">
        <f>F4334*5.7</f>
        <v>454.06200000000001</v>
      </c>
    </row>
    <row r="4335" spans="1:15" x14ac:dyDescent="0.25">
      <c r="A4335" s="1" t="s">
        <v>3668</v>
      </c>
      <c r="B4335" s="2">
        <v>44117</v>
      </c>
      <c r="C4335" s="1" t="s">
        <v>5072</v>
      </c>
      <c r="E4335" s="3">
        <v>232.14</v>
      </c>
      <c r="F4335" s="4">
        <v>232.14</v>
      </c>
      <c r="G4335" s="1">
        <v>2020</v>
      </c>
      <c r="H4335" s="1">
        <v>10</v>
      </c>
      <c r="I4335" s="1" t="s">
        <v>30</v>
      </c>
      <c r="J4335" s="1" t="s">
        <v>35</v>
      </c>
      <c r="K4335" s="1" t="s">
        <v>20</v>
      </c>
      <c r="L4335" s="1" t="s">
        <v>1715</v>
      </c>
      <c r="M4335" s="1" t="s">
        <v>37</v>
      </c>
    </row>
    <row r="4336" spans="1:15" x14ac:dyDescent="0.25">
      <c r="A4336" s="1" t="s">
        <v>5073</v>
      </c>
      <c r="B4336" s="2">
        <v>44117</v>
      </c>
      <c r="C4336" s="1" t="s">
        <v>5074</v>
      </c>
      <c r="D4336" s="3">
        <v>20</v>
      </c>
      <c r="E4336" s="3">
        <v>278.45999999999998</v>
      </c>
      <c r="F4336" s="4">
        <v>232.05</v>
      </c>
      <c r="G4336" s="1">
        <v>2020</v>
      </c>
      <c r="H4336" s="1">
        <v>10</v>
      </c>
      <c r="I4336" s="1" t="s">
        <v>34</v>
      </c>
      <c r="J4336" s="1" t="s">
        <v>237</v>
      </c>
      <c r="K4336" s="1" t="s">
        <v>20</v>
      </c>
      <c r="L4336" s="1" t="s">
        <v>36</v>
      </c>
      <c r="M4336" s="1" t="s">
        <v>4213</v>
      </c>
      <c r="O4336">
        <v>3500</v>
      </c>
    </row>
    <row r="4337" spans="1:15" x14ac:dyDescent="0.25">
      <c r="A4337" s="1" t="s">
        <v>1752</v>
      </c>
      <c r="B4337" s="2">
        <v>44117</v>
      </c>
      <c r="C4337" s="1" t="s">
        <v>5075</v>
      </c>
      <c r="E4337" s="3">
        <v>-482.43</v>
      </c>
      <c r="F4337" s="4">
        <v>-482.43</v>
      </c>
      <c r="G4337" s="1">
        <v>2020</v>
      </c>
      <c r="H4337" s="1">
        <v>10</v>
      </c>
      <c r="I4337" s="1" t="s">
        <v>50</v>
      </c>
      <c r="J4337" s="1" t="s">
        <v>51</v>
      </c>
      <c r="K4337" s="1" t="s">
        <v>20</v>
      </c>
      <c r="L4337" s="1" t="s">
        <v>52</v>
      </c>
      <c r="M4337" s="1" t="s">
        <v>53</v>
      </c>
    </row>
    <row r="4338" spans="1:15" x14ac:dyDescent="0.25">
      <c r="A4338" s="1" t="s">
        <v>1752</v>
      </c>
      <c r="B4338" s="2">
        <v>44117</v>
      </c>
      <c r="C4338" s="1" t="s">
        <v>5075</v>
      </c>
      <c r="E4338" s="3">
        <v>-405.52</v>
      </c>
      <c r="F4338" s="4">
        <v>-405.52</v>
      </c>
      <c r="G4338" s="1">
        <v>2020</v>
      </c>
      <c r="H4338" s="1">
        <v>10</v>
      </c>
      <c r="I4338" s="1" t="s">
        <v>225</v>
      </c>
      <c r="J4338" s="1" t="s">
        <v>226</v>
      </c>
      <c r="K4338" s="1" t="s">
        <v>20</v>
      </c>
      <c r="L4338" s="1" t="s">
        <v>227</v>
      </c>
      <c r="M4338" s="1" t="s">
        <v>53</v>
      </c>
    </row>
    <row r="4339" spans="1:15" x14ac:dyDescent="0.25">
      <c r="A4339" s="1" t="s">
        <v>1752</v>
      </c>
      <c r="B4339" s="2">
        <v>44117</v>
      </c>
      <c r="C4339" s="1" t="s">
        <v>5075</v>
      </c>
      <c r="E4339" s="3">
        <v>-402.03</v>
      </c>
      <c r="F4339" s="4">
        <v>-402.03</v>
      </c>
      <c r="G4339" s="1">
        <v>2020</v>
      </c>
      <c r="H4339" s="1">
        <v>10</v>
      </c>
      <c r="I4339" s="1" t="s">
        <v>18</v>
      </c>
      <c r="J4339" s="1" t="s">
        <v>51</v>
      </c>
      <c r="K4339" s="1" t="s">
        <v>20</v>
      </c>
      <c r="L4339" s="1" t="s">
        <v>21</v>
      </c>
      <c r="M4339" s="1" t="s">
        <v>53</v>
      </c>
    </row>
    <row r="4340" spans="1:15" x14ac:dyDescent="0.25">
      <c r="A4340" s="1" t="s">
        <v>5076</v>
      </c>
      <c r="B4340" s="2">
        <v>44118</v>
      </c>
      <c r="C4340" s="1" t="s">
        <v>5077</v>
      </c>
      <c r="D4340" s="3">
        <v>20</v>
      </c>
      <c r="E4340" s="3">
        <v>280.8</v>
      </c>
      <c r="F4340" s="4">
        <v>234</v>
      </c>
      <c r="G4340" s="1">
        <v>2020</v>
      </c>
      <c r="H4340" s="1">
        <v>10</v>
      </c>
      <c r="I4340" s="1" t="s">
        <v>134</v>
      </c>
      <c r="J4340" s="1" t="s">
        <v>98</v>
      </c>
      <c r="K4340" s="1" t="s">
        <v>20</v>
      </c>
      <c r="L4340" s="1" t="s">
        <v>135</v>
      </c>
      <c r="M4340" s="1" t="s">
        <v>100</v>
      </c>
    </row>
    <row r="4341" spans="1:15" x14ac:dyDescent="0.25">
      <c r="A4341" s="1" t="s">
        <v>5078</v>
      </c>
      <c r="B4341" s="2">
        <v>44118</v>
      </c>
      <c r="C4341" s="1" t="s">
        <v>85</v>
      </c>
      <c r="E4341" s="3">
        <v>33.42</v>
      </c>
      <c r="F4341" s="4">
        <v>33.42</v>
      </c>
      <c r="G4341" s="1">
        <v>2020</v>
      </c>
      <c r="H4341" s="1">
        <v>10</v>
      </c>
      <c r="I4341" s="1" t="s">
        <v>40</v>
      </c>
      <c r="J4341" s="1" t="s">
        <v>41</v>
      </c>
      <c r="K4341" s="1" t="s">
        <v>20</v>
      </c>
      <c r="L4341" s="1" t="s">
        <v>42</v>
      </c>
      <c r="M4341" s="1" t="s">
        <v>43</v>
      </c>
      <c r="O4341">
        <f>F4341/1.26</f>
        <v>26.523809523809526</v>
      </c>
    </row>
    <row r="4342" spans="1:15" x14ac:dyDescent="0.25">
      <c r="A4342" s="1" t="s">
        <v>1732</v>
      </c>
      <c r="B4342" s="2">
        <v>44118</v>
      </c>
      <c r="C4342" s="1" t="s">
        <v>5079</v>
      </c>
      <c r="D4342" s="3">
        <v>20</v>
      </c>
      <c r="E4342" s="3">
        <v>40.409999999999997</v>
      </c>
      <c r="F4342" s="4">
        <v>33.67</v>
      </c>
      <c r="G4342" s="1">
        <v>2020</v>
      </c>
      <c r="H4342" s="1">
        <v>10</v>
      </c>
      <c r="I4342" s="1" t="s">
        <v>134</v>
      </c>
      <c r="J4342" s="1" t="s">
        <v>98</v>
      </c>
      <c r="K4342" s="1" t="s">
        <v>20</v>
      </c>
      <c r="L4342" s="1" t="s">
        <v>135</v>
      </c>
      <c r="M4342" s="1" t="s">
        <v>100</v>
      </c>
      <c r="O4342">
        <f>F4342*4.812</f>
        <v>162.02004000000002</v>
      </c>
    </row>
    <row r="4343" spans="1:15" x14ac:dyDescent="0.25">
      <c r="A4343" s="1" t="s">
        <v>5080</v>
      </c>
      <c r="B4343" s="2">
        <v>44118</v>
      </c>
      <c r="C4343" s="1" t="s">
        <v>5081</v>
      </c>
      <c r="D4343" s="3">
        <v>20</v>
      </c>
      <c r="E4343" s="3">
        <v>387.6</v>
      </c>
      <c r="F4343" s="4">
        <v>323</v>
      </c>
      <c r="G4343" s="1">
        <v>2020</v>
      </c>
      <c r="H4343" s="1">
        <v>10</v>
      </c>
      <c r="I4343" s="1" t="s">
        <v>134</v>
      </c>
      <c r="J4343" s="1" t="s">
        <v>98</v>
      </c>
      <c r="K4343" s="1" t="s">
        <v>20</v>
      </c>
      <c r="L4343" s="1" t="s">
        <v>135</v>
      </c>
      <c r="M4343" s="1" t="s">
        <v>100</v>
      </c>
      <c r="O4343">
        <f>F4343*178</f>
        <v>57494</v>
      </c>
    </row>
    <row r="4344" spans="1:15" x14ac:dyDescent="0.25">
      <c r="A4344" s="1" t="s">
        <v>5082</v>
      </c>
      <c r="B4344" s="2">
        <v>44118</v>
      </c>
      <c r="C4344" s="1" t="s">
        <v>2814</v>
      </c>
      <c r="D4344" s="3">
        <v>20</v>
      </c>
      <c r="E4344" s="3">
        <v>233.06</v>
      </c>
      <c r="F4344" s="4">
        <v>194.22</v>
      </c>
      <c r="G4344" s="1">
        <v>2020</v>
      </c>
      <c r="H4344" s="1">
        <v>10</v>
      </c>
      <c r="I4344" s="1" t="s">
        <v>34</v>
      </c>
      <c r="J4344" s="1" t="s">
        <v>237</v>
      </c>
      <c r="K4344" s="1" t="s">
        <v>20</v>
      </c>
      <c r="L4344" s="1" t="s">
        <v>36</v>
      </c>
      <c r="M4344" s="1" t="s">
        <v>4213</v>
      </c>
      <c r="O4344">
        <f>F4344*25</f>
        <v>4855.5</v>
      </c>
    </row>
    <row r="4345" spans="1:15" x14ac:dyDescent="0.25">
      <c r="A4345" s="1" t="s">
        <v>1729</v>
      </c>
      <c r="B4345" s="2">
        <v>44118</v>
      </c>
      <c r="C4345" s="1" t="s">
        <v>5083</v>
      </c>
      <c r="E4345" s="3">
        <v>23.73</v>
      </c>
      <c r="F4345" s="4">
        <v>23.73</v>
      </c>
      <c r="G4345" s="1">
        <v>2020</v>
      </c>
      <c r="H4345" s="1">
        <v>10</v>
      </c>
      <c r="I4345" s="1" t="s">
        <v>150</v>
      </c>
      <c r="J4345" s="1" t="s">
        <v>19</v>
      </c>
      <c r="K4345" s="1" t="s">
        <v>20</v>
      </c>
      <c r="L4345" s="1" t="s">
        <v>151</v>
      </c>
      <c r="M4345" s="1" t="s">
        <v>22</v>
      </c>
    </row>
    <row r="4346" spans="1:15" x14ac:dyDescent="0.25">
      <c r="A4346" s="1" t="s">
        <v>1758</v>
      </c>
      <c r="B4346" s="2">
        <v>44118</v>
      </c>
      <c r="C4346" s="1" t="s">
        <v>5084</v>
      </c>
      <c r="E4346" s="3">
        <v>34.56</v>
      </c>
      <c r="F4346" s="4">
        <v>34.56</v>
      </c>
      <c r="G4346" s="1">
        <v>2020</v>
      </c>
      <c r="H4346" s="1">
        <v>10</v>
      </c>
      <c r="I4346" s="1" t="s">
        <v>211</v>
      </c>
      <c r="J4346" s="1" t="s">
        <v>212</v>
      </c>
      <c r="K4346" s="1" t="s">
        <v>20</v>
      </c>
      <c r="L4346" s="1" t="s">
        <v>213</v>
      </c>
      <c r="M4346" s="1" t="s">
        <v>37</v>
      </c>
    </row>
    <row r="4347" spans="1:15" x14ac:dyDescent="0.25">
      <c r="A4347" s="1" t="s">
        <v>5085</v>
      </c>
      <c r="B4347" s="2">
        <v>44118</v>
      </c>
      <c r="C4347" s="1" t="s">
        <v>5086</v>
      </c>
      <c r="E4347" s="3">
        <v>43.5</v>
      </c>
      <c r="F4347" s="4">
        <v>43.5</v>
      </c>
      <c r="G4347" s="1">
        <v>2020</v>
      </c>
      <c r="H4347" s="1">
        <v>10</v>
      </c>
      <c r="I4347" s="1" t="s">
        <v>91</v>
      </c>
      <c r="J4347" s="1" t="s">
        <v>19</v>
      </c>
      <c r="K4347" s="1" t="s">
        <v>20</v>
      </c>
      <c r="L4347" s="1" t="s">
        <v>93</v>
      </c>
      <c r="M4347" s="1" t="s">
        <v>22</v>
      </c>
    </row>
    <row r="4348" spans="1:15" x14ac:dyDescent="0.25">
      <c r="A4348" s="1" t="s">
        <v>5087</v>
      </c>
      <c r="B4348" s="2">
        <v>44118</v>
      </c>
      <c r="C4348" s="1" t="s">
        <v>5088</v>
      </c>
      <c r="D4348" s="3">
        <v>20</v>
      </c>
      <c r="E4348" s="3">
        <v>152.97999999999999</v>
      </c>
      <c r="F4348" s="4">
        <v>127.48</v>
      </c>
      <c r="G4348" s="1">
        <v>2020</v>
      </c>
      <c r="H4348" s="1">
        <v>10</v>
      </c>
      <c r="I4348" s="1" t="s">
        <v>34</v>
      </c>
      <c r="J4348" s="1" t="s">
        <v>378</v>
      </c>
      <c r="K4348" s="1" t="s">
        <v>20</v>
      </c>
      <c r="L4348" s="1" t="s">
        <v>36</v>
      </c>
      <c r="M4348" s="1" t="s">
        <v>379</v>
      </c>
      <c r="O4348" s="9">
        <f>F4348*15.57547146</f>
        <v>1985.5611017208</v>
      </c>
    </row>
    <row r="4349" spans="1:15" x14ac:dyDescent="0.25">
      <c r="A4349" s="1" t="s">
        <v>1724</v>
      </c>
      <c r="B4349" s="2">
        <v>44118</v>
      </c>
      <c r="C4349" s="1" t="s">
        <v>5089</v>
      </c>
      <c r="E4349" s="3">
        <v>734.18</v>
      </c>
      <c r="F4349" s="4">
        <v>734.18</v>
      </c>
      <c r="G4349" s="1">
        <v>2020</v>
      </c>
      <c r="H4349" s="1">
        <v>10</v>
      </c>
      <c r="I4349" s="1" t="s">
        <v>345</v>
      </c>
      <c r="J4349" s="1" t="s">
        <v>35</v>
      </c>
      <c r="K4349" s="1" t="s">
        <v>20</v>
      </c>
      <c r="L4349" s="1" t="s">
        <v>346</v>
      </c>
      <c r="M4349" s="1" t="s">
        <v>37</v>
      </c>
      <c r="O4349">
        <f>F4349*95.4</f>
        <v>70040.771999999997</v>
      </c>
    </row>
    <row r="4350" spans="1:15" x14ac:dyDescent="0.25">
      <c r="A4350" s="1" t="s">
        <v>1732</v>
      </c>
      <c r="B4350" s="2">
        <v>44118</v>
      </c>
      <c r="C4350" s="1" t="s">
        <v>5090</v>
      </c>
      <c r="D4350" s="3">
        <v>20</v>
      </c>
      <c r="E4350" s="3">
        <v>2.87</v>
      </c>
      <c r="F4350" s="4">
        <v>2.39</v>
      </c>
      <c r="G4350" s="1">
        <v>2020</v>
      </c>
      <c r="H4350" s="1">
        <v>10</v>
      </c>
      <c r="I4350" s="1" t="s">
        <v>134</v>
      </c>
      <c r="J4350" s="1" t="s">
        <v>144</v>
      </c>
      <c r="K4350" s="1" t="s">
        <v>20</v>
      </c>
      <c r="L4350" s="1" t="s">
        <v>135</v>
      </c>
      <c r="M4350" s="1" t="s">
        <v>145</v>
      </c>
    </row>
    <row r="4351" spans="1:15" x14ac:dyDescent="0.25">
      <c r="A4351" s="1" t="s">
        <v>5091</v>
      </c>
      <c r="B4351" s="2">
        <v>44118</v>
      </c>
      <c r="C4351" s="1" t="s">
        <v>5092</v>
      </c>
      <c r="D4351" s="3">
        <v>20</v>
      </c>
      <c r="E4351" s="3">
        <v>2590.86</v>
      </c>
      <c r="F4351" s="4">
        <v>2159.0500000000002</v>
      </c>
      <c r="G4351" s="1">
        <v>2020</v>
      </c>
      <c r="H4351" s="1">
        <v>10</v>
      </c>
      <c r="I4351" s="1" t="s">
        <v>34</v>
      </c>
      <c r="J4351" s="1" t="s">
        <v>237</v>
      </c>
      <c r="K4351" s="1" t="s">
        <v>20</v>
      </c>
      <c r="L4351" s="1" t="s">
        <v>36</v>
      </c>
      <c r="M4351" s="1" t="s">
        <v>4213</v>
      </c>
    </row>
    <row r="4352" spans="1:15" x14ac:dyDescent="0.25">
      <c r="A4352" s="1" t="s">
        <v>5093</v>
      </c>
      <c r="B4352" s="2">
        <v>44118</v>
      </c>
      <c r="C4352" s="1" t="s">
        <v>1317</v>
      </c>
      <c r="E4352" s="3">
        <v>503.88</v>
      </c>
      <c r="F4352" s="4">
        <v>503.88</v>
      </c>
      <c r="G4352" s="1">
        <v>2020</v>
      </c>
      <c r="H4352" s="1">
        <v>10</v>
      </c>
      <c r="I4352" s="1" t="s">
        <v>80</v>
      </c>
      <c r="J4352" s="1" t="s">
        <v>81</v>
      </c>
      <c r="K4352" s="1" t="s">
        <v>20</v>
      </c>
      <c r="L4352" s="1" t="s">
        <v>82</v>
      </c>
      <c r="M4352" s="1" t="s">
        <v>83</v>
      </c>
      <c r="O4352">
        <v>24494111</v>
      </c>
    </row>
    <row r="4353" spans="1:15" x14ac:dyDescent="0.25">
      <c r="A4353" s="1" t="s">
        <v>5094</v>
      </c>
      <c r="B4353" s="2">
        <v>44118</v>
      </c>
      <c r="C4353" s="1" t="s">
        <v>5095</v>
      </c>
      <c r="D4353" s="3">
        <v>20</v>
      </c>
      <c r="E4353" s="3">
        <v>2244.52</v>
      </c>
      <c r="F4353" s="4">
        <v>1870.43</v>
      </c>
      <c r="G4353" s="1">
        <v>2020</v>
      </c>
      <c r="H4353" s="1">
        <v>10</v>
      </c>
      <c r="I4353" s="1" t="s">
        <v>34</v>
      </c>
      <c r="J4353" s="1" t="s">
        <v>237</v>
      </c>
      <c r="K4353" s="1" t="s">
        <v>20</v>
      </c>
      <c r="L4353" s="1" t="s">
        <v>36</v>
      </c>
      <c r="M4353" s="1" t="s">
        <v>4213</v>
      </c>
      <c r="O4353" s="1">
        <f>F4353*23</f>
        <v>43019.89</v>
      </c>
    </row>
    <row r="4354" spans="1:15" x14ac:dyDescent="0.25">
      <c r="A4354" s="1" t="s">
        <v>5096</v>
      </c>
      <c r="B4354" s="2">
        <v>44120</v>
      </c>
      <c r="C4354" s="1" t="s">
        <v>5097</v>
      </c>
      <c r="D4354" s="3">
        <v>20</v>
      </c>
      <c r="E4354" s="3">
        <v>44.08</v>
      </c>
      <c r="F4354" s="4">
        <v>36.729999999999997</v>
      </c>
      <c r="G4354" s="1">
        <v>2020</v>
      </c>
      <c r="H4354" s="1">
        <v>10</v>
      </c>
      <c r="I4354" s="1" t="s">
        <v>70</v>
      </c>
      <c r="J4354" s="1" t="s">
        <v>35</v>
      </c>
      <c r="K4354" s="1" t="s">
        <v>20</v>
      </c>
      <c r="L4354" s="1" t="s">
        <v>71</v>
      </c>
      <c r="M4354" s="1" t="s">
        <v>37</v>
      </c>
    </row>
    <row r="4355" spans="1:15" x14ac:dyDescent="0.25">
      <c r="A4355" s="1" t="s">
        <v>3679</v>
      </c>
      <c r="B4355" s="2">
        <v>44120</v>
      </c>
      <c r="C4355" s="1" t="s">
        <v>5098</v>
      </c>
      <c r="D4355" s="3">
        <v>20</v>
      </c>
      <c r="E4355" s="3">
        <v>110</v>
      </c>
      <c r="F4355" s="4">
        <v>91.67</v>
      </c>
      <c r="G4355" s="1">
        <v>2020</v>
      </c>
      <c r="H4355" s="1">
        <v>10</v>
      </c>
      <c r="I4355" s="1" t="s">
        <v>34</v>
      </c>
      <c r="J4355" s="1" t="s">
        <v>35</v>
      </c>
      <c r="K4355" s="1" t="s">
        <v>20</v>
      </c>
      <c r="L4355" s="1" t="s">
        <v>36</v>
      </c>
      <c r="M4355" s="1" t="s">
        <v>37</v>
      </c>
      <c r="O4355">
        <f>F4355*14.92</f>
        <v>1367.7164</v>
      </c>
    </row>
    <row r="4356" spans="1:15" x14ac:dyDescent="0.25">
      <c r="A4356" s="1" t="s">
        <v>5099</v>
      </c>
      <c r="B4356" s="2">
        <v>44120</v>
      </c>
      <c r="C4356" s="1" t="s">
        <v>5100</v>
      </c>
      <c r="E4356" s="3">
        <v>59.99</v>
      </c>
      <c r="F4356" s="4">
        <v>59.99</v>
      </c>
      <c r="G4356" s="1">
        <v>2020</v>
      </c>
      <c r="H4356" s="1">
        <v>10</v>
      </c>
      <c r="I4356" s="1" t="s">
        <v>30</v>
      </c>
      <c r="J4356" s="1" t="s">
        <v>25</v>
      </c>
      <c r="K4356" s="1" t="s">
        <v>20</v>
      </c>
      <c r="L4356" s="1" t="s">
        <v>31</v>
      </c>
      <c r="M4356" s="1" t="s">
        <v>4184</v>
      </c>
    </row>
    <row r="4357" spans="1:15" x14ac:dyDescent="0.25">
      <c r="A4357" s="1" t="s">
        <v>1769</v>
      </c>
      <c r="B4357" s="2">
        <v>44123</v>
      </c>
      <c r="C4357" s="1" t="s">
        <v>5101</v>
      </c>
      <c r="E4357" s="3">
        <v>21.6</v>
      </c>
      <c r="F4357" s="4">
        <v>21.6</v>
      </c>
      <c r="G4357" s="1">
        <v>2020</v>
      </c>
      <c r="H4357" s="1">
        <v>10</v>
      </c>
      <c r="I4357" s="1" t="s">
        <v>30</v>
      </c>
      <c r="J4357" s="1" t="s">
        <v>3527</v>
      </c>
      <c r="K4357" s="1" t="s">
        <v>20</v>
      </c>
      <c r="L4357" s="1" t="s">
        <v>3528</v>
      </c>
      <c r="M4357" s="1" t="s">
        <v>37</v>
      </c>
    </row>
    <row r="4358" spans="1:15" x14ac:dyDescent="0.25">
      <c r="A4358" s="1" t="s">
        <v>3692</v>
      </c>
      <c r="B4358" s="2">
        <v>44123</v>
      </c>
      <c r="C4358" s="1" t="s">
        <v>85</v>
      </c>
      <c r="D4358" s="3">
        <v>20</v>
      </c>
      <c r="E4358" s="3">
        <v>64.97</v>
      </c>
      <c r="F4358" s="4">
        <v>54.14</v>
      </c>
      <c r="G4358" s="1">
        <v>2020</v>
      </c>
      <c r="H4358" s="1">
        <v>10</v>
      </c>
      <c r="I4358" s="1" t="s">
        <v>70</v>
      </c>
      <c r="J4358" s="1" t="s">
        <v>41</v>
      </c>
      <c r="K4358" s="1" t="s">
        <v>20</v>
      </c>
      <c r="L4358" s="1" t="s">
        <v>71</v>
      </c>
      <c r="M4358" s="1" t="s">
        <v>43</v>
      </c>
      <c r="O4358">
        <f>F4358/1.26</f>
        <v>42.968253968253968</v>
      </c>
    </row>
    <row r="4359" spans="1:15" x14ac:dyDescent="0.25">
      <c r="A4359" s="1" t="s">
        <v>1766</v>
      </c>
      <c r="B4359" s="2">
        <v>44123</v>
      </c>
      <c r="C4359" s="1" t="s">
        <v>85</v>
      </c>
      <c r="E4359" s="3">
        <v>50.73</v>
      </c>
      <c r="F4359" s="4">
        <v>50.73</v>
      </c>
      <c r="G4359" s="1">
        <v>2020</v>
      </c>
      <c r="H4359" s="1">
        <v>10</v>
      </c>
      <c r="I4359" s="1" t="s">
        <v>40</v>
      </c>
      <c r="J4359" s="1" t="s">
        <v>41</v>
      </c>
      <c r="K4359" s="1" t="s">
        <v>20</v>
      </c>
      <c r="L4359" s="1" t="s">
        <v>42</v>
      </c>
      <c r="M4359" s="1" t="s">
        <v>43</v>
      </c>
      <c r="O4359">
        <f>F4359/1.26</f>
        <v>40.261904761904759</v>
      </c>
    </row>
    <row r="4360" spans="1:15" x14ac:dyDescent="0.25">
      <c r="A4360" s="1" t="s">
        <v>5102</v>
      </c>
      <c r="B4360" s="2">
        <v>44123</v>
      </c>
      <c r="C4360" s="1" t="s">
        <v>5103</v>
      </c>
      <c r="E4360" s="3">
        <v>79.33</v>
      </c>
      <c r="F4360" s="4">
        <v>79.33</v>
      </c>
      <c r="G4360" s="1">
        <v>2020</v>
      </c>
      <c r="H4360" s="1">
        <v>10</v>
      </c>
      <c r="I4360" s="1" t="s">
        <v>30</v>
      </c>
      <c r="J4360" s="1" t="s">
        <v>25</v>
      </c>
      <c r="K4360" s="1" t="s">
        <v>20</v>
      </c>
      <c r="L4360" s="1" t="s">
        <v>31</v>
      </c>
      <c r="M4360" s="1" t="s">
        <v>4184</v>
      </c>
      <c r="O4360">
        <f>F4360*20</f>
        <v>1586.6</v>
      </c>
    </row>
    <row r="4361" spans="1:15" x14ac:dyDescent="0.25">
      <c r="A4361" s="1" t="s">
        <v>3693</v>
      </c>
      <c r="B4361" s="2">
        <v>44123</v>
      </c>
      <c r="C4361" s="1" t="s">
        <v>5104</v>
      </c>
      <c r="D4361" s="3">
        <v>20</v>
      </c>
      <c r="E4361" s="3">
        <v>58.98</v>
      </c>
      <c r="F4361" s="4">
        <v>49.15</v>
      </c>
      <c r="G4361" s="1">
        <v>2020</v>
      </c>
      <c r="H4361" s="1">
        <v>10</v>
      </c>
      <c r="I4361" s="1" t="s">
        <v>134</v>
      </c>
      <c r="J4361" s="1" t="s">
        <v>51</v>
      </c>
      <c r="K4361" s="1" t="s">
        <v>20</v>
      </c>
      <c r="L4361" s="1" t="s">
        <v>135</v>
      </c>
      <c r="M4361" s="1" t="s">
        <v>53</v>
      </c>
    </row>
    <row r="4362" spans="1:15" x14ac:dyDescent="0.25">
      <c r="A4362" s="1" t="s">
        <v>1767</v>
      </c>
      <c r="B4362" s="2">
        <v>44123</v>
      </c>
      <c r="C4362" s="1" t="s">
        <v>5105</v>
      </c>
      <c r="E4362" s="3">
        <v>122.1</v>
      </c>
      <c r="F4362" s="4">
        <v>122.1</v>
      </c>
      <c r="G4362" s="1">
        <v>2020</v>
      </c>
      <c r="H4362" s="1">
        <v>10</v>
      </c>
      <c r="I4362" s="1" t="s">
        <v>91</v>
      </c>
      <c r="J4362" s="1" t="s">
        <v>98</v>
      </c>
      <c r="K4362" s="1" t="s">
        <v>20</v>
      </c>
      <c r="L4362" s="1" t="s">
        <v>93</v>
      </c>
      <c r="M4362" s="1" t="s">
        <v>100</v>
      </c>
    </row>
    <row r="4363" spans="1:15" x14ac:dyDescent="0.25">
      <c r="A4363" s="1" t="s">
        <v>1775</v>
      </c>
      <c r="B4363" s="2">
        <v>44123</v>
      </c>
      <c r="C4363" s="1" t="s">
        <v>5106</v>
      </c>
      <c r="E4363" s="3">
        <v>13.36</v>
      </c>
      <c r="F4363" s="4">
        <v>13.36</v>
      </c>
      <c r="G4363" s="1">
        <v>2020</v>
      </c>
      <c r="H4363" s="1">
        <v>10</v>
      </c>
      <c r="I4363" s="1" t="s">
        <v>18</v>
      </c>
      <c r="J4363" s="1" t="s">
        <v>51</v>
      </c>
      <c r="K4363" s="1" t="s">
        <v>20</v>
      </c>
      <c r="L4363" s="1" t="s">
        <v>21</v>
      </c>
      <c r="M4363" s="1" t="s">
        <v>53</v>
      </c>
      <c r="O4363">
        <f>F4363*8.3</f>
        <v>110.88800000000001</v>
      </c>
    </row>
    <row r="4364" spans="1:15" x14ac:dyDescent="0.25">
      <c r="A4364" s="1" t="s">
        <v>5107</v>
      </c>
      <c r="B4364" s="2">
        <v>44123</v>
      </c>
      <c r="C4364" s="1" t="s">
        <v>5108</v>
      </c>
      <c r="E4364" s="3">
        <v>13.85</v>
      </c>
      <c r="F4364" s="4">
        <v>13.85</v>
      </c>
      <c r="G4364" s="1">
        <v>2020</v>
      </c>
      <c r="H4364" s="1">
        <v>10</v>
      </c>
      <c r="I4364" s="1" t="s">
        <v>97</v>
      </c>
      <c r="J4364" s="1" t="s">
        <v>35</v>
      </c>
      <c r="K4364" s="1" t="s">
        <v>20</v>
      </c>
      <c r="L4364" s="1" t="s">
        <v>99</v>
      </c>
      <c r="M4364" s="1" t="s">
        <v>37</v>
      </c>
    </row>
    <row r="4365" spans="1:15" x14ac:dyDescent="0.25">
      <c r="A4365" s="1" t="s">
        <v>3705</v>
      </c>
      <c r="B4365" s="2">
        <v>44123</v>
      </c>
      <c r="C4365" s="1" t="s">
        <v>5109</v>
      </c>
      <c r="D4365" s="3">
        <v>20</v>
      </c>
      <c r="E4365" s="3">
        <v>13.94</v>
      </c>
      <c r="F4365" s="4">
        <v>11.62</v>
      </c>
      <c r="G4365" s="1">
        <v>2020</v>
      </c>
      <c r="H4365" s="1">
        <v>10</v>
      </c>
      <c r="I4365" s="1" t="s">
        <v>56</v>
      </c>
      <c r="J4365" s="1" t="s">
        <v>35</v>
      </c>
      <c r="K4365" s="1" t="s">
        <v>20</v>
      </c>
      <c r="L4365" s="1" t="s">
        <v>57</v>
      </c>
      <c r="M4365" s="1" t="s">
        <v>37</v>
      </c>
    </row>
    <row r="4366" spans="1:15" x14ac:dyDescent="0.25">
      <c r="A4366" s="1" t="s">
        <v>5110</v>
      </c>
      <c r="B4366" s="2">
        <v>44123</v>
      </c>
      <c r="C4366" s="1" t="s">
        <v>5111</v>
      </c>
      <c r="E4366" s="3">
        <v>122.45</v>
      </c>
      <c r="F4366" s="4">
        <v>122.45</v>
      </c>
      <c r="G4366" s="1">
        <v>2020</v>
      </c>
      <c r="H4366" s="1">
        <v>10</v>
      </c>
      <c r="I4366" s="1" t="s">
        <v>97</v>
      </c>
      <c r="J4366" s="1" t="s">
        <v>98</v>
      </c>
      <c r="K4366" s="1" t="s">
        <v>20</v>
      </c>
      <c r="L4366" s="1" t="s">
        <v>99</v>
      </c>
      <c r="M4366" s="1" t="s">
        <v>100</v>
      </c>
    </row>
    <row r="4367" spans="1:15" x14ac:dyDescent="0.25">
      <c r="A4367" s="1" t="s">
        <v>1779</v>
      </c>
      <c r="B4367" s="2">
        <v>44123</v>
      </c>
      <c r="C4367" s="1" t="s">
        <v>5112</v>
      </c>
      <c r="E4367" s="3">
        <v>91</v>
      </c>
      <c r="F4367" s="4">
        <v>91</v>
      </c>
      <c r="G4367" s="1">
        <v>2020</v>
      </c>
      <c r="H4367" s="1">
        <v>10</v>
      </c>
      <c r="I4367" s="1" t="s">
        <v>97</v>
      </c>
      <c r="J4367" s="1" t="s">
        <v>35</v>
      </c>
      <c r="K4367" s="1" t="s">
        <v>20</v>
      </c>
      <c r="L4367" s="1" t="s">
        <v>99</v>
      </c>
      <c r="M4367" s="1" t="s">
        <v>37</v>
      </c>
      <c r="O4367">
        <f>F4367*350</f>
        <v>31850</v>
      </c>
    </row>
    <row r="4368" spans="1:15" x14ac:dyDescent="0.25">
      <c r="A4368" s="1" t="s">
        <v>3703</v>
      </c>
      <c r="B4368" s="2">
        <v>44123</v>
      </c>
      <c r="C4368" s="1" t="s">
        <v>5113</v>
      </c>
      <c r="D4368" s="3">
        <v>20</v>
      </c>
      <c r="E4368" s="3">
        <v>321.26</v>
      </c>
      <c r="F4368" s="4">
        <v>267.72000000000003</v>
      </c>
      <c r="G4368" s="1">
        <v>2020</v>
      </c>
      <c r="H4368" s="1">
        <v>10</v>
      </c>
      <c r="I4368" s="1" t="s">
        <v>34</v>
      </c>
      <c r="J4368" s="1" t="s">
        <v>35</v>
      </c>
      <c r="K4368" s="1" t="s">
        <v>20</v>
      </c>
      <c r="L4368" s="1" t="s">
        <v>36</v>
      </c>
      <c r="M4368" s="1" t="s">
        <v>37</v>
      </c>
    </row>
    <row r="4369" spans="1:15" x14ac:dyDescent="0.25">
      <c r="A4369" s="1" t="s">
        <v>5114</v>
      </c>
      <c r="B4369" s="2">
        <v>44123</v>
      </c>
      <c r="C4369" s="1" t="s">
        <v>224</v>
      </c>
      <c r="E4369" s="3">
        <v>161.51</v>
      </c>
      <c r="F4369" s="4">
        <v>161.51</v>
      </c>
      <c r="G4369" s="1">
        <v>2020</v>
      </c>
      <c r="H4369" s="1">
        <v>10</v>
      </c>
      <c r="I4369" s="1" t="s">
        <v>18</v>
      </c>
      <c r="J4369" s="1" t="s">
        <v>51</v>
      </c>
      <c r="K4369" s="1" t="s">
        <v>20</v>
      </c>
      <c r="L4369" s="1" t="s">
        <v>21</v>
      </c>
      <c r="M4369" s="1" t="s">
        <v>53</v>
      </c>
      <c r="O4369">
        <f>F4369* 6.04</f>
        <v>975.5204</v>
      </c>
    </row>
    <row r="4370" spans="1:15" x14ac:dyDescent="0.25">
      <c r="A4370" s="1" t="s">
        <v>5114</v>
      </c>
      <c r="B4370" s="2">
        <v>44123</v>
      </c>
      <c r="C4370" s="1" t="s">
        <v>224</v>
      </c>
      <c r="E4370" s="3">
        <v>158.01</v>
      </c>
      <c r="F4370" s="4">
        <v>158.01</v>
      </c>
      <c r="G4370" s="1">
        <v>2020</v>
      </c>
      <c r="H4370" s="1">
        <v>10</v>
      </c>
      <c r="I4370" s="1" t="s">
        <v>50</v>
      </c>
      <c r="J4370" s="1" t="s">
        <v>51</v>
      </c>
      <c r="K4370" s="1" t="s">
        <v>20</v>
      </c>
      <c r="L4370" s="1" t="s">
        <v>52</v>
      </c>
      <c r="M4370" s="1" t="s">
        <v>53</v>
      </c>
      <c r="O4370">
        <f>F4370* 6.04</f>
        <v>954.3803999999999</v>
      </c>
    </row>
    <row r="4371" spans="1:15" x14ac:dyDescent="0.25">
      <c r="A4371" s="1" t="s">
        <v>3686</v>
      </c>
      <c r="B4371" s="2">
        <v>44123</v>
      </c>
      <c r="C4371" s="1" t="s">
        <v>5115</v>
      </c>
      <c r="E4371" s="3">
        <v>221.87</v>
      </c>
      <c r="F4371" s="4">
        <v>221.87</v>
      </c>
      <c r="G4371" s="1">
        <v>2020</v>
      </c>
      <c r="H4371" s="1">
        <v>10</v>
      </c>
      <c r="I4371" s="1" t="s">
        <v>111</v>
      </c>
      <c r="J4371" s="1" t="s">
        <v>98</v>
      </c>
      <c r="K4371" s="1" t="s">
        <v>20</v>
      </c>
      <c r="L4371" s="1" t="s">
        <v>112</v>
      </c>
      <c r="M4371" s="1" t="s">
        <v>100</v>
      </c>
      <c r="O4371">
        <f>F4371*313.15</f>
        <v>69478.590499999991</v>
      </c>
    </row>
    <row r="4372" spans="1:15" x14ac:dyDescent="0.25">
      <c r="A4372" s="1" t="s">
        <v>3685</v>
      </c>
      <c r="B4372" s="2">
        <v>44124</v>
      </c>
      <c r="C4372" s="1" t="s">
        <v>1054</v>
      </c>
      <c r="E4372" s="3">
        <v>39.14</v>
      </c>
      <c r="F4372" s="4">
        <v>39.14</v>
      </c>
      <c r="G4372" s="1">
        <v>2020</v>
      </c>
      <c r="H4372" s="1">
        <v>10</v>
      </c>
      <c r="I4372" s="1" t="s">
        <v>30</v>
      </c>
      <c r="J4372" s="1" t="s">
        <v>25</v>
      </c>
      <c r="K4372" s="1" t="s">
        <v>20</v>
      </c>
      <c r="L4372" s="1" t="s">
        <v>31</v>
      </c>
      <c r="M4372" s="1" t="s">
        <v>4184</v>
      </c>
    </row>
    <row r="4373" spans="1:15" x14ac:dyDescent="0.25">
      <c r="A4373" s="1" t="s">
        <v>5116</v>
      </c>
      <c r="B4373" s="2">
        <v>44124</v>
      </c>
      <c r="C4373" s="1" t="s">
        <v>3006</v>
      </c>
      <c r="D4373" s="3">
        <v>20</v>
      </c>
      <c r="E4373" s="3">
        <v>42</v>
      </c>
      <c r="F4373" s="4">
        <v>35</v>
      </c>
      <c r="G4373" s="1">
        <v>2020</v>
      </c>
      <c r="H4373" s="1">
        <v>10</v>
      </c>
      <c r="I4373" s="1" t="s">
        <v>134</v>
      </c>
      <c r="J4373" s="1" t="s">
        <v>35</v>
      </c>
      <c r="K4373" s="1" t="s">
        <v>20</v>
      </c>
      <c r="L4373" s="1" t="s">
        <v>135</v>
      </c>
      <c r="M4373" s="1" t="s">
        <v>37</v>
      </c>
    </row>
    <row r="4374" spans="1:15" x14ac:dyDescent="0.25">
      <c r="A4374" s="1" t="s">
        <v>5117</v>
      </c>
      <c r="B4374" s="2">
        <v>44124</v>
      </c>
      <c r="C4374" s="1" t="s">
        <v>5118</v>
      </c>
      <c r="D4374" s="3">
        <v>20</v>
      </c>
      <c r="E4374" s="3">
        <v>33.86</v>
      </c>
      <c r="F4374" s="4">
        <v>28.22</v>
      </c>
      <c r="G4374" s="1">
        <v>2020</v>
      </c>
      <c r="H4374" s="1">
        <v>10</v>
      </c>
      <c r="I4374" s="1" t="s">
        <v>134</v>
      </c>
      <c r="J4374" s="1" t="s">
        <v>98</v>
      </c>
      <c r="K4374" s="1" t="s">
        <v>20</v>
      </c>
      <c r="L4374" s="1" t="s">
        <v>135</v>
      </c>
      <c r="M4374" s="1" t="s">
        <v>100</v>
      </c>
      <c r="O4374">
        <f>F4374* 333</f>
        <v>9397.26</v>
      </c>
    </row>
    <row r="4375" spans="1:15" x14ac:dyDescent="0.25">
      <c r="A4375" s="1" t="s">
        <v>5117</v>
      </c>
      <c r="B4375" s="2">
        <v>44124</v>
      </c>
      <c r="C4375" s="1" t="s">
        <v>5119</v>
      </c>
      <c r="D4375" s="3">
        <v>10</v>
      </c>
      <c r="E4375" s="3">
        <v>9.27</v>
      </c>
      <c r="F4375" s="4">
        <v>8.43</v>
      </c>
      <c r="G4375" s="1">
        <v>2020</v>
      </c>
      <c r="H4375" s="1">
        <v>10</v>
      </c>
      <c r="I4375" s="1" t="s">
        <v>134</v>
      </c>
      <c r="J4375" s="1" t="s">
        <v>319</v>
      </c>
      <c r="K4375" s="1" t="s">
        <v>20</v>
      </c>
      <c r="L4375" s="1" t="s">
        <v>135</v>
      </c>
      <c r="M4375" s="1" t="s">
        <v>320</v>
      </c>
    </row>
    <row r="4376" spans="1:15" x14ac:dyDescent="0.25">
      <c r="A4376" s="1" t="s">
        <v>1783</v>
      </c>
      <c r="B4376" s="2">
        <v>44125</v>
      </c>
      <c r="C4376" s="1" t="s">
        <v>5120</v>
      </c>
      <c r="E4376" s="3">
        <v>16.41</v>
      </c>
      <c r="F4376" s="4">
        <v>16.41</v>
      </c>
      <c r="G4376" s="1">
        <v>2020</v>
      </c>
      <c r="H4376" s="1">
        <v>10</v>
      </c>
      <c r="I4376" s="1" t="s">
        <v>50</v>
      </c>
      <c r="J4376" s="1" t="s">
        <v>51</v>
      </c>
      <c r="K4376" s="1" t="s">
        <v>20</v>
      </c>
      <c r="L4376" s="1" t="s">
        <v>52</v>
      </c>
      <c r="M4376" s="1" t="s">
        <v>53</v>
      </c>
      <c r="O4376">
        <f>F4376*176</f>
        <v>2888.16</v>
      </c>
    </row>
    <row r="4377" spans="1:15" x14ac:dyDescent="0.25">
      <c r="A4377" s="1" t="s">
        <v>3712</v>
      </c>
      <c r="B4377" s="2">
        <v>44125</v>
      </c>
      <c r="C4377" s="1" t="s">
        <v>887</v>
      </c>
      <c r="E4377" s="3">
        <v>370.1</v>
      </c>
      <c r="F4377" s="4">
        <v>370.1</v>
      </c>
      <c r="G4377" s="1">
        <v>2020</v>
      </c>
      <c r="H4377" s="1">
        <v>10</v>
      </c>
      <c r="I4377" s="1" t="s">
        <v>24</v>
      </c>
      <c r="J4377" s="1" t="s">
        <v>25</v>
      </c>
      <c r="K4377" s="1" t="s">
        <v>20</v>
      </c>
      <c r="L4377" s="1" t="s">
        <v>26</v>
      </c>
      <c r="M4377" s="1" t="s">
        <v>4184</v>
      </c>
      <c r="O4377">
        <f>F4377*400</f>
        <v>148040</v>
      </c>
    </row>
    <row r="4378" spans="1:15" x14ac:dyDescent="0.25">
      <c r="A4378" s="1" t="s">
        <v>1790</v>
      </c>
      <c r="B4378" s="2">
        <v>44125</v>
      </c>
      <c r="C4378" s="1" t="s">
        <v>5121</v>
      </c>
      <c r="D4378" s="3">
        <v>20</v>
      </c>
      <c r="E4378" s="3">
        <v>7.76</v>
      </c>
      <c r="F4378" s="4">
        <v>6.47</v>
      </c>
      <c r="G4378" s="1">
        <v>2020</v>
      </c>
      <c r="H4378" s="1">
        <v>10</v>
      </c>
      <c r="I4378" s="1" t="s">
        <v>34</v>
      </c>
      <c r="J4378" s="1" t="s">
        <v>35</v>
      </c>
      <c r="K4378" s="1" t="s">
        <v>20</v>
      </c>
      <c r="L4378" s="1" t="s">
        <v>36</v>
      </c>
      <c r="M4378" s="1" t="s">
        <v>37</v>
      </c>
    </row>
    <row r="4379" spans="1:15" x14ac:dyDescent="0.25">
      <c r="A4379" s="1" t="s">
        <v>5122</v>
      </c>
      <c r="B4379" s="2">
        <v>44125</v>
      </c>
      <c r="C4379" s="1" t="s">
        <v>85</v>
      </c>
      <c r="E4379" s="3">
        <v>544.58000000000004</v>
      </c>
      <c r="F4379" s="4">
        <v>544.58000000000004</v>
      </c>
      <c r="G4379" s="1">
        <v>2020</v>
      </c>
      <c r="H4379" s="1">
        <v>10</v>
      </c>
      <c r="I4379" s="1" t="s">
        <v>86</v>
      </c>
      <c r="J4379" s="1" t="s">
        <v>41</v>
      </c>
      <c r="K4379" s="1" t="s">
        <v>20</v>
      </c>
      <c r="L4379" s="1" t="s">
        <v>87</v>
      </c>
      <c r="M4379" s="1" t="s">
        <v>43</v>
      </c>
      <c r="O4379">
        <f t="shared" ref="O4379:O4388" si="68">F4379/1.26</f>
        <v>432.20634920634922</v>
      </c>
    </row>
    <row r="4380" spans="1:15" x14ac:dyDescent="0.25">
      <c r="A4380" s="1" t="s">
        <v>5122</v>
      </c>
      <c r="B4380" s="2">
        <v>44125</v>
      </c>
      <c r="C4380" s="1" t="s">
        <v>85</v>
      </c>
      <c r="E4380" s="3">
        <v>264.85000000000002</v>
      </c>
      <c r="F4380" s="4">
        <v>264.85000000000002</v>
      </c>
      <c r="G4380" s="1">
        <v>2020</v>
      </c>
      <c r="H4380" s="1">
        <v>10</v>
      </c>
      <c r="I4380" s="1" t="s">
        <v>86</v>
      </c>
      <c r="J4380" s="1" t="s">
        <v>41</v>
      </c>
      <c r="K4380" s="1" t="s">
        <v>20</v>
      </c>
      <c r="L4380" s="1" t="s">
        <v>87</v>
      </c>
      <c r="M4380" s="1" t="s">
        <v>43</v>
      </c>
      <c r="O4380">
        <f t="shared" si="68"/>
        <v>210.19841269841271</v>
      </c>
    </row>
    <row r="4381" spans="1:15" x14ac:dyDescent="0.25">
      <c r="A4381" s="1" t="s">
        <v>5122</v>
      </c>
      <c r="B4381" s="2">
        <v>44125</v>
      </c>
      <c r="C4381" s="1" t="s">
        <v>85</v>
      </c>
      <c r="E4381" s="3">
        <v>190.44</v>
      </c>
      <c r="F4381" s="4">
        <v>190.44</v>
      </c>
      <c r="G4381" s="1">
        <v>2020</v>
      </c>
      <c r="H4381" s="1">
        <v>10</v>
      </c>
      <c r="I4381" s="1" t="s">
        <v>86</v>
      </c>
      <c r="J4381" s="1" t="s">
        <v>41</v>
      </c>
      <c r="K4381" s="1" t="s">
        <v>20</v>
      </c>
      <c r="L4381" s="1" t="s">
        <v>87</v>
      </c>
      <c r="M4381" s="1" t="s">
        <v>43</v>
      </c>
      <c r="O4381">
        <f t="shared" si="68"/>
        <v>151.14285714285714</v>
      </c>
    </row>
    <row r="4382" spans="1:15" x14ac:dyDescent="0.25">
      <c r="A4382" s="1" t="s">
        <v>5122</v>
      </c>
      <c r="B4382" s="2">
        <v>44125</v>
      </c>
      <c r="C4382" s="1" t="s">
        <v>85</v>
      </c>
      <c r="D4382" s="3">
        <v>20</v>
      </c>
      <c r="E4382" s="3">
        <v>135.58000000000001</v>
      </c>
      <c r="F4382" s="4">
        <v>112.98</v>
      </c>
      <c r="G4382" s="1">
        <v>2020</v>
      </c>
      <c r="H4382" s="1">
        <v>10</v>
      </c>
      <c r="I4382" s="1" t="s">
        <v>34</v>
      </c>
      <c r="J4382" s="1" t="s">
        <v>41</v>
      </c>
      <c r="K4382" s="1" t="s">
        <v>20</v>
      </c>
      <c r="L4382" s="1" t="s">
        <v>36</v>
      </c>
      <c r="M4382" s="1" t="s">
        <v>43</v>
      </c>
      <c r="O4382">
        <f t="shared" si="68"/>
        <v>89.666666666666671</v>
      </c>
    </row>
    <row r="4383" spans="1:15" x14ac:dyDescent="0.25">
      <c r="A4383" s="1" t="s">
        <v>5122</v>
      </c>
      <c r="B4383" s="2">
        <v>44125</v>
      </c>
      <c r="C4383" s="1" t="s">
        <v>85</v>
      </c>
      <c r="E4383" s="3">
        <v>104.36</v>
      </c>
      <c r="F4383" s="4">
        <v>104.36</v>
      </c>
      <c r="G4383" s="1">
        <v>2020</v>
      </c>
      <c r="H4383" s="1">
        <v>10</v>
      </c>
      <c r="I4383" s="1" t="s">
        <v>86</v>
      </c>
      <c r="J4383" s="1" t="s">
        <v>41</v>
      </c>
      <c r="K4383" s="1" t="s">
        <v>20</v>
      </c>
      <c r="L4383" s="1" t="s">
        <v>87</v>
      </c>
      <c r="M4383" s="1" t="s">
        <v>43</v>
      </c>
      <c r="O4383">
        <f t="shared" si="68"/>
        <v>82.825396825396822</v>
      </c>
    </row>
    <row r="4384" spans="1:15" x14ac:dyDescent="0.25">
      <c r="A4384" s="1" t="s">
        <v>5122</v>
      </c>
      <c r="B4384" s="2">
        <v>44125</v>
      </c>
      <c r="C4384" s="1" t="s">
        <v>85</v>
      </c>
      <c r="D4384" s="3">
        <v>20</v>
      </c>
      <c r="E4384" s="3">
        <v>105.91</v>
      </c>
      <c r="F4384" s="4">
        <v>88.26</v>
      </c>
      <c r="G4384" s="1">
        <v>2020</v>
      </c>
      <c r="H4384" s="1">
        <v>10</v>
      </c>
      <c r="I4384" s="1" t="s">
        <v>56</v>
      </c>
      <c r="J4384" s="1" t="s">
        <v>41</v>
      </c>
      <c r="K4384" s="1" t="s">
        <v>20</v>
      </c>
      <c r="L4384" s="1" t="s">
        <v>57</v>
      </c>
      <c r="M4384" s="1" t="s">
        <v>43</v>
      </c>
      <c r="O4384">
        <f t="shared" si="68"/>
        <v>70.047619047619051</v>
      </c>
    </row>
    <row r="4385" spans="1:16" x14ac:dyDescent="0.25">
      <c r="A4385" s="1" t="s">
        <v>5122</v>
      </c>
      <c r="B4385" s="2">
        <v>44125</v>
      </c>
      <c r="C4385" s="1" t="s">
        <v>85</v>
      </c>
      <c r="E4385" s="3">
        <v>81.53</v>
      </c>
      <c r="F4385" s="4">
        <v>81.53</v>
      </c>
      <c r="G4385" s="1">
        <v>2020</v>
      </c>
      <c r="H4385" s="1">
        <v>10</v>
      </c>
      <c r="I4385" s="1" t="s">
        <v>86</v>
      </c>
      <c r="J4385" s="1" t="s">
        <v>41</v>
      </c>
      <c r="K4385" s="1" t="s">
        <v>20</v>
      </c>
      <c r="L4385" s="1" t="s">
        <v>87</v>
      </c>
      <c r="M4385" s="1" t="s">
        <v>43</v>
      </c>
      <c r="O4385">
        <f t="shared" si="68"/>
        <v>64.706349206349202</v>
      </c>
    </row>
    <row r="4386" spans="1:16" x14ac:dyDescent="0.25">
      <c r="A4386" s="1" t="s">
        <v>5122</v>
      </c>
      <c r="B4386" s="2">
        <v>44125</v>
      </c>
      <c r="C4386" s="1" t="s">
        <v>85</v>
      </c>
      <c r="D4386" s="3">
        <v>20</v>
      </c>
      <c r="E4386" s="3">
        <v>97.83</v>
      </c>
      <c r="F4386" s="4">
        <v>81.52</v>
      </c>
      <c r="G4386" s="1">
        <v>2020</v>
      </c>
      <c r="H4386" s="1">
        <v>10</v>
      </c>
      <c r="I4386" s="1" t="s">
        <v>34</v>
      </c>
      <c r="J4386" s="1" t="s">
        <v>41</v>
      </c>
      <c r="K4386" s="1" t="s">
        <v>20</v>
      </c>
      <c r="L4386" s="1" t="s">
        <v>36</v>
      </c>
      <c r="M4386" s="1" t="s">
        <v>43</v>
      </c>
      <c r="O4386">
        <f t="shared" si="68"/>
        <v>64.698412698412696</v>
      </c>
    </row>
    <row r="4387" spans="1:16" x14ac:dyDescent="0.25">
      <c r="A4387" s="1" t="s">
        <v>5122</v>
      </c>
      <c r="B4387" s="2">
        <v>44125</v>
      </c>
      <c r="C4387" s="1" t="s">
        <v>85</v>
      </c>
      <c r="E4387" s="3">
        <v>59.4</v>
      </c>
      <c r="F4387" s="4">
        <v>59.4</v>
      </c>
      <c r="G4387" s="1">
        <v>2020</v>
      </c>
      <c r="H4387" s="1">
        <v>10</v>
      </c>
      <c r="I4387" s="1" t="s">
        <v>86</v>
      </c>
      <c r="J4387" s="1" t="s">
        <v>41</v>
      </c>
      <c r="K4387" s="1" t="s">
        <v>20</v>
      </c>
      <c r="L4387" s="1" t="s">
        <v>87</v>
      </c>
      <c r="M4387" s="1" t="s">
        <v>43</v>
      </c>
      <c r="O4387">
        <f t="shared" si="68"/>
        <v>47.142857142857139</v>
      </c>
    </row>
    <row r="4388" spans="1:16" x14ac:dyDescent="0.25">
      <c r="A4388" s="1" t="s">
        <v>5122</v>
      </c>
      <c r="B4388" s="2">
        <v>44125</v>
      </c>
      <c r="C4388" s="1" t="s">
        <v>85</v>
      </c>
      <c r="E4388" s="3">
        <v>58.99</v>
      </c>
      <c r="F4388" s="4">
        <v>58.99</v>
      </c>
      <c r="G4388" s="1">
        <v>2020</v>
      </c>
      <c r="H4388" s="1">
        <v>10</v>
      </c>
      <c r="I4388" s="1" t="s">
        <v>86</v>
      </c>
      <c r="J4388" s="1" t="s">
        <v>41</v>
      </c>
      <c r="K4388" s="1" t="s">
        <v>20</v>
      </c>
      <c r="L4388" s="1" t="s">
        <v>87</v>
      </c>
      <c r="M4388" s="1" t="s">
        <v>43</v>
      </c>
      <c r="O4388">
        <f t="shared" si="68"/>
        <v>46.817460317460316</v>
      </c>
    </row>
    <row r="4389" spans="1:16" x14ac:dyDescent="0.25">
      <c r="A4389" s="1" t="s">
        <v>1789</v>
      </c>
      <c r="B4389" s="2">
        <v>44125</v>
      </c>
      <c r="C4389" s="1" t="s">
        <v>7959</v>
      </c>
      <c r="E4389" s="3">
        <v>89.04</v>
      </c>
      <c r="F4389" s="4">
        <v>89.04</v>
      </c>
      <c r="G4389" s="1">
        <v>2020</v>
      </c>
      <c r="H4389" s="1">
        <v>10</v>
      </c>
      <c r="I4389" s="1" t="s">
        <v>150</v>
      </c>
      <c r="J4389" s="1" t="s">
        <v>35</v>
      </c>
      <c r="K4389" s="1" t="s">
        <v>20</v>
      </c>
      <c r="L4389" s="1" t="s">
        <v>151</v>
      </c>
      <c r="M4389" s="1" t="s">
        <v>37</v>
      </c>
    </row>
    <row r="4390" spans="1:16" x14ac:dyDescent="0.25">
      <c r="A4390" s="1" t="s">
        <v>5123</v>
      </c>
      <c r="B4390" s="2">
        <v>44125</v>
      </c>
      <c r="C4390" s="1" t="s">
        <v>5124</v>
      </c>
      <c r="D4390" s="3">
        <v>20</v>
      </c>
      <c r="E4390" s="3">
        <v>201.12</v>
      </c>
      <c r="F4390" s="4">
        <v>167.6</v>
      </c>
      <c r="G4390" s="1">
        <v>2020</v>
      </c>
      <c r="H4390" s="1">
        <v>10</v>
      </c>
      <c r="I4390" s="1" t="s">
        <v>56</v>
      </c>
      <c r="J4390" s="1" t="s">
        <v>98</v>
      </c>
      <c r="K4390" s="1" t="s">
        <v>20</v>
      </c>
      <c r="L4390" s="1" t="s">
        <v>57</v>
      </c>
      <c r="M4390" s="1" t="s">
        <v>100</v>
      </c>
    </row>
    <row r="4391" spans="1:16" x14ac:dyDescent="0.25">
      <c r="A4391" s="1" t="s">
        <v>5125</v>
      </c>
      <c r="B4391" s="2">
        <v>44125</v>
      </c>
      <c r="C4391" s="1" t="s">
        <v>5126</v>
      </c>
      <c r="E4391" s="3">
        <v>37</v>
      </c>
      <c r="F4391" s="4">
        <v>37</v>
      </c>
      <c r="G4391" s="1">
        <v>2020</v>
      </c>
      <c r="H4391" s="1">
        <v>10</v>
      </c>
      <c r="I4391" s="1" t="s">
        <v>86</v>
      </c>
      <c r="J4391" s="1" t="s">
        <v>51</v>
      </c>
      <c r="K4391" s="1" t="s">
        <v>20</v>
      </c>
      <c r="L4391" s="1" t="s">
        <v>87</v>
      </c>
      <c r="M4391" s="1" t="s">
        <v>53</v>
      </c>
      <c r="O4391">
        <f>F4391*64.5</f>
        <v>2386.5</v>
      </c>
    </row>
    <row r="4392" spans="1:16" x14ac:dyDescent="0.25">
      <c r="A4392" s="1" t="s">
        <v>5127</v>
      </c>
      <c r="B4392" s="2">
        <v>44125</v>
      </c>
      <c r="C4392" s="1" t="s">
        <v>5128</v>
      </c>
      <c r="D4392" s="3">
        <v>20</v>
      </c>
      <c r="E4392" s="3">
        <v>25.36</v>
      </c>
      <c r="F4392" s="4">
        <v>21.13</v>
      </c>
      <c r="G4392" s="1">
        <v>2020</v>
      </c>
      <c r="H4392" s="1">
        <v>10</v>
      </c>
      <c r="I4392" s="1" t="s">
        <v>70</v>
      </c>
      <c r="J4392" s="1" t="s">
        <v>35</v>
      </c>
      <c r="K4392" s="1" t="s">
        <v>20</v>
      </c>
      <c r="L4392" s="1" t="s">
        <v>71</v>
      </c>
      <c r="M4392" s="1" t="s">
        <v>37</v>
      </c>
    </row>
    <row r="4393" spans="1:16" x14ac:dyDescent="0.25">
      <c r="A4393" s="1" t="s">
        <v>5129</v>
      </c>
      <c r="B4393" s="2">
        <v>44125</v>
      </c>
      <c r="C4393" s="1" t="s">
        <v>5130</v>
      </c>
      <c r="E4393" s="3">
        <v>2.65</v>
      </c>
      <c r="F4393" s="4">
        <v>2.65</v>
      </c>
      <c r="G4393" s="1">
        <v>2020</v>
      </c>
      <c r="H4393" s="1">
        <v>10</v>
      </c>
      <c r="I4393" s="1" t="s">
        <v>704</v>
      </c>
      <c r="J4393" s="1" t="s">
        <v>35</v>
      </c>
      <c r="K4393" s="1" t="s">
        <v>20</v>
      </c>
      <c r="L4393" s="1" t="s">
        <v>705</v>
      </c>
      <c r="M4393" s="1" t="s">
        <v>37</v>
      </c>
    </row>
    <row r="4394" spans="1:16" x14ac:dyDescent="0.25">
      <c r="A4394" s="1" t="s">
        <v>5131</v>
      </c>
      <c r="B4394" s="2">
        <v>44125</v>
      </c>
      <c r="C4394" s="1" t="s">
        <v>5132</v>
      </c>
      <c r="E4394" s="3">
        <v>158.47</v>
      </c>
      <c r="F4394" s="4">
        <v>158.47</v>
      </c>
      <c r="G4394" s="1">
        <v>2020</v>
      </c>
      <c r="H4394" s="1">
        <v>10</v>
      </c>
      <c r="I4394" s="1" t="s">
        <v>86</v>
      </c>
      <c r="J4394" s="1" t="s">
        <v>35</v>
      </c>
      <c r="K4394" s="1" t="s">
        <v>20</v>
      </c>
      <c r="L4394" s="1" t="s">
        <v>87</v>
      </c>
      <c r="M4394" s="1" t="s">
        <v>37</v>
      </c>
    </row>
    <row r="4395" spans="1:16" x14ac:dyDescent="0.25">
      <c r="A4395" s="1" t="s">
        <v>3717</v>
      </c>
      <c r="B4395" s="2">
        <v>44125</v>
      </c>
      <c r="C4395" s="1" t="s">
        <v>5133</v>
      </c>
      <c r="E4395" s="3">
        <v>449.52</v>
      </c>
      <c r="F4395" s="4">
        <v>449.52</v>
      </c>
      <c r="G4395" s="1">
        <v>2020</v>
      </c>
      <c r="H4395" s="1">
        <v>10</v>
      </c>
      <c r="I4395" s="1" t="s">
        <v>5134</v>
      </c>
      <c r="J4395" s="1" t="s">
        <v>81</v>
      </c>
      <c r="K4395" s="1" t="s">
        <v>20</v>
      </c>
      <c r="L4395" s="1" t="s">
        <v>5135</v>
      </c>
      <c r="M4395" s="1" t="s">
        <v>83</v>
      </c>
      <c r="O4395">
        <f>F4395*191</f>
        <v>85858.319999999992</v>
      </c>
      <c r="P4395" s="1" t="s">
        <v>5136</v>
      </c>
    </row>
    <row r="4396" spans="1:16" x14ac:dyDescent="0.25">
      <c r="A4396" s="1" t="s">
        <v>3713</v>
      </c>
      <c r="B4396" s="2">
        <v>44125</v>
      </c>
      <c r="C4396" s="1" t="s">
        <v>5133</v>
      </c>
      <c r="E4396" s="3">
        <v>444.69</v>
      </c>
      <c r="F4396" s="4">
        <v>444.69</v>
      </c>
      <c r="G4396" s="1">
        <v>2020</v>
      </c>
      <c r="H4396" s="1">
        <v>10</v>
      </c>
      <c r="I4396" s="1" t="s">
        <v>5134</v>
      </c>
      <c r="J4396" s="1" t="s">
        <v>81</v>
      </c>
      <c r="K4396" s="1" t="s">
        <v>20</v>
      </c>
      <c r="L4396" s="1" t="s">
        <v>5135</v>
      </c>
      <c r="M4396" s="1" t="s">
        <v>83</v>
      </c>
      <c r="O4396">
        <f>F4396*191</f>
        <v>84935.79</v>
      </c>
      <c r="P4396" s="1" t="s">
        <v>5137</v>
      </c>
    </row>
    <row r="4397" spans="1:16" x14ac:dyDescent="0.25">
      <c r="A4397" s="1" t="s">
        <v>5127</v>
      </c>
      <c r="B4397" s="2">
        <v>44125</v>
      </c>
      <c r="C4397" s="1" t="s">
        <v>5138</v>
      </c>
      <c r="E4397" s="3">
        <v>10.47</v>
      </c>
      <c r="F4397" s="4">
        <v>10.47</v>
      </c>
      <c r="G4397" s="1">
        <v>2020</v>
      </c>
      <c r="H4397" s="1">
        <v>10</v>
      </c>
      <c r="I4397" s="1" t="s">
        <v>86</v>
      </c>
      <c r="J4397" s="1" t="s">
        <v>35</v>
      </c>
      <c r="K4397" s="1" t="s">
        <v>20</v>
      </c>
      <c r="L4397" s="1" t="s">
        <v>87</v>
      </c>
      <c r="M4397" s="1" t="s">
        <v>37</v>
      </c>
    </row>
    <row r="4398" spans="1:16" x14ac:dyDescent="0.25">
      <c r="A4398" s="1" t="s">
        <v>5127</v>
      </c>
      <c r="B4398" s="2">
        <v>44125</v>
      </c>
      <c r="C4398" s="1" t="s">
        <v>5139</v>
      </c>
      <c r="E4398" s="3">
        <v>82.95</v>
      </c>
      <c r="F4398" s="4">
        <v>82.95</v>
      </c>
      <c r="G4398" s="1">
        <v>2020</v>
      </c>
      <c r="H4398" s="1">
        <v>10</v>
      </c>
      <c r="I4398" s="1" t="s">
        <v>704</v>
      </c>
      <c r="J4398" s="1" t="s">
        <v>212</v>
      </c>
      <c r="K4398" s="1" t="s">
        <v>20</v>
      </c>
      <c r="L4398" s="1" t="s">
        <v>705</v>
      </c>
      <c r="M4398" s="1" t="s">
        <v>4424</v>
      </c>
    </row>
    <row r="4399" spans="1:16" x14ac:dyDescent="0.25">
      <c r="A4399" s="1" t="s">
        <v>3728</v>
      </c>
      <c r="B4399" s="2">
        <v>44125</v>
      </c>
      <c r="C4399" s="1" t="s">
        <v>7960</v>
      </c>
      <c r="E4399" s="3">
        <v>150</v>
      </c>
      <c r="F4399" s="4">
        <v>150</v>
      </c>
      <c r="G4399" s="1">
        <v>2020</v>
      </c>
      <c r="H4399" s="1">
        <v>10</v>
      </c>
      <c r="I4399" s="1" t="s">
        <v>168</v>
      </c>
      <c r="J4399" s="1" t="s">
        <v>81</v>
      </c>
      <c r="K4399" s="1" t="s">
        <v>20</v>
      </c>
      <c r="L4399" s="1" t="s">
        <v>169</v>
      </c>
      <c r="M4399" s="1" t="s">
        <v>83</v>
      </c>
      <c r="O4399">
        <f>F4399*400</f>
        <v>60000</v>
      </c>
    </row>
    <row r="4400" spans="1:16" x14ac:dyDescent="0.25">
      <c r="A4400" s="1" t="s">
        <v>5140</v>
      </c>
      <c r="B4400" s="2">
        <v>44125</v>
      </c>
      <c r="C4400" s="1" t="s">
        <v>5141</v>
      </c>
      <c r="D4400" s="3">
        <v>20</v>
      </c>
      <c r="E4400" s="3">
        <v>62.69</v>
      </c>
      <c r="F4400" s="4">
        <v>52.24</v>
      </c>
      <c r="G4400" s="1">
        <v>2020</v>
      </c>
      <c r="H4400" s="1">
        <v>10</v>
      </c>
      <c r="I4400" s="1" t="s">
        <v>34</v>
      </c>
      <c r="J4400" s="1" t="s">
        <v>378</v>
      </c>
      <c r="K4400" s="1" t="s">
        <v>20</v>
      </c>
      <c r="L4400" s="1" t="s">
        <v>36</v>
      </c>
      <c r="M4400" s="1" t="s">
        <v>379</v>
      </c>
    </row>
    <row r="4401" spans="1:15" x14ac:dyDescent="0.25">
      <c r="A4401" s="1" t="s">
        <v>3715</v>
      </c>
      <c r="B4401" s="2">
        <v>44125</v>
      </c>
      <c r="C4401" s="1" t="s">
        <v>5142</v>
      </c>
      <c r="E4401" s="3">
        <v>183.02</v>
      </c>
      <c r="F4401" s="4">
        <v>183.02</v>
      </c>
      <c r="G4401" s="1">
        <v>2020</v>
      </c>
      <c r="H4401" s="1">
        <v>10</v>
      </c>
      <c r="I4401" s="1" t="s">
        <v>86</v>
      </c>
      <c r="J4401" s="1" t="s">
        <v>35</v>
      </c>
      <c r="K4401" s="1" t="s">
        <v>20</v>
      </c>
      <c r="L4401" s="1" t="s">
        <v>87</v>
      </c>
      <c r="M4401" s="1" t="s">
        <v>37</v>
      </c>
    </row>
    <row r="4402" spans="1:15" x14ac:dyDescent="0.25">
      <c r="A4402" s="1" t="s">
        <v>5143</v>
      </c>
      <c r="B4402" s="2">
        <v>44125</v>
      </c>
      <c r="C4402" s="1" t="s">
        <v>5144</v>
      </c>
      <c r="D4402" s="3">
        <v>20</v>
      </c>
      <c r="E4402" s="3">
        <v>102.96</v>
      </c>
      <c r="F4402" s="4">
        <v>85.8</v>
      </c>
      <c r="G4402" s="1">
        <v>2020</v>
      </c>
      <c r="H4402" s="1">
        <v>10</v>
      </c>
      <c r="I4402" s="1" t="s">
        <v>134</v>
      </c>
      <c r="J4402" s="1" t="s">
        <v>98</v>
      </c>
      <c r="K4402" s="1" t="s">
        <v>20</v>
      </c>
      <c r="L4402" s="1" t="s">
        <v>135</v>
      </c>
      <c r="M4402" s="1" t="s">
        <v>100</v>
      </c>
    </row>
    <row r="4403" spans="1:15" x14ac:dyDescent="0.25">
      <c r="A4403" s="1" t="s">
        <v>1787</v>
      </c>
      <c r="B4403" s="2">
        <v>44125</v>
      </c>
      <c r="C4403" s="1" t="s">
        <v>5145</v>
      </c>
      <c r="E4403" s="3">
        <v>100.71</v>
      </c>
      <c r="F4403" s="4">
        <v>100.71</v>
      </c>
      <c r="G4403" s="1">
        <v>2020</v>
      </c>
      <c r="H4403" s="1">
        <v>10</v>
      </c>
      <c r="I4403" s="1" t="s">
        <v>138</v>
      </c>
      <c r="J4403" s="1" t="s">
        <v>35</v>
      </c>
      <c r="K4403" s="1" t="s">
        <v>20</v>
      </c>
      <c r="L4403" s="1" t="s">
        <v>139</v>
      </c>
      <c r="M4403" s="1" t="s">
        <v>37</v>
      </c>
    </row>
    <row r="4404" spans="1:15" x14ac:dyDescent="0.25">
      <c r="A4404" s="1" t="s">
        <v>5146</v>
      </c>
      <c r="B4404" s="2">
        <v>44125</v>
      </c>
      <c r="C4404" s="1" t="s">
        <v>3395</v>
      </c>
      <c r="E4404" s="3">
        <v>208.8</v>
      </c>
      <c r="F4404" s="4">
        <v>208.8</v>
      </c>
      <c r="G4404" s="1">
        <v>2020</v>
      </c>
      <c r="H4404" s="1">
        <v>10</v>
      </c>
      <c r="I4404" s="1" t="s">
        <v>80</v>
      </c>
      <c r="J4404" s="1" t="s">
        <v>81</v>
      </c>
      <c r="K4404" s="1" t="s">
        <v>20</v>
      </c>
      <c r="L4404" s="1" t="s">
        <v>82</v>
      </c>
      <c r="M4404" s="1" t="s">
        <v>83</v>
      </c>
      <c r="O4404">
        <v>9515642</v>
      </c>
    </row>
    <row r="4405" spans="1:15" x14ac:dyDescent="0.25">
      <c r="A4405" s="1" t="s">
        <v>5147</v>
      </c>
      <c r="B4405" s="2">
        <v>44125</v>
      </c>
      <c r="C4405" s="1" t="s">
        <v>5148</v>
      </c>
      <c r="E4405" s="3">
        <v>57.3</v>
      </c>
      <c r="F4405" s="4">
        <v>57.3</v>
      </c>
      <c r="G4405" s="1">
        <v>2020</v>
      </c>
      <c r="H4405" s="1">
        <v>10</v>
      </c>
      <c r="I4405" s="1" t="s">
        <v>86</v>
      </c>
      <c r="J4405" s="1" t="s">
        <v>35</v>
      </c>
      <c r="K4405" s="1" t="s">
        <v>20</v>
      </c>
      <c r="L4405" s="1" t="s">
        <v>87</v>
      </c>
      <c r="M4405" s="1" t="s">
        <v>37</v>
      </c>
    </row>
    <row r="4406" spans="1:15" x14ac:dyDescent="0.25">
      <c r="A4406" s="1" t="s">
        <v>5149</v>
      </c>
      <c r="B4406" s="2">
        <v>44125</v>
      </c>
      <c r="C4406" s="1" t="s">
        <v>285</v>
      </c>
      <c r="D4406" s="3">
        <v>20</v>
      </c>
      <c r="E4406" s="3">
        <v>108</v>
      </c>
      <c r="F4406" s="4">
        <v>90</v>
      </c>
      <c r="G4406" s="1">
        <v>2020</v>
      </c>
      <c r="H4406" s="1">
        <v>10</v>
      </c>
      <c r="I4406" s="1" t="s">
        <v>70</v>
      </c>
      <c r="J4406" s="1" t="s">
        <v>35</v>
      </c>
      <c r="K4406" s="1" t="s">
        <v>20</v>
      </c>
      <c r="L4406" s="1" t="s">
        <v>71</v>
      </c>
      <c r="M4406" s="1" t="s">
        <v>37</v>
      </c>
      <c r="O4406">
        <f>F4406*66.37</f>
        <v>5973.3</v>
      </c>
    </row>
    <row r="4407" spans="1:15" x14ac:dyDescent="0.25">
      <c r="A4407" s="1" t="s">
        <v>5122</v>
      </c>
      <c r="B4407" s="2">
        <v>44125</v>
      </c>
      <c r="C4407" s="1" t="s">
        <v>59</v>
      </c>
      <c r="E4407" s="3">
        <v>28.76</v>
      </c>
      <c r="F4407" s="4">
        <v>28.76</v>
      </c>
      <c r="G4407" s="1">
        <v>2020</v>
      </c>
      <c r="H4407" s="1">
        <v>10</v>
      </c>
      <c r="I4407" s="1" t="s">
        <v>312</v>
      </c>
      <c r="J4407" s="1" t="s">
        <v>41</v>
      </c>
      <c r="K4407" s="1" t="s">
        <v>20</v>
      </c>
      <c r="L4407" s="1" t="s">
        <v>313</v>
      </c>
      <c r="M4407" s="1" t="s">
        <v>43</v>
      </c>
    </row>
    <row r="4408" spans="1:15" x14ac:dyDescent="0.25">
      <c r="A4408" s="1" t="s">
        <v>5122</v>
      </c>
      <c r="B4408" s="2">
        <v>44125</v>
      </c>
      <c r="C4408" s="1" t="s">
        <v>1018</v>
      </c>
      <c r="E4408" s="3">
        <v>31.6</v>
      </c>
      <c r="F4408" s="4">
        <v>31.6</v>
      </c>
      <c r="G4408" s="1">
        <v>2020</v>
      </c>
      <c r="H4408" s="1">
        <v>10</v>
      </c>
      <c r="I4408" s="1" t="s">
        <v>86</v>
      </c>
      <c r="J4408" s="1" t="s">
        <v>41</v>
      </c>
      <c r="K4408" s="1" t="s">
        <v>20</v>
      </c>
      <c r="L4408" s="1" t="s">
        <v>87</v>
      </c>
      <c r="M4408" s="1" t="s">
        <v>43</v>
      </c>
    </row>
    <row r="4409" spans="1:15" x14ac:dyDescent="0.25">
      <c r="A4409" s="1" t="s">
        <v>3726</v>
      </c>
      <c r="B4409" s="2">
        <v>44125</v>
      </c>
      <c r="C4409" s="1" t="s">
        <v>5150</v>
      </c>
      <c r="E4409" s="3">
        <v>98.47</v>
      </c>
      <c r="F4409" s="4">
        <v>98.47</v>
      </c>
      <c r="G4409" s="1">
        <v>2020</v>
      </c>
      <c r="H4409" s="1">
        <v>10</v>
      </c>
      <c r="I4409" s="1" t="s">
        <v>168</v>
      </c>
      <c r="J4409" s="1" t="s">
        <v>35</v>
      </c>
      <c r="K4409" s="1" t="s">
        <v>20</v>
      </c>
      <c r="L4409" s="1" t="s">
        <v>169</v>
      </c>
      <c r="M4409" s="1" t="s">
        <v>37</v>
      </c>
    </row>
    <row r="4410" spans="1:15" x14ac:dyDescent="0.25">
      <c r="A4410" s="1" t="s">
        <v>5151</v>
      </c>
      <c r="B4410" s="2">
        <v>44126</v>
      </c>
      <c r="C4410" s="1" t="s">
        <v>5152</v>
      </c>
      <c r="E4410" s="3">
        <v>372.88</v>
      </c>
      <c r="F4410" s="4">
        <v>372.88</v>
      </c>
      <c r="G4410" s="1">
        <v>2020</v>
      </c>
      <c r="H4410" s="1">
        <v>10</v>
      </c>
      <c r="I4410" s="1" t="s">
        <v>134</v>
      </c>
      <c r="J4410" s="1" t="s">
        <v>207</v>
      </c>
      <c r="K4410" s="1" t="s">
        <v>20</v>
      </c>
      <c r="L4410" s="1" t="s">
        <v>135</v>
      </c>
      <c r="M4410" s="1" t="s">
        <v>208</v>
      </c>
    </row>
    <row r="4411" spans="1:15" x14ac:dyDescent="0.25">
      <c r="A4411" s="1" t="s">
        <v>5153</v>
      </c>
      <c r="B4411" s="2">
        <v>44126</v>
      </c>
      <c r="C4411" s="1" t="s">
        <v>5154</v>
      </c>
      <c r="E4411" s="3">
        <v>-221.87</v>
      </c>
      <c r="F4411" s="4">
        <v>-221.87</v>
      </c>
      <c r="G4411" s="1">
        <v>2020</v>
      </c>
      <c r="H4411" s="1">
        <v>10</v>
      </c>
      <c r="I4411" s="1" t="s">
        <v>111</v>
      </c>
      <c r="J4411" s="1" t="s">
        <v>98</v>
      </c>
      <c r="K4411" s="1" t="s">
        <v>20</v>
      </c>
      <c r="L4411" s="1" t="s">
        <v>112</v>
      </c>
      <c r="M4411" s="1" t="s">
        <v>100</v>
      </c>
      <c r="O4411">
        <f>F4411*313.15</f>
        <v>-69478.590499999991</v>
      </c>
    </row>
    <row r="4412" spans="1:15" x14ac:dyDescent="0.25">
      <c r="A4412" s="1" t="s">
        <v>5155</v>
      </c>
      <c r="B4412" s="2">
        <v>44126</v>
      </c>
      <c r="C4412" s="1" t="s">
        <v>5156</v>
      </c>
      <c r="E4412" s="3">
        <v>133.29</v>
      </c>
      <c r="F4412" s="4">
        <v>133.29</v>
      </c>
      <c r="G4412" s="1">
        <v>2020</v>
      </c>
      <c r="H4412" s="1">
        <v>10</v>
      </c>
      <c r="I4412" s="1" t="s">
        <v>134</v>
      </c>
      <c r="J4412" s="1" t="s">
        <v>207</v>
      </c>
      <c r="K4412" s="1" t="s">
        <v>20</v>
      </c>
      <c r="L4412" s="1" t="s">
        <v>135</v>
      </c>
      <c r="M4412" s="1" t="s">
        <v>208</v>
      </c>
    </row>
    <row r="4413" spans="1:15" x14ac:dyDescent="0.25">
      <c r="A4413" s="1" t="s">
        <v>5157</v>
      </c>
      <c r="B4413" s="2">
        <v>44127</v>
      </c>
      <c r="C4413" s="1" t="s">
        <v>29</v>
      </c>
      <c r="E4413" s="3">
        <v>66.22</v>
      </c>
      <c r="F4413" s="4">
        <v>66.22</v>
      </c>
      <c r="G4413" s="1">
        <v>2020</v>
      </c>
      <c r="H4413" s="1">
        <v>10</v>
      </c>
      <c r="I4413" s="1" t="s">
        <v>30</v>
      </c>
      <c r="J4413" s="1" t="s">
        <v>25</v>
      </c>
      <c r="K4413" s="1" t="s">
        <v>20</v>
      </c>
      <c r="L4413" s="1" t="s">
        <v>31</v>
      </c>
      <c r="M4413" s="1" t="s">
        <v>4184</v>
      </c>
    </row>
    <row r="4414" spans="1:15" x14ac:dyDescent="0.25">
      <c r="A4414" s="1" t="s">
        <v>5158</v>
      </c>
      <c r="B4414" s="2">
        <v>44127</v>
      </c>
      <c r="C4414" s="1" t="s">
        <v>5159</v>
      </c>
      <c r="E4414" s="3">
        <v>52</v>
      </c>
      <c r="F4414" s="4">
        <v>52</v>
      </c>
      <c r="G4414" s="1">
        <v>2020</v>
      </c>
      <c r="H4414" s="1">
        <v>10</v>
      </c>
      <c r="I4414" s="1" t="s">
        <v>30</v>
      </c>
      <c r="J4414" s="1" t="s">
        <v>25</v>
      </c>
      <c r="K4414" s="1" t="s">
        <v>20</v>
      </c>
      <c r="L4414" s="1" t="s">
        <v>31</v>
      </c>
      <c r="M4414" s="1" t="s">
        <v>4184</v>
      </c>
    </row>
    <row r="4415" spans="1:15" x14ac:dyDescent="0.25">
      <c r="A4415" s="1" t="s">
        <v>5160</v>
      </c>
      <c r="B4415" s="2">
        <v>44131</v>
      </c>
      <c r="C4415" s="1" t="s">
        <v>85</v>
      </c>
      <c r="E4415" s="3">
        <v>105.94</v>
      </c>
      <c r="F4415" s="4">
        <v>105.94</v>
      </c>
      <c r="G4415" s="1">
        <v>2020</v>
      </c>
      <c r="H4415" s="1">
        <v>10</v>
      </c>
      <c r="I4415" s="1" t="s">
        <v>40</v>
      </c>
      <c r="J4415" s="1" t="s">
        <v>41</v>
      </c>
      <c r="K4415" s="1" t="s">
        <v>20</v>
      </c>
      <c r="L4415" s="1" t="s">
        <v>42</v>
      </c>
      <c r="M4415" s="1" t="s">
        <v>43</v>
      </c>
      <c r="O4415">
        <f>F4415/1.26</f>
        <v>84.079365079365076</v>
      </c>
    </row>
    <row r="4416" spans="1:15" x14ac:dyDescent="0.25">
      <c r="A4416" s="1" t="s">
        <v>5161</v>
      </c>
      <c r="B4416" s="2">
        <v>44131</v>
      </c>
      <c r="C4416" s="1" t="s">
        <v>85</v>
      </c>
      <c r="E4416" s="3">
        <v>89.24</v>
      </c>
      <c r="F4416" s="4">
        <v>89.24</v>
      </c>
      <c r="G4416" s="1">
        <v>2020</v>
      </c>
      <c r="H4416" s="1">
        <v>10</v>
      </c>
      <c r="I4416" s="1" t="s">
        <v>40</v>
      </c>
      <c r="J4416" s="1" t="s">
        <v>41</v>
      </c>
      <c r="K4416" s="1" t="s">
        <v>20</v>
      </c>
      <c r="L4416" s="1" t="s">
        <v>42</v>
      </c>
      <c r="M4416" s="1" t="s">
        <v>43</v>
      </c>
      <c r="O4416">
        <f>F4416/1.26</f>
        <v>70.825396825396822</v>
      </c>
    </row>
    <row r="4417" spans="1:15" x14ac:dyDescent="0.25">
      <c r="A4417" s="1" t="s">
        <v>5162</v>
      </c>
      <c r="B4417" s="2">
        <v>44131</v>
      </c>
      <c r="C4417" s="1" t="s">
        <v>85</v>
      </c>
      <c r="E4417" s="3">
        <v>44.32</v>
      </c>
      <c r="F4417" s="4">
        <v>44.32</v>
      </c>
      <c r="G4417" s="1">
        <v>2020</v>
      </c>
      <c r="H4417" s="1">
        <v>10</v>
      </c>
      <c r="I4417" s="1" t="s">
        <v>40</v>
      </c>
      <c r="J4417" s="1" t="s">
        <v>41</v>
      </c>
      <c r="K4417" s="1" t="s">
        <v>20</v>
      </c>
      <c r="L4417" s="1" t="s">
        <v>42</v>
      </c>
      <c r="M4417" s="1" t="s">
        <v>43</v>
      </c>
      <c r="O4417">
        <f>F4417/1.26</f>
        <v>35.174603174603178</v>
      </c>
    </row>
    <row r="4418" spans="1:15" x14ac:dyDescent="0.25">
      <c r="A4418" s="1" t="s">
        <v>1797</v>
      </c>
      <c r="B4418" s="2">
        <v>44131</v>
      </c>
      <c r="C4418" s="1" t="s">
        <v>85</v>
      </c>
      <c r="E4418" s="3">
        <v>36.29</v>
      </c>
      <c r="F4418" s="4">
        <v>36.29</v>
      </c>
      <c r="G4418" s="1">
        <v>2020</v>
      </c>
      <c r="H4418" s="1">
        <v>10</v>
      </c>
      <c r="I4418" s="1" t="s">
        <v>40</v>
      </c>
      <c r="J4418" s="1" t="s">
        <v>41</v>
      </c>
      <c r="K4418" s="1" t="s">
        <v>20</v>
      </c>
      <c r="L4418" s="1" t="s">
        <v>42</v>
      </c>
      <c r="M4418" s="1" t="s">
        <v>43</v>
      </c>
      <c r="O4418">
        <f>F4418/1.26</f>
        <v>28.801587301587301</v>
      </c>
    </row>
    <row r="4419" spans="1:15" x14ac:dyDescent="0.25">
      <c r="A4419" s="1" t="s">
        <v>5163</v>
      </c>
      <c r="B4419" s="2">
        <v>44131</v>
      </c>
      <c r="C4419" s="1" t="s">
        <v>39</v>
      </c>
      <c r="E4419" s="3">
        <v>198.99</v>
      </c>
      <c r="F4419" s="4">
        <v>198.99</v>
      </c>
      <c r="G4419" s="1">
        <v>2020</v>
      </c>
      <c r="H4419" s="1">
        <v>10</v>
      </c>
      <c r="I4419" s="1" t="s">
        <v>40</v>
      </c>
      <c r="J4419" s="1" t="s">
        <v>41</v>
      </c>
      <c r="K4419" s="1" t="s">
        <v>20</v>
      </c>
      <c r="L4419" s="1" t="s">
        <v>42</v>
      </c>
      <c r="M4419" s="1" t="s">
        <v>43</v>
      </c>
      <c r="O4419">
        <f>F4419/1.26</f>
        <v>157.92857142857144</v>
      </c>
    </row>
    <row r="4420" spans="1:15" x14ac:dyDescent="0.25">
      <c r="A4420" s="1" t="s">
        <v>1822</v>
      </c>
      <c r="B4420" s="2">
        <v>44131</v>
      </c>
      <c r="C4420" s="1" t="s">
        <v>7928</v>
      </c>
      <c r="D4420" s="3">
        <v>20</v>
      </c>
      <c r="E4420" s="3">
        <v>122.46</v>
      </c>
      <c r="F4420" s="4">
        <v>102.05</v>
      </c>
      <c r="G4420" s="1">
        <v>2020</v>
      </c>
      <c r="H4420" s="1">
        <v>10</v>
      </c>
      <c r="I4420" s="1" t="s">
        <v>111</v>
      </c>
      <c r="J4420" s="1" t="s">
        <v>98</v>
      </c>
      <c r="K4420" s="1" t="s">
        <v>20</v>
      </c>
      <c r="L4420" s="1" t="s">
        <v>112</v>
      </c>
      <c r="M4420" s="1" t="s">
        <v>100</v>
      </c>
    </row>
    <row r="4421" spans="1:15" x14ac:dyDescent="0.25">
      <c r="A4421" s="1" t="s">
        <v>1822</v>
      </c>
      <c r="B4421" s="2">
        <v>44131</v>
      </c>
      <c r="C4421" s="1" t="s">
        <v>7928</v>
      </c>
      <c r="E4421" s="3">
        <v>122.46</v>
      </c>
      <c r="F4421" s="4">
        <v>122.46</v>
      </c>
      <c r="G4421" s="1">
        <v>2020</v>
      </c>
      <c r="H4421" s="1">
        <v>10</v>
      </c>
      <c r="I4421" s="1" t="s">
        <v>111</v>
      </c>
      <c r="J4421" s="1" t="s">
        <v>98</v>
      </c>
      <c r="K4421" s="1" t="s">
        <v>20</v>
      </c>
      <c r="L4421" s="1" t="s">
        <v>112</v>
      </c>
      <c r="M4421" s="1" t="s">
        <v>100</v>
      </c>
    </row>
    <row r="4422" spans="1:15" x14ac:dyDescent="0.25">
      <c r="A4422" s="1" t="s">
        <v>5164</v>
      </c>
      <c r="B4422" s="2">
        <v>44131</v>
      </c>
      <c r="C4422" s="1" t="s">
        <v>5115</v>
      </c>
      <c r="E4422" s="3">
        <v>221.87</v>
      </c>
      <c r="F4422" s="4">
        <v>221.87</v>
      </c>
      <c r="G4422" s="1">
        <v>2020</v>
      </c>
      <c r="H4422" s="1">
        <v>10</v>
      </c>
      <c r="I4422" s="1" t="s">
        <v>111</v>
      </c>
      <c r="J4422" s="1" t="s">
        <v>98</v>
      </c>
      <c r="K4422" s="1" t="s">
        <v>20</v>
      </c>
      <c r="L4422" s="1" t="s">
        <v>112</v>
      </c>
      <c r="M4422" s="1" t="s">
        <v>100</v>
      </c>
      <c r="O4422">
        <f>F4422*313.15</f>
        <v>69478.590499999991</v>
      </c>
    </row>
    <row r="4423" spans="1:15" x14ac:dyDescent="0.25">
      <c r="A4423" s="1" t="s">
        <v>5165</v>
      </c>
      <c r="B4423" s="2">
        <v>44133</v>
      </c>
      <c r="C4423" s="1" t="s">
        <v>5166</v>
      </c>
      <c r="E4423" s="3">
        <v>23.98</v>
      </c>
      <c r="F4423" s="4">
        <v>23.98</v>
      </c>
      <c r="G4423" s="1">
        <v>2020</v>
      </c>
      <c r="H4423" s="1">
        <v>10</v>
      </c>
      <c r="I4423" s="1" t="s">
        <v>30</v>
      </c>
      <c r="J4423" s="1" t="s">
        <v>25</v>
      </c>
      <c r="K4423" s="1" t="s">
        <v>20</v>
      </c>
      <c r="L4423" s="1" t="s">
        <v>31</v>
      </c>
      <c r="M4423" s="1" t="s">
        <v>4184</v>
      </c>
    </row>
    <row r="4424" spans="1:15" x14ac:dyDescent="0.25">
      <c r="A4424" s="1" t="s">
        <v>3749</v>
      </c>
      <c r="B4424" s="2">
        <v>44137</v>
      </c>
      <c r="C4424" s="1" t="s">
        <v>5167</v>
      </c>
      <c r="E4424" s="3">
        <v>8.51</v>
      </c>
      <c r="F4424" s="4">
        <v>8.51</v>
      </c>
      <c r="G4424" s="1">
        <v>2020</v>
      </c>
      <c r="H4424" s="1">
        <v>11</v>
      </c>
      <c r="I4424" s="1" t="s">
        <v>86</v>
      </c>
      <c r="J4424" s="1" t="s">
        <v>98</v>
      </c>
      <c r="K4424" s="1" t="s">
        <v>20</v>
      </c>
      <c r="L4424" s="1" t="s">
        <v>87</v>
      </c>
      <c r="M4424" s="1" t="s">
        <v>100</v>
      </c>
    </row>
    <row r="4425" spans="1:15" x14ac:dyDescent="0.25">
      <c r="A4425" s="1" t="s">
        <v>5168</v>
      </c>
      <c r="B4425" s="2">
        <v>44137</v>
      </c>
      <c r="C4425" s="1" t="s">
        <v>5169</v>
      </c>
      <c r="E4425" s="3">
        <v>31.33</v>
      </c>
      <c r="F4425" s="4">
        <v>31.33</v>
      </c>
      <c r="G4425" s="1">
        <v>2020</v>
      </c>
      <c r="H4425" s="1">
        <v>11</v>
      </c>
      <c r="I4425" s="1" t="s">
        <v>40</v>
      </c>
      <c r="J4425" s="1" t="s">
        <v>35</v>
      </c>
      <c r="K4425" s="1" t="s">
        <v>20</v>
      </c>
      <c r="L4425" s="1" t="s">
        <v>42</v>
      </c>
      <c r="M4425" s="1" t="s">
        <v>37</v>
      </c>
      <c r="O4425">
        <f>F4425*50</f>
        <v>1566.5</v>
      </c>
    </row>
    <row r="4426" spans="1:15" x14ac:dyDescent="0.25">
      <c r="A4426" s="1" t="s">
        <v>5170</v>
      </c>
      <c r="B4426" s="2">
        <v>44137</v>
      </c>
      <c r="C4426" s="1" t="s">
        <v>85</v>
      </c>
      <c r="E4426" s="3">
        <v>180</v>
      </c>
      <c r="F4426" s="4">
        <v>180</v>
      </c>
      <c r="G4426" s="1">
        <v>2020</v>
      </c>
      <c r="H4426" s="1">
        <v>11</v>
      </c>
      <c r="I4426" s="1" t="s">
        <v>86</v>
      </c>
      <c r="J4426" s="1" t="s">
        <v>41</v>
      </c>
      <c r="K4426" s="1" t="s">
        <v>20</v>
      </c>
      <c r="L4426" s="1" t="s">
        <v>87</v>
      </c>
      <c r="M4426" s="1" t="s">
        <v>43</v>
      </c>
      <c r="O4426">
        <f t="shared" ref="O4426:O4435" si="69">F4426/1.26</f>
        <v>142.85714285714286</v>
      </c>
    </row>
    <row r="4427" spans="1:15" x14ac:dyDescent="0.25">
      <c r="A4427" s="1" t="s">
        <v>5170</v>
      </c>
      <c r="B4427" s="2">
        <v>44137</v>
      </c>
      <c r="C4427" s="1" t="s">
        <v>85</v>
      </c>
      <c r="E4427" s="3">
        <v>114.3</v>
      </c>
      <c r="F4427" s="4">
        <v>114.3</v>
      </c>
      <c r="G4427" s="1">
        <v>2020</v>
      </c>
      <c r="H4427" s="1">
        <v>11</v>
      </c>
      <c r="I4427" s="1" t="s">
        <v>86</v>
      </c>
      <c r="J4427" s="1" t="s">
        <v>41</v>
      </c>
      <c r="K4427" s="1" t="s">
        <v>20</v>
      </c>
      <c r="L4427" s="1" t="s">
        <v>87</v>
      </c>
      <c r="M4427" s="1" t="s">
        <v>43</v>
      </c>
      <c r="O4427">
        <f t="shared" si="69"/>
        <v>90.714285714285708</v>
      </c>
    </row>
    <row r="4428" spans="1:15" x14ac:dyDescent="0.25">
      <c r="A4428" s="1" t="s">
        <v>5170</v>
      </c>
      <c r="B4428" s="2">
        <v>44137</v>
      </c>
      <c r="C4428" s="1" t="s">
        <v>85</v>
      </c>
      <c r="E4428" s="3">
        <v>101</v>
      </c>
      <c r="F4428" s="4">
        <v>101</v>
      </c>
      <c r="G4428" s="1">
        <v>2020</v>
      </c>
      <c r="H4428" s="1">
        <v>11</v>
      </c>
      <c r="I4428" s="1" t="s">
        <v>86</v>
      </c>
      <c r="J4428" s="1" t="s">
        <v>41</v>
      </c>
      <c r="K4428" s="1" t="s">
        <v>20</v>
      </c>
      <c r="L4428" s="1" t="s">
        <v>87</v>
      </c>
      <c r="M4428" s="1" t="s">
        <v>43</v>
      </c>
      <c r="O4428">
        <f t="shared" si="69"/>
        <v>80.158730158730151</v>
      </c>
    </row>
    <row r="4429" spans="1:15" x14ac:dyDescent="0.25">
      <c r="A4429" s="1" t="s">
        <v>5170</v>
      </c>
      <c r="B4429" s="2">
        <v>44137</v>
      </c>
      <c r="C4429" s="1" t="s">
        <v>85</v>
      </c>
      <c r="E4429" s="3">
        <v>98.61</v>
      </c>
      <c r="F4429" s="4">
        <v>98.61</v>
      </c>
      <c r="G4429" s="1">
        <v>2020</v>
      </c>
      <c r="H4429" s="1">
        <v>11</v>
      </c>
      <c r="I4429" s="1" t="s">
        <v>86</v>
      </c>
      <c r="J4429" s="1" t="s">
        <v>41</v>
      </c>
      <c r="K4429" s="1" t="s">
        <v>20</v>
      </c>
      <c r="L4429" s="1" t="s">
        <v>87</v>
      </c>
      <c r="M4429" s="1" t="s">
        <v>43</v>
      </c>
      <c r="O4429">
        <f t="shared" si="69"/>
        <v>78.261904761904759</v>
      </c>
    </row>
    <row r="4430" spans="1:15" x14ac:dyDescent="0.25">
      <c r="A4430" s="1" t="s">
        <v>5170</v>
      </c>
      <c r="B4430" s="2">
        <v>44137</v>
      </c>
      <c r="C4430" s="1" t="s">
        <v>85</v>
      </c>
      <c r="E4430" s="3">
        <v>61.21</v>
      </c>
      <c r="F4430" s="4">
        <v>61.21</v>
      </c>
      <c r="G4430" s="1">
        <v>2020</v>
      </c>
      <c r="H4430" s="1">
        <v>11</v>
      </c>
      <c r="I4430" s="1" t="s">
        <v>86</v>
      </c>
      <c r="J4430" s="1" t="s">
        <v>41</v>
      </c>
      <c r="K4430" s="1" t="s">
        <v>20</v>
      </c>
      <c r="L4430" s="1" t="s">
        <v>87</v>
      </c>
      <c r="M4430" s="1" t="s">
        <v>43</v>
      </c>
      <c r="O4430">
        <f t="shared" si="69"/>
        <v>48.579365079365083</v>
      </c>
    </row>
    <row r="4431" spans="1:15" x14ac:dyDescent="0.25">
      <c r="A4431" s="1" t="s">
        <v>5170</v>
      </c>
      <c r="B4431" s="2">
        <v>44137</v>
      </c>
      <c r="C4431" s="1" t="s">
        <v>85</v>
      </c>
      <c r="D4431" s="3">
        <v>20</v>
      </c>
      <c r="E4431" s="3">
        <v>59</v>
      </c>
      <c r="F4431" s="4">
        <v>49.17</v>
      </c>
      <c r="G4431" s="1">
        <v>2020</v>
      </c>
      <c r="H4431" s="1">
        <v>11</v>
      </c>
      <c r="I4431" s="1" t="s">
        <v>34</v>
      </c>
      <c r="J4431" s="1" t="s">
        <v>41</v>
      </c>
      <c r="K4431" s="1" t="s">
        <v>20</v>
      </c>
      <c r="L4431" s="1" t="s">
        <v>36</v>
      </c>
      <c r="M4431" s="1" t="s">
        <v>43</v>
      </c>
      <c r="O4431">
        <f t="shared" si="69"/>
        <v>39.023809523809526</v>
      </c>
    </row>
    <row r="4432" spans="1:15" x14ac:dyDescent="0.25">
      <c r="A4432" s="1" t="s">
        <v>5170</v>
      </c>
      <c r="B4432" s="2">
        <v>44137</v>
      </c>
      <c r="C4432" s="1" t="s">
        <v>85</v>
      </c>
      <c r="E4432" s="3">
        <v>46</v>
      </c>
      <c r="F4432" s="4">
        <v>46</v>
      </c>
      <c r="G4432" s="1">
        <v>2020</v>
      </c>
      <c r="H4432" s="1">
        <v>11</v>
      </c>
      <c r="I4432" s="1" t="s">
        <v>86</v>
      </c>
      <c r="J4432" s="1" t="s">
        <v>41</v>
      </c>
      <c r="K4432" s="1" t="s">
        <v>20</v>
      </c>
      <c r="L4432" s="1" t="s">
        <v>87</v>
      </c>
      <c r="M4432" s="1" t="s">
        <v>43</v>
      </c>
      <c r="O4432">
        <f t="shared" si="69"/>
        <v>36.507936507936506</v>
      </c>
    </row>
    <row r="4433" spans="1:15" x14ac:dyDescent="0.25">
      <c r="A4433" s="1" t="s">
        <v>5170</v>
      </c>
      <c r="B4433" s="2">
        <v>44137</v>
      </c>
      <c r="C4433" s="1" t="s">
        <v>85</v>
      </c>
      <c r="D4433" s="3">
        <v>20</v>
      </c>
      <c r="E4433" s="3">
        <v>54</v>
      </c>
      <c r="F4433" s="4">
        <v>45</v>
      </c>
      <c r="G4433" s="1">
        <v>2020</v>
      </c>
      <c r="H4433" s="1">
        <v>11</v>
      </c>
      <c r="I4433" s="1" t="s">
        <v>56</v>
      </c>
      <c r="J4433" s="1" t="s">
        <v>41</v>
      </c>
      <c r="K4433" s="1" t="s">
        <v>20</v>
      </c>
      <c r="L4433" s="1" t="s">
        <v>57</v>
      </c>
      <c r="M4433" s="1" t="s">
        <v>43</v>
      </c>
      <c r="O4433">
        <f t="shared" si="69"/>
        <v>35.714285714285715</v>
      </c>
    </row>
    <row r="4434" spans="1:15" x14ac:dyDescent="0.25">
      <c r="A4434" s="1" t="s">
        <v>5170</v>
      </c>
      <c r="B4434" s="2">
        <v>44137</v>
      </c>
      <c r="C4434" s="1" t="s">
        <v>85</v>
      </c>
      <c r="D4434" s="3">
        <v>20</v>
      </c>
      <c r="E4434" s="3">
        <v>48.5</v>
      </c>
      <c r="F4434" s="4">
        <v>40.42</v>
      </c>
      <c r="G4434" s="1">
        <v>2020</v>
      </c>
      <c r="H4434" s="1">
        <v>11</v>
      </c>
      <c r="I4434" s="1" t="s">
        <v>34</v>
      </c>
      <c r="J4434" s="1" t="s">
        <v>41</v>
      </c>
      <c r="K4434" s="1" t="s">
        <v>20</v>
      </c>
      <c r="L4434" s="1" t="s">
        <v>36</v>
      </c>
      <c r="M4434" s="1" t="s">
        <v>43</v>
      </c>
      <c r="O4434">
        <f t="shared" si="69"/>
        <v>32.079365079365083</v>
      </c>
    </row>
    <row r="4435" spans="1:15" x14ac:dyDescent="0.25">
      <c r="A4435" s="1" t="s">
        <v>5170</v>
      </c>
      <c r="B4435" s="2">
        <v>44137</v>
      </c>
      <c r="C4435" s="1" t="s">
        <v>85</v>
      </c>
      <c r="E4435" s="3">
        <v>26</v>
      </c>
      <c r="F4435" s="4">
        <v>26</v>
      </c>
      <c r="G4435" s="1">
        <v>2020</v>
      </c>
      <c r="H4435" s="1">
        <v>11</v>
      </c>
      <c r="I4435" s="1" t="s">
        <v>86</v>
      </c>
      <c r="J4435" s="1" t="s">
        <v>41</v>
      </c>
      <c r="K4435" s="1" t="s">
        <v>20</v>
      </c>
      <c r="L4435" s="1" t="s">
        <v>87</v>
      </c>
      <c r="M4435" s="1" t="s">
        <v>43</v>
      </c>
      <c r="O4435">
        <f t="shared" si="69"/>
        <v>20.634920634920636</v>
      </c>
    </row>
    <row r="4436" spans="1:15" x14ac:dyDescent="0.25">
      <c r="A4436" s="1" t="s">
        <v>5171</v>
      </c>
      <c r="B4436" s="2">
        <v>44137</v>
      </c>
      <c r="C4436" s="1" t="s">
        <v>5172</v>
      </c>
      <c r="E4436" s="3">
        <v>177.84</v>
      </c>
      <c r="F4436" s="4">
        <v>177.84</v>
      </c>
      <c r="G4436" s="1">
        <v>2020</v>
      </c>
      <c r="H4436" s="1">
        <v>11</v>
      </c>
      <c r="I4436" s="1" t="s">
        <v>46</v>
      </c>
      <c r="J4436" s="1" t="s">
        <v>25</v>
      </c>
      <c r="K4436" s="1" t="s">
        <v>20</v>
      </c>
      <c r="L4436" s="1" t="s">
        <v>47</v>
      </c>
      <c r="M4436" s="1" t="s">
        <v>4184</v>
      </c>
      <c r="O4436">
        <f>F4436*5.3</f>
        <v>942.55200000000002</v>
      </c>
    </row>
    <row r="4437" spans="1:15" x14ac:dyDescent="0.25">
      <c r="A4437" s="1" t="s">
        <v>1848</v>
      </c>
      <c r="B4437" s="2">
        <v>44137</v>
      </c>
      <c r="C4437" s="1" t="s">
        <v>5173</v>
      </c>
      <c r="D4437" s="3">
        <v>20</v>
      </c>
      <c r="E4437" s="3">
        <v>35.9</v>
      </c>
      <c r="F4437" s="4">
        <v>29.92</v>
      </c>
      <c r="G4437" s="1">
        <v>2020</v>
      </c>
      <c r="H4437" s="1">
        <v>11</v>
      </c>
      <c r="I4437" s="1" t="s">
        <v>34</v>
      </c>
      <c r="J4437" s="1" t="s">
        <v>1106</v>
      </c>
      <c r="K4437" s="1" t="s">
        <v>20</v>
      </c>
      <c r="L4437" s="1" t="s">
        <v>36</v>
      </c>
      <c r="M4437" s="1" t="s">
        <v>4523</v>
      </c>
    </row>
    <row r="4438" spans="1:15" x14ac:dyDescent="0.25">
      <c r="A4438" s="1" t="s">
        <v>5174</v>
      </c>
      <c r="B4438" s="2">
        <v>44137</v>
      </c>
      <c r="C4438" s="1" t="s">
        <v>5175</v>
      </c>
      <c r="E4438" s="3">
        <v>7.22</v>
      </c>
      <c r="F4438" s="4">
        <v>7.22</v>
      </c>
      <c r="G4438" s="1">
        <v>2020</v>
      </c>
      <c r="H4438" s="1">
        <v>11</v>
      </c>
      <c r="I4438" s="1" t="s">
        <v>40</v>
      </c>
      <c r="J4438" s="1" t="s">
        <v>81</v>
      </c>
      <c r="K4438" s="1" t="s">
        <v>20</v>
      </c>
      <c r="L4438" s="1" t="s">
        <v>42</v>
      </c>
      <c r="M4438" s="1" t="s">
        <v>83</v>
      </c>
    </row>
    <row r="4439" spans="1:15" x14ac:dyDescent="0.25">
      <c r="A4439" s="1" t="s">
        <v>5176</v>
      </c>
      <c r="B4439" s="2">
        <v>44137</v>
      </c>
      <c r="C4439" s="1" t="s">
        <v>5177</v>
      </c>
      <c r="E4439" s="3">
        <v>259.56</v>
      </c>
      <c r="F4439" s="4">
        <v>259.56</v>
      </c>
      <c r="G4439" s="1">
        <v>2020</v>
      </c>
      <c r="H4439" s="1">
        <v>11</v>
      </c>
      <c r="I4439" s="1" t="s">
        <v>86</v>
      </c>
      <c r="J4439" s="1" t="s">
        <v>98</v>
      </c>
      <c r="K4439" s="1" t="s">
        <v>20</v>
      </c>
      <c r="L4439" s="1" t="s">
        <v>87</v>
      </c>
      <c r="M4439" s="1" t="s">
        <v>100</v>
      </c>
    </row>
    <row r="4440" spans="1:15" x14ac:dyDescent="0.25">
      <c r="A4440" s="1" t="s">
        <v>1823</v>
      </c>
      <c r="B4440" s="2">
        <v>44137</v>
      </c>
      <c r="C4440" s="1" t="s">
        <v>5178</v>
      </c>
      <c r="E4440" s="3">
        <v>75.08</v>
      </c>
      <c r="F4440" s="4">
        <v>75.08</v>
      </c>
      <c r="G4440" s="1">
        <v>2020</v>
      </c>
      <c r="H4440" s="1">
        <v>11</v>
      </c>
      <c r="I4440" s="1" t="s">
        <v>97</v>
      </c>
      <c r="J4440" s="1" t="s">
        <v>98</v>
      </c>
      <c r="K4440" s="1" t="s">
        <v>20</v>
      </c>
      <c r="L4440" s="1" t="s">
        <v>99</v>
      </c>
      <c r="M4440" s="1" t="s">
        <v>100</v>
      </c>
    </row>
    <row r="4441" spans="1:15" x14ac:dyDescent="0.25">
      <c r="A4441" s="1" t="s">
        <v>1799</v>
      </c>
      <c r="B4441" s="2">
        <v>44137</v>
      </c>
      <c r="C4441" s="1" t="s">
        <v>5179</v>
      </c>
      <c r="E4441" s="3">
        <v>58.75</v>
      </c>
      <c r="F4441" s="4">
        <v>58.75</v>
      </c>
      <c r="G4441" s="1">
        <v>2020</v>
      </c>
      <c r="H4441" s="1">
        <v>11</v>
      </c>
      <c r="I4441" s="1" t="s">
        <v>91</v>
      </c>
      <c r="J4441" s="1" t="s">
        <v>51</v>
      </c>
      <c r="K4441" s="1" t="s">
        <v>20</v>
      </c>
      <c r="L4441" s="1" t="s">
        <v>93</v>
      </c>
      <c r="M4441" s="1" t="s">
        <v>53</v>
      </c>
      <c r="O4441">
        <f>F4441*93</f>
        <v>5463.75</v>
      </c>
    </row>
    <row r="4442" spans="1:15" x14ac:dyDescent="0.25">
      <c r="A4442" s="1" t="s">
        <v>3738</v>
      </c>
      <c r="B4442" s="2">
        <v>44137</v>
      </c>
      <c r="C4442" s="1" t="s">
        <v>5180</v>
      </c>
      <c r="E4442" s="3">
        <v>1053.8399999999999</v>
      </c>
      <c r="F4442" s="4">
        <v>1053.8399999999999</v>
      </c>
      <c r="G4442" s="1">
        <v>2020</v>
      </c>
      <c r="H4442" s="1">
        <v>11</v>
      </c>
      <c r="I4442" s="1" t="s">
        <v>168</v>
      </c>
      <c r="J4442" s="1" t="s">
        <v>81</v>
      </c>
      <c r="K4442" s="1" t="s">
        <v>20</v>
      </c>
      <c r="L4442" s="1" t="s">
        <v>169</v>
      </c>
      <c r="M4442" s="1" t="s">
        <v>83</v>
      </c>
    </row>
    <row r="4443" spans="1:15" x14ac:dyDescent="0.25">
      <c r="A4443" s="1" t="s">
        <v>3740</v>
      </c>
      <c r="B4443" s="2">
        <v>44137</v>
      </c>
      <c r="C4443" s="1" t="s">
        <v>5181</v>
      </c>
      <c r="E4443" s="3">
        <v>989.03</v>
      </c>
      <c r="F4443" s="4">
        <v>989.03</v>
      </c>
      <c r="G4443" s="1">
        <v>2020</v>
      </c>
      <c r="H4443" s="1">
        <v>11</v>
      </c>
      <c r="I4443" s="1" t="s">
        <v>138</v>
      </c>
      <c r="J4443" s="1" t="s">
        <v>35</v>
      </c>
      <c r="K4443" s="1" t="s">
        <v>20</v>
      </c>
      <c r="L4443" s="1" t="s">
        <v>139</v>
      </c>
      <c r="M4443" s="1" t="s">
        <v>37</v>
      </c>
      <c r="O4443">
        <f>F4443*7.89</f>
        <v>7803.4466999999995</v>
      </c>
    </row>
    <row r="4444" spans="1:15" x14ac:dyDescent="0.25">
      <c r="A4444" s="1" t="s">
        <v>5182</v>
      </c>
      <c r="B4444" s="2">
        <v>44137</v>
      </c>
      <c r="C4444" s="1" t="s">
        <v>5183</v>
      </c>
      <c r="E4444" s="3">
        <v>161.28</v>
      </c>
      <c r="F4444" s="4">
        <v>161.28</v>
      </c>
      <c r="G4444" s="1">
        <v>2020</v>
      </c>
      <c r="H4444" s="1">
        <v>11</v>
      </c>
      <c r="I4444" s="1" t="s">
        <v>18</v>
      </c>
      <c r="J4444" s="1" t="s">
        <v>51</v>
      </c>
      <c r="K4444" s="1" t="s">
        <v>20</v>
      </c>
      <c r="L4444" s="1" t="s">
        <v>21</v>
      </c>
      <c r="M4444" s="1" t="s">
        <v>53</v>
      </c>
    </row>
    <row r="4445" spans="1:15" x14ac:dyDescent="0.25">
      <c r="A4445" s="1" t="s">
        <v>5184</v>
      </c>
      <c r="B4445" s="2">
        <v>44137</v>
      </c>
      <c r="C4445" s="1" t="s">
        <v>5185</v>
      </c>
      <c r="D4445" s="3">
        <v>20</v>
      </c>
      <c r="E4445" s="3">
        <v>840.11</v>
      </c>
      <c r="F4445" s="4">
        <v>700.09</v>
      </c>
      <c r="G4445" s="1">
        <v>2020</v>
      </c>
      <c r="H4445" s="1">
        <v>11</v>
      </c>
      <c r="I4445" s="1" t="s">
        <v>56</v>
      </c>
      <c r="J4445" s="1" t="s">
        <v>35</v>
      </c>
      <c r="K4445" s="1" t="s">
        <v>20</v>
      </c>
      <c r="L4445" s="1" t="s">
        <v>57</v>
      </c>
      <c r="M4445" s="1" t="s">
        <v>37</v>
      </c>
    </row>
    <row r="4446" spans="1:15" x14ac:dyDescent="0.25">
      <c r="A4446" s="1" t="s">
        <v>5186</v>
      </c>
      <c r="B4446" s="2">
        <v>44137</v>
      </c>
      <c r="C4446" s="1" t="s">
        <v>5187</v>
      </c>
      <c r="E4446" s="3">
        <v>52.26</v>
      </c>
      <c r="F4446" s="4">
        <v>52.26</v>
      </c>
      <c r="G4446" s="1">
        <v>2020</v>
      </c>
      <c r="H4446" s="1">
        <v>11</v>
      </c>
      <c r="I4446" s="1" t="s">
        <v>111</v>
      </c>
      <c r="J4446" s="1" t="s">
        <v>35</v>
      </c>
      <c r="K4446" s="1" t="s">
        <v>20</v>
      </c>
      <c r="L4446" s="1" t="s">
        <v>112</v>
      </c>
      <c r="M4446" s="1" t="s">
        <v>37</v>
      </c>
      <c r="O4446">
        <f>F4446*7.89</f>
        <v>412.33139999999997</v>
      </c>
    </row>
    <row r="4447" spans="1:15" x14ac:dyDescent="0.25">
      <c r="A4447" s="1" t="s">
        <v>5188</v>
      </c>
      <c r="B4447" s="2">
        <v>44137</v>
      </c>
      <c r="C4447" s="1" t="s">
        <v>5189</v>
      </c>
      <c r="E4447" s="3">
        <v>626.05999999999995</v>
      </c>
      <c r="F4447" s="4">
        <v>626.05999999999995</v>
      </c>
      <c r="G4447" s="1">
        <v>2020</v>
      </c>
      <c r="H4447" s="1">
        <v>11</v>
      </c>
      <c r="I4447" s="1" t="s">
        <v>168</v>
      </c>
      <c r="J4447" s="1" t="s">
        <v>81</v>
      </c>
      <c r="K4447" s="1" t="s">
        <v>20</v>
      </c>
      <c r="L4447" s="1" t="s">
        <v>169</v>
      </c>
      <c r="M4447" s="1" t="s">
        <v>83</v>
      </c>
    </row>
    <row r="4448" spans="1:15" x14ac:dyDescent="0.25">
      <c r="A4448" s="1" t="s">
        <v>5170</v>
      </c>
      <c r="B4448" s="2">
        <v>44137</v>
      </c>
      <c r="C4448" s="1" t="s">
        <v>59</v>
      </c>
      <c r="D4448" s="3">
        <v>20</v>
      </c>
      <c r="E4448" s="3">
        <v>10</v>
      </c>
      <c r="F4448" s="4">
        <v>8.33</v>
      </c>
      <c r="G4448" s="1">
        <v>2020</v>
      </c>
      <c r="H4448" s="1">
        <v>11</v>
      </c>
      <c r="I4448" s="1" t="s">
        <v>56</v>
      </c>
      <c r="J4448" s="1" t="s">
        <v>41</v>
      </c>
      <c r="K4448" s="1" t="s">
        <v>20</v>
      </c>
      <c r="L4448" s="1" t="s">
        <v>57</v>
      </c>
      <c r="M4448" s="1" t="s">
        <v>43</v>
      </c>
    </row>
    <row r="4449" spans="1:15" x14ac:dyDescent="0.25">
      <c r="A4449" s="1" t="s">
        <v>5170</v>
      </c>
      <c r="B4449" s="2">
        <v>44137</v>
      </c>
      <c r="C4449" s="1" t="s">
        <v>59</v>
      </c>
      <c r="E4449" s="3">
        <v>27.95</v>
      </c>
      <c r="F4449" s="4">
        <v>27.95</v>
      </c>
      <c r="G4449" s="1">
        <v>2020</v>
      </c>
      <c r="H4449" s="1">
        <v>11</v>
      </c>
      <c r="I4449" s="1" t="s">
        <v>312</v>
      </c>
      <c r="J4449" s="1" t="s">
        <v>41</v>
      </c>
      <c r="K4449" s="1" t="s">
        <v>20</v>
      </c>
      <c r="L4449" s="1" t="s">
        <v>313</v>
      </c>
      <c r="M4449" s="1" t="s">
        <v>43</v>
      </c>
    </row>
    <row r="4450" spans="1:15" x14ac:dyDescent="0.25">
      <c r="A4450" s="1" t="s">
        <v>5170</v>
      </c>
      <c r="B4450" s="2">
        <v>44137</v>
      </c>
      <c r="C4450" s="1" t="s">
        <v>59</v>
      </c>
      <c r="E4450" s="3">
        <v>56</v>
      </c>
      <c r="F4450" s="4">
        <v>56</v>
      </c>
      <c r="G4450" s="1">
        <v>2020</v>
      </c>
      <c r="H4450" s="1">
        <v>11</v>
      </c>
      <c r="I4450" s="1" t="s">
        <v>86</v>
      </c>
      <c r="J4450" s="1" t="s">
        <v>41</v>
      </c>
      <c r="K4450" s="1" t="s">
        <v>20</v>
      </c>
      <c r="L4450" s="1" t="s">
        <v>87</v>
      </c>
      <c r="M4450" s="1" t="s">
        <v>43</v>
      </c>
    </row>
    <row r="4451" spans="1:15" x14ac:dyDescent="0.25">
      <c r="A4451" s="1" t="s">
        <v>5190</v>
      </c>
      <c r="B4451" s="2">
        <v>44137</v>
      </c>
      <c r="C4451" s="1" t="s">
        <v>4747</v>
      </c>
      <c r="E4451" s="3">
        <v>93.35</v>
      </c>
      <c r="F4451" s="4">
        <v>93.35</v>
      </c>
      <c r="G4451" s="1">
        <v>2020</v>
      </c>
      <c r="H4451" s="1">
        <v>11</v>
      </c>
      <c r="I4451" s="1" t="s">
        <v>138</v>
      </c>
      <c r="J4451" s="1" t="s">
        <v>35</v>
      </c>
      <c r="K4451" s="1" t="s">
        <v>20</v>
      </c>
      <c r="L4451" s="1" t="s">
        <v>139</v>
      </c>
      <c r="M4451" s="1" t="s">
        <v>37</v>
      </c>
    </row>
    <row r="4452" spans="1:15" x14ac:dyDescent="0.25">
      <c r="A4452" s="1" t="s">
        <v>5191</v>
      </c>
      <c r="B4452" s="2">
        <v>44137</v>
      </c>
      <c r="C4452" s="1" t="s">
        <v>5192</v>
      </c>
      <c r="E4452" s="3">
        <v>41.48</v>
      </c>
      <c r="F4452" s="4">
        <v>41.48</v>
      </c>
      <c r="G4452" s="1">
        <v>2020</v>
      </c>
      <c r="H4452" s="1">
        <v>11</v>
      </c>
      <c r="I4452" s="1" t="s">
        <v>312</v>
      </c>
      <c r="J4452" s="1" t="s">
        <v>35</v>
      </c>
      <c r="K4452" s="1" t="s">
        <v>20</v>
      </c>
      <c r="L4452" s="1" t="s">
        <v>313</v>
      </c>
      <c r="M4452" s="1" t="s">
        <v>37</v>
      </c>
    </row>
    <row r="4453" spans="1:15" x14ac:dyDescent="0.25">
      <c r="A4453" s="1" t="s">
        <v>3746</v>
      </c>
      <c r="B4453" s="2">
        <v>44137</v>
      </c>
      <c r="C4453" s="1" t="s">
        <v>5193</v>
      </c>
      <c r="D4453" s="3">
        <v>20</v>
      </c>
      <c r="E4453" s="3">
        <v>267.66000000000003</v>
      </c>
      <c r="F4453" s="4">
        <v>223.05</v>
      </c>
      <c r="G4453" s="1">
        <v>2020</v>
      </c>
      <c r="H4453" s="1">
        <v>11</v>
      </c>
      <c r="I4453" s="1" t="s">
        <v>34</v>
      </c>
      <c r="J4453" s="1" t="s">
        <v>35</v>
      </c>
      <c r="K4453" s="1" t="s">
        <v>20</v>
      </c>
      <c r="L4453" s="1" t="s">
        <v>36</v>
      </c>
      <c r="M4453" s="1" t="s">
        <v>37</v>
      </c>
      <c r="O4453">
        <f>F4453*5.226921047</f>
        <v>1165.8647395333501</v>
      </c>
    </row>
    <row r="4454" spans="1:15" x14ac:dyDescent="0.25">
      <c r="A4454" s="1" t="s">
        <v>5194</v>
      </c>
      <c r="B4454" s="2">
        <v>44137</v>
      </c>
      <c r="C4454" s="1" t="s">
        <v>5195</v>
      </c>
      <c r="E4454" s="3">
        <v>2202.71</v>
      </c>
      <c r="F4454" s="4">
        <v>2202.71</v>
      </c>
      <c r="G4454" s="1">
        <v>2020</v>
      </c>
      <c r="H4454" s="1">
        <v>11</v>
      </c>
      <c r="I4454" s="1" t="s">
        <v>86</v>
      </c>
      <c r="J4454" s="1" t="s">
        <v>35</v>
      </c>
      <c r="K4454" s="1" t="s">
        <v>20</v>
      </c>
      <c r="L4454" s="1" t="s">
        <v>87</v>
      </c>
      <c r="M4454" s="1" t="s">
        <v>37</v>
      </c>
    </row>
    <row r="4455" spans="1:15" x14ac:dyDescent="0.25">
      <c r="A4455" s="1" t="s">
        <v>5196</v>
      </c>
      <c r="B4455" s="2">
        <v>44137</v>
      </c>
      <c r="C4455" s="1" t="s">
        <v>5197</v>
      </c>
      <c r="E4455" s="3">
        <v>20.93</v>
      </c>
      <c r="F4455" s="4">
        <v>20.93</v>
      </c>
      <c r="G4455" s="1">
        <v>2020</v>
      </c>
      <c r="H4455" s="1">
        <v>11</v>
      </c>
      <c r="I4455" s="1" t="s">
        <v>138</v>
      </c>
      <c r="J4455" s="1" t="s">
        <v>35</v>
      </c>
      <c r="K4455" s="1" t="s">
        <v>20</v>
      </c>
      <c r="L4455" s="1" t="s">
        <v>139</v>
      </c>
      <c r="M4455" s="1" t="s">
        <v>37</v>
      </c>
    </row>
    <row r="4456" spans="1:15" x14ac:dyDescent="0.25">
      <c r="A4456" s="1" t="s">
        <v>3756</v>
      </c>
      <c r="B4456" s="2">
        <v>44139</v>
      </c>
      <c r="C4456" s="1" t="s">
        <v>5198</v>
      </c>
      <c r="E4456" s="3">
        <v>30.8</v>
      </c>
      <c r="F4456" s="4">
        <v>30.8</v>
      </c>
      <c r="G4456" s="1">
        <v>2020</v>
      </c>
      <c r="H4456" s="1">
        <v>11</v>
      </c>
      <c r="I4456" s="1" t="s">
        <v>150</v>
      </c>
      <c r="J4456" s="1" t="s">
        <v>35</v>
      </c>
      <c r="K4456" s="1" t="s">
        <v>20</v>
      </c>
      <c r="L4456" s="1" t="s">
        <v>151</v>
      </c>
      <c r="M4456" s="1" t="s">
        <v>37</v>
      </c>
    </row>
    <row r="4457" spans="1:15" x14ac:dyDescent="0.25">
      <c r="A4457" s="1" t="s">
        <v>1840</v>
      </c>
      <c r="B4457" s="2">
        <v>44139</v>
      </c>
      <c r="C4457" s="1" t="s">
        <v>1000</v>
      </c>
      <c r="E4457" s="3">
        <v>66.88</v>
      </c>
      <c r="F4457" s="4">
        <v>66.88</v>
      </c>
      <c r="G4457" s="1">
        <v>2020</v>
      </c>
      <c r="H4457" s="1">
        <v>11</v>
      </c>
      <c r="I4457" s="1" t="s">
        <v>91</v>
      </c>
      <c r="J4457" s="1" t="s">
        <v>207</v>
      </c>
      <c r="K4457" s="1" t="s">
        <v>20</v>
      </c>
      <c r="L4457" s="1" t="s">
        <v>93</v>
      </c>
      <c r="M4457" s="1" t="s">
        <v>208</v>
      </c>
      <c r="O4457">
        <v>7200</v>
      </c>
    </row>
    <row r="4458" spans="1:15" x14ac:dyDescent="0.25">
      <c r="A4458" s="1" t="s">
        <v>1846</v>
      </c>
      <c r="B4458" s="2">
        <v>44139</v>
      </c>
      <c r="C4458" s="1" t="s">
        <v>5199</v>
      </c>
      <c r="D4458" s="3">
        <v>20</v>
      </c>
      <c r="E4458" s="3">
        <v>281.64999999999998</v>
      </c>
      <c r="F4458" s="4">
        <v>234.71</v>
      </c>
      <c r="G4458" s="1">
        <v>2020</v>
      </c>
      <c r="H4458" s="1">
        <v>11</v>
      </c>
      <c r="I4458" s="1" t="s">
        <v>70</v>
      </c>
      <c r="J4458" s="1" t="s">
        <v>35</v>
      </c>
      <c r="K4458" s="1" t="s">
        <v>20</v>
      </c>
      <c r="L4458" s="1" t="s">
        <v>71</v>
      </c>
      <c r="M4458" s="1" t="s">
        <v>37</v>
      </c>
    </row>
    <row r="4459" spans="1:15" x14ac:dyDescent="0.25">
      <c r="A4459" s="1" t="s">
        <v>3743</v>
      </c>
      <c r="B4459" s="2">
        <v>44139</v>
      </c>
      <c r="C4459" s="1" t="s">
        <v>5200</v>
      </c>
      <c r="E4459" s="3">
        <v>35.08</v>
      </c>
      <c r="F4459" s="4">
        <v>35.08</v>
      </c>
      <c r="G4459" s="1">
        <v>2020</v>
      </c>
      <c r="H4459" s="1">
        <v>11</v>
      </c>
      <c r="I4459" s="1" t="s">
        <v>704</v>
      </c>
      <c r="J4459" s="1" t="s">
        <v>212</v>
      </c>
      <c r="K4459" s="1" t="s">
        <v>20</v>
      </c>
      <c r="L4459" s="1" t="s">
        <v>705</v>
      </c>
      <c r="M4459" s="1" t="s">
        <v>4424</v>
      </c>
    </row>
    <row r="4460" spans="1:15" x14ac:dyDescent="0.25">
      <c r="A4460" s="1" t="s">
        <v>3762</v>
      </c>
      <c r="B4460" s="2">
        <v>44139</v>
      </c>
      <c r="C4460" s="1" t="s">
        <v>5201</v>
      </c>
      <c r="E4460" s="3">
        <v>42.18</v>
      </c>
      <c r="F4460" s="4">
        <v>42.18</v>
      </c>
      <c r="G4460" s="1">
        <v>2020</v>
      </c>
      <c r="H4460" s="1">
        <v>11</v>
      </c>
      <c r="I4460" s="1" t="s">
        <v>345</v>
      </c>
      <c r="J4460" s="1" t="s">
        <v>35</v>
      </c>
      <c r="K4460" s="1" t="s">
        <v>20</v>
      </c>
      <c r="L4460" s="1" t="s">
        <v>346</v>
      </c>
      <c r="M4460" s="1" t="s">
        <v>37</v>
      </c>
    </row>
    <row r="4461" spans="1:15" x14ac:dyDescent="0.25">
      <c r="A4461" s="1" t="s">
        <v>3753</v>
      </c>
      <c r="B4461" s="2">
        <v>44139</v>
      </c>
      <c r="C4461" s="1" t="s">
        <v>5202</v>
      </c>
      <c r="E4461" s="3">
        <v>-89.04</v>
      </c>
      <c r="F4461" s="4">
        <v>-89.04</v>
      </c>
      <c r="G4461" s="1">
        <v>2020</v>
      </c>
      <c r="H4461" s="1">
        <v>11</v>
      </c>
      <c r="I4461" s="1" t="s">
        <v>150</v>
      </c>
      <c r="J4461" s="1" t="s">
        <v>35</v>
      </c>
      <c r="K4461" s="1" t="s">
        <v>20</v>
      </c>
      <c r="L4461" s="1" t="s">
        <v>151</v>
      </c>
      <c r="M4461" s="1" t="s">
        <v>37</v>
      </c>
    </row>
    <row r="4462" spans="1:15" x14ac:dyDescent="0.25">
      <c r="A4462" s="1" t="s">
        <v>1839</v>
      </c>
      <c r="B4462" s="2">
        <v>44139</v>
      </c>
      <c r="C4462" s="1" t="s">
        <v>723</v>
      </c>
      <c r="E4462" s="3">
        <v>146.4</v>
      </c>
      <c r="F4462" s="4">
        <v>146.4</v>
      </c>
      <c r="G4462" s="1">
        <v>2020</v>
      </c>
      <c r="H4462" s="1">
        <v>11</v>
      </c>
      <c r="I4462" s="1" t="s">
        <v>91</v>
      </c>
      <c r="J4462" s="1" t="s">
        <v>98</v>
      </c>
      <c r="K4462" s="1" t="s">
        <v>20</v>
      </c>
      <c r="L4462" s="1" t="s">
        <v>93</v>
      </c>
      <c r="M4462" s="1" t="s">
        <v>100</v>
      </c>
      <c r="O4462">
        <f>F4462*178</f>
        <v>26059.200000000001</v>
      </c>
    </row>
    <row r="4463" spans="1:15" x14ac:dyDescent="0.25">
      <c r="A4463" s="1" t="s">
        <v>5203</v>
      </c>
      <c r="B4463" s="2">
        <v>44139</v>
      </c>
      <c r="C4463" s="1" t="s">
        <v>723</v>
      </c>
      <c r="E4463" s="3">
        <v>146.4</v>
      </c>
      <c r="F4463" s="4">
        <v>146.4</v>
      </c>
      <c r="G4463" s="1">
        <v>2020</v>
      </c>
      <c r="H4463" s="1">
        <v>11</v>
      </c>
      <c r="I4463" s="1" t="s">
        <v>97</v>
      </c>
      <c r="J4463" s="1" t="s">
        <v>98</v>
      </c>
      <c r="K4463" s="1" t="s">
        <v>20</v>
      </c>
      <c r="L4463" s="1" t="s">
        <v>99</v>
      </c>
      <c r="M4463" s="1" t="s">
        <v>100</v>
      </c>
      <c r="O4463">
        <f>F4463*178</f>
        <v>26059.200000000001</v>
      </c>
    </row>
    <row r="4464" spans="1:15" x14ac:dyDescent="0.25">
      <c r="A4464" s="1" t="s">
        <v>5204</v>
      </c>
      <c r="B4464" s="2">
        <v>44140</v>
      </c>
      <c r="C4464" s="1" t="s">
        <v>5205</v>
      </c>
      <c r="E4464" s="3">
        <v>139.80000000000001</v>
      </c>
      <c r="F4464" s="4">
        <v>139.80000000000001</v>
      </c>
      <c r="G4464" s="1">
        <v>2020</v>
      </c>
      <c r="H4464" s="1">
        <v>11</v>
      </c>
      <c r="I4464" s="1" t="s">
        <v>18</v>
      </c>
      <c r="J4464" s="1" t="s">
        <v>35</v>
      </c>
      <c r="K4464" s="1" t="s">
        <v>20</v>
      </c>
      <c r="L4464" s="1" t="s">
        <v>21</v>
      </c>
      <c r="M4464" s="1" t="s">
        <v>37</v>
      </c>
    </row>
    <row r="4465" spans="1:15" x14ac:dyDescent="0.25">
      <c r="A4465" s="1" t="s">
        <v>3781</v>
      </c>
      <c r="B4465" s="2">
        <v>44145</v>
      </c>
      <c r="C4465" s="1" t="s">
        <v>5206</v>
      </c>
      <c r="E4465" s="3">
        <v>433</v>
      </c>
      <c r="F4465" s="4">
        <v>433</v>
      </c>
      <c r="G4465" s="1">
        <v>2020</v>
      </c>
      <c r="H4465" s="1">
        <v>11</v>
      </c>
      <c r="I4465" s="1" t="s">
        <v>18</v>
      </c>
      <c r="J4465" s="1" t="s">
        <v>35</v>
      </c>
      <c r="K4465" s="1" t="s">
        <v>20</v>
      </c>
      <c r="L4465" s="1" t="s">
        <v>21</v>
      </c>
      <c r="M4465" s="1" t="s">
        <v>37</v>
      </c>
    </row>
    <row r="4466" spans="1:15" x14ac:dyDescent="0.25">
      <c r="A4466" s="1" t="s">
        <v>5207</v>
      </c>
      <c r="B4466" s="2">
        <v>44145</v>
      </c>
      <c r="C4466" s="1" t="s">
        <v>5208</v>
      </c>
      <c r="D4466" s="3">
        <v>20</v>
      </c>
      <c r="E4466" s="3">
        <v>245</v>
      </c>
      <c r="F4466" s="4">
        <v>204.17</v>
      </c>
      <c r="G4466" s="1">
        <v>2020</v>
      </c>
      <c r="H4466" s="1">
        <v>11</v>
      </c>
      <c r="I4466" s="1" t="s">
        <v>34</v>
      </c>
      <c r="J4466" s="1" t="s">
        <v>35</v>
      </c>
      <c r="K4466" s="1" t="s">
        <v>20</v>
      </c>
      <c r="L4466" s="1" t="s">
        <v>36</v>
      </c>
      <c r="M4466" s="1" t="s">
        <v>37</v>
      </c>
    </row>
    <row r="4467" spans="1:15" x14ac:dyDescent="0.25">
      <c r="A4467" s="1" t="s">
        <v>5209</v>
      </c>
      <c r="B4467" s="2">
        <v>44147</v>
      </c>
      <c r="C4467" s="1" t="s">
        <v>5210</v>
      </c>
      <c r="E4467" s="3">
        <v>152.63999999999999</v>
      </c>
      <c r="F4467" s="4">
        <v>152.63999999999999</v>
      </c>
      <c r="G4467" s="1">
        <v>2020</v>
      </c>
      <c r="H4467" s="1">
        <v>11</v>
      </c>
      <c r="I4467" s="1" t="s">
        <v>86</v>
      </c>
      <c r="J4467" s="1" t="s">
        <v>98</v>
      </c>
      <c r="K4467" s="1" t="s">
        <v>20</v>
      </c>
      <c r="L4467" s="1" t="s">
        <v>87</v>
      </c>
      <c r="M4467" s="1" t="s">
        <v>100</v>
      </c>
      <c r="O4467">
        <f>F4467*191</f>
        <v>29154.239999999998</v>
      </c>
    </row>
    <row r="4468" spans="1:15" x14ac:dyDescent="0.25">
      <c r="A4468" s="1" t="s">
        <v>3789</v>
      </c>
      <c r="B4468" s="2">
        <v>44147</v>
      </c>
      <c r="C4468" s="1" t="s">
        <v>5211</v>
      </c>
      <c r="D4468" s="3">
        <v>20</v>
      </c>
      <c r="E4468" s="3">
        <v>249.99</v>
      </c>
      <c r="F4468" s="4">
        <v>208.32</v>
      </c>
      <c r="G4468" s="1">
        <v>2020</v>
      </c>
      <c r="H4468" s="1">
        <v>11</v>
      </c>
      <c r="I4468" s="1" t="s">
        <v>34</v>
      </c>
      <c r="J4468" s="1" t="s">
        <v>378</v>
      </c>
      <c r="K4468" s="1" t="s">
        <v>20</v>
      </c>
      <c r="L4468" s="1" t="s">
        <v>36</v>
      </c>
      <c r="M4468" s="1" t="s">
        <v>379</v>
      </c>
      <c r="O4468">
        <f>F4468*7</f>
        <v>1458.24</v>
      </c>
    </row>
    <row r="4469" spans="1:15" x14ac:dyDescent="0.25">
      <c r="A4469" s="1" t="s">
        <v>1889</v>
      </c>
      <c r="B4469" s="2">
        <v>44147</v>
      </c>
      <c r="C4469" s="1" t="s">
        <v>5212</v>
      </c>
      <c r="D4469" s="3">
        <v>20</v>
      </c>
      <c r="E4469" s="3">
        <v>49.53</v>
      </c>
      <c r="F4469" s="4">
        <v>41.27</v>
      </c>
      <c r="G4469" s="1">
        <v>2020</v>
      </c>
      <c r="H4469" s="1">
        <v>11</v>
      </c>
      <c r="I4469" s="1" t="s">
        <v>34</v>
      </c>
      <c r="J4469" s="1" t="s">
        <v>378</v>
      </c>
      <c r="K4469" s="1" t="s">
        <v>20</v>
      </c>
      <c r="L4469" s="1" t="s">
        <v>36</v>
      </c>
      <c r="M4469" s="1" t="s">
        <v>379</v>
      </c>
    </row>
    <row r="4470" spans="1:15" x14ac:dyDescent="0.25">
      <c r="A4470" s="1" t="s">
        <v>3784</v>
      </c>
      <c r="B4470" s="2">
        <v>44147</v>
      </c>
      <c r="C4470" s="1" t="s">
        <v>85</v>
      </c>
      <c r="E4470" s="3">
        <v>206.12</v>
      </c>
      <c r="F4470" s="4">
        <v>206.12</v>
      </c>
      <c r="G4470" s="1">
        <v>2020</v>
      </c>
      <c r="H4470" s="1">
        <v>11</v>
      </c>
      <c r="I4470" s="1" t="s">
        <v>40</v>
      </c>
      <c r="J4470" s="1" t="s">
        <v>41</v>
      </c>
      <c r="K4470" s="1" t="s">
        <v>20</v>
      </c>
      <c r="L4470" s="1" t="s">
        <v>42</v>
      </c>
      <c r="M4470" s="1" t="s">
        <v>43</v>
      </c>
      <c r="O4470">
        <f>F4470/1.26</f>
        <v>163.5873015873016</v>
      </c>
    </row>
    <row r="4471" spans="1:15" x14ac:dyDescent="0.25">
      <c r="A4471" s="1" t="s">
        <v>5213</v>
      </c>
      <c r="B4471" s="2">
        <v>44147</v>
      </c>
      <c r="C4471" s="1" t="s">
        <v>85</v>
      </c>
      <c r="E4471" s="3">
        <v>28.31</v>
      </c>
      <c r="F4471" s="4">
        <v>28.31</v>
      </c>
      <c r="G4471" s="1">
        <v>2020</v>
      </c>
      <c r="H4471" s="1">
        <v>11</v>
      </c>
      <c r="I4471" s="1" t="s">
        <v>40</v>
      </c>
      <c r="J4471" s="1" t="s">
        <v>41</v>
      </c>
      <c r="K4471" s="1" t="s">
        <v>20</v>
      </c>
      <c r="L4471" s="1" t="s">
        <v>42</v>
      </c>
      <c r="M4471" s="1" t="s">
        <v>43</v>
      </c>
      <c r="O4471">
        <f>F4471/1.26</f>
        <v>22.468253968253968</v>
      </c>
    </row>
    <row r="4472" spans="1:15" x14ac:dyDescent="0.25">
      <c r="A4472" s="1" t="s">
        <v>5214</v>
      </c>
      <c r="B4472" s="2">
        <v>44147</v>
      </c>
      <c r="C4472" s="1" t="s">
        <v>39</v>
      </c>
      <c r="E4472" s="3">
        <v>104.86</v>
      </c>
      <c r="F4472" s="4">
        <v>104.86</v>
      </c>
      <c r="G4472" s="1">
        <v>2020</v>
      </c>
      <c r="H4472" s="1">
        <v>11</v>
      </c>
      <c r="I4472" s="1" t="s">
        <v>40</v>
      </c>
      <c r="J4472" s="1" t="s">
        <v>41</v>
      </c>
      <c r="K4472" s="1" t="s">
        <v>20</v>
      </c>
      <c r="L4472" s="1" t="s">
        <v>42</v>
      </c>
      <c r="M4472" s="1" t="s">
        <v>43</v>
      </c>
      <c r="O4472">
        <f>F4472/1.26</f>
        <v>83.222222222222214</v>
      </c>
    </row>
    <row r="4473" spans="1:15" x14ac:dyDescent="0.25">
      <c r="A4473" s="1" t="s">
        <v>5215</v>
      </c>
      <c r="B4473" s="2">
        <v>44147</v>
      </c>
      <c r="C4473" s="1" t="s">
        <v>5216</v>
      </c>
      <c r="E4473" s="3">
        <v>87.61</v>
      </c>
      <c r="F4473" s="4">
        <v>87.61</v>
      </c>
      <c r="G4473" s="1">
        <v>2020</v>
      </c>
      <c r="H4473" s="1">
        <v>11</v>
      </c>
      <c r="I4473" s="1" t="s">
        <v>30</v>
      </c>
      <c r="J4473" s="1" t="s">
        <v>25</v>
      </c>
      <c r="K4473" s="1" t="s">
        <v>20</v>
      </c>
      <c r="L4473" s="1" t="s">
        <v>31</v>
      </c>
      <c r="M4473" s="1" t="s">
        <v>4184</v>
      </c>
    </row>
    <row r="4474" spans="1:15" x14ac:dyDescent="0.25">
      <c r="A4474" s="1" t="s">
        <v>5217</v>
      </c>
      <c r="B4474" s="2">
        <v>44147</v>
      </c>
      <c r="C4474" s="1" t="s">
        <v>5218</v>
      </c>
      <c r="E4474" s="3">
        <v>38.28</v>
      </c>
      <c r="F4474" s="4">
        <v>38.28</v>
      </c>
      <c r="G4474" s="1">
        <v>2020</v>
      </c>
      <c r="H4474" s="1">
        <v>11</v>
      </c>
      <c r="I4474" s="1" t="s">
        <v>40</v>
      </c>
      <c r="J4474" s="1" t="s">
        <v>35</v>
      </c>
      <c r="K4474" s="1" t="s">
        <v>20</v>
      </c>
      <c r="L4474" s="1" t="s">
        <v>42</v>
      </c>
      <c r="M4474" s="1" t="s">
        <v>37</v>
      </c>
    </row>
    <row r="4475" spans="1:15" x14ac:dyDescent="0.25">
      <c r="A4475" s="1" t="s">
        <v>5219</v>
      </c>
      <c r="B4475" s="2">
        <v>44147</v>
      </c>
      <c r="C4475" s="1" t="s">
        <v>5220</v>
      </c>
      <c r="D4475" s="3">
        <v>20</v>
      </c>
      <c r="E4475" s="3">
        <v>195.12</v>
      </c>
      <c r="F4475" s="4">
        <v>162.6</v>
      </c>
      <c r="G4475" s="1">
        <v>2020</v>
      </c>
      <c r="H4475" s="1">
        <v>11</v>
      </c>
      <c r="I4475" s="1" t="s">
        <v>56</v>
      </c>
      <c r="J4475" s="1" t="s">
        <v>98</v>
      </c>
      <c r="K4475" s="1" t="s">
        <v>20</v>
      </c>
      <c r="L4475" s="1" t="s">
        <v>57</v>
      </c>
      <c r="M4475" s="1" t="s">
        <v>100</v>
      </c>
    </row>
    <row r="4476" spans="1:15" x14ac:dyDescent="0.25">
      <c r="A4476" s="1" t="s">
        <v>5221</v>
      </c>
      <c r="B4476" s="2">
        <v>44147</v>
      </c>
      <c r="C4476" s="1" t="s">
        <v>5222</v>
      </c>
      <c r="E4476" s="3">
        <v>52.2</v>
      </c>
      <c r="F4476" s="4">
        <v>52.2</v>
      </c>
      <c r="G4476" s="1">
        <v>2020</v>
      </c>
      <c r="H4476" s="1">
        <v>11</v>
      </c>
      <c r="I4476" s="1" t="s">
        <v>18</v>
      </c>
      <c r="J4476" s="1" t="s">
        <v>119</v>
      </c>
      <c r="K4476" s="1" t="s">
        <v>20</v>
      </c>
      <c r="L4476" s="1" t="s">
        <v>21</v>
      </c>
      <c r="M4476" s="1" t="s">
        <v>120</v>
      </c>
      <c r="O4476">
        <f>F4476*12.5</f>
        <v>652.5</v>
      </c>
    </row>
    <row r="4477" spans="1:15" x14ac:dyDescent="0.25">
      <c r="A4477" s="1" t="s">
        <v>5223</v>
      </c>
      <c r="B4477" s="2">
        <v>44147</v>
      </c>
      <c r="C4477" s="1" t="s">
        <v>5224</v>
      </c>
      <c r="D4477" s="3">
        <v>20</v>
      </c>
      <c r="E4477" s="3">
        <v>184.2</v>
      </c>
      <c r="F4477" s="4">
        <v>153.5</v>
      </c>
      <c r="G4477" s="1">
        <v>2020</v>
      </c>
      <c r="H4477" s="1">
        <v>11</v>
      </c>
      <c r="I4477" s="1" t="s">
        <v>134</v>
      </c>
      <c r="J4477" s="1" t="s">
        <v>98</v>
      </c>
      <c r="K4477" s="1" t="s">
        <v>20</v>
      </c>
      <c r="L4477" s="1" t="s">
        <v>135</v>
      </c>
      <c r="M4477" s="1" t="s">
        <v>100</v>
      </c>
      <c r="O4477">
        <f>F4477*243</f>
        <v>37300.5</v>
      </c>
    </row>
    <row r="4478" spans="1:15" x14ac:dyDescent="0.25">
      <c r="A4478" s="1" t="s">
        <v>3786</v>
      </c>
      <c r="B4478" s="2">
        <v>44147</v>
      </c>
      <c r="C4478" s="1" t="s">
        <v>5225</v>
      </c>
      <c r="E4478" s="3">
        <v>15.49</v>
      </c>
      <c r="F4478" s="4">
        <v>15.49</v>
      </c>
      <c r="G4478" s="1">
        <v>2020</v>
      </c>
      <c r="H4478" s="1">
        <v>11</v>
      </c>
      <c r="I4478" s="1" t="s">
        <v>24</v>
      </c>
      <c r="J4478" s="1" t="s">
        <v>25</v>
      </c>
      <c r="K4478" s="1" t="s">
        <v>20</v>
      </c>
      <c r="L4478" s="1" t="s">
        <v>26</v>
      </c>
      <c r="M4478" s="1" t="s">
        <v>4184</v>
      </c>
    </row>
    <row r="4479" spans="1:15" x14ac:dyDescent="0.25">
      <c r="A4479" s="1" t="s">
        <v>5226</v>
      </c>
      <c r="B4479" s="2">
        <v>44147</v>
      </c>
      <c r="C4479" s="1" t="s">
        <v>5227</v>
      </c>
      <c r="E4479" s="3">
        <v>127.53</v>
      </c>
      <c r="F4479" s="4">
        <v>127.53</v>
      </c>
      <c r="G4479" s="1">
        <v>2020</v>
      </c>
      <c r="H4479" s="1">
        <v>11</v>
      </c>
      <c r="I4479" s="1" t="s">
        <v>86</v>
      </c>
      <c r="J4479" s="1" t="s">
        <v>98</v>
      </c>
      <c r="K4479" s="1" t="s">
        <v>20</v>
      </c>
      <c r="L4479" s="1" t="s">
        <v>87</v>
      </c>
      <c r="M4479" s="1" t="s">
        <v>100</v>
      </c>
      <c r="O4479">
        <f>F4479*313.15</f>
        <v>39936.019499999995</v>
      </c>
    </row>
    <row r="4480" spans="1:15" x14ac:dyDescent="0.25">
      <c r="A4480" s="1" t="s">
        <v>5228</v>
      </c>
      <c r="B4480" s="2">
        <v>44147</v>
      </c>
      <c r="C4480" s="1" t="s">
        <v>2836</v>
      </c>
      <c r="E4480" s="3">
        <v>64.08</v>
      </c>
      <c r="F4480" s="4">
        <v>64.08</v>
      </c>
      <c r="G4480" s="1">
        <v>2020</v>
      </c>
      <c r="H4480" s="1">
        <v>11</v>
      </c>
      <c r="I4480" s="1" t="s">
        <v>312</v>
      </c>
      <c r="J4480" s="1" t="s">
        <v>98</v>
      </c>
      <c r="K4480" s="1" t="s">
        <v>20</v>
      </c>
      <c r="L4480" s="1" t="s">
        <v>313</v>
      </c>
      <c r="M4480" s="1" t="s">
        <v>100</v>
      </c>
      <c r="O4480">
        <f>F4480*178</f>
        <v>11406.24</v>
      </c>
    </row>
    <row r="4481" spans="1:15" x14ac:dyDescent="0.25">
      <c r="A4481" s="1" t="s">
        <v>5229</v>
      </c>
      <c r="B4481" s="2">
        <v>44147</v>
      </c>
      <c r="C4481" s="1" t="s">
        <v>5230</v>
      </c>
      <c r="E4481" s="3">
        <v>50.79</v>
      </c>
      <c r="F4481" s="4">
        <v>50.79</v>
      </c>
      <c r="G4481" s="1">
        <v>2020</v>
      </c>
      <c r="H4481" s="1">
        <v>11</v>
      </c>
      <c r="I4481" s="1" t="s">
        <v>91</v>
      </c>
      <c r="J4481" s="1" t="s">
        <v>144</v>
      </c>
      <c r="K4481" s="1" t="s">
        <v>20</v>
      </c>
      <c r="L4481" s="1" t="s">
        <v>93</v>
      </c>
      <c r="M4481" s="1" t="s">
        <v>145</v>
      </c>
    </row>
    <row r="4482" spans="1:15" x14ac:dyDescent="0.25">
      <c r="A4482" s="1" t="s">
        <v>5231</v>
      </c>
      <c r="B4482" s="2">
        <v>44147</v>
      </c>
      <c r="C4482" s="1" t="s">
        <v>5232</v>
      </c>
      <c r="E4482" s="3">
        <v>50.15</v>
      </c>
      <c r="F4482" s="4">
        <v>50.15</v>
      </c>
      <c r="G4482" s="1">
        <v>2020</v>
      </c>
      <c r="H4482" s="1">
        <v>11</v>
      </c>
      <c r="I4482" s="1" t="s">
        <v>86</v>
      </c>
      <c r="J4482" s="1" t="s">
        <v>41</v>
      </c>
      <c r="K4482" s="1" t="s">
        <v>20</v>
      </c>
      <c r="L4482" s="1" t="s">
        <v>87</v>
      </c>
      <c r="M4482" s="1" t="s">
        <v>43</v>
      </c>
      <c r="O4482">
        <f>F4482/1.26</f>
        <v>39.801587301587297</v>
      </c>
    </row>
    <row r="4483" spans="1:15" x14ac:dyDescent="0.25">
      <c r="A4483" s="1" t="s">
        <v>5233</v>
      </c>
      <c r="B4483" s="2">
        <v>44147</v>
      </c>
      <c r="C4483" s="1" t="s">
        <v>5234</v>
      </c>
      <c r="E4483" s="3">
        <v>89.04</v>
      </c>
      <c r="F4483" s="4">
        <v>89.04</v>
      </c>
      <c r="G4483" s="1">
        <v>2020</v>
      </c>
      <c r="H4483" s="1">
        <v>11</v>
      </c>
      <c r="I4483" s="1" t="s">
        <v>150</v>
      </c>
      <c r="J4483" s="1" t="s">
        <v>35</v>
      </c>
      <c r="K4483" s="1" t="s">
        <v>20</v>
      </c>
      <c r="L4483" s="1" t="s">
        <v>151</v>
      </c>
      <c r="M4483" s="1" t="s">
        <v>37</v>
      </c>
    </row>
    <row r="4484" spans="1:15" x14ac:dyDescent="0.25">
      <c r="A4484" s="1" t="s">
        <v>3787</v>
      </c>
      <c r="B4484" s="2">
        <v>44147</v>
      </c>
      <c r="C4484" s="1" t="s">
        <v>5235</v>
      </c>
      <c r="E4484" s="3">
        <v>182.81</v>
      </c>
      <c r="F4484" s="4">
        <v>182.81</v>
      </c>
      <c r="G4484" s="1">
        <v>2020</v>
      </c>
      <c r="H4484" s="1">
        <v>11</v>
      </c>
      <c r="I4484" s="1" t="s">
        <v>150</v>
      </c>
      <c r="J4484" s="1" t="s">
        <v>51</v>
      </c>
      <c r="K4484" s="1" t="s">
        <v>20</v>
      </c>
      <c r="L4484" s="1" t="s">
        <v>151</v>
      </c>
      <c r="M4484" s="1" t="s">
        <v>53</v>
      </c>
      <c r="O4484">
        <f>F4484*12.5</f>
        <v>2285.125</v>
      </c>
    </row>
    <row r="4485" spans="1:15" x14ac:dyDescent="0.25">
      <c r="A4485" s="1" t="s">
        <v>5236</v>
      </c>
      <c r="B4485" s="2">
        <v>44147</v>
      </c>
      <c r="C4485" s="1" t="s">
        <v>5237</v>
      </c>
      <c r="D4485" s="3">
        <v>20</v>
      </c>
      <c r="E4485" s="3">
        <v>1127.31</v>
      </c>
      <c r="F4485" s="4">
        <v>939.42</v>
      </c>
      <c r="G4485" s="1">
        <v>2020</v>
      </c>
      <c r="H4485" s="1">
        <v>11</v>
      </c>
      <c r="I4485" s="1" t="s">
        <v>70</v>
      </c>
      <c r="J4485" s="1" t="s">
        <v>35</v>
      </c>
      <c r="K4485" s="1" t="s">
        <v>20</v>
      </c>
      <c r="L4485" s="1" t="s">
        <v>71</v>
      </c>
      <c r="M4485" s="1" t="s">
        <v>37</v>
      </c>
    </row>
    <row r="4486" spans="1:15" x14ac:dyDescent="0.25">
      <c r="A4486" s="1" t="s">
        <v>1887</v>
      </c>
      <c r="B4486" s="2">
        <v>44147</v>
      </c>
      <c r="C4486" s="1" t="s">
        <v>62</v>
      </c>
      <c r="E4486" s="3">
        <v>199.31</v>
      </c>
      <c r="F4486" s="4">
        <v>199.31</v>
      </c>
      <c r="G4486" s="1">
        <v>2020</v>
      </c>
      <c r="H4486" s="1">
        <v>11</v>
      </c>
      <c r="I4486" s="1" t="s">
        <v>40</v>
      </c>
      <c r="J4486" s="1" t="s">
        <v>41</v>
      </c>
      <c r="K4486" s="1" t="s">
        <v>20</v>
      </c>
      <c r="L4486" s="1" t="s">
        <v>42</v>
      </c>
      <c r="M4486" s="1" t="s">
        <v>43</v>
      </c>
      <c r="O4486">
        <f>F4486/1.26</f>
        <v>158.18253968253967</v>
      </c>
    </row>
    <row r="4487" spans="1:15" x14ac:dyDescent="0.25">
      <c r="A4487" s="1" t="s">
        <v>5238</v>
      </c>
      <c r="B4487" s="2">
        <v>44147</v>
      </c>
      <c r="C4487" s="1" t="s">
        <v>5239</v>
      </c>
      <c r="E4487" s="3">
        <v>34.840000000000003</v>
      </c>
      <c r="F4487" s="4">
        <v>34.840000000000003</v>
      </c>
      <c r="G4487" s="1">
        <v>2020</v>
      </c>
      <c r="H4487" s="1">
        <v>11</v>
      </c>
      <c r="I4487" s="1" t="s">
        <v>91</v>
      </c>
      <c r="J4487" s="1" t="s">
        <v>35</v>
      </c>
      <c r="K4487" s="1" t="s">
        <v>20</v>
      </c>
      <c r="L4487" s="1" t="s">
        <v>93</v>
      </c>
      <c r="M4487" s="1" t="s">
        <v>37</v>
      </c>
    </row>
    <row r="4488" spans="1:15" x14ac:dyDescent="0.25">
      <c r="A4488" s="1" t="s">
        <v>1896</v>
      </c>
      <c r="B4488" s="2">
        <v>44147</v>
      </c>
      <c r="C4488" s="1" t="s">
        <v>5240</v>
      </c>
      <c r="E4488" s="3">
        <v>74.680000000000007</v>
      </c>
      <c r="F4488" s="4">
        <v>74.680000000000007</v>
      </c>
      <c r="G4488" s="1">
        <v>2020</v>
      </c>
      <c r="H4488" s="1">
        <v>11</v>
      </c>
      <c r="I4488" s="1" t="s">
        <v>86</v>
      </c>
      <c r="J4488" s="1" t="s">
        <v>35</v>
      </c>
      <c r="K4488" s="1" t="s">
        <v>20</v>
      </c>
      <c r="L4488" s="1" t="s">
        <v>87</v>
      </c>
      <c r="M4488" s="1" t="s">
        <v>37</v>
      </c>
    </row>
    <row r="4489" spans="1:15" x14ac:dyDescent="0.25">
      <c r="A4489" s="1" t="s">
        <v>5241</v>
      </c>
      <c r="B4489" s="2">
        <v>44152</v>
      </c>
      <c r="C4489" s="1" t="s">
        <v>5242</v>
      </c>
      <c r="E4489" s="3">
        <v>51.35</v>
      </c>
      <c r="F4489" s="4">
        <v>51.35</v>
      </c>
      <c r="G4489" s="1">
        <v>2020</v>
      </c>
      <c r="H4489" s="1">
        <v>11</v>
      </c>
      <c r="I4489" s="1" t="s">
        <v>91</v>
      </c>
      <c r="J4489" s="1" t="s">
        <v>98</v>
      </c>
      <c r="K4489" s="1" t="s">
        <v>20</v>
      </c>
      <c r="L4489" s="1" t="s">
        <v>93</v>
      </c>
      <c r="M4489" s="1" t="s">
        <v>100</v>
      </c>
      <c r="O4489">
        <f>F4489* 333</f>
        <v>17099.55</v>
      </c>
    </row>
    <row r="4490" spans="1:15" x14ac:dyDescent="0.25">
      <c r="A4490" s="1" t="s">
        <v>5243</v>
      </c>
      <c r="B4490" s="2">
        <v>44152</v>
      </c>
      <c r="C4490" s="1" t="s">
        <v>5205</v>
      </c>
      <c r="E4490" s="3">
        <v>139.80000000000001</v>
      </c>
      <c r="F4490" s="4">
        <v>139.80000000000001</v>
      </c>
      <c r="G4490" s="1">
        <v>2020</v>
      </c>
      <c r="H4490" s="1">
        <v>11</v>
      </c>
      <c r="I4490" s="1" t="s">
        <v>18</v>
      </c>
      <c r="J4490" s="1" t="s">
        <v>35</v>
      </c>
      <c r="K4490" s="1" t="s">
        <v>20</v>
      </c>
      <c r="L4490" s="1" t="s">
        <v>21</v>
      </c>
      <c r="M4490" s="1" t="s">
        <v>37</v>
      </c>
    </row>
    <row r="4491" spans="1:15" x14ac:dyDescent="0.25">
      <c r="A4491" s="1" t="s">
        <v>5244</v>
      </c>
      <c r="B4491" s="2">
        <v>44153</v>
      </c>
      <c r="C4491" s="1" t="s">
        <v>5245</v>
      </c>
      <c r="D4491" s="3">
        <v>20</v>
      </c>
      <c r="E4491" s="3">
        <v>39.200000000000003</v>
      </c>
      <c r="F4491" s="4">
        <v>32.67</v>
      </c>
      <c r="G4491" s="1">
        <v>2020</v>
      </c>
      <c r="H4491" s="1">
        <v>11</v>
      </c>
      <c r="I4491" s="1" t="s">
        <v>70</v>
      </c>
      <c r="J4491" s="1" t="s">
        <v>35</v>
      </c>
      <c r="K4491" s="1" t="s">
        <v>20</v>
      </c>
      <c r="L4491" s="1" t="s">
        <v>71</v>
      </c>
      <c r="M4491" s="1" t="s">
        <v>37</v>
      </c>
      <c r="O4491">
        <f>F4491*50</f>
        <v>1633.5</v>
      </c>
    </row>
    <row r="4492" spans="1:15" x14ac:dyDescent="0.25">
      <c r="A4492" s="1" t="s">
        <v>1955</v>
      </c>
      <c r="B4492" s="2">
        <v>44153</v>
      </c>
      <c r="C4492" s="1" t="s">
        <v>5246</v>
      </c>
      <c r="E4492" s="3">
        <v>14.75</v>
      </c>
      <c r="F4492" s="4">
        <v>14.75</v>
      </c>
      <c r="G4492" s="1">
        <v>2020</v>
      </c>
      <c r="H4492" s="1">
        <v>11</v>
      </c>
      <c r="I4492" s="1" t="s">
        <v>97</v>
      </c>
      <c r="J4492" s="1" t="s">
        <v>35</v>
      </c>
      <c r="K4492" s="1" t="s">
        <v>20</v>
      </c>
      <c r="L4492" s="1" t="s">
        <v>99</v>
      </c>
      <c r="M4492" s="1" t="s">
        <v>37</v>
      </c>
      <c r="O4492">
        <f>F4492*400</f>
        <v>5900</v>
      </c>
    </row>
    <row r="4493" spans="1:15" x14ac:dyDescent="0.25">
      <c r="A4493" s="1" t="s">
        <v>3840</v>
      </c>
      <c r="B4493" s="2">
        <v>44153</v>
      </c>
      <c r="C4493" s="1" t="s">
        <v>85</v>
      </c>
      <c r="D4493" s="3">
        <v>20</v>
      </c>
      <c r="E4493" s="3">
        <v>73.680000000000007</v>
      </c>
      <c r="F4493" s="4">
        <v>61.4</v>
      </c>
      <c r="G4493" s="1">
        <v>2020</v>
      </c>
      <c r="H4493" s="1">
        <v>11</v>
      </c>
      <c r="I4493" s="1" t="s">
        <v>70</v>
      </c>
      <c r="J4493" s="1" t="s">
        <v>41</v>
      </c>
      <c r="K4493" s="1" t="s">
        <v>20</v>
      </c>
      <c r="L4493" s="1" t="s">
        <v>71</v>
      </c>
      <c r="M4493" s="1" t="s">
        <v>43</v>
      </c>
      <c r="O4493">
        <f>F4493/1.26</f>
        <v>48.730158730158728</v>
      </c>
    </row>
    <row r="4494" spans="1:15" x14ac:dyDescent="0.25">
      <c r="A4494" s="1" t="s">
        <v>5247</v>
      </c>
      <c r="B4494" s="2">
        <v>44153</v>
      </c>
      <c r="C4494" s="1" t="s">
        <v>4422</v>
      </c>
      <c r="E4494" s="3">
        <v>477.53</v>
      </c>
      <c r="F4494" s="4">
        <v>477.53</v>
      </c>
      <c r="G4494" s="1">
        <v>2020</v>
      </c>
      <c r="H4494" s="1">
        <v>11</v>
      </c>
      <c r="I4494" s="1" t="s">
        <v>24</v>
      </c>
      <c r="J4494" s="1" t="s">
        <v>25</v>
      </c>
      <c r="K4494" s="1" t="s">
        <v>20</v>
      </c>
      <c r="L4494" s="1" t="s">
        <v>26</v>
      </c>
      <c r="M4494" s="1" t="s">
        <v>4184</v>
      </c>
    </row>
    <row r="4495" spans="1:15" x14ac:dyDescent="0.25">
      <c r="A4495" s="1" t="s">
        <v>5248</v>
      </c>
      <c r="B4495" s="2">
        <v>44153</v>
      </c>
      <c r="C4495" s="1" t="s">
        <v>617</v>
      </c>
      <c r="E4495" s="3">
        <v>29.8</v>
      </c>
      <c r="F4495" s="4">
        <v>29.8</v>
      </c>
      <c r="G4495" s="1">
        <v>2020</v>
      </c>
      <c r="H4495" s="1">
        <v>11</v>
      </c>
      <c r="I4495" s="1" t="s">
        <v>91</v>
      </c>
      <c r="J4495" s="1" t="s">
        <v>98</v>
      </c>
      <c r="K4495" s="1" t="s">
        <v>20</v>
      </c>
      <c r="L4495" s="1" t="s">
        <v>93</v>
      </c>
      <c r="M4495" s="1" t="s">
        <v>100</v>
      </c>
    </row>
    <row r="4496" spans="1:15" x14ac:dyDescent="0.25">
      <c r="A4496" s="1" t="s">
        <v>3837</v>
      </c>
      <c r="B4496" s="2">
        <v>44153</v>
      </c>
      <c r="C4496" s="1" t="s">
        <v>5249</v>
      </c>
      <c r="E4496" s="3">
        <v>112.58</v>
      </c>
      <c r="F4496" s="4">
        <v>112.58</v>
      </c>
      <c r="G4496" s="1">
        <v>2020</v>
      </c>
      <c r="H4496" s="1">
        <v>11</v>
      </c>
      <c r="I4496" s="1" t="s">
        <v>86</v>
      </c>
      <c r="J4496" s="1" t="s">
        <v>378</v>
      </c>
      <c r="K4496" s="1" t="s">
        <v>20</v>
      </c>
      <c r="L4496" s="1" t="s">
        <v>87</v>
      </c>
      <c r="M4496" s="1" t="s">
        <v>379</v>
      </c>
    </row>
    <row r="4497" spans="1:15" x14ac:dyDescent="0.25">
      <c r="A4497" s="1" t="s">
        <v>5250</v>
      </c>
      <c r="B4497" s="2">
        <v>44153</v>
      </c>
      <c r="C4497" s="1" t="s">
        <v>5251</v>
      </c>
      <c r="E4497" s="3">
        <v>30</v>
      </c>
      <c r="F4497" s="4">
        <v>30</v>
      </c>
      <c r="G4497" s="1">
        <v>2020</v>
      </c>
      <c r="H4497" s="1">
        <v>11</v>
      </c>
      <c r="I4497" s="1" t="s">
        <v>30</v>
      </c>
      <c r="J4497" s="1" t="s">
        <v>35</v>
      </c>
      <c r="K4497" s="1" t="s">
        <v>20</v>
      </c>
      <c r="L4497" s="1" t="s">
        <v>1715</v>
      </c>
      <c r="M4497" s="1" t="s">
        <v>37</v>
      </c>
    </row>
    <row r="4498" spans="1:15" x14ac:dyDescent="0.25">
      <c r="A4498" s="1" t="s">
        <v>5252</v>
      </c>
      <c r="B4498" s="2">
        <v>44153</v>
      </c>
      <c r="C4498" s="1" t="s">
        <v>5253</v>
      </c>
      <c r="E4498" s="3">
        <v>139.54</v>
      </c>
      <c r="F4498" s="4">
        <v>139.54</v>
      </c>
      <c r="G4498" s="1">
        <v>2020</v>
      </c>
      <c r="H4498" s="1">
        <v>11</v>
      </c>
      <c r="I4498" s="1" t="s">
        <v>30</v>
      </c>
      <c r="J4498" s="1" t="s">
        <v>25</v>
      </c>
      <c r="K4498" s="1" t="s">
        <v>20</v>
      </c>
      <c r="L4498" s="1" t="s">
        <v>31</v>
      </c>
      <c r="M4498" s="1" t="s">
        <v>4184</v>
      </c>
    </row>
    <row r="4499" spans="1:15" x14ac:dyDescent="0.25">
      <c r="A4499" s="1" t="s">
        <v>5254</v>
      </c>
      <c r="B4499" s="2">
        <v>44153</v>
      </c>
      <c r="C4499" s="1" t="s">
        <v>5255</v>
      </c>
      <c r="E4499" s="3">
        <v>29.82</v>
      </c>
      <c r="F4499" s="4">
        <v>29.82</v>
      </c>
      <c r="G4499" s="1">
        <v>2020</v>
      </c>
      <c r="H4499" s="1">
        <v>11</v>
      </c>
      <c r="I4499" s="1" t="s">
        <v>225</v>
      </c>
      <c r="J4499" s="1" t="s">
        <v>226</v>
      </c>
      <c r="K4499" s="1" t="s">
        <v>20</v>
      </c>
      <c r="L4499" s="1" t="s">
        <v>227</v>
      </c>
      <c r="M4499" s="1" t="s">
        <v>53</v>
      </c>
      <c r="O4499">
        <f>F4499*64.5</f>
        <v>1923.39</v>
      </c>
    </row>
    <row r="4500" spans="1:15" x14ac:dyDescent="0.25">
      <c r="A4500" s="1" t="s">
        <v>3842</v>
      </c>
      <c r="B4500" s="2">
        <v>44153</v>
      </c>
      <c r="C4500" s="1" t="s">
        <v>5256</v>
      </c>
      <c r="D4500" s="3">
        <v>20</v>
      </c>
      <c r="E4500" s="3">
        <v>24.02</v>
      </c>
      <c r="F4500" s="4">
        <v>20.02</v>
      </c>
      <c r="G4500" s="1">
        <v>2020</v>
      </c>
      <c r="H4500" s="1">
        <v>11</v>
      </c>
      <c r="I4500" s="1" t="s">
        <v>34</v>
      </c>
      <c r="J4500" s="1" t="s">
        <v>1106</v>
      </c>
      <c r="K4500" s="1" t="s">
        <v>20</v>
      </c>
      <c r="L4500" s="1" t="s">
        <v>36</v>
      </c>
      <c r="M4500" s="1" t="s">
        <v>4523</v>
      </c>
      <c r="O4500">
        <f>F4500*50</f>
        <v>1001</v>
      </c>
    </row>
    <row r="4501" spans="1:15" x14ac:dyDescent="0.25">
      <c r="A4501" s="1" t="s">
        <v>5254</v>
      </c>
      <c r="B4501" s="2">
        <v>44153</v>
      </c>
      <c r="C4501" s="1" t="s">
        <v>1353</v>
      </c>
      <c r="E4501" s="3">
        <v>7.49</v>
      </c>
      <c r="F4501" s="4">
        <v>7.49</v>
      </c>
      <c r="G4501" s="1">
        <v>2020</v>
      </c>
      <c r="H4501" s="1">
        <v>11</v>
      </c>
      <c r="I4501" s="1" t="s">
        <v>50</v>
      </c>
      <c r="J4501" s="1" t="s">
        <v>51</v>
      </c>
      <c r="K4501" s="1" t="s">
        <v>20</v>
      </c>
      <c r="L4501" s="1" t="s">
        <v>52</v>
      </c>
      <c r="M4501" s="1" t="s">
        <v>53</v>
      </c>
      <c r="O4501">
        <f>F4501*176</f>
        <v>1318.24</v>
      </c>
    </row>
    <row r="4502" spans="1:15" x14ac:dyDescent="0.25">
      <c r="A4502" s="1" t="s">
        <v>3830</v>
      </c>
      <c r="B4502" s="2">
        <v>44153</v>
      </c>
      <c r="C4502" s="1" t="s">
        <v>5257</v>
      </c>
      <c r="D4502" s="3">
        <v>20</v>
      </c>
      <c r="E4502" s="3">
        <v>44.63</v>
      </c>
      <c r="F4502" s="4">
        <v>37.19</v>
      </c>
      <c r="G4502" s="1">
        <v>2020</v>
      </c>
      <c r="H4502" s="1">
        <v>11</v>
      </c>
      <c r="I4502" s="1" t="s">
        <v>56</v>
      </c>
      <c r="J4502" s="1" t="s">
        <v>378</v>
      </c>
      <c r="K4502" s="1" t="s">
        <v>20</v>
      </c>
      <c r="L4502" s="1" t="s">
        <v>57</v>
      </c>
      <c r="M4502" s="1" t="s">
        <v>379</v>
      </c>
      <c r="O4502">
        <f>F4502*50</f>
        <v>1859.5</v>
      </c>
    </row>
    <row r="4503" spans="1:15" x14ac:dyDescent="0.25">
      <c r="A4503" s="1" t="s">
        <v>3835</v>
      </c>
      <c r="B4503" s="2">
        <v>44153</v>
      </c>
      <c r="C4503" s="1" t="s">
        <v>5258</v>
      </c>
      <c r="E4503" s="3">
        <v>96.04</v>
      </c>
      <c r="F4503" s="4">
        <v>96.04</v>
      </c>
      <c r="G4503" s="1">
        <v>2020</v>
      </c>
      <c r="H4503" s="1">
        <v>11</v>
      </c>
      <c r="I4503" s="1" t="s">
        <v>86</v>
      </c>
      <c r="J4503" s="1" t="s">
        <v>378</v>
      </c>
      <c r="K4503" s="1" t="s">
        <v>20</v>
      </c>
      <c r="L4503" s="1" t="s">
        <v>87</v>
      </c>
      <c r="M4503" s="1" t="s">
        <v>379</v>
      </c>
    </row>
    <row r="4504" spans="1:15" x14ac:dyDescent="0.25">
      <c r="A4504" s="1" t="s">
        <v>1941</v>
      </c>
      <c r="B4504" s="2">
        <v>44153</v>
      </c>
      <c r="C4504" s="1" t="s">
        <v>5259</v>
      </c>
      <c r="E4504" s="3">
        <v>5.78</v>
      </c>
      <c r="F4504" s="4">
        <v>5.78</v>
      </c>
      <c r="G4504" s="1">
        <v>2020</v>
      </c>
      <c r="H4504" s="1">
        <v>11</v>
      </c>
      <c r="I4504" s="1" t="s">
        <v>91</v>
      </c>
      <c r="J4504" s="1" t="s">
        <v>35</v>
      </c>
      <c r="K4504" s="1" t="s">
        <v>20</v>
      </c>
      <c r="L4504" s="1" t="s">
        <v>93</v>
      </c>
      <c r="M4504" s="1" t="s">
        <v>37</v>
      </c>
      <c r="O4504">
        <f>F4504*1850</f>
        <v>10693</v>
      </c>
    </row>
    <row r="4505" spans="1:15" x14ac:dyDescent="0.25">
      <c r="A4505" s="1" t="s">
        <v>1935</v>
      </c>
      <c r="B4505" s="2">
        <v>44153</v>
      </c>
      <c r="C4505" s="1" t="s">
        <v>5260</v>
      </c>
      <c r="E4505" s="3">
        <v>19.04</v>
      </c>
      <c r="F4505" s="4">
        <v>19.04</v>
      </c>
      <c r="G4505" s="1">
        <v>2020</v>
      </c>
      <c r="H4505" s="1">
        <v>11</v>
      </c>
      <c r="I4505" s="1" t="s">
        <v>312</v>
      </c>
      <c r="J4505" s="1" t="s">
        <v>35</v>
      </c>
      <c r="K4505" s="1" t="s">
        <v>20</v>
      </c>
      <c r="L4505" s="1" t="s">
        <v>313</v>
      </c>
      <c r="M4505" s="1" t="s">
        <v>37</v>
      </c>
    </row>
    <row r="4506" spans="1:15" x14ac:dyDescent="0.25">
      <c r="A4506" s="1" t="s">
        <v>1946</v>
      </c>
      <c r="B4506" s="2">
        <v>44153</v>
      </c>
      <c r="C4506" s="1" t="s">
        <v>5261</v>
      </c>
      <c r="E4506" s="3">
        <v>18.260000000000002</v>
      </c>
      <c r="F4506" s="4">
        <v>18.260000000000002</v>
      </c>
      <c r="G4506" s="1">
        <v>2020</v>
      </c>
      <c r="H4506" s="1">
        <v>11</v>
      </c>
      <c r="I4506" s="1" t="s">
        <v>312</v>
      </c>
      <c r="J4506" s="1" t="s">
        <v>35</v>
      </c>
      <c r="K4506" s="1" t="s">
        <v>20</v>
      </c>
      <c r="L4506" s="1" t="s">
        <v>313</v>
      </c>
      <c r="M4506" s="1" t="s">
        <v>37</v>
      </c>
    </row>
    <row r="4507" spans="1:15" x14ac:dyDescent="0.25">
      <c r="A4507" s="1" t="s">
        <v>1933</v>
      </c>
      <c r="B4507" s="2">
        <v>44153</v>
      </c>
      <c r="C4507" s="1" t="s">
        <v>5262</v>
      </c>
      <c r="D4507" s="3">
        <v>20</v>
      </c>
      <c r="E4507" s="3">
        <v>6.17</v>
      </c>
      <c r="F4507" s="4">
        <v>5.14</v>
      </c>
      <c r="G4507" s="1">
        <v>2020</v>
      </c>
      <c r="H4507" s="1">
        <v>11</v>
      </c>
      <c r="I4507" s="1" t="s">
        <v>134</v>
      </c>
      <c r="J4507" s="1" t="s">
        <v>35</v>
      </c>
      <c r="K4507" s="1" t="s">
        <v>20</v>
      </c>
      <c r="L4507" s="1" t="s">
        <v>135</v>
      </c>
      <c r="M4507" s="1" t="s">
        <v>37</v>
      </c>
      <c r="O4507">
        <f>F4507*5.3</f>
        <v>27.241999999999997</v>
      </c>
    </row>
    <row r="4508" spans="1:15" x14ac:dyDescent="0.25">
      <c r="A4508" s="1" t="s">
        <v>5263</v>
      </c>
      <c r="B4508" s="2">
        <v>44153</v>
      </c>
      <c r="C4508" s="1" t="s">
        <v>1317</v>
      </c>
      <c r="E4508" s="3">
        <v>1007.76</v>
      </c>
      <c r="F4508" s="4">
        <v>1007.76</v>
      </c>
      <c r="G4508" s="1">
        <v>2020</v>
      </c>
      <c r="H4508" s="1">
        <v>11</v>
      </c>
      <c r="I4508" s="1" t="s">
        <v>80</v>
      </c>
      <c r="J4508" s="1" t="s">
        <v>81</v>
      </c>
      <c r="K4508" s="1" t="s">
        <v>20</v>
      </c>
      <c r="L4508" s="1" t="s">
        <v>82</v>
      </c>
      <c r="M4508" s="1" t="s">
        <v>83</v>
      </c>
      <c r="O4508">
        <v>45500000</v>
      </c>
    </row>
    <row r="4509" spans="1:15" x14ac:dyDescent="0.25">
      <c r="A4509" s="1" t="s">
        <v>5264</v>
      </c>
      <c r="B4509" s="2">
        <v>44160</v>
      </c>
      <c r="C4509" s="1" t="s">
        <v>85</v>
      </c>
      <c r="E4509" s="3">
        <v>478.6</v>
      </c>
      <c r="F4509" s="4">
        <v>478.6</v>
      </c>
      <c r="G4509" s="1">
        <v>2020</v>
      </c>
      <c r="H4509" s="1">
        <v>11</v>
      </c>
      <c r="I4509" s="1" t="s">
        <v>86</v>
      </c>
      <c r="J4509" s="1" t="s">
        <v>41</v>
      </c>
      <c r="K4509" s="1" t="s">
        <v>20</v>
      </c>
      <c r="L4509" s="1" t="s">
        <v>87</v>
      </c>
      <c r="M4509" s="1" t="s">
        <v>43</v>
      </c>
      <c r="O4509">
        <f t="shared" ref="O4509:O4520" si="70">F4509/1.26</f>
        <v>379.84126984126988</v>
      </c>
    </row>
    <row r="4510" spans="1:15" x14ac:dyDescent="0.25">
      <c r="A4510" s="1" t="s">
        <v>5264</v>
      </c>
      <c r="B4510" s="2">
        <v>44160</v>
      </c>
      <c r="C4510" s="1" t="s">
        <v>85</v>
      </c>
      <c r="E4510" s="3">
        <v>154.33000000000001</v>
      </c>
      <c r="F4510" s="4">
        <v>154.33000000000001</v>
      </c>
      <c r="G4510" s="1">
        <v>2020</v>
      </c>
      <c r="H4510" s="1">
        <v>11</v>
      </c>
      <c r="I4510" s="1" t="s">
        <v>86</v>
      </c>
      <c r="J4510" s="1" t="s">
        <v>41</v>
      </c>
      <c r="K4510" s="1" t="s">
        <v>20</v>
      </c>
      <c r="L4510" s="1" t="s">
        <v>87</v>
      </c>
      <c r="M4510" s="1" t="s">
        <v>43</v>
      </c>
      <c r="O4510">
        <f t="shared" si="70"/>
        <v>122.48412698412699</v>
      </c>
    </row>
    <row r="4511" spans="1:15" x14ac:dyDescent="0.25">
      <c r="A4511" s="1" t="s">
        <v>5264</v>
      </c>
      <c r="B4511" s="2">
        <v>44160</v>
      </c>
      <c r="C4511" s="1" t="s">
        <v>85</v>
      </c>
      <c r="E4511" s="3">
        <v>119.97</v>
      </c>
      <c r="F4511" s="4">
        <v>119.97</v>
      </c>
      <c r="G4511" s="1">
        <v>2020</v>
      </c>
      <c r="H4511" s="1">
        <v>11</v>
      </c>
      <c r="I4511" s="1" t="s">
        <v>86</v>
      </c>
      <c r="J4511" s="1" t="s">
        <v>41</v>
      </c>
      <c r="K4511" s="1" t="s">
        <v>20</v>
      </c>
      <c r="L4511" s="1" t="s">
        <v>87</v>
      </c>
      <c r="M4511" s="1" t="s">
        <v>43</v>
      </c>
      <c r="O4511">
        <f t="shared" si="70"/>
        <v>95.214285714285708</v>
      </c>
    </row>
    <row r="4512" spans="1:15" x14ac:dyDescent="0.25">
      <c r="A4512" s="1" t="s">
        <v>5264</v>
      </c>
      <c r="B4512" s="2">
        <v>44160</v>
      </c>
      <c r="C4512" s="1" t="s">
        <v>85</v>
      </c>
      <c r="D4512" s="3">
        <v>20</v>
      </c>
      <c r="E4512" s="3">
        <v>109.25</v>
      </c>
      <c r="F4512" s="4">
        <v>91.04</v>
      </c>
      <c r="G4512" s="1">
        <v>2020</v>
      </c>
      <c r="H4512" s="1">
        <v>11</v>
      </c>
      <c r="I4512" s="1" t="s">
        <v>56</v>
      </c>
      <c r="J4512" s="1" t="s">
        <v>41</v>
      </c>
      <c r="K4512" s="1" t="s">
        <v>20</v>
      </c>
      <c r="L4512" s="1" t="s">
        <v>57</v>
      </c>
      <c r="M4512" s="1" t="s">
        <v>43</v>
      </c>
      <c r="O4512">
        <f t="shared" si="70"/>
        <v>72.253968253968253</v>
      </c>
    </row>
    <row r="4513" spans="1:15" x14ac:dyDescent="0.25">
      <c r="A4513" s="1" t="s">
        <v>5264</v>
      </c>
      <c r="B4513" s="2">
        <v>44160</v>
      </c>
      <c r="C4513" s="1" t="s">
        <v>85</v>
      </c>
      <c r="E4513" s="3">
        <v>88.63</v>
      </c>
      <c r="F4513" s="4">
        <v>88.63</v>
      </c>
      <c r="G4513" s="1">
        <v>2020</v>
      </c>
      <c r="H4513" s="1">
        <v>11</v>
      </c>
      <c r="I4513" s="1" t="s">
        <v>86</v>
      </c>
      <c r="J4513" s="1" t="s">
        <v>41</v>
      </c>
      <c r="K4513" s="1" t="s">
        <v>20</v>
      </c>
      <c r="L4513" s="1" t="s">
        <v>87</v>
      </c>
      <c r="M4513" s="1" t="s">
        <v>43</v>
      </c>
      <c r="O4513">
        <f t="shared" si="70"/>
        <v>70.341269841269835</v>
      </c>
    </row>
    <row r="4514" spans="1:15" x14ac:dyDescent="0.25">
      <c r="A4514" s="1" t="s">
        <v>5264</v>
      </c>
      <c r="B4514" s="2">
        <v>44160</v>
      </c>
      <c r="C4514" s="1" t="s">
        <v>85</v>
      </c>
      <c r="D4514" s="3">
        <v>20</v>
      </c>
      <c r="E4514" s="3">
        <v>86.95</v>
      </c>
      <c r="F4514" s="4">
        <v>72.459999999999994</v>
      </c>
      <c r="G4514" s="1">
        <v>2020</v>
      </c>
      <c r="H4514" s="1">
        <v>11</v>
      </c>
      <c r="I4514" s="1" t="s">
        <v>34</v>
      </c>
      <c r="J4514" s="1" t="s">
        <v>41</v>
      </c>
      <c r="K4514" s="1" t="s">
        <v>20</v>
      </c>
      <c r="L4514" s="1" t="s">
        <v>36</v>
      </c>
      <c r="M4514" s="1" t="s">
        <v>43</v>
      </c>
      <c r="O4514">
        <f t="shared" si="70"/>
        <v>57.507936507936499</v>
      </c>
    </row>
    <row r="4515" spans="1:15" x14ac:dyDescent="0.25">
      <c r="A4515" s="1" t="s">
        <v>5264</v>
      </c>
      <c r="B4515" s="2">
        <v>44160</v>
      </c>
      <c r="C4515" s="1" t="s">
        <v>85</v>
      </c>
      <c r="E4515" s="3">
        <v>68.97</v>
      </c>
      <c r="F4515" s="4">
        <v>68.97</v>
      </c>
      <c r="G4515" s="1">
        <v>2020</v>
      </c>
      <c r="H4515" s="1">
        <v>11</v>
      </c>
      <c r="I4515" s="1" t="s">
        <v>86</v>
      </c>
      <c r="J4515" s="1" t="s">
        <v>41</v>
      </c>
      <c r="K4515" s="1" t="s">
        <v>20</v>
      </c>
      <c r="L4515" s="1" t="s">
        <v>87</v>
      </c>
      <c r="M4515" s="1" t="s">
        <v>43</v>
      </c>
      <c r="O4515">
        <f t="shared" si="70"/>
        <v>54.738095238095234</v>
      </c>
    </row>
    <row r="4516" spans="1:15" x14ac:dyDescent="0.25">
      <c r="A4516" s="1" t="s">
        <v>5264</v>
      </c>
      <c r="B4516" s="2">
        <v>44160</v>
      </c>
      <c r="C4516" s="1" t="s">
        <v>85</v>
      </c>
      <c r="E4516" s="3">
        <v>67</v>
      </c>
      <c r="F4516" s="4">
        <v>67</v>
      </c>
      <c r="G4516" s="1">
        <v>2020</v>
      </c>
      <c r="H4516" s="1">
        <v>11</v>
      </c>
      <c r="I4516" s="1" t="s">
        <v>86</v>
      </c>
      <c r="J4516" s="1" t="s">
        <v>41</v>
      </c>
      <c r="K4516" s="1" t="s">
        <v>20</v>
      </c>
      <c r="L4516" s="1" t="s">
        <v>87</v>
      </c>
      <c r="M4516" s="1" t="s">
        <v>43</v>
      </c>
      <c r="O4516">
        <f t="shared" si="70"/>
        <v>53.174603174603178</v>
      </c>
    </row>
    <row r="4517" spans="1:15" x14ac:dyDescent="0.25">
      <c r="A4517" s="1" t="s">
        <v>5264</v>
      </c>
      <c r="B4517" s="2">
        <v>44160</v>
      </c>
      <c r="C4517" s="1" t="s">
        <v>85</v>
      </c>
      <c r="D4517" s="3">
        <v>20</v>
      </c>
      <c r="E4517" s="3">
        <v>69</v>
      </c>
      <c r="F4517" s="4">
        <v>57.5</v>
      </c>
      <c r="G4517" s="1">
        <v>2020</v>
      </c>
      <c r="H4517" s="1">
        <v>11</v>
      </c>
      <c r="I4517" s="1" t="s">
        <v>34</v>
      </c>
      <c r="J4517" s="1" t="s">
        <v>41</v>
      </c>
      <c r="K4517" s="1" t="s">
        <v>20</v>
      </c>
      <c r="L4517" s="1" t="s">
        <v>36</v>
      </c>
      <c r="M4517" s="1" t="s">
        <v>43</v>
      </c>
      <c r="O4517">
        <f t="shared" si="70"/>
        <v>45.634920634920633</v>
      </c>
    </row>
    <row r="4518" spans="1:15" x14ac:dyDescent="0.25">
      <c r="A4518" s="1" t="s">
        <v>5264</v>
      </c>
      <c r="B4518" s="2">
        <v>44160</v>
      </c>
      <c r="C4518" s="1" t="s">
        <v>85</v>
      </c>
      <c r="E4518" s="3">
        <v>53</v>
      </c>
      <c r="F4518" s="4">
        <v>53</v>
      </c>
      <c r="G4518" s="1">
        <v>2020</v>
      </c>
      <c r="H4518" s="1">
        <v>11</v>
      </c>
      <c r="I4518" s="1" t="s">
        <v>86</v>
      </c>
      <c r="J4518" s="1" t="s">
        <v>41</v>
      </c>
      <c r="K4518" s="1" t="s">
        <v>20</v>
      </c>
      <c r="L4518" s="1" t="s">
        <v>87</v>
      </c>
      <c r="M4518" s="1" t="s">
        <v>43</v>
      </c>
      <c r="O4518">
        <f t="shared" si="70"/>
        <v>42.063492063492063</v>
      </c>
    </row>
    <row r="4519" spans="1:15" x14ac:dyDescent="0.25">
      <c r="A4519" s="1" t="s">
        <v>5264</v>
      </c>
      <c r="B4519" s="2">
        <v>44160</v>
      </c>
      <c r="C4519" s="1" t="s">
        <v>85</v>
      </c>
      <c r="E4519" s="3">
        <v>39.1</v>
      </c>
      <c r="F4519" s="4">
        <v>39.1</v>
      </c>
      <c r="G4519" s="1">
        <v>2020</v>
      </c>
      <c r="H4519" s="1">
        <v>11</v>
      </c>
      <c r="I4519" s="1" t="s">
        <v>86</v>
      </c>
      <c r="J4519" s="1" t="s">
        <v>41</v>
      </c>
      <c r="K4519" s="1" t="s">
        <v>20</v>
      </c>
      <c r="L4519" s="1" t="s">
        <v>87</v>
      </c>
      <c r="M4519" s="1" t="s">
        <v>43</v>
      </c>
      <c r="O4519">
        <f t="shared" si="70"/>
        <v>31.031746031746032</v>
      </c>
    </row>
    <row r="4520" spans="1:15" x14ac:dyDescent="0.25">
      <c r="A4520" s="1" t="s">
        <v>5264</v>
      </c>
      <c r="B4520" s="2">
        <v>44160</v>
      </c>
      <c r="C4520" s="1" t="s">
        <v>85</v>
      </c>
      <c r="E4520" s="3">
        <v>10</v>
      </c>
      <c r="F4520" s="4">
        <v>10</v>
      </c>
      <c r="G4520" s="1">
        <v>2020</v>
      </c>
      <c r="H4520" s="1">
        <v>11</v>
      </c>
      <c r="I4520" s="1" t="s">
        <v>18</v>
      </c>
      <c r="J4520" s="1" t="s">
        <v>41</v>
      </c>
      <c r="K4520" s="1" t="s">
        <v>20</v>
      </c>
      <c r="L4520" s="1" t="s">
        <v>21</v>
      </c>
      <c r="M4520" s="1" t="s">
        <v>43</v>
      </c>
      <c r="O4520">
        <f t="shared" si="70"/>
        <v>7.9365079365079367</v>
      </c>
    </row>
    <row r="4521" spans="1:15" x14ac:dyDescent="0.25">
      <c r="A4521" s="1" t="s">
        <v>3876</v>
      </c>
      <c r="B4521" s="2">
        <v>44160</v>
      </c>
      <c r="C4521" s="1" t="s">
        <v>1000</v>
      </c>
      <c r="E4521" s="3">
        <v>46.7</v>
      </c>
      <c r="F4521" s="4">
        <v>46.7</v>
      </c>
      <c r="G4521" s="1">
        <v>2020</v>
      </c>
      <c r="H4521" s="1">
        <v>11</v>
      </c>
      <c r="I4521" s="1" t="s">
        <v>97</v>
      </c>
      <c r="J4521" s="1" t="s">
        <v>207</v>
      </c>
      <c r="K4521" s="1" t="s">
        <v>20</v>
      </c>
      <c r="L4521" s="1" t="s">
        <v>99</v>
      </c>
      <c r="M4521" s="1" t="s">
        <v>208</v>
      </c>
      <c r="O4521">
        <v>4800</v>
      </c>
    </row>
    <row r="4522" spans="1:15" x14ac:dyDescent="0.25">
      <c r="A4522" s="1" t="s">
        <v>5265</v>
      </c>
      <c r="B4522" s="2">
        <v>44160</v>
      </c>
      <c r="C4522" s="1" t="s">
        <v>5266</v>
      </c>
      <c r="D4522" s="3">
        <v>20</v>
      </c>
      <c r="E4522" s="3">
        <v>87.91</v>
      </c>
      <c r="F4522" s="4">
        <v>73.260000000000005</v>
      </c>
      <c r="G4522" s="1">
        <v>2020</v>
      </c>
      <c r="H4522" s="1">
        <v>11</v>
      </c>
      <c r="I4522" s="1" t="s">
        <v>34</v>
      </c>
      <c r="J4522" s="1" t="s">
        <v>1106</v>
      </c>
      <c r="K4522" s="1" t="s">
        <v>20</v>
      </c>
      <c r="L4522" s="1" t="s">
        <v>36</v>
      </c>
      <c r="M4522" s="1" t="s">
        <v>4523</v>
      </c>
    </row>
    <row r="4523" spans="1:15" x14ac:dyDescent="0.25">
      <c r="A4523" s="1" t="s">
        <v>3869</v>
      </c>
      <c r="B4523" s="2">
        <v>44160</v>
      </c>
      <c r="C4523" s="1" t="s">
        <v>5267</v>
      </c>
      <c r="E4523" s="3">
        <v>-70.12</v>
      </c>
      <c r="F4523" s="4">
        <v>-70.12</v>
      </c>
      <c r="G4523" s="1">
        <v>2020</v>
      </c>
      <c r="H4523" s="1">
        <v>11</v>
      </c>
      <c r="I4523" s="1" t="s">
        <v>138</v>
      </c>
      <c r="J4523" s="1" t="s">
        <v>35</v>
      </c>
      <c r="K4523" s="1" t="s">
        <v>20</v>
      </c>
      <c r="L4523" s="1" t="s">
        <v>139</v>
      </c>
      <c r="M4523" s="1" t="s">
        <v>37</v>
      </c>
    </row>
    <row r="4524" spans="1:15" x14ac:dyDescent="0.25">
      <c r="A4524" s="1" t="s">
        <v>1985</v>
      </c>
      <c r="B4524" s="2">
        <v>44160</v>
      </c>
      <c r="C4524" s="1" t="s">
        <v>477</v>
      </c>
      <c r="E4524" s="3">
        <v>562.85</v>
      </c>
      <c r="F4524" s="4">
        <v>562.85</v>
      </c>
      <c r="G4524" s="1">
        <v>2020</v>
      </c>
      <c r="H4524" s="1">
        <v>11</v>
      </c>
      <c r="I4524" s="1" t="s">
        <v>86</v>
      </c>
      <c r="J4524" s="1" t="s">
        <v>478</v>
      </c>
      <c r="K4524" s="1" t="s">
        <v>20</v>
      </c>
      <c r="L4524" s="1" t="s">
        <v>87</v>
      </c>
      <c r="M4524" s="1" t="s">
        <v>479</v>
      </c>
      <c r="O4524">
        <f>F4524*778</f>
        <v>437897.30000000005</v>
      </c>
    </row>
    <row r="4525" spans="1:15" x14ac:dyDescent="0.25">
      <c r="A4525" s="1" t="s">
        <v>5268</v>
      </c>
      <c r="B4525" s="2">
        <v>44160</v>
      </c>
      <c r="C4525" s="1" t="s">
        <v>5269</v>
      </c>
      <c r="E4525" s="3">
        <v>36.090000000000003</v>
      </c>
      <c r="F4525" s="4">
        <v>36.090000000000003</v>
      </c>
      <c r="G4525" s="1">
        <v>2020</v>
      </c>
      <c r="H4525" s="1">
        <v>11</v>
      </c>
      <c r="I4525" s="1" t="s">
        <v>86</v>
      </c>
      <c r="J4525" s="1" t="s">
        <v>35</v>
      </c>
      <c r="K4525" s="1" t="s">
        <v>20</v>
      </c>
      <c r="L4525" s="1" t="s">
        <v>87</v>
      </c>
      <c r="M4525" s="1" t="s">
        <v>37</v>
      </c>
    </row>
    <row r="4526" spans="1:15" x14ac:dyDescent="0.25">
      <c r="A4526" s="1" t="s">
        <v>5270</v>
      </c>
      <c r="B4526" s="2">
        <v>44160</v>
      </c>
      <c r="C4526" s="1" t="s">
        <v>5271</v>
      </c>
      <c r="E4526" s="3">
        <v>14.68</v>
      </c>
      <c r="F4526" s="4">
        <v>14.68</v>
      </c>
      <c r="G4526" s="1">
        <v>2020</v>
      </c>
      <c r="H4526" s="1">
        <v>11</v>
      </c>
      <c r="I4526" s="1" t="s">
        <v>97</v>
      </c>
      <c r="J4526" s="1" t="s">
        <v>51</v>
      </c>
      <c r="K4526" s="1" t="s">
        <v>20</v>
      </c>
      <c r="L4526" s="1" t="s">
        <v>99</v>
      </c>
      <c r="M4526" s="1" t="s">
        <v>53</v>
      </c>
      <c r="O4526">
        <f>F4526*93</f>
        <v>1365.24</v>
      </c>
    </row>
    <row r="4527" spans="1:15" x14ac:dyDescent="0.25">
      <c r="A4527" s="1" t="s">
        <v>5272</v>
      </c>
      <c r="B4527" s="2">
        <v>44160</v>
      </c>
      <c r="C4527" s="1" t="s">
        <v>7928</v>
      </c>
      <c r="D4527" s="3">
        <v>20</v>
      </c>
      <c r="E4527" s="3">
        <v>122.46</v>
      </c>
      <c r="F4527" s="4">
        <v>102.05</v>
      </c>
      <c r="G4527" s="1">
        <v>2020</v>
      </c>
      <c r="H4527" s="1">
        <v>11</v>
      </c>
      <c r="I4527" s="1" t="s">
        <v>111</v>
      </c>
      <c r="J4527" s="1" t="s">
        <v>98</v>
      </c>
      <c r="K4527" s="1" t="s">
        <v>20</v>
      </c>
      <c r="L4527" s="1" t="s">
        <v>112</v>
      </c>
      <c r="M4527" s="1" t="s">
        <v>100</v>
      </c>
    </row>
    <row r="4528" spans="1:15" x14ac:dyDescent="0.25">
      <c r="A4528" s="1" t="s">
        <v>5272</v>
      </c>
      <c r="B4528" s="2">
        <v>44160</v>
      </c>
      <c r="C4528" s="1" t="s">
        <v>7928</v>
      </c>
      <c r="E4528" s="3">
        <v>122.46</v>
      </c>
      <c r="F4528" s="4">
        <v>122.46</v>
      </c>
      <c r="G4528" s="1">
        <v>2020</v>
      </c>
      <c r="H4528" s="1">
        <v>11</v>
      </c>
      <c r="I4528" s="1" t="s">
        <v>111</v>
      </c>
      <c r="J4528" s="1" t="s">
        <v>98</v>
      </c>
      <c r="K4528" s="1" t="s">
        <v>20</v>
      </c>
      <c r="L4528" s="1" t="s">
        <v>112</v>
      </c>
      <c r="M4528" s="1" t="s">
        <v>100</v>
      </c>
    </row>
    <row r="4529" spans="1:15" x14ac:dyDescent="0.25">
      <c r="A4529" s="1" t="s">
        <v>3867</v>
      </c>
      <c r="B4529" s="2">
        <v>44160</v>
      </c>
      <c r="C4529" s="1" t="s">
        <v>5273</v>
      </c>
      <c r="E4529" s="3">
        <v>1715.31</v>
      </c>
      <c r="F4529" s="4">
        <v>1715.31</v>
      </c>
      <c r="G4529" s="1">
        <v>2020</v>
      </c>
      <c r="H4529" s="1">
        <v>11</v>
      </c>
      <c r="I4529" s="1" t="s">
        <v>345</v>
      </c>
      <c r="J4529" s="1" t="s">
        <v>35</v>
      </c>
      <c r="K4529" s="1" t="s">
        <v>20</v>
      </c>
      <c r="L4529" s="1" t="s">
        <v>346</v>
      </c>
      <c r="M4529" s="1" t="s">
        <v>37</v>
      </c>
      <c r="O4529">
        <f>F4529*95.4</f>
        <v>163640.57399999999</v>
      </c>
    </row>
    <row r="4530" spans="1:15" x14ac:dyDescent="0.25">
      <c r="A4530" s="1" t="s">
        <v>3872</v>
      </c>
      <c r="B4530" s="2">
        <v>44160</v>
      </c>
      <c r="C4530" s="1" t="s">
        <v>5274</v>
      </c>
      <c r="E4530" s="3">
        <v>23.88</v>
      </c>
      <c r="F4530" s="4">
        <v>23.88</v>
      </c>
      <c r="G4530" s="1">
        <v>2020</v>
      </c>
      <c r="H4530" s="1">
        <v>11</v>
      </c>
      <c r="I4530" s="1" t="s">
        <v>86</v>
      </c>
      <c r="J4530" s="1" t="s">
        <v>35</v>
      </c>
      <c r="K4530" s="1" t="s">
        <v>20</v>
      </c>
      <c r="L4530" s="1" t="s">
        <v>87</v>
      </c>
      <c r="M4530" s="1" t="s">
        <v>37</v>
      </c>
    </row>
    <row r="4531" spans="1:15" x14ac:dyDescent="0.25">
      <c r="A4531" s="1" t="s">
        <v>5275</v>
      </c>
      <c r="B4531" s="2">
        <v>44160</v>
      </c>
      <c r="C4531" s="1" t="s">
        <v>5276</v>
      </c>
      <c r="E4531" s="3">
        <v>12.34</v>
      </c>
      <c r="F4531" s="4">
        <v>12.34</v>
      </c>
      <c r="G4531" s="1">
        <v>2020</v>
      </c>
      <c r="H4531" s="1">
        <v>11</v>
      </c>
      <c r="I4531" s="1" t="s">
        <v>18</v>
      </c>
      <c r="J4531" s="1" t="s">
        <v>51</v>
      </c>
      <c r="K4531" s="1" t="s">
        <v>20</v>
      </c>
      <c r="L4531" s="1" t="s">
        <v>21</v>
      </c>
      <c r="M4531" s="1" t="s">
        <v>53</v>
      </c>
    </row>
    <row r="4532" spans="1:15" x14ac:dyDescent="0.25">
      <c r="A4532" s="1" t="s">
        <v>5277</v>
      </c>
      <c r="B4532" s="2">
        <v>44160</v>
      </c>
      <c r="C4532" s="1" t="s">
        <v>5278</v>
      </c>
      <c r="D4532" s="3">
        <v>20</v>
      </c>
      <c r="E4532" s="3">
        <v>83.58</v>
      </c>
      <c r="F4532" s="4">
        <v>69.650000000000006</v>
      </c>
      <c r="G4532" s="1">
        <v>2020</v>
      </c>
      <c r="H4532" s="1">
        <v>11</v>
      </c>
      <c r="I4532" s="1" t="s">
        <v>134</v>
      </c>
      <c r="J4532" s="1" t="s">
        <v>98</v>
      </c>
      <c r="K4532" s="1" t="s">
        <v>20</v>
      </c>
      <c r="L4532" s="1" t="s">
        <v>135</v>
      </c>
      <c r="M4532" s="1" t="s">
        <v>100</v>
      </c>
    </row>
    <row r="4533" spans="1:15" x14ac:dyDescent="0.25">
      <c r="A4533" s="1" t="s">
        <v>3851</v>
      </c>
      <c r="B4533" s="2">
        <v>44160</v>
      </c>
      <c r="C4533" s="1" t="s">
        <v>5279</v>
      </c>
      <c r="D4533" s="3">
        <v>20</v>
      </c>
      <c r="E4533" s="3">
        <v>553.49</v>
      </c>
      <c r="F4533" s="4">
        <v>461.24</v>
      </c>
      <c r="G4533" s="1">
        <v>2020</v>
      </c>
      <c r="H4533" s="1">
        <v>11</v>
      </c>
      <c r="I4533" s="1" t="s">
        <v>34</v>
      </c>
      <c r="J4533" s="1" t="s">
        <v>237</v>
      </c>
      <c r="K4533" s="1" t="s">
        <v>20</v>
      </c>
      <c r="L4533" s="1" t="s">
        <v>36</v>
      </c>
      <c r="M4533" s="1" t="s">
        <v>4213</v>
      </c>
    </row>
    <row r="4534" spans="1:15" x14ac:dyDescent="0.25">
      <c r="A4534" s="1" t="s">
        <v>5280</v>
      </c>
      <c r="B4534" s="2">
        <v>44161</v>
      </c>
      <c r="C4534" s="1" t="s">
        <v>5281</v>
      </c>
      <c r="E4534" s="3">
        <v>453</v>
      </c>
      <c r="F4534" s="4">
        <v>453</v>
      </c>
      <c r="G4534" s="1">
        <v>2020</v>
      </c>
      <c r="H4534" s="1">
        <v>11</v>
      </c>
      <c r="I4534" s="1" t="s">
        <v>18</v>
      </c>
      <c r="J4534" s="1" t="s">
        <v>51</v>
      </c>
      <c r="K4534" s="1" t="s">
        <v>20</v>
      </c>
      <c r="L4534" s="1" t="s">
        <v>21</v>
      </c>
      <c r="M4534" s="1" t="s">
        <v>53</v>
      </c>
    </row>
    <row r="4535" spans="1:15" x14ac:dyDescent="0.25">
      <c r="A4535" s="1" t="s">
        <v>5282</v>
      </c>
      <c r="B4535" s="2">
        <v>44161</v>
      </c>
      <c r="C4535" s="1" t="s">
        <v>6975</v>
      </c>
      <c r="E4535" s="3">
        <v>453</v>
      </c>
      <c r="F4535" s="4">
        <v>453</v>
      </c>
      <c r="G4535" s="1">
        <v>2020</v>
      </c>
      <c r="H4535" s="1">
        <v>11</v>
      </c>
      <c r="I4535" s="1" t="s">
        <v>50</v>
      </c>
      <c r="J4535" s="1" t="s">
        <v>51</v>
      </c>
      <c r="K4535" s="1" t="s">
        <v>20</v>
      </c>
      <c r="L4535" s="1" t="s">
        <v>52</v>
      </c>
      <c r="M4535" s="1" t="s">
        <v>53</v>
      </c>
    </row>
    <row r="4536" spans="1:15" x14ac:dyDescent="0.25">
      <c r="A4536" s="1" t="s">
        <v>2011</v>
      </c>
      <c r="B4536" s="2">
        <v>44162</v>
      </c>
      <c r="C4536" s="1" t="s">
        <v>5283</v>
      </c>
      <c r="D4536" s="3">
        <v>20</v>
      </c>
      <c r="E4536" s="3">
        <v>245</v>
      </c>
      <c r="F4536" s="4">
        <v>204.17</v>
      </c>
      <c r="G4536" s="1">
        <v>2020</v>
      </c>
      <c r="H4536" s="1">
        <v>11</v>
      </c>
      <c r="I4536" s="1" t="s">
        <v>70</v>
      </c>
      <c r="J4536" s="1" t="s">
        <v>35</v>
      </c>
      <c r="K4536" s="1" t="s">
        <v>20</v>
      </c>
      <c r="L4536" s="1" t="s">
        <v>71</v>
      </c>
      <c r="M4536" s="1" t="s">
        <v>37</v>
      </c>
    </row>
    <row r="4537" spans="1:15" x14ac:dyDescent="0.25">
      <c r="A4537" s="1" t="s">
        <v>5284</v>
      </c>
      <c r="B4537" s="2">
        <v>44162</v>
      </c>
      <c r="C4537" s="1" t="s">
        <v>5285</v>
      </c>
      <c r="E4537" s="3">
        <v>29.88</v>
      </c>
      <c r="F4537" s="4">
        <v>29.88</v>
      </c>
      <c r="G4537" s="1">
        <v>2020</v>
      </c>
      <c r="H4537" s="1">
        <v>11</v>
      </c>
      <c r="I4537" s="1" t="s">
        <v>50</v>
      </c>
      <c r="J4537" s="1" t="s">
        <v>51</v>
      </c>
      <c r="K4537" s="1" t="s">
        <v>20</v>
      </c>
      <c r="L4537" s="1" t="s">
        <v>52</v>
      </c>
      <c r="M4537" s="1" t="s">
        <v>53</v>
      </c>
    </row>
    <row r="4538" spans="1:15" x14ac:dyDescent="0.25">
      <c r="A4538" s="1" t="s">
        <v>5286</v>
      </c>
      <c r="B4538" s="2">
        <v>44162</v>
      </c>
      <c r="C4538" s="1" t="s">
        <v>224</v>
      </c>
      <c r="E4538" s="3">
        <v>82.5</v>
      </c>
      <c r="F4538" s="4">
        <v>82.5</v>
      </c>
      <c r="G4538" s="1">
        <v>2020</v>
      </c>
      <c r="H4538" s="1">
        <v>11</v>
      </c>
      <c r="I4538" s="1" t="s">
        <v>50</v>
      </c>
      <c r="J4538" s="1" t="s">
        <v>51</v>
      </c>
      <c r="K4538" s="1" t="s">
        <v>20</v>
      </c>
      <c r="L4538" s="1" t="s">
        <v>52</v>
      </c>
      <c r="M4538" s="1" t="s">
        <v>53</v>
      </c>
      <c r="O4538">
        <f>F4538*7.34</f>
        <v>605.54999999999995</v>
      </c>
    </row>
    <row r="4539" spans="1:15" x14ac:dyDescent="0.25">
      <c r="A4539" s="1" t="s">
        <v>5286</v>
      </c>
      <c r="B4539" s="2">
        <v>44162</v>
      </c>
      <c r="C4539" s="1" t="s">
        <v>224</v>
      </c>
      <c r="E4539" s="3">
        <v>79.010000000000005</v>
      </c>
      <c r="F4539" s="4">
        <v>79.010000000000005</v>
      </c>
      <c r="G4539" s="1">
        <v>2020</v>
      </c>
      <c r="H4539" s="1">
        <v>11</v>
      </c>
      <c r="I4539" s="1" t="s">
        <v>18</v>
      </c>
      <c r="J4539" s="1" t="s">
        <v>51</v>
      </c>
      <c r="K4539" s="1" t="s">
        <v>20</v>
      </c>
      <c r="L4539" s="1" t="s">
        <v>21</v>
      </c>
      <c r="M4539" s="1" t="s">
        <v>53</v>
      </c>
      <c r="O4539">
        <f>F4539*7.34</f>
        <v>579.93340000000001</v>
      </c>
    </row>
    <row r="4540" spans="1:15" x14ac:dyDescent="0.25">
      <c r="A4540" s="1" t="s">
        <v>5287</v>
      </c>
      <c r="B4540" s="2">
        <v>44162</v>
      </c>
      <c r="C4540" s="1" t="s">
        <v>5288</v>
      </c>
      <c r="D4540" s="3">
        <v>20</v>
      </c>
      <c r="E4540" s="3">
        <v>75.599999999999994</v>
      </c>
      <c r="F4540" s="4">
        <v>63</v>
      </c>
      <c r="G4540" s="1">
        <v>2020</v>
      </c>
      <c r="H4540" s="1">
        <v>11</v>
      </c>
      <c r="I4540" s="1" t="s">
        <v>56</v>
      </c>
      <c r="J4540" s="1" t="s">
        <v>378</v>
      </c>
      <c r="K4540" s="1" t="s">
        <v>20</v>
      </c>
      <c r="L4540" s="1" t="s">
        <v>57</v>
      </c>
      <c r="M4540" s="1" t="s">
        <v>379</v>
      </c>
      <c r="O4540">
        <f>F4540*14.92</f>
        <v>939.96</v>
      </c>
    </row>
    <row r="4541" spans="1:15" x14ac:dyDescent="0.25">
      <c r="A4541" s="1" t="s">
        <v>3892</v>
      </c>
      <c r="B4541" s="2">
        <v>44166</v>
      </c>
      <c r="C4541" s="1" t="s">
        <v>5289</v>
      </c>
      <c r="D4541" s="3">
        <v>20</v>
      </c>
      <c r="E4541" s="3">
        <v>20.45</v>
      </c>
      <c r="F4541" s="4">
        <v>17.04</v>
      </c>
      <c r="G4541" s="1">
        <v>2020</v>
      </c>
      <c r="H4541" s="1">
        <v>12</v>
      </c>
      <c r="I4541" s="1" t="s">
        <v>34</v>
      </c>
      <c r="J4541" s="1" t="s">
        <v>98</v>
      </c>
      <c r="K4541" s="1" t="s">
        <v>20</v>
      </c>
      <c r="L4541" s="1" t="s">
        <v>36</v>
      </c>
      <c r="M4541" s="1" t="s">
        <v>100</v>
      </c>
      <c r="O4541">
        <f>F4541*102</f>
        <v>1738.08</v>
      </c>
    </row>
    <row r="4542" spans="1:15" x14ac:dyDescent="0.25">
      <c r="A4542" s="1" t="s">
        <v>5290</v>
      </c>
      <c r="B4542" s="2">
        <v>44167</v>
      </c>
      <c r="C4542" s="1" t="s">
        <v>85</v>
      </c>
      <c r="E4542" s="3">
        <v>222.95</v>
      </c>
      <c r="F4542" s="4">
        <v>222.95</v>
      </c>
      <c r="G4542" s="1">
        <v>2020</v>
      </c>
      <c r="H4542" s="1">
        <v>12</v>
      </c>
      <c r="I4542" s="1" t="s">
        <v>86</v>
      </c>
      <c r="J4542" s="1" t="s">
        <v>41</v>
      </c>
      <c r="K4542" s="1" t="s">
        <v>20</v>
      </c>
      <c r="L4542" s="1" t="s">
        <v>87</v>
      </c>
      <c r="M4542" s="1" t="s">
        <v>43</v>
      </c>
      <c r="O4542">
        <f t="shared" ref="O4542:O4550" si="71">F4542/1.26</f>
        <v>176.94444444444443</v>
      </c>
    </row>
    <row r="4543" spans="1:15" x14ac:dyDescent="0.25">
      <c r="A4543" s="1" t="s">
        <v>5290</v>
      </c>
      <c r="B4543" s="2">
        <v>44167</v>
      </c>
      <c r="C4543" s="1" t="s">
        <v>85</v>
      </c>
      <c r="D4543" s="3">
        <v>20</v>
      </c>
      <c r="E4543" s="3">
        <v>137.4</v>
      </c>
      <c r="F4543" s="4">
        <v>114.5</v>
      </c>
      <c r="G4543" s="1">
        <v>2020</v>
      </c>
      <c r="H4543" s="1">
        <v>12</v>
      </c>
      <c r="I4543" s="1" t="s">
        <v>34</v>
      </c>
      <c r="J4543" s="1" t="s">
        <v>41</v>
      </c>
      <c r="K4543" s="1" t="s">
        <v>20</v>
      </c>
      <c r="L4543" s="1" t="s">
        <v>36</v>
      </c>
      <c r="M4543" s="1" t="s">
        <v>43</v>
      </c>
      <c r="O4543">
        <f t="shared" si="71"/>
        <v>90.873015873015873</v>
      </c>
    </row>
    <row r="4544" spans="1:15" x14ac:dyDescent="0.25">
      <c r="A4544" s="1" t="s">
        <v>5290</v>
      </c>
      <c r="B4544" s="2">
        <v>44167</v>
      </c>
      <c r="C4544" s="1" t="s">
        <v>85</v>
      </c>
      <c r="E4544" s="3">
        <v>92</v>
      </c>
      <c r="F4544" s="4">
        <v>92</v>
      </c>
      <c r="G4544" s="1">
        <v>2020</v>
      </c>
      <c r="H4544" s="1">
        <v>12</v>
      </c>
      <c r="I4544" s="1" t="s">
        <v>86</v>
      </c>
      <c r="J4544" s="1" t="s">
        <v>41</v>
      </c>
      <c r="K4544" s="1" t="s">
        <v>20</v>
      </c>
      <c r="L4544" s="1" t="s">
        <v>87</v>
      </c>
      <c r="M4544" s="1" t="s">
        <v>43</v>
      </c>
      <c r="O4544">
        <f t="shared" si="71"/>
        <v>73.015873015873012</v>
      </c>
    </row>
    <row r="4545" spans="1:15" x14ac:dyDescent="0.25">
      <c r="A4545" s="1" t="s">
        <v>5290</v>
      </c>
      <c r="B4545" s="2">
        <v>44167</v>
      </c>
      <c r="C4545" s="1" t="s">
        <v>85</v>
      </c>
      <c r="E4545" s="3">
        <v>81.28</v>
      </c>
      <c r="F4545" s="4">
        <v>81.28</v>
      </c>
      <c r="G4545" s="1">
        <v>2020</v>
      </c>
      <c r="H4545" s="1">
        <v>12</v>
      </c>
      <c r="I4545" s="1" t="s">
        <v>86</v>
      </c>
      <c r="J4545" s="1" t="s">
        <v>41</v>
      </c>
      <c r="K4545" s="1" t="s">
        <v>20</v>
      </c>
      <c r="L4545" s="1" t="s">
        <v>87</v>
      </c>
      <c r="M4545" s="1" t="s">
        <v>43</v>
      </c>
      <c r="O4545">
        <f t="shared" si="71"/>
        <v>64.507936507936506</v>
      </c>
    </row>
    <row r="4546" spans="1:15" x14ac:dyDescent="0.25">
      <c r="A4546" s="1" t="s">
        <v>5290</v>
      </c>
      <c r="B4546" s="2">
        <v>44167</v>
      </c>
      <c r="C4546" s="1" t="s">
        <v>85</v>
      </c>
      <c r="D4546" s="3">
        <v>20</v>
      </c>
      <c r="E4546" s="3">
        <v>90.33</v>
      </c>
      <c r="F4546" s="4">
        <v>75.27</v>
      </c>
      <c r="G4546" s="1">
        <v>2020</v>
      </c>
      <c r="H4546" s="1">
        <v>12</v>
      </c>
      <c r="I4546" s="1" t="s">
        <v>34</v>
      </c>
      <c r="J4546" s="1" t="s">
        <v>41</v>
      </c>
      <c r="K4546" s="1" t="s">
        <v>20</v>
      </c>
      <c r="L4546" s="1" t="s">
        <v>36</v>
      </c>
      <c r="M4546" s="1" t="s">
        <v>43</v>
      </c>
      <c r="O4546">
        <f t="shared" si="71"/>
        <v>59.738095238095234</v>
      </c>
    </row>
    <row r="4547" spans="1:15" x14ac:dyDescent="0.25">
      <c r="A4547" s="1" t="s">
        <v>5290</v>
      </c>
      <c r="B4547" s="2">
        <v>44167</v>
      </c>
      <c r="C4547" s="1" t="s">
        <v>85</v>
      </c>
      <c r="D4547" s="3">
        <v>20</v>
      </c>
      <c r="E4547" s="3">
        <v>83.98</v>
      </c>
      <c r="F4547" s="4">
        <v>69.98</v>
      </c>
      <c r="G4547" s="1">
        <v>2020</v>
      </c>
      <c r="H4547" s="1">
        <v>12</v>
      </c>
      <c r="I4547" s="1" t="s">
        <v>56</v>
      </c>
      <c r="J4547" s="1" t="s">
        <v>41</v>
      </c>
      <c r="K4547" s="1" t="s">
        <v>20</v>
      </c>
      <c r="L4547" s="1" t="s">
        <v>57</v>
      </c>
      <c r="M4547" s="1" t="s">
        <v>43</v>
      </c>
      <c r="O4547">
        <f t="shared" si="71"/>
        <v>55.539682539682545</v>
      </c>
    </row>
    <row r="4548" spans="1:15" x14ac:dyDescent="0.25">
      <c r="A4548" s="1" t="s">
        <v>5290</v>
      </c>
      <c r="B4548" s="2">
        <v>44167</v>
      </c>
      <c r="C4548" s="1" t="s">
        <v>85</v>
      </c>
      <c r="E4548" s="3">
        <v>54.03</v>
      </c>
      <c r="F4548" s="4">
        <v>54.03</v>
      </c>
      <c r="G4548" s="1">
        <v>2020</v>
      </c>
      <c r="H4548" s="1">
        <v>12</v>
      </c>
      <c r="I4548" s="1" t="s">
        <v>86</v>
      </c>
      <c r="J4548" s="1" t="s">
        <v>41</v>
      </c>
      <c r="K4548" s="1" t="s">
        <v>20</v>
      </c>
      <c r="L4548" s="1" t="s">
        <v>87</v>
      </c>
      <c r="M4548" s="1" t="s">
        <v>43</v>
      </c>
      <c r="O4548">
        <f t="shared" si="71"/>
        <v>42.88095238095238</v>
      </c>
    </row>
    <row r="4549" spans="1:15" x14ac:dyDescent="0.25">
      <c r="A4549" s="1" t="s">
        <v>5290</v>
      </c>
      <c r="B4549" s="2">
        <v>44167</v>
      </c>
      <c r="C4549" s="1" t="s">
        <v>85</v>
      </c>
      <c r="E4549" s="3">
        <v>49.95</v>
      </c>
      <c r="F4549" s="4">
        <v>49.95</v>
      </c>
      <c r="G4549" s="1">
        <v>2020</v>
      </c>
      <c r="H4549" s="1">
        <v>12</v>
      </c>
      <c r="I4549" s="1" t="s">
        <v>86</v>
      </c>
      <c r="J4549" s="1" t="s">
        <v>41</v>
      </c>
      <c r="K4549" s="1" t="s">
        <v>20</v>
      </c>
      <c r="L4549" s="1" t="s">
        <v>87</v>
      </c>
      <c r="M4549" s="1" t="s">
        <v>43</v>
      </c>
      <c r="O4549">
        <f t="shared" si="71"/>
        <v>39.642857142857146</v>
      </c>
    </row>
    <row r="4550" spans="1:15" x14ac:dyDescent="0.25">
      <c r="A4550" s="1" t="s">
        <v>5290</v>
      </c>
      <c r="B4550" s="2">
        <v>44167</v>
      </c>
      <c r="C4550" s="1" t="s">
        <v>85</v>
      </c>
      <c r="E4550" s="3">
        <v>34</v>
      </c>
      <c r="F4550" s="4">
        <v>34</v>
      </c>
      <c r="G4550" s="1">
        <v>2020</v>
      </c>
      <c r="H4550" s="1">
        <v>12</v>
      </c>
      <c r="I4550" s="1" t="s">
        <v>86</v>
      </c>
      <c r="J4550" s="1" t="s">
        <v>41</v>
      </c>
      <c r="K4550" s="1" t="s">
        <v>20</v>
      </c>
      <c r="L4550" s="1" t="s">
        <v>87</v>
      </c>
      <c r="M4550" s="1" t="s">
        <v>43</v>
      </c>
      <c r="O4550">
        <f t="shared" si="71"/>
        <v>26.984126984126984</v>
      </c>
    </row>
    <row r="4551" spans="1:15" x14ac:dyDescent="0.25">
      <c r="A4551" s="1" t="s">
        <v>5291</v>
      </c>
      <c r="B4551" s="2">
        <v>44167</v>
      </c>
      <c r="C4551" s="1" t="s">
        <v>5292</v>
      </c>
      <c r="D4551" s="3">
        <v>20</v>
      </c>
      <c r="E4551" s="3">
        <v>888.49</v>
      </c>
      <c r="F4551" s="4">
        <v>740.41</v>
      </c>
      <c r="G4551" s="1">
        <v>2020</v>
      </c>
      <c r="H4551" s="1">
        <v>12</v>
      </c>
      <c r="I4551" s="1" t="s">
        <v>34</v>
      </c>
      <c r="J4551" s="1" t="s">
        <v>1106</v>
      </c>
      <c r="K4551" s="1" t="s">
        <v>20</v>
      </c>
      <c r="L4551" s="1" t="s">
        <v>36</v>
      </c>
      <c r="M4551" s="1" t="s">
        <v>4523</v>
      </c>
      <c r="O4551">
        <v>7000</v>
      </c>
    </row>
    <row r="4552" spans="1:15" x14ac:dyDescent="0.25">
      <c r="A4552" s="1" t="s">
        <v>3909</v>
      </c>
      <c r="B4552" s="2">
        <v>44167</v>
      </c>
      <c r="C4552" s="1" t="s">
        <v>5293</v>
      </c>
      <c r="D4552" s="3">
        <v>20</v>
      </c>
      <c r="E4552" s="3">
        <v>267.48</v>
      </c>
      <c r="F4552" s="4">
        <v>222.9</v>
      </c>
      <c r="G4552" s="1">
        <v>2020</v>
      </c>
      <c r="H4552" s="1">
        <v>12</v>
      </c>
      <c r="I4552" s="1" t="s">
        <v>111</v>
      </c>
      <c r="J4552" s="1" t="s">
        <v>98</v>
      </c>
      <c r="K4552" s="1" t="s">
        <v>20</v>
      </c>
      <c r="L4552" s="1" t="s">
        <v>112</v>
      </c>
      <c r="M4552" s="1" t="s">
        <v>100</v>
      </c>
      <c r="O4552">
        <f>F4552*243</f>
        <v>54164.700000000004</v>
      </c>
    </row>
    <row r="4553" spans="1:15" x14ac:dyDescent="0.25">
      <c r="A4553" s="1" t="s">
        <v>5294</v>
      </c>
      <c r="B4553" s="2">
        <v>44167</v>
      </c>
      <c r="C4553" s="1" t="s">
        <v>5295</v>
      </c>
      <c r="E4553" s="3">
        <v>79</v>
      </c>
      <c r="F4553" s="4">
        <v>79</v>
      </c>
      <c r="G4553" s="1">
        <v>2020</v>
      </c>
      <c r="H4553" s="1">
        <v>12</v>
      </c>
      <c r="I4553" s="1" t="s">
        <v>18</v>
      </c>
      <c r="J4553" s="1" t="s">
        <v>51</v>
      </c>
      <c r="K4553" s="1" t="s">
        <v>20</v>
      </c>
      <c r="L4553" s="1" t="s">
        <v>21</v>
      </c>
      <c r="M4553" s="1" t="s">
        <v>53</v>
      </c>
      <c r="O4553">
        <f>F4553*12.5</f>
        <v>987.5</v>
      </c>
    </row>
    <row r="4554" spans="1:15" x14ac:dyDescent="0.25">
      <c r="A4554" s="1" t="s">
        <v>2060</v>
      </c>
      <c r="B4554" s="2">
        <v>44167</v>
      </c>
      <c r="C4554" s="1" t="s">
        <v>5296</v>
      </c>
      <c r="E4554" s="3">
        <v>2.46</v>
      </c>
      <c r="F4554" s="4">
        <v>2.46</v>
      </c>
      <c r="G4554" s="1">
        <v>2020</v>
      </c>
      <c r="H4554" s="1">
        <v>12</v>
      </c>
      <c r="I4554" s="1" t="s">
        <v>91</v>
      </c>
      <c r="J4554" s="1" t="s">
        <v>51</v>
      </c>
      <c r="K4554" s="1" t="s">
        <v>20</v>
      </c>
      <c r="L4554" s="1" t="s">
        <v>93</v>
      </c>
      <c r="M4554" s="1" t="s">
        <v>53</v>
      </c>
    </row>
    <row r="4555" spans="1:15" x14ac:dyDescent="0.25">
      <c r="A4555" s="1" t="s">
        <v>5297</v>
      </c>
      <c r="B4555" s="2">
        <v>44167</v>
      </c>
      <c r="C4555" s="1" t="s">
        <v>5298</v>
      </c>
      <c r="E4555" s="3">
        <v>32</v>
      </c>
      <c r="F4555" s="4">
        <v>32</v>
      </c>
      <c r="G4555" s="1">
        <v>2020</v>
      </c>
      <c r="H4555" s="1">
        <v>12</v>
      </c>
      <c r="I4555" s="1" t="s">
        <v>97</v>
      </c>
      <c r="J4555" s="1" t="s">
        <v>51</v>
      </c>
      <c r="K4555" s="1" t="s">
        <v>20</v>
      </c>
      <c r="L4555" s="1" t="s">
        <v>99</v>
      </c>
      <c r="M4555" s="1" t="s">
        <v>53</v>
      </c>
      <c r="O4555">
        <f>F4555*350</f>
        <v>11200</v>
      </c>
    </row>
    <row r="4556" spans="1:15" x14ac:dyDescent="0.25">
      <c r="A4556" s="1" t="s">
        <v>5299</v>
      </c>
      <c r="B4556" s="2">
        <v>44167</v>
      </c>
      <c r="C4556" s="1" t="s">
        <v>4678</v>
      </c>
      <c r="D4556" s="3">
        <v>20</v>
      </c>
      <c r="E4556" s="3">
        <v>1056</v>
      </c>
      <c r="F4556" s="4">
        <v>880</v>
      </c>
      <c r="G4556" s="1">
        <v>2020</v>
      </c>
      <c r="H4556" s="1">
        <v>12</v>
      </c>
      <c r="I4556" s="1" t="s">
        <v>56</v>
      </c>
      <c r="J4556" s="1" t="s">
        <v>177</v>
      </c>
      <c r="K4556" s="1" t="s">
        <v>20</v>
      </c>
      <c r="L4556" s="1" t="s">
        <v>57</v>
      </c>
      <c r="M4556" s="1" t="s">
        <v>178</v>
      </c>
      <c r="O4556">
        <f>F4556*117</f>
        <v>102960</v>
      </c>
    </row>
    <row r="4557" spans="1:15" x14ac:dyDescent="0.25">
      <c r="A4557" s="1" t="s">
        <v>5290</v>
      </c>
      <c r="B4557" s="2">
        <v>44167</v>
      </c>
      <c r="C4557" s="1" t="s">
        <v>59</v>
      </c>
      <c r="E4557" s="3">
        <v>50.4</v>
      </c>
      <c r="F4557" s="4">
        <v>50.4</v>
      </c>
      <c r="G4557" s="1">
        <v>2020</v>
      </c>
      <c r="H4557" s="1">
        <v>12</v>
      </c>
      <c r="I4557" s="1" t="s">
        <v>86</v>
      </c>
      <c r="J4557" s="1" t="s">
        <v>41</v>
      </c>
      <c r="K4557" s="1" t="s">
        <v>20</v>
      </c>
      <c r="L4557" s="1" t="s">
        <v>87</v>
      </c>
      <c r="M4557" s="1" t="s">
        <v>43</v>
      </c>
    </row>
    <row r="4558" spans="1:15" x14ac:dyDescent="0.25">
      <c r="A4558" s="1" t="s">
        <v>5294</v>
      </c>
      <c r="B4558" s="2">
        <v>44167</v>
      </c>
      <c r="C4558" s="1" t="s">
        <v>821</v>
      </c>
      <c r="D4558" s="3">
        <v>20</v>
      </c>
      <c r="E4558" s="3">
        <v>11</v>
      </c>
      <c r="F4558" s="4">
        <v>9.17</v>
      </c>
      <c r="G4558" s="1">
        <v>2020</v>
      </c>
      <c r="H4558" s="1">
        <v>12</v>
      </c>
      <c r="I4558" s="1" t="s">
        <v>70</v>
      </c>
      <c r="J4558" s="1" t="s">
        <v>51</v>
      </c>
      <c r="K4558" s="1" t="s">
        <v>20</v>
      </c>
      <c r="L4558" s="1" t="s">
        <v>71</v>
      </c>
      <c r="M4558" s="1" t="s">
        <v>53</v>
      </c>
      <c r="O4558">
        <f>F4558*5.7</f>
        <v>52.268999999999998</v>
      </c>
    </row>
    <row r="4559" spans="1:15" x14ac:dyDescent="0.25">
      <c r="A4559" s="1" t="s">
        <v>5300</v>
      </c>
      <c r="B4559" s="2">
        <v>44167</v>
      </c>
      <c r="C4559" s="1" t="s">
        <v>342</v>
      </c>
      <c r="E4559" s="3">
        <v>28.98</v>
      </c>
      <c r="F4559" s="4">
        <v>28.98</v>
      </c>
      <c r="G4559" s="1">
        <v>2020</v>
      </c>
      <c r="H4559" s="1">
        <v>12</v>
      </c>
      <c r="I4559" s="1" t="s">
        <v>345</v>
      </c>
      <c r="J4559" s="1" t="s">
        <v>35</v>
      </c>
      <c r="K4559" s="1" t="s">
        <v>20</v>
      </c>
      <c r="L4559" s="1" t="s">
        <v>346</v>
      </c>
      <c r="M4559" s="1" t="s">
        <v>37</v>
      </c>
      <c r="O4559">
        <f>F4559*52.63</f>
        <v>1525.2174</v>
      </c>
    </row>
    <row r="4560" spans="1:15" x14ac:dyDescent="0.25">
      <c r="A4560" s="1" t="s">
        <v>5301</v>
      </c>
      <c r="B4560" s="2">
        <v>44167</v>
      </c>
      <c r="C4560" s="1" t="s">
        <v>5302</v>
      </c>
      <c r="E4560" s="3">
        <v>2.2000000000000002</v>
      </c>
      <c r="F4560" s="4">
        <v>2.2000000000000002</v>
      </c>
      <c r="G4560" s="1">
        <v>2020</v>
      </c>
      <c r="H4560" s="1">
        <v>12</v>
      </c>
      <c r="I4560" s="1" t="s">
        <v>150</v>
      </c>
      <c r="J4560" s="1" t="s">
        <v>51</v>
      </c>
      <c r="K4560" s="1" t="s">
        <v>20</v>
      </c>
      <c r="L4560" s="1" t="s">
        <v>151</v>
      </c>
      <c r="M4560" s="1" t="s">
        <v>53</v>
      </c>
    </row>
    <row r="4561" spans="1:15" x14ac:dyDescent="0.25">
      <c r="A4561" s="1" t="s">
        <v>2064</v>
      </c>
      <c r="B4561" s="2">
        <v>44167</v>
      </c>
      <c r="C4561" s="1" t="s">
        <v>1510</v>
      </c>
      <c r="D4561" s="3">
        <v>20</v>
      </c>
      <c r="E4561" s="3">
        <v>41.49</v>
      </c>
      <c r="F4561" s="4">
        <v>34.57</v>
      </c>
      <c r="G4561" s="1">
        <v>2020</v>
      </c>
      <c r="H4561" s="1">
        <v>12</v>
      </c>
      <c r="I4561" s="1" t="s">
        <v>56</v>
      </c>
      <c r="J4561" s="1" t="s">
        <v>98</v>
      </c>
      <c r="K4561" s="1" t="s">
        <v>20</v>
      </c>
      <c r="L4561" s="1" t="s">
        <v>57</v>
      </c>
      <c r="M4561" s="1" t="s">
        <v>100</v>
      </c>
      <c r="O4561">
        <v>16000</v>
      </c>
    </row>
    <row r="4562" spans="1:15" x14ac:dyDescent="0.25">
      <c r="A4562" s="1" t="s">
        <v>3940</v>
      </c>
      <c r="B4562" s="2">
        <v>44172</v>
      </c>
      <c r="C4562" s="1" t="s">
        <v>5303</v>
      </c>
      <c r="E4562" s="3">
        <v>5.99</v>
      </c>
      <c r="F4562" s="4">
        <v>5.99</v>
      </c>
      <c r="G4562" s="1">
        <v>2020</v>
      </c>
      <c r="H4562" s="1">
        <v>12</v>
      </c>
      <c r="I4562" s="1" t="s">
        <v>312</v>
      </c>
      <c r="J4562" s="1" t="s">
        <v>98</v>
      </c>
      <c r="K4562" s="1" t="s">
        <v>20</v>
      </c>
      <c r="L4562" s="1" t="s">
        <v>313</v>
      </c>
      <c r="M4562" s="1" t="s">
        <v>100</v>
      </c>
    </row>
    <row r="4563" spans="1:15" x14ac:dyDescent="0.25">
      <c r="A4563" s="1" t="s">
        <v>5304</v>
      </c>
      <c r="B4563" s="2">
        <v>44174</v>
      </c>
      <c r="C4563" s="1" t="s">
        <v>2888</v>
      </c>
      <c r="E4563" s="3">
        <v>78.72</v>
      </c>
      <c r="F4563" s="4">
        <v>78.72</v>
      </c>
      <c r="G4563" s="1">
        <v>2020</v>
      </c>
      <c r="H4563" s="1">
        <v>12</v>
      </c>
      <c r="I4563" s="1" t="s">
        <v>111</v>
      </c>
      <c r="J4563" s="1" t="s">
        <v>98</v>
      </c>
      <c r="K4563" s="1" t="s">
        <v>20</v>
      </c>
      <c r="L4563" s="1" t="s">
        <v>112</v>
      </c>
      <c r="M4563" s="1" t="s">
        <v>100</v>
      </c>
    </row>
    <row r="4564" spans="1:15" x14ac:dyDescent="0.25">
      <c r="A4564" s="1" t="s">
        <v>5305</v>
      </c>
      <c r="B4564" s="2">
        <v>44174</v>
      </c>
      <c r="C4564" s="1" t="s">
        <v>5306</v>
      </c>
      <c r="E4564" s="3">
        <v>574.79999999999995</v>
      </c>
      <c r="F4564" s="4">
        <v>574.79999999999995</v>
      </c>
      <c r="G4564" s="1">
        <v>2020</v>
      </c>
      <c r="H4564" s="1">
        <v>12</v>
      </c>
      <c r="I4564" s="1" t="s">
        <v>345</v>
      </c>
      <c r="J4564" s="1" t="s">
        <v>35</v>
      </c>
      <c r="K4564" s="1" t="s">
        <v>20</v>
      </c>
      <c r="L4564" s="1" t="s">
        <v>346</v>
      </c>
      <c r="M4564" s="1" t="s">
        <v>37</v>
      </c>
      <c r="O4564">
        <f>F4564*5.3</f>
        <v>3046.4399999999996</v>
      </c>
    </row>
    <row r="4565" spans="1:15" x14ac:dyDescent="0.25">
      <c r="A4565" s="1" t="s">
        <v>3936</v>
      </c>
      <c r="B4565" s="2">
        <v>44174</v>
      </c>
      <c r="C4565" s="1" t="s">
        <v>2343</v>
      </c>
      <c r="E4565" s="3">
        <v>84</v>
      </c>
      <c r="F4565" s="4">
        <v>84</v>
      </c>
      <c r="G4565" s="1">
        <v>2020</v>
      </c>
      <c r="H4565" s="1">
        <v>12</v>
      </c>
      <c r="I4565" s="1" t="s">
        <v>40</v>
      </c>
      <c r="J4565" s="1" t="s">
        <v>35</v>
      </c>
      <c r="K4565" s="1" t="s">
        <v>20</v>
      </c>
      <c r="L4565" s="1" t="s">
        <v>42</v>
      </c>
      <c r="M4565" s="1" t="s">
        <v>37</v>
      </c>
      <c r="O4565">
        <f>F4565*4.8</f>
        <v>403.2</v>
      </c>
    </row>
    <row r="4566" spans="1:15" x14ac:dyDescent="0.25">
      <c r="A4566" s="1" t="s">
        <v>3934</v>
      </c>
      <c r="B4566" s="2">
        <v>44174</v>
      </c>
      <c r="C4566" s="1" t="s">
        <v>5307</v>
      </c>
      <c r="E4566" s="3">
        <v>432.24</v>
      </c>
      <c r="F4566" s="4">
        <v>432.24</v>
      </c>
      <c r="G4566" s="1">
        <v>2020</v>
      </c>
      <c r="H4566" s="1">
        <v>12</v>
      </c>
      <c r="I4566" s="1" t="s">
        <v>86</v>
      </c>
      <c r="J4566" s="1" t="s">
        <v>369</v>
      </c>
      <c r="K4566" s="1" t="s">
        <v>20</v>
      </c>
      <c r="L4566" s="1" t="s">
        <v>87</v>
      </c>
      <c r="M4566" s="1" t="s">
        <v>370</v>
      </c>
      <c r="O4566">
        <f>F4566*120</f>
        <v>51868.800000000003</v>
      </c>
    </row>
    <row r="4567" spans="1:15" x14ac:dyDescent="0.25">
      <c r="A4567" s="1" t="s">
        <v>5308</v>
      </c>
      <c r="B4567" s="2">
        <v>44174</v>
      </c>
      <c r="C4567" s="1" t="s">
        <v>5309</v>
      </c>
      <c r="E4567" s="3">
        <v>15.99</v>
      </c>
      <c r="F4567" s="4">
        <v>15.99</v>
      </c>
      <c r="G4567" s="1">
        <v>2020</v>
      </c>
      <c r="H4567" s="1">
        <v>12</v>
      </c>
      <c r="I4567" s="1" t="s">
        <v>50</v>
      </c>
      <c r="J4567" s="1" t="s">
        <v>51</v>
      </c>
      <c r="K4567" s="1" t="s">
        <v>20</v>
      </c>
      <c r="L4567" s="1" t="s">
        <v>52</v>
      </c>
      <c r="M4567" s="1" t="s">
        <v>53</v>
      </c>
    </row>
    <row r="4568" spans="1:15" x14ac:dyDescent="0.25">
      <c r="A4568" s="1" t="s">
        <v>5308</v>
      </c>
      <c r="B4568" s="2">
        <v>44174</v>
      </c>
      <c r="C4568" s="1" t="s">
        <v>5309</v>
      </c>
      <c r="E4568" s="3">
        <v>15.99</v>
      </c>
      <c r="F4568" s="4">
        <v>15.99</v>
      </c>
      <c r="G4568" s="1">
        <v>2020</v>
      </c>
      <c r="H4568" s="1">
        <v>12</v>
      </c>
      <c r="I4568" s="1" t="s">
        <v>18</v>
      </c>
      <c r="J4568" s="1" t="s">
        <v>51</v>
      </c>
      <c r="K4568" s="1" t="s">
        <v>20</v>
      </c>
      <c r="L4568" s="1" t="s">
        <v>21</v>
      </c>
      <c r="M4568" s="1" t="s">
        <v>53</v>
      </c>
    </row>
    <row r="4569" spans="1:15" x14ac:dyDescent="0.25">
      <c r="A4569" s="1" t="s">
        <v>5310</v>
      </c>
      <c r="B4569" s="2">
        <v>44174</v>
      </c>
      <c r="C4569" s="1" t="s">
        <v>5311</v>
      </c>
      <c r="E4569" s="3">
        <v>210</v>
      </c>
      <c r="F4569" s="4">
        <v>210</v>
      </c>
      <c r="G4569" s="1">
        <v>2020</v>
      </c>
      <c r="H4569" s="1">
        <v>12</v>
      </c>
      <c r="I4569" s="1" t="s">
        <v>18</v>
      </c>
      <c r="J4569" s="1" t="s">
        <v>51</v>
      </c>
      <c r="K4569" s="1" t="s">
        <v>20</v>
      </c>
      <c r="L4569" s="1" t="s">
        <v>21</v>
      </c>
      <c r="M4569" s="1" t="s">
        <v>53</v>
      </c>
    </row>
    <row r="4570" spans="1:15" x14ac:dyDescent="0.25">
      <c r="A4570" s="1" t="s">
        <v>2076</v>
      </c>
      <c r="B4570" s="2">
        <v>44176</v>
      </c>
      <c r="C4570" s="1" t="s">
        <v>5312</v>
      </c>
      <c r="E4570" s="3">
        <v>138.30000000000001</v>
      </c>
      <c r="F4570" s="4">
        <v>138.30000000000001</v>
      </c>
      <c r="G4570" s="1">
        <v>2020</v>
      </c>
      <c r="H4570" s="1">
        <v>12</v>
      </c>
      <c r="I4570" s="1" t="s">
        <v>86</v>
      </c>
      <c r="J4570" s="1" t="s">
        <v>378</v>
      </c>
      <c r="K4570" s="1" t="s">
        <v>20</v>
      </c>
      <c r="L4570" s="1" t="s">
        <v>87</v>
      </c>
      <c r="M4570" s="1" t="s">
        <v>379</v>
      </c>
      <c r="O4570">
        <f>F4570*2405</f>
        <v>332611.5</v>
      </c>
    </row>
    <row r="4571" spans="1:15" x14ac:dyDescent="0.25">
      <c r="A4571" s="1" t="s">
        <v>5313</v>
      </c>
      <c r="B4571" s="2">
        <v>44176</v>
      </c>
      <c r="C4571" s="1" t="s">
        <v>5314</v>
      </c>
      <c r="E4571" s="3">
        <v>24.98</v>
      </c>
      <c r="F4571" s="4">
        <v>24.98</v>
      </c>
      <c r="G4571" s="1">
        <v>2020</v>
      </c>
      <c r="H4571" s="1">
        <v>12</v>
      </c>
      <c r="I4571" s="1" t="s">
        <v>86</v>
      </c>
      <c r="J4571" s="1" t="s">
        <v>478</v>
      </c>
      <c r="K4571" s="1" t="s">
        <v>20</v>
      </c>
      <c r="L4571" s="1" t="s">
        <v>87</v>
      </c>
      <c r="M4571" s="1" t="s">
        <v>479</v>
      </c>
    </row>
    <row r="4572" spans="1:15" x14ac:dyDescent="0.25">
      <c r="A4572" s="1" t="s">
        <v>2068</v>
      </c>
      <c r="B4572" s="2">
        <v>44176</v>
      </c>
      <c r="C4572" s="1" t="s">
        <v>5315</v>
      </c>
      <c r="D4572" s="3">
        <v>20</v>
      </c>
      <c r="E4572" s="3">
        <v>256.49</v>
      </c>
      <c r="F4572" s="4">
        <v>213.74</v>
      </c>
      <c r="G4572" s="1">
        <v>2020</v>
      </c>
      <c r="H4572" s="1">
        <v>12</v>
      </c>
      <c r="I4572" s="1" t="s">
        <v>56</v>
      </c>
      <c r="J4572" s="1" t="s">
        <v>378</v>
      </c>
      <c r="K4572" s="1" t="s">
        <v>20</v>
      </c>
      <c r="L4572" s="1" t="s">
        <v>57</v>
      </c>
      <c r="M4572" s="1" t="s">
        <v>379</v>
      </c>
      <c r="O4572">
        <f>F4572*4.8</f>
        <v>1025.952</v>
      </c>
    </row>
    <row r="4573" spans="1:15" x14ac:dyDescent="0.25">
      <c r="A4573" s="1" t="s">
        <v>5316</v>
      </c>
      <c r="B4573" s="2">
        <v>44176</v>
      </c>
      <c r="C4573" s="1" t="s">
        <v>967</v>
      </c>
      <c r="E4573" s="3">
        <v>7.28</v>
      </c>
      <c r="F4573" s="4">
        <v>7.28</v>
      </c>
      <c r="G4573" s="1">
        <v>2020</v>
      </c>
      <c r="H4573" s="1">
        <v>12</v>
      </c>
      <c r="I4573" s="1" t="s">
        <v>86</v>
      </c>
      <c r="J4573" s="1" t="s">
        <v>35</v>
      </c>
      <c r="K4573" s="1" t="s">
        <v>20</v>
      </c>
      <c r="L4573" s="1" t="s">
        <v>87</v>
      </c>
      <c r="M4573" s="1" t="s">
        <v>37</v>
      </c>
    </row>
    <row r="4574" spans="1:15" x14ac:dyDescent="0.25">
      <c r="A4574" s="1" t="s">
        <v>5317</v>
      </c>
      <c r="B4574" s="2">
        <v>44176</v>
      </c>
      <c r="C4574" s="1" t="s">
        <v>3814</v>
      </c>
      <c r="E4574" s="3">
        <v>28.99</v>
      </c>
      <c r="F4574" s="4">
        <v>28.99</v>
      </c>
      <c r="G4574" s="1">
        <v>2020</v>
      </c>
      <c r="H4574" s="1">
        <v>12</v>
      </c>
      <c r="I4574" s="1" t="s">
        <v>1734</v>
      </c>
      <c r="J4574" s="1" t="s">
        <v>35</v>
      </c>
      <c r="K4574" s="1" t="s">
        <v>20</v>
      </c>
      <c r="L4574" s="1" t="s">
        <v>1735</v>
      </c>
      <c r="M4574" s="1" t="s">
        <v>37</v>
      </c>
    </row>
    <row r="4575" spans="1:15" x14ac:dyDescent="0.25">
      <c r="A4575" s="1" t="s">
        <v>5316</v>
      </c>
      <c r="B4575" s="2">
        <v>44176</v>
      </c>
      <c r="C4575" s="1" t="s">
        <v>5318</v>
      </c>
      <c r="E4575" s="3">
        <v>28.93</v>
      </c>
      <c r="F4575" s="4">
        <v>28.93</v>
      </c>
      <c r="G4575" s="1">
        <v>2020</v>
      </c>
      <c r="H4575" s="1">
        <v>12</v>
      </c>
      <c r="I4575" s="1" t="s">
        <v>40</v>
      </c>
      <c r="J4575" s="1" t="s">
        <v>98</v>
      </c>
      <c r="K4575" s="1" t="s">
        <v>20</v>
      </c>
      <c r="L4575" s="1" t="s">
        <v>42</v>
      </c>
      <c r="M4575" s="1" t="s">
        <v>100</v>
      </c>
    </row>
    <row r="4576" spans="1:15" x14ac:dyDescent="0.25">
      <c r="A4576" s="1" t="s">
        <v>5319</v>
      </c>
      <c r="B4576" s="2">
        <v>44176</v>
      </c>
      <c r="C4576" s="1" t="s">
        <v>5320</v>
      </c>
      <c r="E4576" s="3">
        <v>79.91</v>
      </c>
      <c r="F4576" s="4">
        <v>79.91</v>
      </c>
      <c r="G4576" s="1">
        <v>2020</v>
      </c>
      <c r="H4576" s="1">
        <v>12</v>
      </c>
      <c r="I4576" s="1" t="s">
        <v>86</v>
      </c>
      <c r="J4576" s="1" t="s">
        <v>378</v>
      </c>
      <c r="K4576" s="1" t="s">
        <v>20</v>
      </c>
      <c r="L4576" s="1" t="s">
        <v>87</v>
      </c>
      <c r="M4576" s="1" t="s">
        <v>379</v>
      </c>
      <c r="O4576">
        <f>F4576*1850</f>
        <v>147833.5</v>
      </c>
    </row>
    <row r="4577" spans="1:15" x14ac:dyDescent="0.25">
      <c r="A4577" s="1" t="s">
        <v>5321</v>
      </c>
      <c r="B4577" s="2">
        <v>44176</v>
      </c>
      <c r="C4577" s="1" t="s">
        <v>324</v>
      </c>
      <c r="D4577" s="3">
        <v>20</v>
      </c>
      <c r="E4577" s="3">
        <v>12.49</v>
      </c>
      <c r="F4577" s="4">
        <v>10.41</v>
      </c>
      <c r="G4577" s="1">
        <v>2020</v>
      </c>
      <c r="H4577" s="1">
        <v>12</v>
      </c>
      <c r="I4577" s="1" t="s">
        <v>34</v>
      </c>
      <c r="J4577" s="1" t="s">
        <v>35</v>
      </c>
      <c r="K4577" s="1" t="s">
        <v>20</v>
      </c>
      <c r="L4577" s="1" t="s">
        <v>36</v>
      </c>
      <c r="M4577" s="1" t="s">
        <v>37</v>
      </c>
      <c r="O4577">
        <v>2000</v>
      </c>
    </row>
    <row r="4578" spans="1:15" x14ac:dyDescent="0.25">
      <c r="A4578" s="1" t="s">
        <v>5322</v>
      </c>
      <c r="B4578" s="2">
        <v>44179</v>
      </c>
      <c r="C4578" s="1" t="s">
        <v>5323</v>
      </c>
      <c r="D4578" s="3">
        <v>20</v>
      </c>
      <c r="E4578" s="3">
        <v>75.3</v>
      </c>
      <c r="F4578" s="4">
        <v>62.75</v>
      </c>
      <c r="G4578" s="1">
        <v>2020</v>
      </c>
      <c r="H4578" s="1">
        <v>12</v>
      </c>
      <c r="I4578" s="1" t="s">
        <v>56</v>
      </c>
      <c r="J4578" s="1" t="s">
        <v>35</v>
      </c>
      <c r="K4578" s="1" t="s">
        <v>20</v>
      </c>
      <c r="L4578" s="1" t="s">
        <v>57</v>
      </c>
      <c r="M4578" s="1" t="s">
        <v>37</v>
      </c>
      <c r="O4578">
        <f>F4578*50</f>
        <v>3137.5</v>
      </c>
    </row>
    <row r="4579" spans="1:15" x14ac:dyDescent="0.25">
      <c r="A4579" s="1" t="s">
        <v>5324</v>
      </c>
      <c r="B4579" s="2">
        <v>44179</v>
      </c>
      <c r="C4579" s="1" t="s">
        <v>85</v>
      </c>
      <c r="E4579" s="3">
        <v>31.6</v>
      </c>
      <c r="F4579" s="4">
        <v>31.6</v>
      </c>
      <c r="G4579" s="1">
        <v>2020</v>
      </c>
      <c r="H4579" s="1">
        <v>12</v>
      </c>
      <c r="I4579" s="1" t="s">
        <v>40</v>
      </c>
      <c r="J4579" s="1" t="s">
        <v>41</v>
      </c>
      <c r="K4579" s="1" t="s">
        <v>20</v>
      </c>
      <c r="L4579" s="1" t="s">
        <v>42</v>
      </c>
      <c r="M4579" s="1" t="s">
        <v>43</v>
      </c>
      <c r="O4579">
        <f>F4579/1.26</f>
        <v>25.079365079365079</v>
      </c>
    </row>
    <row r="4580" spans="1:15" x14ac:dyDescent="0.25">
      <c r="A4580" s="1" t="s">
        <v>5325</v>
      </c>
      <c r="B4580" s="2">
        <v>44179</v>
      </c>
      <c r="C4580" s="1" t="s">
        <v>5326</v>
      </c>
      <c r="D4580" s="3">
        <v>20</v>
      </c>
      <c r="E4580" s="3">
        <v>410.55</v>
      </c>
      <c r="F4580" s="4">
        <v>342.12</v>
      </c>
      <c r="G4580" s="1">
        <v>2020</v>
      </c>
      <c r="H4580" s="1">
        <v>12</v>
      </c>
      <c r="I4580" s="1" t="s">
        <v>34</v>
      </c>
      <c r="J4580" s="1" t="s">
        <v>237</v>
      </c>
      <c r="K4580" s="1" t="s">
        <v>20</v>
      </c>
      <c r="L4580" s="1" t="s">
        <v>36</v>
      </c>
      <c r="M4580" s="1" t="s">
        <v>4213</v>
      </c>
      <c r="O4580" s="1">
        <f>F4580*23</f>
        <v>7868.76</v>
      </c>
    </row>
    <row r="4581" spans="1:15" x14ac:dyDescent="0.25">
      <c r="A4581" s="1" t="s">
        <v>5327</v>
      </c>
      <c r="B4581" s="2">
        <v>44179</v>
      </c>
      <c r="C4581" s="1" t="s">
        <v>5328</v>
      </c>
      <c r="E4581" s="3">
        <v>150</v>
      </c>
      <c r="F4581" s="4">
        <v>150</v>
      </c>
      <c r="G4581" s="1">
        <v>2020</v>
      </c>
      <c r="H4581" s="1">
        <v>12</v>
      </c>
      <c r="I4581" s="1" t="s">
        <v>30</v>
      </c>
      <c r="J4581" s="1" t="s">
        <v>25</v>
      </c>
      <c r="K4581" s="1" t="s">
        <v>20</v>
      </c>
      <c r="L4581" s="1" t="s">
        <v>31</v>
      </c>
      <c r="M4581" s="1" t="s">
        <v>4184</v>
      </c>
      <c r="O4581">
        <f>F4581* 6.04</f>
        <v>906</v>
      </c>
    </row>
    <row r="4582" spans="1:15" x14ac:dyDescent="0.25">
      <c r="A4582" s="1" t="s">
        <v>5329</v>
      </c>
      <c r="B4582" s="2">
        <v>44179</v>
      </c>
      <c r="C4582" s="1" t="s">
        <v>5330</v>
      </c>
      <c r="E4582" s="3">
        <v>531.83000000000004</v>
      </c>
      <c r="F4582" s="4">
        <v>531.83000000000004</v>
      </c>
      <c r="G4582" s="1">
        <v>2020</v>
      </c>
      <c r="H4582" s="1">
        <v>12</v>
      </c>
      <c r="I4582" s="1" t="s">
        <v>86</v>
      </c>
      <c r="J4582" s="1" t="s">
        <v>98</v>
      </c>
      <c r="K4582" s="1" t="s">
        <v>20</v>
      </c>
      <c r="L4582" s="1" t="s">
        <v>87</v>
      </c>
      <c r="M4582" s="1" t="s">
        <v>100</v>
      </c>
    </row>
    <row r="4583" spans="1:15" x14ac:dyDescent="0.25">
      <c r="A4583" s="1" t="s">
        <v>5331</v>
      </c>
      <c r="B4583" s="2">
        <v>44179</v>
      </c>
      <c r="C4583" s="1" t="s">
        <v>1297</v>
      </c>
      <c r="D4583" s="3">
        <v>20</v>
      </c>
      <c r="E4583" s="3">
        <v>714.42</v>
      </c>
      <c r="F4583" s="4">
        <v>595.35</v>
      </c>
      <c r="G4583" s="1">
        <v>2020</v>
      </c>
      <c r="H4583" s="1">
        <v>12</v>
      </c>
      <c r="I4583" s="1" t="s">
        <v>56</v>
      </c>
      <c r="J4583" s="1" t="s">
        <v>35</v>
      </c>
      <c r="K4583" s="1" t="s">
        <v>20</v>
      </c>
      <c r="L4583" s="1" t="s">
        <v>57</v>
      </c>
      <c r="M4583" s="1" t="s">
        <v>37</v>
      </c>
      <c r="O4583">
        <f>F4583*216</f>
        <v>128595.6</v>
      </c>
    </row>
    <row r="4584" spans="1:15" x14ac:dyDescent="0.25">
      <c r="A4584" s="1" t="s">
        <v>5332</v>
      </c>
      <c r="B4584" s="2">
        <v>44179</v>
      </c>
      <c r="C4584" s="1" t="s">
        <v>5333</v>
      </c>
      <c r="E4584" s="3">
        <v>14.88</v>
      </c>
      <c r="F4584" s="4">
        <v>14.88</v>
      </c>
      <c r="G4584" s="1">
        <v>2020</v>
      </c>
      <c r="H4584" s="1">
        <v>12</v>
      </c>
      <c r="I4584" s="1" t="s">
        <v>40</v>
      </c>
      <c r="J4584" s="1" t="s">
        <v>35</v>
      </c>
      <c r="K4584" s="1" t="s">
        <v>20</v>
      </c>
      <c r="L4584" s="1" t="s">
        <v>42</v>
      </c>
      <c r="M4584" s="1" t="s">
        <v>37</v>
      </c>
    </row>
    <row r="4585" spans="1:15" x14ac:dyDescent="0.25">
      <c r="A4585" s="1" t="s">
        <v>5334</v>
      </c>
      <c r="B4585" s="2">
        <v>44179</v>
      </c>
      <c r="C4585" s="1" t="s">
        <v>2152</v>
      </c>
      <c r="E4585" s="3">
        <v>151.19999999999999</v>
      </c>
      <c r="F4585" s="4">
        <v>151.19999999999999</v>
      </c>
      <c r="G4585" s="1">
        <v>2020</v>
      </c>
      <c r="H4585" s="1">
        <v>12</v>
      </c>
      <c r="I4585" s="1" t="s">
        <v>86</v>
      </c>
      <c r="J4585" s="1" t="s">
        <v>378</v>
      </c>
      <c r="K4585" s="1" t="s">
        <v>20</v>
      </c>
      <c r="L4585" s="1" t="s">
        <v>87</v>
      </c>
      <c r="M4585" s="1" t="s">
        <v>379</v>
      </c>
      <c r="O4585">
        <f>F4585*4.8</f>
        <v>725.75999999999988</v>
      </c>
    </row>
    <row r="4586" spans="1:15" x14ac:dyDescent="0.25">
      <c r="A4586" s="1" t="s">
        <v>5335</v>
      </c>
      <c r="B4586" s="2">
        <v>44180</v>
      </c>
      <c r="C4586" s="1" t="s">
        <v>5336</v>
      </c>
      <c r="E4586" s="3">
        <v>10.48</v>
      </c>
      <c r="F4586" s="4">
        <v>10.48</v>
      </c>
      <c r="G4586" s="1">
        <v>2020</v>
      </c>
      <c r="H4586" s="1">
        <v>12</v>
      </c>
      <c r="I4586" s="1" t="s">
        <v>30</v>
      </c>
      <c r="J4586" s="1" t="s">
        <v>25</v>
      </c>
      <c r="K4586" s="1" t="s">
        <v>20</v>
      </c>
      <c r="L4586" s="1" t="s">
        <v>31</v>
      </c>
      <c r="M4586" s="1" t="s">
        <v>4184</v>
      </c>
    </row>
    <row r="4587" spans="1:15" x14ac:dyDescent="0.25">
      <c r="A4587" s="1" t="s">
        <v>5337</v>
      </c>
      <c r="B4587" s="2">
        <v>44180</v>
      </c>
      <c r="C4587" s="1" t="s">
        <v>5338</v>
      </c>
      <c r="E4587" s="3">
        <v>37.9</v>
      </c>
      <c r="F4587" s="4">
        <v>37.9</v>
      </c>
      <c r="G4587" s="1">
        <v>2020</v>
      </c>
      <c r="H4587" s="1">
        <v>12</v>
      </c>
      <c r="I4587" s="1" t="s">
        <v>30</v>
      </c>
      <c r="J4587" s="1" t="s">
        <v>25</v>
      </c>
      <c r="K4587" s="1" t="s">
        <v>20</v>
      </c>
      <c r="L4587" s="1" t="s">
        <v>31</v>
      </c>
      <c r="M4587" s="1" t="s">
        <v>4184</v>
      </c>
    </row>
    <row r="4588" spans="1:15" x14ac:dyDescent="0.25">
      <c r="A4588" s="1" t="s">
        <v>5339</v>
      </c>
      <c r="B4588" s="2">
        <v>44181</v>
      </c>
      <c r="C4588" s="1" t="s">
        <v>5340</v>
      </c>
      <c r="D4588" s="3">
        <v>20</v>
      </c>
      <c r="E4588" s="3">
        <v>238.68</v>
      </c>
      <c r="F4588" s="4">
        <v>198.9</v>
      </c>
      <c r="G4588" s="1">
        <v>2020</v>
      </c>
      <c r="H4588" s="1">
        <v>12</v>
      </c>
      <c r="I4588" s="1" t="s">
        <v>134</v>
      </c>
      <c r="J4588" s="1" t="s">
        <v>35</v>
      </c>
      <c r="K4588" s="1" t="s">
        <v>20</v>
      </c>
      <c r="L4588" s="1" t="s">
        <v>135</v>
      </c>
      <c r="M4588" s="1" t="s">
        <v>37</v>
      </c>
      <c r="O4588">
        <v>2000</v>
      </c>
    </row>
    <row r="4589" spans="1:15" x14ac:dyDescent="0.25">
      <c r="A4589" s="1" t="s">
        <v>5341</v>
      </c>
      <c r="B4589" s="2">
        <v>44181</v>
      </c>
      <c r="C4589" s="1" t="s">
        <v>85</v>
      </c>
      <c r="D4589" s="3">
        <v>20</v>
      </c>
      <c r="E4589" s="3">
        <v>67.930000000000007</v>
      </c>
      <c r="F4589" s="4">
        <v>56.61</v>
      </c>
      <c r="G4589" s="1">
        <v>2020</v>
      </c>
      <c r="H4589" s="1">
        <v>12</v>
      </c>
      <c r="I4589" s="1" t="s">
        <v>70</v>
      </c>
      <c r="J4589" s="1" t="s">
        <v>41</v>
      </c>
      <c r="K4589" s="1" t="s">
        <v>20</v>
      </c>
      <c r="L4589" s="1" t="s">
        <v>71</v>
      </c>
      <c r="M4589" s="1" t="s">
        <v>43</v>
      </c>
      <c r="O4589">
        <f>F4589/1.26</f>
        <v>44.928571428571431</v>
      </c>
    </row>
    <row r="4590" spans="1:15" x14ac:dyDescent="0.25">
      <c r="A4590" s="1" t="s">
        <v>5342</v>
      </c>
      <c r="B4590" s="2">
        <v>44181</v>
      </c>
      <c r="C4590" s="1" t="s">
        <v>5343</v>
      </c>
      <c r="E4590" s="3">
        <v>440.1</v>
      </c>
      <c r="F4590" s="4">
        <v>440.1</v>
      </c>
      <c r="G4590" s="1">
        <v>2020</v>
      </c>
      <c r="H4590" s="1">
        <v>12</v>
      </c>
      <c r="I4590" s="1" t="s">
        <v>91</v>
      </c>
      <c r="J4590" s="1" t="s">
        <v>207</v>
      </c>
      <c r="K4590" s="1" t="s">
        <v>20</v>
      </c>
      <c r="L4590" s="1" t="s">
        <v>93</v>
      </c>
      <c r="M4590" s="1" t="s">
        <v>208</v>
      </c>
      <c r="O4590">
        <f>F4590*400</f>
        <v>176040</v>
      </c>
    </row>
    <row r="4591" spans="1:15" x14ac:dyDescent="0.25">
      <c r="A4591" s="1" t="s">
        <v>3970</v>
      </c>
      <c r="B4591" s="2">
        <v>44181</v>
      </c>
      <c r="C4591" s="1" t="s">
        <v>644</v>
      </c>
      <c r="E4591" s="3">
        <v>251.54</v>
      </c>
      <c r="F4591" s="4">
        <v>251.54</v>
      </c>
      <c r="G4591" s="1">
        <v>2020</v>
      </c>
      <c r="H4591" s="1">
        <v>12</v>
      </c>
      <c r="I4591" s="1" t="s">
        <v>24</v>
      </c>
      <c r="J4591" s="1" t="s">
        <v>25</v>
      </c>
      <c r="K4591" s="1" t="s">
        <v>20</v>
      </c>
      <c r="L4591" s="1" t="s">
        <v>26</v>
      </c>
      <c r="M4591" s="1" t="s">
        <v>4184</v>
      </c>
    </row>
    <row r="4592" spans="1:15" x14ac:dyDescent="0.25">
      <c r="A4592" s="1" t="s">
        <v>3965</v>
      </c>
      <c r="B4592" s="2">
        <v>44181</v>
      </c>
      <c r="C4592" s="1" t="s">
        <v>199</v>
      </c>
      <c r="E4592" s="3">
        <v>60.84</v>
      </c>
      <c r="F4592" s="4">
        <v>60.84</v>
      </c>
      <c r="G4592" s="1">
        <v>2020</v>
      </c>
      <c r="H4592" s="1">
        <v>12</v>
      </c>
      <c r="I4592" s="1" t="s">
        <v>97</v>
      </c>
      <c r="J4592" s="1" t="s">
        <v>98</v>
      </c>
      <c r="K4592" s="1" t="s">
        <v>20</v>
      </c>
      <c r="L4592" s="1" t="s">
        <v>99</v>
      </c>
      <c r="M4592" s="1" t="s">
        <v>100</v>
      </c>
      <c r="O4592">
        <f>F4592*243</f>
        <v>14784.12</v>
      </c>
    </row>
    <row r="4593" spans="1:15" x14ac:dyDescent="0.25">
      <c r="A4593" s="1" t="s">
        <v>5344</v>
      </c>
      <c r="B4593" s="2">
        <v>44181</v>
      </c>
      <c r="C4593" s="1" t="s">
        <v>5345</v>
      </c>
      <c r="E4593" s="3">
        <v>152.66</v>
      </c>
      <c r="F4593" s="4">
        <v>152.66</v>
      </c>
      <c r="G4593" s="1">
        <v>2020</v>
      </c>
      <c r="H4593" s="1">
        <v>12</v>
      </c>
      <c r="I4593" s="1" t="s">
        <v>91</v>
      </c>
      <c r="J4593" s="1" t="s">
        <v>98</v>
      </c>
      <c r="K4593" s="1" t="s">
        <v>20</v>
      </c>
      <c r="L4593" s="1" t="s">
        <v>93</v>
      </c>
      <c r="M4593" s="1" t="s">
        <v>100</v>
      </c>
      <c r="O4593">
        <f>F4593*243</f>
        <v>37096.379999999997</v>
      </c>
    </row>
    <row r="4594" spans="1:15" x14ac:dyDescent="0.25">
      <c r="A4594" s="1" t="s">
        <v>5346</v>
      </c>
      <c r="B4594" s="2">
        <v>44181</v>
      </c>
      <c r="C4594" s="1" t="s">
        <v>5347</v>
      </c>
      <c r="D4594" s="3">
        <v>20</v>
      </c>
      <c r="E4594" s="3">
        <v>71.5</v>
      </c>
      <c r="F4594" s="4">
        <v>59.58</v>
      </c>
      <c r="G4594" s="1">
        <v>2020</v>
      </c>
      <c r="H4594" s="1">
        <v>12</v>
      </c>
      <c r="I4594" s="1" t="s">
        <v>134</v>
      </c>
      <c r="J4594" s="1" t="s">
        <v>35</v>
      </c>
      <c r="K4594" s="1" t="s">
        <v>20</v>
      </c>
      <c r="L4594" s="1" t="s">
        <v>135</v>
      </c>
      <c r="M4594" s="1" t="s">
        <v>37</v>
      </c>
      <c r="O4594">
        <f>F4594*50</f>
        <v>2979</v>
      </c>
    </row>
    <row r="4595" spans="1:15" x14ac:dyDescent="0.25">
      <c r="A4595" s="1" t="s">
        <v>5348</v>
      </c>
      <c r="B4595" s="2">
        <v>44181</v>
      </c>
      <c r="C4595" s="1" t="s">
        <v>5349</v>
      </c>
      <c r="E4595" s="3">
        <v>250</v>
      </c>
      <c r="F4595" s="4">
        <v>250</v>
      </c>
      <c r="G4595" s="1">
        <v>2020</v>
      </c>
      <c r="H4595" s="1">
        <v>12</v>
      </c>
      <c r="I4595" s="1" t="s">
        <v>91</v>
      </c>
      <c r="J4595" s="1" t="s">
        <v>207</v>
      </c>
      <c r="K4595" s="1" t="s">
        <v>20</v>
      </c>
      <c r="L4595" s="1" t="s">
        <v>93</v>
      </c>
      <c r="M4595" s="1" t="s">
        <v>208</v>
      </c>
    </row>
    <row r="4596" spans="1:15" x14ac:dyDescent="0.25">
      <c r="A4596" s="1" t="s">
        <v>5350</v>
      </c>
      <c r="B4596" s="2">
        <v>44181</v>
      </c>
      <c r="C4596" s="1" t="s">
        <v>5351</v>
      </c>
      <c r="E4596" s="3">
        <v>327.91</v>
      </c>
      <c r="F4596" s="4">
        <v>327.91</v>
      </c>
      <c r="G4596" s="1">
        <v>2020</v>
      </c>
      <c r="H4596" s="1">
        <v>12</v>
      </c>
      <c r="I4596" s="1" t="s">
        <v>345</v>
      </c>
      <c r="J4596" s="1" t="s">
        <v>35</v>
      </c>
      <c r="K4596" s="1" t="s">
        <v>20</v>
      </c>
      <c r="L4596" s="1" t="s">
        <v>346</v>
      </c>
      <c r="M4596" s="1" t="s">
        <v>37</v>
      </c>
      <c r="O4596">
        <f>F4596*5.3</f>
        <v>1737.923</v>
      </c>
    </row>
    <row r="4597" spans="1:15" x14ac:dyDescent="0.25">
      <c r="A4597" s="1" t="s">
        <v>5352</v>
      </c>
      <c r="B4597" s="2">
        <v>44181</v>
      </c>
      <c r="C4597" s="1" t="s">
        <v>5353</v>
      </c>
      <c r="E4597" s="3">
        <v>481.84</v>
      </c>
      <c r="F4597" s="4">
        <v>481.84</v>
      </c>
      <c r="G4597" s="1">
        <v>2020</v>
      </c>
      <c r="H4597" s="1">
        <v>12</v>
      </c>
      <c r="I4597" s="1" t="s">
        <v>18</v>
      </c>
      <c r="J4597" s="1" t="s">
        <v>119</v>
      </c>
      <c r="K4597" s="1" t="s">
        <v>20</v>
      </c>
      <c r="L4597" s="1" t="s">
        <v>21</v>
      </c>
      <c r="M4597" s="1" t="s">
        <v>120</v>
      </c>
    </row>
    <row r="4598" spans="1:15" x14ac:dyDescent="0.25">
      <c r="A4598" s="1" t="s">
        <v>5352</v>
      </c>
      <c r="B4598" s="2">
        <v>44181</v>
      </c>
      <c r="C4598" s="1" t="s">
        <v>5353</v>
      </c>
      <c r="D4598" s="3">
        <v>20</v>
      </c>
      <c r="E4598" s="3">
        <v>896.38</v>
      </c>
      <c r="F4598" s="4">
        <v>746.98</v>
      </c>
      <c r="G4598" s="1">
        <v>2020</v>
      </c>
      <c r="H4598" s="1">
        <v>12</v>
      </c>
      <c r="I4598" s="1" t="s">
        <v>18</v>
      </c>
      <c r="J4598" s="1" t="s">
        <v>119</v>
      </c>
      <c r="K4598" s="1" t="s">
        <v>20</v>
      </c>
      <c r="L4598" s="1" t="s">
        <v>21</v>
      </c>
      <c r="M4598" s="1" t="s">
        <v>120</v>
      </c>
    </row>
    <row r="4599" spans="1:15" x14ac:dyDescent="0.25">
      <c r="A4599" s="1" t="s">
        <v>2115</v>
      </c>
      <c r="B4599" s="2">
        <v>44181</v>
      </c>
      <c r="C4599" s="1" t="s">
        <v>5354</v>
      </c>
      <c r="E4599" s="3">
        <v>1129.0999999999999</v>
      </c>
      <c r="F4599" s="4">
        <v>1129.0999999999999</v>
      </c>
      <c r="G4599" s="1">
        <v>2020</v>
      </c>
      <c r="H4599" s="1">
        <v>12</v>
      </c>
      <c r="I4599" s="1" t="s">
        <v>18</v>
      </c>
      <c r="J4599" s="1" t="s">
        <v>119</v>
      </c>
      <c r="K4599" s="1" t="s">
        <v>20</v>
      </c>
      <c r="L4599" s="1" t="s">
        <v>21</v>
      </c>
      <c r="M4599" s="1" t="s">
        <v>120</v>
      </c>
    </row>
    <row r="4600" spans="1:15" x14ac:dyDescent="0.25">
      <c r="A4600" s="1" t="s">
        <v>5355</v>
      </c>
      <c r="B4600" s="2">
        <v>44181</v>
      </c>
      <c r="C4600" s="1" t="s">
        <v>1913</v>
      </c>
      <c r="E4600" s="3">
        <v>216</v>
      </c>
      <c r="F4600" s="4">
        <v>216</v>
      </c>
      <c r="G4600" s="1">
        <v>2020</v>
      </c>
      <c r="H4600" s="1">
        <v>12</v>
      </c>
      <c r="I4600" s="1" t="s">
        <v>97</v>
      </c>
      <c r="J4600" s="1" t="s">
        <v>35</v>
      </c>
      <c r="K4600" s="1" t="s">
        <v>20</v>
      </c>
      <c r="L4600" s="1" t="s">
        <v>99</v>
      </c>
      <c r="M4600" s="1" t="s">
        <v>37</v>
      </c>
    </row>
    <row r="4601" spans="1:15" x14ac:dyDescent="0.25">
      <c r="A4601" s="1" t="s">
        <v>5355</v>
      </c>
      <c r="B4601" s="2">
        <v>44181</v>
      </c>
      <c r="C4601" s="1" t="s">
        <v>1913</v>
      </c>
      <c r="E4601" s="3">
        <v>360</v>
      </c>
      <c r="F4601" s="4">
        <v>360</v>
      </c>
      <c r="G4601" s="1">
        <v>2020</v>
      </c>
      <c r="H4601" s="1">
        <v>12</v>
      </c>
      <c r="I4601" s="1" t="s">
        <v>134</v>
      </c>
      <c r="J4601" s="1" t="s">
        <v>319</v>
      </c>
      <c r="K4601" s="1" t="s">
        <v>20</v>
      </c>
      <c r="L4601" s="1" t="s">
        <v>135</v>
      </c>
      <c r="M4601" s="1" t="s">
        <v>320</v>
      </c>
    </row>
    <row r="4602" spans="1:15" x14ac:dyDescent="0.25">
      <c r="A4602" s="1" t="s">
        <v>5355</v>
      </c>
      <c r="B4602" s="2">
        <v>44181</v>
      </c>
      <c r="C4602" s="1" t="s">
        <v>1913</v>
      </c>
      <c r="E4602" s="3">
        <v>734.4</v>
      </c>
      <c r="F4602" s="4">
        <v>734.4</v>
      </c>
      <c r="G4602" s="1">
        <v>2020</v>
      </c>
      <c r="H4602" s="1">
        <v>12</v>
      </c>
      <c r="I4602" s="1" t="s">
        <v>91</v>
      </c>
      <c r="J4602" s="1" t="s">
        <v>35</v>
      </c>
      <c r="K4602" s="1" t="s">
        <v>20</v>
      </c>
      <c r="L4602" s="1" t="s">
        <v>93</v>
      </c>
      <c r="M4602" s="1" t="s">
        <v>37</v>
      </c>
    </row>
    <row r="4603" spans="1:15" x14ac:dyDescent="0.25">
      <c r="A4603" s="1" t="s">
        <v>5356</v>
      </c>
      <c r="B4603" s="2">
        <v>44181</v>
      </c>
      <c r="C4603" s="1" t="s">
        <v>419</v>
      </c>
      <c r="D4603" s="3">
        <v>20</v>
      </c>
      <c r="E4603" s="3">
        <v>290.42</v>
      </c>
      <c r="F4603" s="4">
        <v>242.02</v>
      </c>
      <c r="G4603" s="1">
        <v>2020</v>
      </c>
      <c r="H4603" s="1">
        <v>12</v>
      </c>
      <c r="I4603" s="1" t="s">
        <v>34</v>
      </c>
      <c r="J4603" s="1" t="s">
        <v>1106</v>
      </c>
      <c r="K4603" s="1" t="s">
        <v>20</v>
      </c>
      <c r="L4603" s="1" t="s">
        <v>36</v>
      </c>
      <c r="M4603" s="1" t="s">
        <v>4523</v>
      </c>
    </row>
    <row r="4604" spans="1:15" x14ac:dyDescent="0.25">
      <c r="A4604" s="1" t="s">
        <v>3989</v>
      </c>
      <c r="B4604" s="2">
        <v>44181</v>
      </c>
      <c r="C4604" s="1" t="s">
        <v>5357</v>
      </c>
      <c r="D4604" s="3">
        <v>20</v>
      </c>
      <c r="E4604" s="3">
        <v>162</v>
      </c>
      <c r="F4604" s="4">
        <v>135</v>
      </c>
      <c r="G4604" s="1">
        <v>2020</v>
      </c>
      <c r="H4604" s="1">
        <v>12</v>
      </c>
      <c r="I4604" s="1" t="s">
        <v>134</v>
      </c>
      <c r="J4604" s="1" t="s">
        <v>51</v>
      </c>
      <c r="K4604" s="1" t="s">
        <v>20</v>
      </c>
      <c r="L4604" s="1" t="s">
        <v>135</v>
      </c>
      <c r="M4604" s="1" t="s">
        <v>53</v>
      </c>
      <c r="O4604">
        <f>F4604*1.333</f>
        <v>179.95499999999998</v>
      </c>
    </row>
    <row r="4605" spans="1:15" x14ac:dyDescent="0.25">
      <c r="A4605" s="1" t="s">
        <v>3958</v>
      </c>
      <c r="B4605" s="2">
        <v>44181</v>
      </c>
      <c r="C4605" s="1" t="s">
        <v>5358</v>
      </c>
      <c r="D4605" s="3">
        <v>20</v>
      </c>
      <c r="E4605" s="3">
        <v>409.01</v>
      </c>
      <c r="F4605" s="4">
        <v>340.84</v>
      </c>
      <c r="G4605" s="1">
        <v>2020</v>
      </c>
      <c r="H4605" s="1">
        <v>12</v>
      </c>
      <c r="I4605" s="1" t="s">
        <v>70</v>
      </c>
      <c r="J4605" s="1" t="s">
        <v>35</v>
      </c>
      <c r="K4605" s="1" t="s">
        <v>20</v>
      </c>
      <c r="L4605" s="1" t="s">
        <v>71</v>
      </c>
      <c r="M4605" s="1" t="s">
        <v>37</v>
      </c>
      <c r="O4605">
        <f>F4605*4.812172165</f>
        <v>1640.1807607185999</v>
      </c>
    </row>
    <row r="4606" spans="1:15" x14ac:dyDescent="0.25">
      <c r="A4606" s="1" t="s">
        <v>5359</v>
      </c>
      <c r="B4606" s="2">
        <v>44182</v>
      </c>
      <c r="C4606" s="1" t="s">
        <v>5360</v>
      </c>
      <c r="E4606" s="3">
        <v>8.07</v>
      </c>
      <c r="F4606" s="4">
        <v>8.07</v>
      </c>
      <c r="G4606" s="1">
        <v>2020</v>
      </c>
      <c r="H4606" s="1">
        <v>12</v>
      </c>
      <c r="I4606" s="1" t="s">
        <v>50</v>
      </c>
      <c r="J4606" s="1" t="s">
        <v>51</v>
      </c>
      <c r="K4606" s="1" t="s">
        <v>20</v>
      </c>
      <c r="L4606" s="1" t="s">
        <v>52</v>
      </c>
      <c r="M4606" s="1" t="s">
        <v>53</v>
      </c>
    </row>
    <row r="4607" spans="1:15" x14ac:dyDescent="0.25">
      <c r="A4607" s="1" t="s">
        <v>5361</v>
      </c>
      <c r="B4607" s="2">
        <v>44183</v>
      </c>
      <c r="C4607" s="1" t="s">
        <v>5362</v>
      </c>
      <c r="E4607" s="3">
        <v>79</v>
      </c>
      <c r="F4607" s="4">
        <v>79</v>
      </c>
      <c r="G4607" s="1">
        <v>2020</v>
      </c>
      <c r="H4607" s="1">
        <v>12</v>
      </c>
      <c r="I4607" s="1" t="s">
        <v>86</v>
      </c>
      <c r="J4607" s="1" t="s">
        <v>35</v>
      </c>
      <c r="K4607" s="1" t="s">
        <v>20</v>
      </c>
      <c r="L4607" s="1" t="s">
        <v>87</v>
      </c>
      <c r="M4607" s="1" t="s">
        <v>37</v>
      </c>
    </row>
    <row r="4608" spans="1:15" x14ac:dyDescent="0.25">
      <c r="A4608" s="1" t="s">
        <v>4070</v>
      </c>
      <c r="B4608" s="2">
        <v>44183</v>
      </c>
      <c r="C4608" s="1" t="s">
        <v>85</v>
      </c>
      <c r="E4608" s="3">
        <v>224.96</v>
      </c>
      <c r="F4608" s="4">
        <v>224.96</v>
      </c>
      <c r="G4608" s="1">
        <v>2020</v>
      </c>
      <c r="H4608" s="1">
        <v>12</v>
      </c>
      <c r="I4608" s="1" t="s">
        <v>86</v>
      </c>
      <c r="J4608" s="1" t="s">
        <v>41</v>
      </c>
      <c r="K4608" s="1" t="s">
        <v>20</v>
      </c>
      <c r="L4608" s="1" t="s">
        <v>87</v>
      </c>
      <c r="M4608" s="1" t="s">
        <v>43</v>
      </c>
      <c r="O4608">
        <f t="shared" ref="O4608:O4615" si="72">F4608/1.26</f>
        <v>178.53968253968253</v>
      </c>
    </row>
    <row r="4609" spans="1:15" x14ac:dyDescent="0.25">
      <c r="A4609" s="1" t="s">
        <v>4070</v>
      </c>
      <c r="B4609" s="2">
        <v>44183</v>
      </c>
      <c r="C4609" s="1" t="s">
        <v>85</v>
      </c>
      <c r="E4609" s="3">
        <v>202</v>
      </c>
      <c r="F4609" s="4">
        <v>202</v>
      </c>
      <c r="G4609" s="1">
        <v>2020</v>
      </c>
      <c r="H4609" s="1">
        <v>12</v>
      </c>
      <c r="I4609" s="1" t="s">
        <v>86</v>
      </c>
      <c r="J4609" s="1" t="s">
        <v>41</v>
      </c>
      <c r="K4609" s="1" t="s">
        <v>20</v>
      </c>
      <c r="L4609" s="1" t="s">
        <v>87</v>
      </c>
      <c r="M4609" s="1" t="s">
        <v>43</v>
      </c>
      <c r="O4609">
        <f t="shared" si="72"/>
        <v>160.3174603174603</v>
      </c>
    </row>
    <row r="4610" spans="1:15" x14ac:dyDescent="0.25">
      <c r="A4610" s="1" t="s">
        <v>4070</v>
      </c>
      <c r="B4610" s="2">
        <v>44183</v>
      </c>
      <c r="C4610" s="1" t="s">
        <v>85</v>
      </c>
      <c r="D4610" s="3">
        <v>20</v>
      </c>
      <c r="E4610" s="3">
        <v>129.99</v>
      </c>
      <c r="F4610" s="4">
        <v>108.32</v>
      </c>
      <c r="G4610" s="1">
        <v>2020</v>
      </c>
      <c r="H4610" s="1">
        <v>12</v>
      </c>
      <c r="I4610" s="1" t="s">
        <v>56</v>
      </c>
      <c r="J4610" s="1" t="s">
        <v>41</v>
      </c>
      <c r="K4610" s="1" t="s">
        <v>20</v>
      </c>
      <c r="L4610" s="1" t="s">
        <v>57</v>
      </c>
      <c r="M4610" s="1" t="s">
        <v>43</v>
      </c>
      <c r="O4610">
        <f t="shared" si="72"/>
        <v>85.968253968253961</v>
      </c>
    </row>
    <row r="4611" spans="1:15" x14ac:dyDescent="0.25">
      <c r="A4611" s="1" t="s">
        <v>4070</v>
      </c>
      <c r="B4611" s="2">
        <v>44183</v>
      </c>
      <c r="C4611" s="1" t="s">
        <v>85</v>
      </c>
      <c r="E4611" s="3">
        <v>95.4</v>
      </c>
      <c r="F4611" s="4">
        <v>95.4</v>
      </c>
      <c r="G4611" s="1">
        <v>2020</v>
      </c>
      <c r="H4611" s="1">
        <v>12</v>
      </c>
      <c r="I4611" s="1" t="s">
        <v>86</v>
      </c>
      <c r="J4611" s="1" t="s">
        <v>41</v>
      </c>
      <c r="K4611" s="1" t="s">
        <v>20</v>
      </c>
      <c r="L4611" s="1" t="s">
        <v>87</v>
      </c>
      <c r="M4611" s="1" t="s">
        <v>43</v>
      </c>
      <c r="O4611">
        <f t="shared" si="72"/>
        <v>75.714285714285722</v>
      </c>
    </row>
    <row r="4612" spans="1:15" x14ac:dyDescent="0.25">
      <c r="A4612" s="1" t="s">
        <v>4070</v>
      </c>
      <c r="B4612" s="2">
        <v>44183</v>
      </c>
      <c r="C4612" s="1" t="s">
        <v>85</v>
      </c>
      <c r="D4612" s="3">
        <v>20</v>
      </c>
      <c r="E4612" s="3">
        <v>111</v>
      </c>
      <c r="F4612" s="4">
        <v>92.5</v>
      </c>
      <c r="G4612" s="1">
        <v>2020</v>
      </c>
      <c r="H4612" s="1">
        <v>12</v>
      </c>
      <c r="I4612" s="1" t="s">
        <v>34</v>
      </c>
      <c r="J4612" s="1" t="s">
        <v>41</v>
      </c>
      <c r="K4612" s="1" t="s">
        <v>20</v>
      </c>
      <c r="L4612" s="1" t="s">
        <v>36</v>
      </c>
      <c r="M4612" s="1" t="s">
        <v>43</v>
      </c>
      <c r="O4612">
        <f t="shared" si="72"/>
        <v>73.412698412698418</v>
      </c>
    </row>
    <row r="4613" spans="1:15" x14ac:dyDescent="0.25">
      <c r="A4613" s="1" t="s">
        <v>4070</v>
      </c>
      <c r="B4613" s="2">
        <v>44183</v>
      </c>
      <c r="C4613" s="1" t="s">
        <v>85</v>
      </c>
      <c r="E4613" s="3">
        <v>86.68</v>
      </c>
      <c r="F4613" s="4">
        <v>86.68</v>
      </c>
      <c r="G4613" s="1">
        <v>2020</v>
      </c>
      <c r="H4613" s="1">
        <v>12</v>
      </c>
      <c r="I4613" s="1" t="s">
        <v>86</v>
      </c>
      <c r="J4613" s="1" t="s">
        <v>41</v>
      </c>
      <c r="K4613" s="1" t="s">
        <v>20</v>
      </c>
      <c r="L4613" s="1" t="s">
        <v>87</v>
      </c>
      <c r="M4613" s="1" t="s">
        <v>43</v>
      </c>
      <c r="O4613">
        <f t="shared" si="72"/>
        <v>68.793650793650798</v>
      </c>
    </row>
    <row r="4614" spans="1:15" x14ac:dyDescent="0.25">
      <c r="A4614" s="1" t="s">
        <v>4070</v>
      </c>
      <c r="B4614" s="2">
        <v>44183</v>
      </c>
      <c r="C4614" s="1" t="s">
        <v>85</v>
      </c>
      <c r="E4614" s="3">
        <v>73</v>
      </c>
      <c r="F4614" s="4">
        <v>73</v>
      </c>
      <c r="G4614" s="1">
        <v>2020</v>
      </c>
      <c r="H4614" s="1">
        <v>12</v>
      </c>
      <c r="I4614" s="1" t="s">
        <v>86</v>
      </c>
      <c r="J4614" s="1" t="s">
        <v>41</v>
      </c>
      <c r="K4614" s="1" t="s">
        <v>20</v>
      </c>
      <c r="L4614" s="1" t="s">
        <v>87</v>
      </c>
      <c r="M4614" s="1" t="s">
        <v>43</v>
      </c>
      <c r="O4614">
        <f t="shared" si="72"/>
        <v>57.936507936507937</v>
      </c>
    </row>
    <row r="4615" spans="1:15" x14ac:dyDescent="0.25">
      <c r="A4615" s="1" t="s">
        <v>4070</v>
      </c>
      <c r="B4615" s="2">
        <v>44183</v>
      </c>
      <c r="C4615" s="1" t="s">
        <v>85</v>
      </c>
      <c r="E4615" s="3">
        <v>64.97</v>
      </c>
      <c r="F4615" s="4">
        <v>64.97</v>
      </c>
      <c r="G4615" s="1">
        <v>2020</v>
      </c>
      <c r="H4615" s="1">
        <v>12</v>
      </c>
      <c r="I4615" s="1" t="s">
        <v>86</v>
      </c>
      <c r="J4615" s="1" t="s">
        <v>41</v>
      </c>
      <c r="K4615" s="1" t="s">
        <v>20</v>
      </c>
      <c r="L4615" s="1" t="s">
        <v>87</v>
      </c>
      <c r="M4615" s="1" t="s">
        <v>43</v>
      </c>
      <c r="O4615">
        <f t="shared" si="72"/>
        <v>51.563492063492063</v>
      </c>
    </row>
    <row r="4616" spans="1:15" x14ac:dyDescent="0.25">
      <c r="A4616" s="1" t="s">
        <v>5363</v>
      </c>
      <c r="B4616" s="2">
        <v>44183</v>
      </c>
      <c r="C4616" s="1" t="s">
        <v>5364</v>
      </c>
      <c r="E4616" s="3">
        <v>176.98</v>
      </c>
      <c r="F4616" s="4">
        <v>176.98</v>
      </c>
      <c r="G4616" s="1">
        <v>2020</v>
      </c>
      <c r="H4616" s="1">
        <v>12</v>
      </c>
      <c r="I4616" s="1" t="s">
        <v>86</v>
      </c>
      <c r="J4616" s="1" t="s">
        <v>177</v>
      </c>
      <c r="K4616" s="1" t="s">
        <v>20</v>
      </c>
      <c r="L4616" s="1" t="s">
        <v>87</v>
      </c>
      <c r="M4616" s="1" t="s">
        <v>178</v>
      </c>
    </row>
    <row r="4617" spans="1:15" x14ac:dyDescent="0.25">
      <c r="A4617" s="1" t="s">
        <v>5365</v>
      </c>
      <c r="B4617" s="2">
        <v>44183</v>
      </c>
      <c r="C4617" s="1" t="s">
        <v>5366</v>
      </c>
      <c r="E4617" s="3">
        <v>25.8</v>
      </c>
      <c r="F4617" s="4">
        <v>25.8</v>
      </c>
      <c r="G4617" s="1">
        <v>2020</v>
      </c>
      <c r="H4617" s="1">
        <v>12</v>
      </c>
      <c r="I4617" s="1" t="s">
        <v>86</v>
      </c>
      <c r="J4617" s="1" t="s">
        <v>35</v>
      </c>
      <c r="K4617" s="1" t="s">
        <v>20</v>
      </c>
      <c r="L4617" s="1" t="s">
        <v>87</v>
      </c>
      <c r="M4617" s="1" t="s">
        <v>37</v>
      </c>
    </row>
    <row r="4618" spans="1:15" x14ac:dyDescent="0.25">
      <c r="A4618" s="1" t="s">
        <v>4056</v>
      </c>
      <c r="B4618" s="2">
        <v>44183</v>
      </c>
      <c r="C4618" s="1" t="s">
        <v>5367</v>
      </c>
      <c r="E4618" s="3">
        <v>69.36</v>
      </c>
      <c r="F4618" s="4">
        <v>69.36</v>
      </c>
      <c r="G4618" s="1">
        <v>2020</v>
      </c>
      <c r="H4618" s="1">
        <v>12</v>
      </c>
      <c r="I4618" s="1" t="s">
        <v>111</v>
      </c>
      <c r="J4618" s="1" t="s">
        <v>35</v>
      </c>
      <c r="K4618" s="1" t="s">
        <v>20</v>
      </c>
      <c r="L4618" s="1" t="s">
        <v>112</v>
      </c>
      <c r="M4618" s="1" t="s">
        <v>37</v>
      </c>
      <c r="O4618">
        <f>F4618*7.89</f>
        <v>547.25040000000001</v>
      </c>
    </row>
    <row r="4619" spans="1:15" x14ac:dyDescent="0.25">
      <c r="A4619" s="1" t="s">
        <v>4056</v>
      </c>
      <c r="B4619" s="2">
        <v>44183</v>
      </c>
      <c r="C4619" s="1" t="s">
        <v>5367</v>
      </c>
      <c r="D4619" s="3">
        <v>20</v>
      </c>
      <c r="E4619" s="3">
        <v>69.36</v>
      </c>
      <c r="F4619" s="4">
        <v>57.8</v>
      </c>
      <c r="G4619" s="1">
        <v>2020</v>
      </c>
      <c r="H4619" s="1">
        <v>12</v>
      </c>
      <c r="I4619" s="1" t="s">
        <v>111</v>
      </c>
      <c r="J4619" s="1" t="s">
        <v>35</v>
      </c>
      <c r="K4619" s="1" t="s">
        <v>20</v>
      </c>
      <c r="L4619" s="1" t="s">
        <v>112</v>
      </c>
      <c r="M4619" s="1" t="s">
        <v>37</v>
      </c>
      <c r="O4619">
        <f>F4619*7.89</f>
        <v>456.04199999999997</v>
      </c>
    </row>
    <row r="4620" spans="1:15" x14ac:dyDescent="0.25">
      <c r="A4620" s="1" t="s">
        <v>5368</v>
      </c>
      <c r="B4620" s="2">
        <v>44183</v>
      </c>
      <c r="C4620" s="1" t="s">
        <v>5369</v>
      </c>
      <c r="E4620" s="3">
        <v>51.83</v>
      </c>
      <c r="F4620" s="4">
        <v>51.83</v>
      </c>
      <c r="G4620" s="1">
        <v>2020</v>
      </c>
      <c r="H4620" s="1">
        <v>12</v>
      </c>
      <c r="I4620" s="1" t="s">
        <v>86</v>
      </c>
      <c r="J4620" s="1" t="s">
        <v>378</v>
      </c>
      <c r="K4620" s="1" t="s">
        <v>20</v>
      </c>
      <c r="L4620" s="1" t="s">
        <v>87</v>
      </c>
      <c r="M4620" s="1" t="s">
        <v>379</v>
      </c>
    </row>
    <row r="4621" spans="1:15" x14ac:dyDescent="0.25">
      <c r="A4621" s="1" t="s">
        <v>5370</v>
      </c>
      <c r="B4621" s="2">
        <v>44183</v>
      </c>
      <c r="C4621" s="1" t="s">
        <v>5371</v>
      </c>
      <c r="D4621" s="3">
        <v>20</v>
      </c>
      <c r="E4621" s="3">
        <v>64.03</v>
      </c>
      <c r="F4621" s="4">
        <v>53.36</v>
      </c>
      <c r="G4621" s="1">
        <v>2020</v>
      </c>
      <c r="H4621" s="1">
        <v>12</v>
      </c>
      <c r="I4621" s="1" t="s">
        <v>56</v>
      </c>
      <c r="J4621" s="1" t="s">
        <v>378</v>
      </c>
      <c r="K4621" s="1" t="s">
        <v>20</v>
      </c>
      <c r="L4621" s="1" t="s">
        <v>57</v>
      </c>
      <c r="M4621" s="1" t="s">
        <v>379</v>
      </c>
    </row>
    <row r="4622" spans="1:15" x14ac:dyDescent="0.25">
      <c r="A4622" s="1" t="s">
        <v>4083</v>
      </c>
      <c r="B4622" s="2">
        <v>44183</v>
      </c>
      <c r="C4622" s="1" t="s">
        <v>5372</v>
      </c>
      <c r="E4622" s="3">
        <v>50.76</v>
      </c>
      <c r="F4622" s="4">
        <v>50.76</v>
      </c>
      <c r="G4622" s="1">
        <v>2020</v>
      </c>
      <c r="H4622" s="1">
        <v>12</v>
      </c>
      <c r="I4622" s="1" t="s">
        <v>86</v>
      </c>
      <c r="J4622" s="1" t="s">
        <v>378</v>
      </c>
      <c r="K4622" s="1" t="s">
        <v>20</v>
      </c>
      <c r="L4622" s="1" t="s">
        <v>87</v>
      </c>
      <c r="M4622" s="1" t="s">
        <v>379</v>
      </c>
    </row>
    <row r="4623" spans="1:15" x14ac:dyDescent="0.25">
      <c r="A4623" s="1" t="s">
        <v>5373</v>
      </c>
      <c r="B4623" s="2">
        <v>44183</v>
      </c>
      <c r="C4623" s="1" t="s">
        <v>285</v>
      </c>
      <c r="D4623" s="3">
        <v>10</v>
      </c>
      <c r="E4623" s="3">
        <v>166.1</v>
      </c>
      <c r="F4623" s="4">
        <v>151</v>
      </c>
      <c r="G4623" s="1">
        <v>2020</v>
      </c>
      <c r="H4623" s="1">
        <v>12</v>
      </c>
      <c r="I4623" s="1" t="s">
        <v>70</v>
      </c>
      <c r="J4623" s="1" t="s">
        <v>35</v>
      </c>
      <c r="K4623" s="1" t="s">
        <v>20</v>
      </c>
      <c r="L4623" s="1" t="s">
        <v>71</v>
      </c>
      <c r="M4623" s="1" t="s">
        <v>37</v>
      </c>
      <c r="O4623">
        <f>F4623*66.37</f>
        <v>10021.870000000001</v>
      </c>
    </row>
    <row r="4624" spans="1:15" x14ac:dyDescent="0.25">
      <c r="A4624" s="1" t="s">
        <v>4070</v>
      </c>
      <c r="B4624" s="2">
        <v>44183</v>
      </c>
      <c r="C4624" s="1" t="s">
        <v>59</v>
      </c>
      <c r="E4624" s="3">
        <v>51.99</v>
      </c>
      <c r="F4624" s="4">
        <v>51.99</v>
      </c>
      <c r="G4624" s="1">
        <v>2020</v>
      </c>
      <c r="H4624" s="1">
        <v>12</v>
      </c>
      <c r="I4624" s="1" t="s">
        <v>86</v>
      </c>
      <c r="J4624" s="1" t="s">
        <v>41</v>
      </c>
      <c r="K4624" s="1" t="s">
        <v>20</v>
      </c>
      <c r="L4624" s="1" t="s">
        <v>87</v>
      </c>
      <c r="M4624" s="1" t="s">
        <v>43</v>
      </c>
    </row>
    <row r="4625" spans="1:15" x14ac:dyDescent="0.25">
      <c r="A4625" s="1" t="s">
        <v>4054</v>
      </c>
      <c r="B4625" s="2">
        <v>44183</v>
      </c>
      <c r="C4625" s="1" t="s">
        <v>5374</v>
      </c>
      <c r="E4625" s="3">
        <v>84.43</v>
      </c>
      <c r="F4625" s="4">
        <v>84.43</v>
      </c>
      <c r="G4625" s="1">
        <v>2020</v>
      </c>
      <c r="H4625" s="1">
        <v>12</v>
      </c>
      <c r="I4625" s="1" t="s">
        <v>86</v>
      </c>
      <c r="J4625" s="1" t="s">
        <v>378</v>
      </c>
      <c r="K4625" s="1" t="s">
        <v>20</v>
      </c>
      <c r="L4625" s="1" t="s">
        <v>87</v>
      </c>
      <c r="M4625" s="1" t="s">
        <v>379</v>
      </c>
      <c r="O4625">
        <f>F4625*1850</f>
        <v>156195.5</v>
      </c>
    </row>
    <row r="4626" spans="1:15" x14ac:dyDescent="0.25">
      <c r="A4626" s="1" t="s">
        <v>4021</v>
      </c>
      <c r="B4626" s="2">
        <v>44186</v>
      </c>
      <c r="C4626" s="1" t="s">
        <v>5375</v>
      </c>
      <c r="E4626" s="3">
        <v>432</v>
      </c>
      <c r="F4626" s="4">
        <v>432</v>
      </c>
      <c r="G4626" s="1">
        <v>2020</v>
      </c>
      <c r="H4626" s="1">
        <v>12</v>
      </c>
      <c r="I4626" s="1" t="s">
        <v>1606</v>
      </c>
      <c r="J4626" s="1" t="s">
        <v>35</v>
      </c>
      <c r="K4626" s="1" t="s">
        <v>20</v>
      </c>
      <c r="L4626" s="1" t="s">
        <v>1607</v>
      </c>
      <c r="M4626" s="1" t="s">
        <v>37</v>
      </c>
    </row>
    <row r="4627" spans="1:15" x14ac:dyDescent="0.25">
      <c r="A4627" s="1" t="s">
        <v>5376</v>
      </c>
      <c r="B4627" s="2">
        <v>44187</v>
      </c>
      <c r="C4627" s="1" t="s">
        <v>5377</v>
      </c>
      <c r="D4627" s="3">
        <v>20</v>
      </c>
      <c r="E4627" s="3">
        <v>21.18</v>
      </c>
      <c r="F4627" s="4">
        <v>17.649999999999999</v>
      </c>
      <c r="G4627" s="1">
        <v>2020</v>
      </c>
      <c r="H4627" s="1">
        <v>12</v>
      </c>
      <c r="I4627" s="1" t="s">
        <v>70</v>
      </c>
      <c r="J4627" s="1" t="s">
        <v>35</v>
      </c>
      <c r="K4627" s="1" t="s">
        <v>20</v>
      </c>
      <c r="L4627" s="1" t="s">
        <v>71</v>
      </c>
      <c r="M4627" s="1" t="s">
        <v>37</v>
      </c>
    </row>
    <row r="4628" spans="1:15" x14ac:dyDescent="0.25">
      <c r="A4628" s="1" t="s">
        <v>5378</v>
      </c>
      <c r="B4628" s="2">
        <v>44187</v>
      </c>
      <c r="C4628" s="1" t="s">
        <v>5379</v>
      </c>
      <c r="E4628" s="3">
        <v>5.55</v>
      </c>
      <c r="F4628" s="4">
        <v>5.55</v>
      </c>
      <c r="G4628" s="1">
        <v>2020</v>
      </c>
      <c r="H4628" s="1">
        <v>12</v>
      </c>
      <c r="I4628" s="1" t="s">
        <v>345</v>
      </c>
      <c r="J4628" s="1" t="s">
        <v>35</v>
      </c>
      <c r="K4628" s="1" t="s">
        <v>20</v>
      </c>
      <c r="L4628" s="1" t="s">
        <v>346</v>
      </c>
      <c r="M4628" s="1" t="s">
        <v>37</v>
      </c>
    </row>
    <row r="4629" spans="1:15" x14ac:dyDescent="0.25">
      <c r="A4629" s="1" t="s">
        <v>4048</v>
      </c>
      <c r="B4629" s="2">
        <v>44187</v>
      </c>
      <c r="C4629" s="1" t="s">
        <v>85</v>
      </c>
      <c r="E4629" s="3">
        <v>201.38</v>
      </c>
      <c r="F4629" s="4">
        <v>201.38</v>
      </c>
      <c r="G4629" s="1">
        <v>2020</v>
      </c>
      <c r="H4629" s="1">
        <v>12</v>
      </c>
      <c r="I4629" s="1" t="s">
        <v>40</v>
      </c>
      <c r="J4629" s="1" t="s">
        <v>41</v>
      </c>
      <c r="K4629" s="1" t="s">
        <v>20</v>
      </c>
      <c r="L4629" s="1" t="s">
        <v>42</v>
      </c>
      <c r="M4629" s="1" t="s">
        <v>43</v>
      </c>
      <c r="O4629">
        <f>F4629/1.26</f>
        <v>159.82539682539681</v>
      </c>
    </row>
    <row r="4630" spans="1:15" x14ac:dyDescent="0.25">
      <c r="A4630" s="1" t="s">
        <v>4043</v>
      </c>
      <c r="B4630" s="2">
        <v>44187</v>
      </c>
      <c r="C4630" s="1" t="s">
        <v>85</v>
      </c>
      <c r="E4630" s="3">
        <v>49.49</v>
      </c>
      <c r="F4630" s="4">
        <v>49.49</v>
      </c>
      <c r="G4630" s="1">
        <v>2020</v>
      </c>
      <c r="H4630" s="1">
        <v>12</v>
      </c>
      <c r="I4630" s="1" t="s">
        <v>40</v>
      </c>
      <c r="J4630" s="1" t="s">
        <v>41</v>
      </c>
      <c r="K4630" s="1" t="s">
        <v>20</v>
      </c>
      <c r="L4630" s="1" t="s">
        <v>42</v>
      </c>
      <c r="M4630" s="1" t="s">
        <v>43</v>
      </c>
      <c r="O4630">
        <f>F4630/1.26</f>
        <v>39.277777777777779</v>
      </c>
    </row>
    <row r="4631" spans="1:15" x14ac:dyDescent="0.25">
      <c r="A4631" s="1" t="s">
        <v>4033</v>
      </c>
      <c r="B4631" s="2">
        <v>44187</v>
      </c>
      <c r="C4631" s="1" t="s">
        <v>39</v>
      </c>
      <c r="E4631" s="3">
        <v>162.05000000000001</v>
      </c>
      <c r="F4631" s="4">
        <v>162.05000000000001</v>
      </c>
      <c r="G4631" s="1">
        <v>2020</v>
      </c>
      <c r="H4631" s="1">
        <v>12</v>
      </c>
      <c r="I4631" s="1" t="s">
        <v>40</v>
      </c>
      <c r="J4631" s="1" t="s">
        <v>41</v>
      </c>
      <c r="K4631" s="1" t="s">
        <v>20</v>
      </c>
      <c r="L4631" s="1" t="s">
        <v>42</v>
      </c>
      <c r="M4631" s="1" t="s">
        <v>43</v>
      </c>
      <c r="O4631">
        <f>F4631/1.26</f>
        <v>128.61111111111111</v>
      </c>
    </row>
    <row r="4632" spans="1:15" x14ac:dyDescent="0.25">
      <c r="A4632" s="1" t="s">
        <v>4050</v>
      </c>
      <c r="B4632" s="2">
        <v>44187</v>
      </c>
      <c r="C4632" s="1" t="s">
        <v>39</v>
      </c>
      <c r="E4632" s="3">
        <v>93.49</v>
      </c>
      <c r="F4632" s="4">
        <v>93.49</v>
      </c>
      <c r="G4632" s="1">
        <v>2020</v>
      </c>
      <c r="H4632" s="1">
        <v>12</v>
      </c>
      <c r="I4632" s="1" t="s">
        <v>40</v>
      </c>
      <c r="J4632" s="1" t="s">
        <v>41</v>
      </c>
      <c r="K4632" s="1" t="s">
        <v>20</v>
      </c>
      <c r="L4632" s="1" t="s">
        <v>42</v>
      </c>
      <c r="M4632" s="1" t="s">
        <v>43</v>
      </c>
      <c r="O4632">
        <f>F4632/1.26</f>
        <v>74.198412698412696</v>
      </c>
    </row>
    <row r="4633" spans="1:15" x14ac:dyDescent="0.25">
      <c r="A4633" s="1" t="s">
        <v>5380</v>
      </c>
      <c r="B4633" s="2">
        <v>44187</v>
      </c>
      <c r="C4633" s="1" t="s">
        <v>488</v>
      </c>
      <c r="D4633" s="3">
        <v>20</v>
      </c>
      <c r="E4633" s="3">
        <v>2923.2</v>
      </c>
      <c r="F4633" s="4">
        <v>2436</v>
      </c>
      <c r="G4633" s="1">
        <v>2020</v>
      </c>
      <c r="H4633" s="1">
        <v>12</v>
      </c>
      <c r="I4633" s="1" t="s">
        <v>56</v>
      </c>
      <c r="J4633" s="1" t="s">
        <v>177</v>
      </c>
      <c r="K4633" s="1" t="s">
        <v>20</v>
      </c>
      <c r="L4633" s="1" t="s">
        <v>57</v>
      </c>
      <c r="M4633" s="1" t="s">
        <v>178</v>
      </c>
      <c r="O4633">
        <v>1050000</v>
      </c>
    </row>
    <row r="4634" spans="1:15" x14ac:dyDescent="0.25">
      <c r="A4634" s="1" t="s">
        <v>5381</v>
      </c>
      <c r="B4634" s="2">
        <v>44187</v>
      </c>
      <c r="C4634" s="1" t="s">
        <v>5382</v>
      </c>
      <c r="E4634" s="3">
        <v>171.88</v>
      </c>
      <c r="F4634" s="4">
        <v>171.88</v>
      </c>
      <c r="G4634" s="1">
        <v>2020</v>
      </c>
      <c r="H4634" s="1">
        <v>12</v>
      </c>
      <c r="I4634" s="1" t="s">
        <v>111</v>
      </c>
      <c r="J4634" s="1" t="s">
        <v>35</v>
      </c>
      <c r="K4634" s="1" t="s">
        <v>20</v>
      </c>
      <c r="L4634" s="1" t="s">
        <v>112</v>
      </c>
      <c r="M4634" s="1" t="s">
        <v>37</v>
      </c>
    </row>
    <row r="4635" spans="1:15" x14ac:dyDescent="0.25">
      <c r="A4635" s="1" t="s">
        <v>5383</v>
      </c>
      <c r="B4635" s="2">
        <v>44187</v>
      </c>
      <c r="C4635" s="1" t="s">
        <v>5384</v>
      </c>
      <c r="E4635" s="3">
        <v>168</v>
      </c>
      <c r="F4635" s="4">
        <v>168</v>
      </c>
      <c r="G4635" s="1">
        <v>2020</v>
      </c>
      <c r="H4635" s="1">
        <v>12</v>
      </c>
      <c r="I4635" s="1" t="s">
        <v>345</v>
      </c>
      <c r="J4635" s="1" t="s">
        <v>35</v>
      </c>
      <c r="K4635" s="1" t="s">
        <v>20</v>
      </c>
      <c r="L4635" s="1" t="s">
        <v>346</v>
      </c>
      <c r="M4635" s="1" t="s">
        <v>37</v>
      </c>
      <c r="O4635">
        <f>F4635*5.3</f>
        <v>890.4</v>
      </c>
    </row>
    <row r="4636" spans="1:15" x14ac:dyDescent="0.25">
      <c r="A4636" s="1" t="s">
        <v>5385</v>
      </c>
      <c r="B4636" s="2">
        <v>44187</v>
      </c>
      <c r="C4636" s="1" t="s">
        <v>5386</v>
      </c>
      <c r="E4636" s="3">
        <v>600</v>
      </c>
      <c r="F4636" s="4">
        <v>600</v>
      </c>
      <c r="G4636" s="1">
        <v>2020</v>
      </c>
      <c r="H4636" s="1">
        <v>12</v>
      </c>
      <c r="I4636" s="1" t="s">
        <v>30</v>
      </c>
      <c r="J4636" s="1" t="s">
        <v>25</v>
      </c>
      <c r="K4636" s="1" t="s">
        <v>20</v>
      </c>
      <c r="L4636" s="1" t="s">
        <v>31</v>
      </c>
      <c r="M4636" s="1" t="s">
        <v>4184</v>
      </c>
    </row>
    <row r="4637" spans="1:15" x14ac:dyDescent="0.25">
      <c r="A4637" s="1" t="s">
        <v>5387</v>
      </c>
      <c r="B4637" s="2">
        <v>44187</v>
      </c>
      <c r="C4637" s="1" t="s">
        <v>5388</v>
      </c>
      <c r="E4637" s="3">
        <v>150</v>
      </c>
      <c r="F4637" s="4">
        <v>150</v>
      </c>
      <c r="G4637" s="1">
        <v>2020</v>
      </c>
      <c r="H4637" s="1">
        <v>12</v>
      </c>
      <c r="I4637" s="1" t="s">
        <v>30</v>
      </c>
      <c r="J4637" s="1" t="s">
        <v>25</v>
      </c>
      <c r="K4637" s="1" t="s">
        <v>20</v>
      </c>
      <c r="L4637" s="1" t="s">
        <v>31</v>
      </c>
      <c r="M4637" s="1" t="s">
        <v>4184</v>
      </c>
    </row>
    <row r="4638" spans="1:15" x14ac:dyDescent="0.25">
      <c r="A4638" s="1" t="s">
        <v>5389</v>
      </c>
      <c r="B4638" s="2">
        <v>44187</v>
      </c>
      <c r="C4638" s="1" t="s">
        <v>5390</v>
      </c>
      <c r="E4638" s="3">
        <v>76.819999999999993</v>
      </c>
      <c r="F4638" s="4">
        <v>76.819999999999993</v>
      </c>
      <c r="G4638" s="1">
        <v>2020</v>
      </c>
      <c r="H4638" s="1">
        <v>12</v>
      </c>
      <c r="I4638" s="1" t="s">
        <v>30</v>
      </c>
      <c r="J4638" s="1" t="s">
        <v>25</v>
      </c>
      <c r="K4638" s="1" t="s">
        <v>20</v>
      </c>
      <c r="L4638" s="1" t="s">
        <v>31</v>
      </c>
      <c r="M4638" s="1" t="s">
        <v>4184</v>
      </c>
    </row>
    <row r="4639" spans="1:15" x14ac:dyDescent="0.25">
      <c r="A4639" s="1" t="s">
        <v>5391</v>
      </c>
      <c r="B4639" s="2">
        <v>44187</v>
      </c>
      <c r="C4639" s="1" t="s">
        <v>5392</v>
      </c>
      <c r="D4639" s="3">
        <v>10</v>
      </c>
      <c r="E4639" s="3">
        <v>27.49</v>
      </c>
      <c r="F4639" s="4">
        <v>24.99</v>
      </c>
      <c r="G4639" s="1">
        <v>2020</v>
      </c>
      <c r="H4639" s="1">
        <v>12</v>
      </c>
      <c r="I4639" s="1" t="s">
        <v>134</v>
      </c>
      <c r="J4639" s="1" t="s">
        <v>319</v>
      </c>
      <c r="K4639" s="1" t="s">
        <v>20</v>
      </c>
      <c r="L4639" s="1" t="s">
        <v>135</v>
      </c>
      <c r="M4639" s="1" t="s">
        <v>320</v>
      </c>
    </row>
    <row r="4640" spans="1:15" x14ac:dyDescent="0.25">
      <c r="A4640" s="1" t="s">
        <v>5393</v>
      </c>
      <c r="B4640" s="2">
        <v>44187</v>
      </c>
      <c r="C4640" s="1" t="s">
        <v>5394</v>
      </c>
      <c r="E4640" s="3">
        <v>130.65</v>
      </c>
      <c r="F4640" s="4">
        <v>130.65</v>
      </c>
      <c r="G4640" s="1">
        <v>2020</v>
      </c>
      <c r="H4640" s="1">
        <v>12</v>
      </c>
      <c r="I4640" s="1" t="s">
        <v>91</v>
      </c>
      <c r="J4640" s="1" t="s">
        <v>35</v>
      </c>
      <c r="K4640" s="1" t="s">
        <v>20</v>
      </c>
      <c r="L4640" s="1" t="s">
        <v>93</v>
      </c>
      <c r="M4640" s="1" t="s">
        <v>37</v>
      </c>
    </row>
    <row r="4641" spans="1:15" x14ac:dyDescent="0.25">
      <c r="A4641" s="1" t="s">
        <v>5395</v>
      </c>
      <c r="B4641" s="2">
        <v>44187</v>
      </c>
      <c r="C4641" s="1" t="s">
        <v>7961</v>
      </c>
      <c r="D4641" s="3">
        <v>20</v>
      </c>
      <c r="E4641" s="3">
        <v>122.46</v>
      </c>
      <c r="F4641" s="4">
        <v>102.05</v>
      </c>
      <c r="G4641" s="1">
        <v>2020</v>
      </c>
      <c r="H4641" s="1">
        <v>12</v>
      </c>
      <c r="I4641" s="1" t="s">
        <v>111</v>
      </c>
      <c r="J4641" s="1" t="s">
        <v>98</v>
      </c>
      <c r="K4641" s="1" t="s">
        <v>20</v>
      </c>
      <c r="L4641" s="1" t="s">
        <v>112</v>
      </c>
      <c r="M4641" s="1" t="s">
        <v>100</v>
      </c>
    </row>
    <row r="4642" spans="1:15" x14ac:dyDescent="0.25">
      <c r="A4642" s="1" t="s">
        <v>5395</v>
      </c>
      <c r="B4642" s="2">
        <v>44187</v>
      </c>
      <c r="C4642" s="1" t="s">
        <v>7961</v>
      </c>
      <c r="E4642" s="3">
        <v>122.46</v>
      </c>
      <c r="F4642" s="4">
        <v>122.46</v>
      </c>
      <c r="G4642" s="1">
        <v>2020</v>
      </c>
      <c r="H4642" s="1">
        <v>12</v>
      </c>
      <c r="I4642" s="1" t="s">
        <v>111</v>
      </c>
      <c r="J4642" s="1" t="s">
        <v>98</v>
      </c>
      <c r="K4642" s="1" t="s">
        <v>20</v>
      </c>
      <c r="L4642" s="1" t="s">
        <v>112</v>
      </c>
      <c r="M4642" s="1" t="s">
        <v>100</v>
      </c>
    </row>
    <row r="4643" spans="1:15" x14ac:dyDescent="0.25">
      <c r="A4643" s="1" t="s">
        <v>4041</v>
      </c>
      <c r="B4643" s="2">
        <v>44187</v>
      </c>
      <c r="C4643" s="1" t="s">
        <v>5396</v>
      </c>
      <c r="D4643" s="3">
        <v>20</v>
      </c>
      <c r="E4643" s="3">
        <v>43.51</v>
      </c>
      <c r="F4643" s="4">
        <v>36.26</v>
      </c>
      <c r="G4643" s="1">
        <v>2020</v>
      </c>
      <c r="H4643" s="1">
        <v>12</v>
      </c>
      <c r="I4643" s="1" t="s">
        <v>134</v>
      </c>
      <c r="J4643" s="1" t="s">
        <v>98</v>
      </c>
      <c r="K4643" s="1" t="s">
        <v>20</v>
      </c>
      <c r="L4643" s="1" t="s">
        <v>135</v>
      </c>
      <c r="M4643" s="1" t="s">
        <v>100</v>
      </c>
    </row>
    <row r="4644" spans="1:15" x14ac:dyDescent="0.25">
      <c r="A4644" s="1" t="s">
        <v>5397</v>
      </c>
      <c r="B4644" s="2">
        <v>44187</v>
      </c>
      <c r="C4644" s="1" t="s">
        <v>5274</v>
      </c>
      <c r="E4644" s="3">
        <v>1.34</v>
      </c>
      <c r="F4644" s="4">
        <v>1.34</v>
      </c>
      <c r="G4644" s="1">
        <v>2020</v>
      </c>
      <c r="H4644" s="1">
        <v>12</v>
      </c>
      <c r="I4644" s="1" t="s">
        <v>97</v>
      </c>
      <c r="J4644" s="1" t="s">
        <v>35</v>
      </c>
      <c r="K4644" s="1" t="s">
        <v>20</v>
      </c>
      <c r="L4644" s="1" t="s">
        <v>99</v>
      </c>
      <c r="M4644" s="1" t="s">
        <v>37</v>
      </c>
    </row>
    <row r="4645" spans="1:15" x14ac:dyDescent="0.25">
      <c r="A4645" s="1" t="s">
        <v>5398</v>
      </c>
      <c r="B4645" s="2">
        <v>44187</v>
      </c>
      <c r="C4645" s="1" t="s">
        <v>5399</v>
      </c>
      <c r="E4645" s="3">
        <v>21.87</v>
      </c>
      <c r="F4645" s="4">
        <v>21.87</v>
      </c>
      <c r="G4645" s="1">
        <v>2020</v>
      </c>
      <c r="H4645" s="1">
        <v>12</v>
      </c>
      <c r="I4645" s="1" t="s">
        <v>138</v>
      </c>
      <c r="J4645" s="1" t="s">
        <v>35</v>
      </c>
      <c r="K4645" s="1" t="s">
        <v>20</v>
      </c>
      <c r="L4645" s="1" t="s">
        <v>139</v>
      </c>
      <c r="M4645" s="1" t="s">
        <v>37</v>
      </c>
    </row>
    <row r="4646" spans="1:15" x14ac:dyDescent="0.25">
      <c r="A4646" s="1" t="s">
        <v>5400</v>
      </c>
      <c r="B4646" s="2">
        <v>44188</v>
      </c>
      <c r="C4646" s="1" t="s">
        <v>5401</v>
      </c>
      <c r="D4646" s="3">
        <v>20</v>
      </c>
      <c r="E4646" s="3">
        <v>150.07</v>
      </c>
      <c r="F4646" s="4">
        <v>125.06</v>
      </c>
      <c r="G4646" s="1">
        <v>2020</v>
      </c>
      <c r="H4646" s="1">
        <v>12</v>
      </c>
      <c r="I4646" s="1" t="s">
        <v>34</v>
      </c>
      <c r="J4646" s="1" t="s">
        <v>237</v>
      </c>
      <c r="K4646" s="1" t="s">
        <v>20</v>
      </c>
      <c r="L4646" s="1" t="s">
        <v>36</v>
      </c>
      <c r="M4646" s="1" t="s">
        <v>4213</v>
      </c>
      <c r="O4646">
        <f>F4646*25</f>
        <v>3126.5</v>
      </c>
    </row>
    <row r="4647" spans="1:15" x14ac:dyDescent="0.25">
      <c r="A4647" s="1" t="s">
        <v>5402</v>
      </c>
      <c r="B4647" s="2">
        <v>44188</v>
      </c>
      <c r="C4647" s="1" t="s">
        <v>5403</v>
      </c>
      <c r="D4647" s="3">
        <v>20</v>
      </c>
      <c r="E4647" s="3">
        <v>62.56</v>
      </c>
      <c r="F4647" s="4">
        <v>52.13</v>
      </c>
      <c r="G4647" s="1">
        <v>2020</v>
      </c>
      <c r="H4647" s="1">
        <v>12</v>
      </c>
      <c r="I4647" s="1" t="s">
        <v>34</v>
      </c>
      <c r="J4647" s="1" t="s">
        <v>1106</v>
      </c>
      <c r="K4647" s="1" t="s">
        <v>20</v>
      </c>
      <c r="L4647" s="1" t="s">
        <v>36</v>
      </c>
      <c r="M4647" s="1" t="s">
        <v>4523</v>
      </c>
    </row>
    <row r="4648" spans="1:15" x14ac:dyDescent="0.25">
      <c r="A4648" s="1" t="s">
        <v>5404</v>
      </c>
      <c r="B4648" s="2">
        <v>44188</v>
      </c>
      <c r="C4648" s="1" t="s">
        <v>5405</v>
      </c>
      <c r="E4648" s="3">
        <v>30.2</v>
      </c>
      <c r="F4648" s="4">
        <v>30.2</v>
      </c>
      <c r="G4648" s="1">
        <v>2020</v>
      </c>
      <c r="H4648" s="1">
        <v>12</v>
      </c>
      <c r="I4648" s="1" t="s">
        <v>91</v>
      </c>
      <c r="J4648" s="1" t="s">
        <v>207</v>
      </c>
      <c r="K4648" s="1" t="s">
        <v>20</v>
      </c>
      <c r="L4648" s="1" t="s">
        <v>93</v>
      </c>
      <c r="M4648" s="1" t="s">
        <v>208</v>
      </c>
    </row>
    <row r="4649" spans="1:15" x14ac:dyDescent="0.25">
      <c r="A4649" s="1" t="s">
        <v>5406</v>
      </c>
      <c r="B4649" s="2">
        <v>44188</v>
      </c>
      <c r="C4649" s="1" t="s">
        <v>5407</v>
      </c>
      <c r="D4649" s="3">
        <v>20</v>
      </c>
      <c r="E4649" s="3">
        <v>45.49</v>
      </c>
      <c r="F4649" s="4">
        <v>37.909999999999997</v>
      </c>
      <c r="G4649" s="1">
        <v>2020</v>
      </c>
      <c r="H4649" s="1">
        <v>12</v>
      </c>
      <c r="I4649" s="1" t="s">
        <v>134</v>
      </c>
      <c r="J4649" s="1" t="s">
        <v>144</v>
      </c>
      <c r="K4649" s="1" t="s">
        <v>20</v>
      </c>
      <c r="L4649" s="1" t="s">
        <v>135</v>
      </c>
      <c r="M4649" s="1" t="s">
        <v>145</v>
      </c>
      <c r="O4649">
        <f>F4649*5.7</f>
        <v>216.08699999999999</v>
      </c>
    </row>
    <row r="4650" spans="1:15" x14ac:dyDescent="0.25">
      <c r="A4650" s="1" t="s">
        <v>5408</v>
      </c>
      <c r="B4650" s="2">
        <v>44188</v>
      </c>
      <c r="C4650" s="1" t="s">
        <v>5409</v>
      </c>
      <c r="D4650" s="3">
        <v>20</v>
      </c>
      <c r="E4650" s="3">
        <v>71.86</v>
      </c>
      <c r="F4650" s="4">
        <v>59.88</v>
      </c>
      <c r="G4650" s="1">
        <v>2020</v>
      </c>
      <c r="H4650" s="1">
        <v>12</v>
      </c>
      <c r="I4650" s="1" t="s">
        <v>34</v>
      </c>
      <c r="J4650" s="1" t="s">
        <v>35</v>
      </c>
      <c r="K4650" s="1" t="s">
        <v>20</v>
      </c>
      <c r="L4650" s="1" t="s">
        <v>36</v>
      </c>
      <c r="M4650" s="1" t="s">
        <v>37</v>
      </c>
    </row>
    <row r="4651" spans="1:15" x14ac:dyDescent="0.25">
      <c r="A4651" s="1" t="s">
        <v>4166</v>
      </c>
      <c r="B4651" s="2">
        <v>44188</v>
      </c>
      <c r="C4651" s="1" t="s">
        <v>5410</v>
      </c>
      <c r="D4651" s="3">
        <v>20</v>
      </c>
      <c r="E4651" s="3">
        <v>12.49</v>
      </c>
      <c r="F4651" s="4">
        <v>10.41</v>
      </c>
      <c r="G4651" s="1">
        <v>2020</v>
      </c>
      <c r="H4651" s="1">
        <v>12</v>
      </c>
      <c r="I4651" s="1" t="s">
        <v>34</v>
      </c>
      <c r="J4651" s="1" t="s">
        <v>35</v>
      </c>
      <c r="K4651" s="1" t="s">
        <v>20</v>
      </c>
      <c r="L4651" s="1" t="s">
        <v>36</v>
      </c>
      <c r="M4651" s="1" t="s">
        <v>37</v>
      </c>
      <c r="O4651">
        <v>2000</v>
      </c>
    </row>
    <row r="4652" spans="1:15" x14ac:dyDescent="0.25">
      <c r="A4652" s="1" t="s">
        <v>5411</v>
      </c>
      <c r="B4652" s="2">
        <v>44188</v>
      </c>
      <c r="C4652" s="1" t="s">
        <v>1317</v>
      </c>
      <c r="E4652" s="3">
        <v>1007.76</v>
      </c>
      <c r="F4652" s="4">
        <v>1007.76</v>
      </c>
      <c r="G4652" s="1">
        <v>2020</v>
      </c>
      <c r="H4652" s="1">
        <v>12</v>
      </c>
      <c r="I4652" s="1" t="s">
        <v>80</v>
      </c>
      <c r="J4652" s="1" t="s">
        <v>81</v>
      </c>
      <c r="K4652" s="1" t="s">
        <v>20</v>
      </c>
      <c r="L4652" s="1" t="s">
        <v>82</v>
      </c>
      <c r="M4652" s="1" t="s">
        <v>83</v>
      </c>
      <c r="O4652">
        <v>45500000</v>
      </c>
    </row>
    <row r="4653" spans="1:15" x14ac:dyDescent="0.25">
      <c r="A4653" s="1" t="s">
        <v>5412</v>
      </c>
      <c r="B4653" s="2">
        <v>44194</v>
      </c>
      <c r="C4653" s="1" t="s">
        <v>5413</v>
      </c>
      <c r="D4653" s="3">
        <v>20</v>
      </c>
      <c r="E4653" s="3">
        <v>208.8</v>
      </c>
      <c r="F4653" s="4">
        <v>174</v>
      </c>
      <c r="G4653" s="1">
        <v>2020</v>
      </c>
      <c r="H4653" s="1">
        <v>12</v>
      </c>
      <c r="I4653" s="1" t="s">
        <v>134</v>
      </c>
      <c r="J4653" s="1" t="s">
        <v>144</v>
      </c>
      <c r="K4653" s="1" t="s">
        <v>20</v>
      </c>
      <c r="L4653" s="1" t="s">
        <v>135</v>
      </c>
      <c r="M4653" s="1" t="s">
        <v>145</v>
      </c>
    </row>
    <row r="4654" spans="1:15" x14ac:dyDescent="0.25">
      <c r="A4654" s="1" t="s">
        <v>5414</v>
      </c>
      <c r="B4654" s="2">
        <v>44194</v>
      </c>
      <c r="C4654" s="1" t="s">
        <v>5415</v>
      </c>
      <c r="E4654" s="3">
        <v>65.23</v>
      </c>
      <c r="F4654" s="4">
        <v>65.23</v>
      </c>
      <c r="G4654" s="1">
        <v>2020</v>
      </c>
      <c r="H4654" s="1">
        <v>12</v>
      </c>
      <c r="I4654" s="1" t="s">
        <v>86</v>
      </c>
      <c r="J4654" s="1" t="s">
        <v>378</v>
      </c>
      <c r="K4654" s="1" t="s">
        <v>20</v>
      </c>
      <c r="L4654" s="1" t="s">
        <v>87</v>
      </c>
      <c r="M4654" s="1" t="s">
        <v>379</v>
      </c>
      <c r="O4654">
        <f>F4654*47.42</f>
        <v>3093.2066000000004</v>
      </c>
    </row>
    <row r="4655" spans="1:15" x14ac:dyDescent="0.25">
      <c r="A4655" s="1" t="s">
        <v>5416</v>
      </c>
      <c r="B4655" s="2">
        <v>44194</v>
      </c>
      <c r="C4655" s="1" t="s">
        <v>5417</v>
      </c>
      <c r="D4655" s="3">
        <v>20</v>
      </c>
      <c r="E4655" s="3">
        <v>70.7</v>
      </c>
      <c r="F4655" s="4">
        <v>58.92</v>
      </c>
      <c r="G4655" s="1">
        <v>2020</v>
      </c>
      <c r="H4655" s="1">
        <v>12</v>
      </c>
      <c r="I4655" s="1" t="s">
        <v>34</v>
      </c>
      <c r="J4655" s="1" t="s">
        <v>1106</v>
      </c>
      <c r="K4655" s="1" t="s">
        <v>20</v>
      </c>
      <c r="L4655" s="1" t="s">
        <v>36</v>
      </c>
      <c r="M4655" s="1" t="s">
        <v>4523</v>
      </c>
    </row>
    <row r="4656" spans="1:15" x14ac:dyDescent="0.25">
      <c r="A4656" s="1" t="s">
        <v>2185</v>
      </c>
      <c r="B4656" s="2">
        <v>44194</v>
      </c>
      <c r="C4656" s="1" t="s">
        <v>5349</v>
      </c>
      <c r="E4656" s="3">
        <v>250</v>
      </c>
      <c r="F4656" s="4">
        <v>250</v>
      </c>
      <c r="G4656" s="1">
        <v>2020</v>
      </c>
      <c r="H4656" s="1">
        <v>12</v>
      </c>
      <c r="I4656" s="1" t="s">
        <v>91</v>
      </c>
      <c r="J4656" s="1" t="s">
        <v>207</v>
      </c>
      <c r="K4656" s="1" t="s">
        <v>20</v>
      </c>
      <c r="L4656" s="1" t="s">
        <v>93</v>
      </c>
      <c r="M4656" s="1" t="s">
        <v>208</v>
      </c>
    </row>
    <row r="4657" spans="1:15" x14ac:dyDescent="0.25">
      <c r="A4657" s="1" t="s">
        <v>5418</v>
      </c>
      <c r="B4657" s="2">
        <v>44194</v>
      </c>
      <c r="C4657" s="1" t="s">
        <v>29</v>
      </c>
      <c r="E4657" s="3">
        <v>15.79</v>
      </c>
      <c r="F4657" s="4">
        <v>15.79</v>
      </c>
      <c r="G4657" s="1">
        <v>2020</v>
      </c>
      <c r="H4657" s="1">
        <v>12</v>
      </c>
      <c r="I4657" s="1" t="s">
        <v>30</v>
      </c>
      <c r="J4657" s="1" t="s">
        <v>25</v>
      </c>
      <c r="K4657" s="1" t="s">
        <v>20</v>
      </c>
      <c r="L4657" s="1" t="s">
        <v>31</v>
      </c>
      <c r="M4657" s="1" t="s">
        <v>4184</v>
      </c>
    </row>
    <row r="4658" spans="1:15" x14ac:dyDescent="0.25">
      <c r="A4658" s="1" t="s">
        <v>2264</v>
      </c>
      <c r="B4658" s="2">
        <v>44194</v>
      </c>
      <c r="C4658" s="1" t="s">
        <v>5419</v>
      </c>
      <c r="E4658" s="3">
        <v>162.85</v>
      </c>
      <c r="F4658" s="4">
        <v>162.85</v>
      </c>
      <c r="G4658" s="1">
        <v>2020</v>
      </c>
      <c r="H4658" s="1">
        <v>12</v>
      </c>
      <c r="I4658" s="1" t="s">
        <v>219</v>
      </c>
      <c r="J4658" s="1" t="s">
        <v>35</v>
      </c>
      <c r="K4658" s="1" t="s">
        <v>20</v>
      </c>
      <c r="L4658" s="1" t="s">
        <v>220</v>
      </c>
      <c r="M4658" s="1" t="s">
        <v>37</v>
      </c>
    </row>
    <row r="4659" spans="1:15" x14ac:dyDescent="0.25">
      <c r="A4659" s="1" t="s">
        <v>5420</v>
      </c>
      <c r="B4659" s="2">
        <v>44194</v>
      </c>
      <c r="C4659" s="1" t="s">
        <v>5421</v>
      </c>
      <c r="E4659" s="3">
        <v>19.489999999999998</v>
      </c>
      <c r="F4659" s="4">
        <v>19.489999999999998</v>
      </c>
      <c r="G4659" s="1">
        <v>2020</v>
      </c>
      <c r="H4659" s="1">
        <v>12</v>
      </c>
      <c r="I4659" s="1" t="s">
        <v>86</v>
      </c>
      <c r="J4659" s="1" t="s">
        <v>35</v>
      </c>
      <c r="K4659" s="1" t="s">
        <v>20</v>
      </c>
      <c r="L4659" s="1" t="s">
        <v>87</v>
      </c>
      <c r="M4659" s="1" t="s">
        <v>37</v>
      </c>
    </row>
    <row r="4660" spans="1:15" x14ac:dyDescent="0.25">
      <c r="A4660" s="1" t="s">
        <v>2215</v>
      </c>
      <c r="B4660" s="2">
        <v>44194</v>
      </c>
      <c r="C4660" s="1" t="s">
        <v>5422</v>
      </c>
      <c r="E4660" s="3">
        <v>99.7</v>
      </c>
      <c r="F4660" s="4">
        <v>99.7</v>
      </c>
      <c r="G4660" s="1">
        <v>2020</v>
      </c>
      <c r="H4660" s="1">
        <v>12</v>
      </c>
      <c r="I4660" s="1" t="s">
        <v>86</v>
      </c>
      <c r="J4660" s="1" t="s">
        <v>35</v>
      </c>
      <c r="K4660" s="1" t="s">
        <v>20</v>
      </c>
      <c r="L4660" s="1" t="s">
        <v>87</v>
      </c>
      <c r="M4660" s="1" t="s">
        <v>37</v>
      </c>
      <c r="O4660">
        <f>F4660*7.89</f>
        <v>786.63300000000004</v>
      </c>
    </row>
    <row r="4661" spans="1:15" x14ac:dyDescent="0.25">
      <c r="A4661" s="1" t="s">
        <v>4178</v>
      </c>
      <c r="B4661" s="2">
        <v>44194</v>
      </c>
      <c r="C4661" s="1" t="s">
        <v>5423</v>
      </c>
      <c r="D4661" s="3">
        <v>20</v>
      </c>
      <c r="E4661" s="3">
        <v>10.3</v>
      </c>
      <c r="F4661" s="4">
        <v>8.58</v>
      </c>
      <c r="G4661" s="1">
        <v>2020</v>
      </c>
      <c r="H4661" s="1">
        <v>12</v>
      </c>
      <c r="I4661" s="1" t="s">
        <v>34</v>
      </c>
      <c r="J4661" s="1" t="s">
        <v>378</v>
      </c>
      <c r="K4661" s="1" t="s">
        <v>20</v>
      </c>
      <c r="L4661" s="1" t="s">
        <v>36</v>
      </c>
      <c r="M4661" s="1" t="s">
        <v>379</v>
      </c>
    </row>
    <row r="4662" spans="1:15" x14ac:dyDescent="0.25">
      <c r="A4662" s="1" t="s">
        <v>2227</v>
      </c>
      <c r="B4662" s="2">
        <v>44194</v>
      </c>
      <c r="C4662" s="1" t="s">
        <v>5424</v>
      </c>
      <c r="E4662" s="3">
        <v>5664.04</v>
      </c>
      <c r="F4662" s="4">
        <v>5664.04</v>
      </c>
      <c r="G4662" s="1">
        <v>2020</v>
      </c>
      <c r="H4662" s="1">
        <v>12</v>
      </c>
      <c r="I4662" s="1" t="s">
        <v>219</v>
      </c>
      <c r="J4662" s="1" t="s">
        <v>35</v>
      </c>
      <c r="K4662" s="1" t="s">
        <v>20</v>
      </c>
      <c r="L4662" s="1" t="s">
        <v>220</v>
      </c>
      <c r="M4662" s="1" t="s">
        <v>37</v>
      </c>
      <c r="O4662">
        <f>F4662*7.89</f>
        <v>44689.275600000001</v>
      </c>
    </row>
    <row r="4663" spans="1:15" x14ac:dyDescent="0.25">
      <c r="A4663" s="1" t="s">
        <v>5425</v>
      </c>
      <c r="B4663" s="2">
        <v>44194</v>
      </c>
      <c r="C4663" s="1" t="s">
        <v>5426</v>
      </c>
      <c r="E4663" s="3">
        <v>6.17</v>
      </c>
      <c r="F4663" s="4">
        <v>6.17</v>
      </c>
      <c r="G4663" s="1">
        <v>2020</v>
      </c>
      <c r="H4663" s="1">
        <v>12</v>
      </c>
      <c r="I4663" s="1" t="s">
        <v>86</v>
      </c>
      <c r="J4663" s="1" t="s">
        <v>35</v>
      </c>
      <c r="K4663" s="1" t="s">
        <v>20</v>
      </c>
      <c r="L4663" s="1" t="s">
        <v>87</v>
      </c>
      <c r="M4663" s="1" t="s">
        <v>37</v>
      </c>
    </row>
    <row r="4664" spans="1:15" x14ac:dyDescent="0.25">
      <c r="A4664" s="1" t="s">
        <v>2247</v>
      </c>
      <c r="B4664" s="2">
        <v>44194</v>
      </c>
      <c r="C4664" s="1" t="s">
        <v>5427</v>
      </c>
      <c r="E4664" s="3">
        <v>70.05</v>
      </c>
      <c r="F4664" s="4">
        <v>70.05</v>
      </c>
      <c r="G4664" s="1">
        <v>2020</v>
      </c>
      <c r="H4664" s="1">
        <v>12</v>
      </c>
      <c r="I4664" s="1" t="s">
        <v>138</v>
      </c>
      <c r="J4664" s="1" t="s">
        <v>35</v>
      </c>
      <c r="K4664" s="1" t="s">
        <v>20</v>
      </c>
      <c r="L4664" s="1" t="s">
        <v>139</v>
      </c>
      <c r="M4664" s="1" t="s">
        <v>37</v>
      </c>
      <c r="O4664">
        <f>F4664*47.42</f>
        <v>3321.7710000000002</v>
      </c>
    </row>
    <row r="4665" spans="1:15" x14ac:dyDescent="0.25">
      <c r="A4665" s="1" t="s">
        <v>5428</v>
      </c>
      <c r="B4665" s="2">
        <v>44194</v>
      </c>
      <c r="C4665" s="1" t="s">
        <v>5429</v>
      </c>
      <c r="E4665" s="3">
        <v>996.48</v>
      </c>
      <c r="F4665" s="4">
        <v>996.48</v>
      </c>
      <c r="G4665" s="1">
        <v>2020</v>
      </c>
      <c r="H4665" s="1">
        <v>12</v>
      </c>
      <c r="I4665" s="1" t="s">
        <v>345</v>
      </c>
      <c r="J4665" s="1" t="s">
        <v>35</v>
      </c>
      <c r="K4665" s="1" t="s">
        <v>20</v>
      </c>
      <c r="L4665" s="1" t="s">
        <v>346</v>
      </c>
      <c r="M4665" s="1" t="s">
        <v>37</v>
      </c>
      <c r="O4665">
        <f>F4665*5.3</f>
        <v>5281.3440000000001</v>
      </c>
    </row>
    <row r="4666" spans="1:15" x14ac:dyDescent="0.25">
      <c r="A4666" s="1" t="s">
        <v>5430</v>
      </c>
      <c r="B4666" s="2">
        <v>44194</v>
      </c>
      <c r="C4666" s="1" t="s">
        <v>5431</v>
      </c>
      <c r="E4666" s="3">
        <v>2178.5300000000002</v>
      </c>
      <c r="F4666" s="4">
        <v>2178.5300000000002</v>
      </c>
      <c r="G4666" s="1">
        <v>2020</v>
      </c>
      <c r="H4666" s="1">
        <v>12</v>
      </c>
      <c r="I4666" s="1" t="s">
        <v>345</v>
      </c>
      <c r="J4666" s="1" t="s">
        <v>35</v>
      </c>
      <c r="K4666" s="1" t="s">
        <v>20</v>
      </c>
      <c r="L4666" s="1" t="s">
        <v>346</v>
      </c>
      <c r="M4666" s="1" t="s">
        <v>37</v>
      </c>
      <c r="O4666">
        <f>F4666*5.3</f>
        <v>11546.209000000001</v>
      </c>
    </row>
    <row r="4667" spans="1:15" x14ac:dyDescent="0.25">
      <c r="A4667" s="1" t="s">
        <v>5432</v>
      </c>
      <c r="B4667" s="2">
        <v>44194</v>
      </c>
      <c r="C4667" s="1" t="s">
        <v>5433</v>
      </c>
      <c r="E4667" s="3">
        <v>29.04</v>
      </c>
      <c r="F4667" s="4">
        <v>29.04</v>
      </c>
      <c r="G4667" s="1">
        <v>2020</v>
      </c>
      <c r="H4667" s="1">
        <v>12</v>
      </c>
      <c r="I4667" s="1" t="s">
        <v>219</v>
      </c>
      <c r="J4667" s="1" t="s">
        <v>35</v>
      </c>
      <c r="K4667" s="1" t="s">
        <v>20</v>
      </c>
      <c r="L4667" s="1" t="s">
        <v>220</v>
      </c>
      <c r="M4667" s="1" t="s">
        <v>37</v>
      </c>
    </row>
    <row r="4668" spans="1:15" x14ac:dyDescent="0.25">
      <c r="A4668" s="1" t="s">
        <v>2195</v>
      </c>
      <c r="B4668" s="2">
        <v>44195</v>
      </c>
      <c r="C4668" s="1" t="s">
        <v>5434</v>
      </c>
      <c r="D4668" s="3">
        <v>20</v>
      </c>
      <c r="E4668" s="3">
        <v>63.61</v>
      </c>
      <c r="F4668" s="4">
        <v>53.01</v>
      </c>
      <c r="G4668" s="1">
        <v>2020</v>
      </c>
      <c r="H4668" s="1">
        <v>12</v>
      </c>
      <c r="I4668" s="1" t="s">
        <v>34</v>
      </c>
      <c r="J4668" s="1" t="s">
        <v>1106</v>
      </c>
      <c r="K4668" s="1" t="s">
        <v>20</v>
      </c>
      <c r="L4668" s="1" t="s">
        <v>36</v>
      </c>
      <c r="M4668" s="1" t="s">
        <v>4523</v>
      </c>
    </row>
    <row r="4669" spans="1:15" x14ac:dyDescent="0.25">
      <c r="A4669" s="1" t="s">
        <v>5435</v>
      </c>
      <c r="B4669" s="2">
        <v>44195</v>
      </c>
      <c r="C4669" s="1" t="s">
        <v>5436</v>
      </c>
      <c r="E4669" s="3">
        <v>56.82</v>
      </c>
      <c r="F4669" s="4">
        <v>56.82</v>
      </c>
      <c r="G4669" s="1">
        <v>2020</v>
      </c>
      <c r="H4669" s="1">
        <v>12</v>
      </c>
      <c r="I4669" s="1" t="s">
        <v>97</v>
      </c>
      <c r="J4669" s="1" t="s">
        <v>35</v>
      </c>
      <c r="K4669" s="1" t="s">
        <v>20</v>
      </c>
      <c r="L4669" s="1" t="s">
        <v>99</v>
      </c>
      <c r="M4669" s="1" t="s">
        <v>37</v>
      </c>
    </row>
    <row r="4670" spans="1:15" x14ac:dyDescent="0.25">
      <c r="A4670" s="1" t="s">
        <v>5437</v>
      </c>
      <c r="B4670" s="2">
        <v>44195</v>
      </c>
      <c r="C4670" s="1" t="s">
        <v>5169</v>
      </c>
      <c r="D4670" s="3">
        <v>20</v>
      </c>
      <c r="E4670" s="3">
        <v>7.9</v>
      </c>
      <c r="F4670" s="4">
        <v>6.58</v>
      </c>
      <c r="G4670" s="1">
        <v>2020</v>
      </c>
      <c r="H4670" s="1">
        <v>12</v>
      </c>
      <c r="I4670" s="1" t="s">
        <v>34</v>
      </c>
      <c r="J4670" s="1" t="s">
        <v>1106</v>
      </c>
      <c r="K4670" s="1" t="s">
        <v>20</v>
      </c>
      <c r="L4670" s="1" t="s">
        <v>36</v>
      </c>
      <c r="M4670" s="1" t="s">
        <v>4523</v>
      </c>
      <c r="O4670">
        <f>F4670*50</f>
        <v>329</v>
      </c>
    </row>
    <row r="4671" spans="1:15" x14ac:dyDescent="0.25">
      <c r="A4671" s="1" t="s">
        <v>4180</v>
      </c>
      <c r="B4671" s="2">
        <v>44195</v>
      </c>
      <c r="C4671" s="1" t="s">
        <v>462</v>
      </c>
      <c r="E4671" s="3">
        <v>150.1</v>
      </c>
      <c r="F4671" s="4">
        <v>150.1</v>
      </c>
      <c r="G4671" s="1">
        <v>2020</v>
      </c>
      <c r="H4671" s="1">
        <v>12</v>
      </c>
      <c r="I4671" s="1" t="s">
        <v>86</v>
      </c>
      <c r="J4671" s="1" t="s">
        <v>378</v>
      </c>
      <c r="K4671" s="1" t="s">
        <v>20</v>
      </c>
      <c r="L4671" s="1" t="s">
        <v>87</v>
      </c>
      <c r="M4671" s="1" t="s">
        <v>379</v>
      </c>
      <c r="O4671">
        <f>F4671*50</f>
        <v>7505</v>
      </c>
    </row>
    <row r="4672" spans="1:15" x14ac:dyDescent="0.25">
      <c r="A4672" s="1" t="s">
        <v>5438</v>
      </c>
      <c r="B4672" s="2">
        <v>44195</v>
      </c>
      <c r="C4672" s="1" t="s">
        <v>5439</v>
      </c>
      <c r="E4672" s="3">
        <v>49.33</v>
      </c>
      <c r="F4672" s="4">
        <v>49.33</v>
      </c>
      <c r="G4672" s="1">
        <v>2020</v>
      </c>
      <c r="H4672" s="1">
        <v>12</v>
      </c>
      <c r="I4672" s="1" t="s">
        <v>86</v>
      </c>
      <c r="J4672" s="1" t="s">
        <v>378</v>
      </c>
      <c r="K4672" s="1" t="s">
        <v>20</v>
      </c>
      <c r="L4672" s="1" t="s">
        <v>87</v>
      </c>
      <c r="M4672" s="1" t="s">
        <v>379</v>
      </c>
    </row>
    <row r="4673" spans="1:15" x14ac:dyDescent="0.25">
      <c r="A4673" s="1" t="s">
        <v>2217</v>
      </c>
      <c r="B4673" s="2">
        <v>44195</v>
      </c>
      <c r="C4673" s="1" t="s">
        <v>5440</v>
      </c>
      <c r="D4673" s="3">
        <v>20</v>
      </c>
      <c r="E4673" s="3">
        <v>285.29000000000002</v>
      </c>
      <c r="F4673" s="4">
        <v>237.74</v>
      </c>
      <c r="G4673" s="1">
        <v>2020</v>
      </c>
      <c r="H4673" s="1">
        <v>12</v>
      </c>
      <c r="I4673" s="1" t="s">
        <v>70</v>
      </c>
      <c r="J4673" s="1" t="s">
        <v>35</v>
      </c>
      <c r="K4673" s="1" t="s">
        <v>20</v>
      </c>
      <c r="L4673" s="1" t="s">
        <v>71</v>
      </c>
      <c r="M4673" s="1" t="s">
        <v>37</v>
      </c>
      <c r="O4673">
        <f>F4673*4.18</f>
        <v>993.75319999999999</v>
      </c>
    </row>
    <row r="4674" spans="1:15" x14ac:dyDescent="0.25">
      <c r="A4674" s="1" t="s">
        <v>2284</v>
      </c>
      <c r="B4674" s="2">
        <v>44195</v>
      </c>
      <c r="C4674" s="1" t="s">
        <v>5441</v>
      </c>
      <c r="E4674" s="3">
        <v>270</v>
      </c>
      <c r="F4674" s="4">
        <v>270</v>
      </c>
      <c r="G4674" s="1">
        <v>2020</v>
      </c>
      <c r="H4674" s="1">
        <v>12</v>
      </c>
      <c r="I4674" s="1" t="s">
        <v>1734</v>
      </c>
      <c r="J4674" s="1" t="s">
        <v>35</v>
      </c>
      <c r="K4674" s="1" t="s">
        <v>20</v>
      </c>
      <c r="L4674" s="1" t="s">
        <v>1735</v>
      </c>
      <c r="M4674" s="1" t="s">
        <v>37</v>
      </c>
      <c r="O4674">
        <f>F4674*1850</f>
        <v>499500</v>
      </c>
    </row>
    <row r="4675" spans="1:15" x14ac:dyDescent="0.25">
      <c r="A4675" s="1" t="s">
        <v>4091</v>
      </c>
      <c r="B4675" s="2">
        <v>44195</v>
      </c>
      <c r="C4675" s="1" t="s">
        <v>440</v>
      </c>
      <c r="E4675" s="3">
        <v>341.7</v>
      </c>
      <c r="F4675" s="4">
        <v>341.7</v>
      </c>
      <c r="G4675" s="1">
        <v>2020</v>
      </c>
      <c r="H4675" s="1">
        <v>12</v>
      </c>
      <c r="I4675" s="1" t="s">
        <v>24</v>
      </c>
      <c r="J4675" s="1" t="s">
        <v>25</v>
      </c>
      <c r="K4675" s="1" t="s">
        <v>20</v>
      </c>
      <c r="L4675" s="1" t="s">
        <v>26</v>
      </c>
      <c r="M4675" s="1" t="s">
        <v>4184</v>
      </c>
      <c r="O4675">
        <f>F4675*400</f>
        <v>136680</v>
      </c>
    </row>
    <row r="4676" spans="1:15" x14ac:dyDescent="0.25">
      <c r="A4676" s="1" t="s">
        <v>5442</v>
      </c>
      <c r="B4676" s="2">
        <v>44195</v>
      </c>
      <c r="C4676" s="1" t="s">
        <v>5443</v>
      </c>
      <c r="D4676" s="3">
        <v>20</v>
      </c>
      <c r="E4676" s="3">
        <v>142.37</v>
      </c>
      <c r="F4676" s="4">
        <v>118.64</v>
      </c>
      <c r="G4676" s="1">
        <v>2020</v>
      </c>
      <c r="H4676" s="1">
        <v>12</v>
      </c>
      <c r="I4676" s="1" t="s">
        <v>134</v>
      </c>
      <c r="J4676" s="1" t="s">
        <v>35</v>
      </c>
      <c r="K4676" s="1" t="s">
        <v>20</v>
      </c>
      <c r="L4676" s="1" t="s">
        <v>135</v>
      </c>
      <c r="M4676" s="1" t="s">
        <v>37</v>
      </c>
      <c r="O4676" s="8">
        <f>F4676</f>
        <v>118.64</v>
      </c>
    </row>
    <row r="4677" spans="1:15" x14ac:dyDescent="0.25">
      <c r="A4677" s="1" t="s">
        <v>2270</v>
      </c>
      <c r="B4677" s="2">
        <v>44195</v>
      </c>
      <c r="C4677" s="1" t="s">
        <v>2138</v>
      </c>
      <c r="E4677" s="3">
        <v>50.54</v>
      </c>
      <c r="F4677" s="4">
        <v>50.54</v>
      </c>
      <c r="G4677" s="1">
        <v>2020</v>
      </c>
      <c r="H4677" s="1">
        <v>12</v>
      </c>
      <c r="I4677" s="1" t="s">
        <v>18</v>
      </c>
      <c r="J4677" s="1" t="s">
        <v>119</v>
      </c>
      <c r="K4677" s="1" t="s">
        <v>20</v>
      </c>
      <c r="L4677" s="1" t="s">
        <v>21</v>
      </c>
      <c r="M4677" s="1" t="s">
        <v>120</v>
      </c>
      <c r="O4677">
        <f>F4677*12.5</f>
        <v>631.75</v>
      </c>
    </row>
    <row r="4678" spans="1:15" x14ac:dyDescent="0.25">
      <c r="A4678" s="1" t="s">
        <v>5444</v>
      </c>
      <c r="B4678" s="2">
        <v>44195</v>
      </c>
      <c r="C4678" s="1" t="s">
        <v>199</v>
      </c>
      <c r="E4678" s="3">
        <v>101.4</v>
      </c>
      <c r="F4678" s="4">
        <v>101.4</v>
      </c>
      <c r="G4678" s="1">
        <v>2020</v>
      </c>
      <c r="H4678" s="1">
        <v>12</v>
      </c>
      <c r="I4678" s="1" t="s">
        <v>86</v>
      </c>
      <c r="J4678" s="1" t="s">
        <v>98</v>
      </c>
      <c r="K4678" s="1" t="s">
        <v>20</v>
      </c>
      <c r="L4678" s="1" t="s">
        <v>87</v>
      </c>
      <c r="M4678" s="1" t="s">
        <v>100</v>
      </c>
      <c r="O4678">
        <f>F4678*243</f>
        <v>24640.2</v>
      </c>
    </row>
    <row r="4679" spans="1:15" x14ac:dyDescent="0.25">
      <c r="A4679" s="1" t="s">
        <v>5445</v>
      </c>
      <c r="B4679" s="2">
        <v>44195</v>
      </c>
      <c r="C4679" s="1" t="s">
        <v>5446</v>
      </c>
      <c r="E4679" s="3">
        <v>19.7</v>
      </c>
      <c r="F4679" s="4">
        <v>19.7</v>
      </c>
      <c r="G4679" s="1">
        <v>2020</v>
      </c>
      <c r="H4679" s="1">
        <v>12</v>
      </c>
      <c r="I4679" s="1" t="s">
        <v>86</v>
      </c>
      <c r="J4679" s="1" t="s">
        <v>51</v>
      </c>
      <c r="K4679" s="1" t="s">
        <v>20</v>
      </c>
      <c r="L4679" s="1" t="s">
        <v>87</v>
      </c>
      <c r="M4679" s="1" t="s">
        <v>53</v>
      </c>
    </row>
    <row r="4680" spans="1:15" x14ac:dyDescent="0.25">
      <c r="A4680" s="1" t="s">
        <v>4086</v>
      </c>
      <c r="B4680" s="2">
        <v>44195</v>
      </c>
      <c r="C4680" s="1" t="s">
        <v>488</v>
      </c>
      <c r="D4680" s="3">
        <v>20</v>
      </c>
      <c r="E4680" s="3">
        <v>6452.88</v>
      </c>
      <c r="F4680" s="4">
        <v>5377.4</v>
      </c>
      <c r="G4680" s="1">
        <v>2020</v>
      </c>
      <c r="H4680" s="1">
        <v>12</v>
      </c>
      <c r="I4680" s="1" t="s">
        <v>56</v>
      </c>
      <c r="J4680" s="1" t="s">
        <v>177</v>
      </c>
      <c r="K4680" s="1" t="s">
        <v>20</v>
      </c>
      <c r="L4680" s="1" t="s">
        <v>57</v>
      </c>
      <c r="M4680" s="1" t="s">
        <v>178</v>
      </c>
      <c r="O4680">
        <v>23380000</v>
      </c>
    </row>
    <row r="4681" spans="1:15" x14ac:dyDescent="0.25">
      <c r="A4681" s="1" t="s">
        <v>5447</v>
      </c>
      <c r="B4681" s="2">
        <v>44195</v>
      </c>
      <c r="C4681" s="1" t="s">
        <v>5448</v>
      </c>
      <c r="D4681" s="3">
        <v>20</v>
      </c>
      <c r="E4681" s="3">
        <v>15.9</v>
      </c>
      <c r="F4681" s="4">
        <v>13.25</v>
      </c>
      <c r="G4681" s="1">
        <v>2020</v>
      </c>
      <c r="H4681" s="1">
        <v>12</v>
      </c>
      <c r="I4681" s="1" t="s">
        <v>56</v>
      </c>
      <c r="J4681" s="1" t="s">
        <v>35</v>
      </c>
      <c r="K4681" s="1" t="s">
        <v>20</v>
      </c>
      <c r="L4681" s="1" t="s">
        <v>57</v>
      </c>
      <c r="M4681" s="1" t="s">
        <v>37</v>
      </c>
    </row>
    <row r="4682" spans="1:15" x14ac:dyDescent="0.25">
      <c r="A4682" s="1" t="s">
        <v>5449</v>
      </c>
      <c r="B4682" s="2">
        <v>44195</v>
      </c>
      <c r="C4682" s="1" t="s">
        <v>3893</v>
      </c>
      <c r="D4682" s="3">
        <v>20</v>
      </c>
      <c r="E4682" s="3">
        <v>19.989999999999998</v>
      </c>
      <c r="F4682" s="4">
        <v>16.66</v>
      </c>
      <c r="G4682" s="1">
        <v>2020</v>
      </c>
      <c r="H4682" s="1">
        <v>12</v>
      </c>
      <c r="I4682" s="1" t="s">
        <v>70</v>
      </c>
      <c r="J4682" s="1" t="s">
        <v>369</v>
      </c>
      <c r="K4682" s="1" t="s">
        <v>20</v>
      </c>
      <c r="L4682" s="1" t="s">
        <v>71</v>
      </c>
      <c r="M4682" s="1" t="s">
        <v>370</v>
      </c>
    </row>
    <row r="4683" spans="1:15" x14ac:dyDescent="0.25">
      <c r="A4683" s="1" t="s">
        <v>5450</v>
      </c>
      <c r="B4683" s="2">
        <v>44195</v>
      </c>
      <c r="C4683" s="1" t="s">
        <v>5451</v>
      </c>
      <c r="D4683" s="3">
        <v>20</v>
      </c>
      <c r="E4683" s="3">
        <v>74.180000000000007</v>
      </c>
      <c r="F4683" s="4">
        <v>61.82</v>
      </c>
      <c r="G4683" s="1">
        <v>2020</v>
      </c>
      <c r="H4683" s="1">
        <v>12</v>
      </c>
      <c r="I4683" s="1" t="s">
        <v>56</v>
      </c>
      <c r="J4683" s="1" t="s">
        <v>378</v>
      </c>
      <c r="K4683" s="1" t="s">
        <v>20</v>
      </c>
      <c r="L4683" s="1" t="s">
        <v>57</v>
      </c>
      <c r="M4683" s="1" t="s">
        <v>379</v>
      </c>
    </row>
    <row r="4684" spans="1:15" x14ac:dyDescent="0.25">
      <c r="A4684" s="1" t="s">
        <v>5452</v>
      </c>
      <c r="B4684" s="2">
        <v>44195</v>
      </c>
      <c r="C4684" s="1" t="s">
        <v>5453</v>
      </c>
      <c r="E4684" s="3">
        <v>76.8</v>
      </c>
      <c r="F4684" s="4">
        <v>76.8</v>
      </c>
      <c r="G4684" s="1">
        <v>2020</v>
      </c>
      <c r="H4684" s="1">
        <v>12</v>
      </c>
      <c r="I4684" s="1" t="s">
        <v>168</v>
      </c>
      <c r="J4684" s="1" t="s">
        <v>35</v>
      </c>
      <c r="K4684" s="1" t="s">
        <v>20</v>
      </c>
      <c r="L4684" s="1" t="s">
        <v>169</v>
      </c>
      <c r="M4684" s="1" t="s">
        <v>37</v>
      </c>
    </row>
    <row r="4685" spans="1:15" x14ac:dyDescent="0.25">
      <c r="A4685" s="1" t="s">
        <v>5454</v>
      </c>
      <c r="B4685" s="2">
        <v>44195</v>
      </c>
      <c r="C4685" s="1" t="s">
        <v>5455</v>
      </c>
      <c r="E4685" s="3">
        <v>74.97</v>
      </c>
      <c r="F4685" s="4">
        <v>74.97</v>
      </c>
      <c r="G4685" s="1">
        <v>2020</v>
      </c>
      <c r="H4685" s="1">
        <v>12</v>
      </c>
      <c r="I4685" s="1" t="s">
        <v>86</v>
      </c>
      <c r="J4685" s="1" t="s">
        <v>378</v>
      </c>
      <c r="K4685" s="1" t="s">
        <v>20</v>
      </c>
      <c r="L4685" s="1" t="s">
        <v>87</v>
      </c>
      <c r="M4685" s="1" t="s">
        <v>379</v>
      </c>
    </row>
    <row r="4686" spans="1:15" x14ac:dyDescent="0.25">
      <c r="A4686" s="1" t="s">
        <v>4100</v>
      </c>
      <c r="B4686" s="2">
        <v>44195</v>
      </c>
      <c r="C4686" s="1" t="s">
        <v>5456</v>
      </c>
      <c r="E4686" s="3">
        <v>22.76</v>
      </c>
      <c r="F4686" s="4">
        <v>22.76</v>
      </c>
      <c r="G4686" s="1">
        <v>2020</v>
      </c>
      <c r="H4686" s="1">
        <v>12</v>
      </c>
      <c r="I4686" s="1" t="s">
        <v>138</v>
      </c>
      <c r="J4686" s="1" t="s">
        <v>35</v>
      </c>
      <c r="K4686" s="1" t="s">
        <v>20</v>
      </c>
      <c r="L4686" s="1" t="s">
        <v>139</v>
      </c>
      <c r="M4686" s="1" t="s">
        <v>37</v>
      </c>
      <c r="O4686">
        <f>F4686*7.89</f>
        <v>179.57640000000001</v>
      </c>
    </row>
    <row r="4687" spans="1:15" x14ac:dyDescent="0.25">
      <c r="A4687" s="1" t="s">
        <v>4132</v>
      </c>
      <c r="B4687" s="2">
        <v>44195</v>
      </c>
      <c r="C4687" s="1" t="s">
        <v>5457</v>
      </c>
      <c r="E4687" s="3">
        <v>253.93</v>
      </c>
      <c r="F4687" s="4">
        <v>253.93</v>
      </c>
      <c r="G4687" s="1">
        <v>2020</v>
      </c>
      <c r="H4687" s="1">
        <v>12</v>
      </c>
      <c r="I4687" s="1" t="s">
        <v>219</v>
      </c>
      <c r="J4687" s="1" t="s">
        <v>212</v>
      </c>
      <c r="K4687" s="1" t="s">
        <v>20</v>
      </c>
      <c r="L4687" s="1" t="s">
        <v>220</v>
      </c>
      <c r="M4687" s="1" t="s">
        <v>4424</v>
      </c>
    </row>
    <row r="4688" spans="1:15" x14ac:dyDescent="0.25">
      <c r="A4688" s="1" t="s">
        <v>5458</v>
      </c>
      <c r="B4688" s="2">
        <v>44195</v>
      </c>
      <c r="C4688" s="1" t="s">
        <v>5459</v>
      </c>
      <c r="E4688" s="3">
        <v>204.82</v>
      </c>
      <c r="F4688" s="4">
        <v>204.82</v>
      </c>
      <c r="G4688" s="1">
        <v>2020</v>
      </c>
      <c r="H4688" s="1">
        <v>12</v>
      </c>
      <c r="I4688" s="1" t="s">
        <v>138</v>
      </c>
      <c r="J4688" s="1" t="s">
        <v>35</v>
      </c>
      <c r="K4688" s="1" t="s">
        <v>20</v>
      </c>
      <c r="L4688" s="1" t="s">
        <v>139</v>
      </c>
      <c r="M4688" s="1" t="s">
        <v>37</v>
      </c>
    </row>
    <row r="4689" spans="1:16" x14ac:dyDescent="0.25">
      <c r="A4689" s="1" t="s">
        <v>4176</v>
      </c>
      <c r="B4689" s="2">
        <v>44195</v>
      </c>
      <c r="C4689" s="1" t="s">
        <v>5460</v>
      </c>
      <c r="E4689" s="3">
        <v>249</v>
      </c>
      <c r="F4689" s="4">
        <v>249</v>
      </c>
      <c r="G4689" s="1">
        <v>2020</v>
      </c>
      <c r="H4689" s="1">
        <v>12</v>
      </c>
      <c r="I4689" s="1" t="s">
        <v>97</v>
      </c>
      <c r="J4689" s="1" t="s">
        <v>207</v>
      </c>
      <c r="K4689" s="1" t="s">
        <v>20</v>
      </c>
      <c r="L4689" s="1" t="s">
        <v>99</v>
      </c>
      <c r="M4689" s="1" t="s">
        <v>208</v>
      </c>
    </row>
    <row r="4690" spans="1:16" x14ac:dyDescent="0.25">
      <c r="A4690" s="1" t="s">
        <v>2219</v>
      </c>
      <c r="B4690" s="2">
        <v>44195</v>
      </c>
      <c r="C4690" s="1" t="s">
        <v>1353</v>
      </c>
      <c r="E4690" s="3">
        <v>166.54</v>
      </c>
      <c r="F4690" s="4">
        <v>166.54</v>
      </c>
      <c r="G4690" s="1">
        <v>2020</v>
      </c>
      <c r="H4690" s="1">
        <v>12</v>
      </c>
      <c r="I4690" s="1" t="s">
        <v>18</v>
      </c>
      <c r="J4690" s="1" t="s">
        <v>51</v>
      </c>
      <c r="K4690" s="1" t="s">
        <v>20</v>
      </c>
      <c r="L4690" s="1" t="s">
        <v>21</v>
      </c>
      <c r="M4690" s="1" t="s">
        <v>53</v>
      </c>
      <c r="O4690">
        <f>F4690*176</f>
        <v>29311.039999999997</v>
      </c>
    </row>
    <row r="4691" spans="1:16" x14ac:dyDescent="0.25">
      <c r="A4691" s="1" t="s">
        <v>2191</v>
      </c>
      <c r="B4691" s="2">
        <v>44195</v>
      </c>
      <c r="C4691" s="1" t="s">
        <v>5461</v>
      </c>
      <c r="D4691" s="3">
        <v>20</v>
      </c>
      <c r="E4691" s="3">
        <v>149.4</v>
      </c>
      <c r="F4691" s="4">
        <v>124.5</v>
      </c>
      <c r="G4691" s="1">
        <v>2020</v>
      </c>
      <c r="H4691" s="1">
        <v>12</v>
      </c>
      <c r="I4691" s="1" t="s">
        <v>56</v>
      </c>
      <c r="J4691" s="1" t="s">
        <v>98</v>
      </c>
      <c r="K4691" s="1" t="s">
        <v>20</v>
      </c>
      <c r="L4691" s="1" t="s">
        <v>57</v>
      </c>
      <c r="M4691" s="1" t="s">
        <v>100</v>
      </c>
    </row>
    <row r="4692" spans="1:16" x14ac:dyDescent="0.25">
      <c r="A4692" s="1" t="s">
        <v>5462</v>
      </c>
      <c r="B4692" s="2">
        <v>44195</v>
      </c>
      <c r="C4692" s="1" t="s">
        <v>5463</v>
      </c>
      <c r="E4692" s="3">
        <v>24</v>
      </c>
      <c r="F4692" s="4">
        <v>24</v>
      </c>
      <c r="G4692" s="1">
        <v>2020</v>
      </c>
      <c r="H4692" s="1">
        <v>12</v>
      </c>
      <c r="I4692" s="1" t="s">
        <v>86</v>
      </c>
      <c r="J4692" s="1" t="s">
        <v>378</v>
      </c>
      <c r="K4692" s="1" t="s">
        <v>20</v>
      </c>
      <c r="L4692" s="1" t="s">
        <v>87</v>
      </c>
      <c r="M4692" s="1" t="s">
        <v>379</v>
      </c>
    </row>
    <row r="4693" spans="1:16" x14ac:dyDescent="0.25">
      <c r="A4693" s="1" t="s">
        <v>5464</v>
      </c>
      <c r="B4693" s="2">
        <v>44195</v>
      </c>
      <c r="C4693" s="1" t="s">
        <v>5465</v>
      </c>
      <c r="D4693" s="3">
        <v>10</v>
      </c>
      <c r="E4693" s="3">
        <v>66</v>
      </c>
      <c r="F4693" s="4">
        <v>60</v>
      </c>
      <c r="G4693" s="1">
        <v>2020</v>
      </c>
      <c r="H4693" s="1">
        <v>12</v>
      </c>
      <c r="I4693" s="1" t="s">
        <v>70</v>
      </c>
      <c r="J4693" s="1" t="s">
        <v>35</v>
      </c>
      <c r="K4693" s="1" t="s">
        <v>20</v>
      </c>
      <c r="L4693" s="1" t="s">
        <v>71</v>
      </c>
      <c r="M4693" s="1" t="s">
        <v>37</v>
      </c>
      <c r="O4693">
        <f>F4693*66.37</f>
        <v>3982.2000000000003</v>
      </c>
    </row>
    <row r="4694" spans="1:16" x14ac:dyDescent="0.25">
      <c r="A4694" s="1" t="s">
        <v>5449</v>
      </c>
      <c r="B4694" s="2">
        <v>44195</v>
      </c>
      <c r="C4694" s="1" t="s">
        <v>5466</v>
      </c>
      <c r="D4694" s="3">
        <v>20</v>
      </c>
      <c r="E4694" s="3">
        <v>63.07</v>
      </c>
      <c r="F4694" s="4">
        <v>52.56</v>
      </c>
      <c r="G4694" s="1">
        <v>2020</v>
      </c>
      <c r="H4694" s="1">
        <v>12</v>
      </c>
      <c r="I4694" s="1" t="s">
        <v>70</v>
      </c>
      <c r="J4694" s="1" t="s">
        <v>35</v>
      </c>
      <c r="K4694" s="1" t="s">
        <v>20</v>
      </c>
      <c r="L4694" s="1" t="s">
        <v>71</v>
      </c>
      <c r="M4694" s="1" t="s">
        <v>37</v>
      </c>
    </row>
    <row r="4695" spans="1:16" x14ac:dyDescent="0.25">
      <c r="A4695" s="1" t="s">
        <v>4119</v>
      </c>
      <c r="B4695" s="2">
        <v>44195</v>
      </c>
      <c r="C4695" s="1" t="s">
        <v>5467</v>
      </c>
      <c r="E4695" s="3">
        <v>24</v>
      </c>
      <c r="F4695" s="4">
        <v>24</v>
      </c>
      <c r="G4695" s="1">
        <v>2020</v>
      </c>
      <c r="H4695" s="1">
        <v>12</v>
      </c>
      <c r="I4695" s="1" t="s">
        <v>97</v>
      </c>
      <c r="J4695" s="1" t="s">
        <v>35</v>
      </c>
      <c r="K4695" s="1" t="s">
        <v>20</v>
      </c>
      <c r="L4695" s="1" t="s">
        <v>99</v>
      </c>
      <c r="M4695" s="1" t="s">
        <v>37</v>
      </c>
    </row>
    <row r="4696" spans="1:16" x14ac:dyDescent="0.25">
      <c r="A4696" s="1" t="s">
        <v>2189</v>
      </c>
      <c r="B4696" s="2">
        <v>44195</v>
      </c>
      <c r="C4696" s="1" t="s">
        <v>2419</v>
      </c>
      <c r="E4696" s="3">
        <v>3932.59</v>
      </c>
      <c r="F4696" s="4">
        <v>3932.59</v>
      </c>
      <c r="G4696" s="1">
        <v>2020</v>
      </c>
      <c r="H4696" s="1">
        <v>12</v>
      </c>
      <c r="I4696" s="1" t="s">
        <v>80</v>
      </c>
      <c r="J4696" s="1" t="s">
        <v>81</v>
      </c>
      <c r="K4696" s="1" t="s">
        <v>20</v>
      </c>
      <c r="L4696" s="1" t="s">
        <v>82</v>
      </c>
      <c r="M4696" s="1" t="s">
        <v>83</v>
      </c>
      <c r="O4696">
        <f>F4696*26.6</f>
        <v>104606.89400000001</v>
      </c>
    </row>
    <row r="4697" spans="1:16" x14ac:dyDescent="0.25">
      <c r="A4697" s="1" t="s">
        <v>4173</v>
      </c>
      <c r="B4697" s="2">
        <v>44195</v>
      </c>
      <c r="C4697" s="1" t="s">
        <v>5468</v>
      </c>
      <c r="D4697" s="3">
        <v>20</v>
      </c>
      <c r="E4697" s="3">
        <v>82.08</v>
      </c>
      <c r="F4697" s="4">
        <v>68.400000000000006</v>
      </c>
      <c r="G4697" s="1">
        <v>2020</v>
      </c>
      <c r="H4697" s="1">
        <v>12</v>
      </c>
      <c r="I4697" s="1" t="s">
        <v>111</v>
      </c>
      <c r="J4697" s="1" t="s">
        <v>98</v>
      </c>
      <c r="K4697" s="1" t="s">
        <v>20</v>
      </c>
      <c r="L4697" s="1" t="s">
        <v>112</v>
      </c>
      <c r="M4697" s="1" t="s">
        <v>100</v>
      </c>
    </row>
    <row r="4698" spans="1:16" x14ac:dyDescent="0.25">
      <c r="A4698" s="1" t="s">
        <v>4173</v>
      </c>
      <c r="B4698" s="2">
        <v>44195</v>
      </c>
      <c r="C4698" s="1" t="s">
        <v>5468</v>
      </c>
      <c r="E4698" s="3">
        <v>82.08</v>
      </c>
      <c r="F4698" s="4">
        <v>82.08</v>
      </c>
      <c r="G4698" s="1">
        <v>2020</v>
      </c>
      <c r="H4698" s="1">
        <v>12</v>
      </c>
      <c r="I4698" s="1" t="s">
        <v>111</v>
      </c>
      <c r="J4698" s="1" t="s">
        <v>98</v>
      </c>
      <c r="K4698" s="1" t="s">
        <v>20</v>
      </c>
      <c r="L4698" s="1" t="s">
        <v>112</v>
      </c>
      <c r="M4698" s="1" t="s">
        <v>100</v>
      </c>
    </row>
    <row r="4699" spans="1:16" x14ac:dyDescent="0.25">
      <c r="A4699" s="1" t="s">
        <v>5469</v>
      </c>
      <c r="B4699" s="2">
        <v>44195</v>
      </c>
      <c r="C4699" s="1" t="s">
        <v>5470</v>
      </c>
      <c r="E4699" s="3">
        <v>79.989999999999995</v>
      </c>
      <c r="F4699" s="4">
        <v>79.989999999999995</v>
      </c>
      <c r="G4699" s="1">
        <v>2020</v>
      </c>
      <c r="H4699" s="1">
        <v>12</v>
      </c>
      <c r="I4699" s="1" t="s">
        <v>211</v>
      </c>
      <c r="J4699" s="1" t="s">
        <v>212</v>
      </c>
      <c r="K4699" s="1" t="s">
        <v>20</v>
      </c>
      <c r="L4699" s="1" t="s">
        <v>213</v>
      </c>
      <c r="M4699" s="1" t="s">
        <v>37</v>
      </c>
    </row>
    <row r="4700" spans="1:16" x14ac:dyDescent="0.25">
      <c r="A4700" s="1" t="s">
        <v>5471</v>
      </c>
      <c r="B4700" s="2">
        <v>44195</v>
      </c>
      <c r="C4700" s="1" t="s">
        <v>5472</v>
      </c>
      <c r="E4700" s="3">
        <v>35.979999999999997</v>
      </c>
      <c r="F4700" s="4">
        <v>35.979999999999997</v>
      </c>
      <c r="G4700" s="1">
        <v>2020</v>
      </c>
      <c r="H4700" s="1">
        <v>12</v>
      </c>
      <c r="I4700" s="1" t="s">
        <v>91</v>
      </c>
      <c r="J4700" s="1" t="s">
        <v>35</v>
      </c>
      <c r="K4700" s="1" t="s">
        <v>20</v>
      </c>
      <c r="L4700" s="1" t="s">
        <v>93</v>
      </c>
      <c r="M4700" s="1" t="s">
        <v>37</v>
      </c>
    </row>
    <row r="4701" spans="1:16" x14ac:dyDescent="0.25">
      <c r="A4701" s="1" t="s">
        <v>2278</v>
      </c>
      <c r="B4701" s="2">
        <v>44195</v>
      </c>
      <c r="C4701" s="1" t="s">
        <v>5473</v>
      </c>
      <c r="E4701" s="3">
        <v>945</v>
      </c>
      <c r="F4701" s="4">
        <v>945</v>
      </c>
      <c r="G4701" s="1">
        <v>2020</v>
      </c>
      <c r="H4701" s="1">
        <v>12</v>
      </c>
      <c r="I4701" s="1" t="s">
        <v>18</v>
      </c>
      <c r="J4701" s="1" t="s">
        <v>119</v>
      </c>
      <c r="K4701" s="1" t="s">
        <v>20</v>
      </c>
      <c r="L4701" s="1" t="s">
        <v>21</v>
      </c>
      <c r="M4701" s="1" t="s">
        <v>120</v>
      </c>
    </row>
    <row r="4702" spans="1:16" x14ac:dyDescent="0.25">
      <c r="A4702" s="1" t="s">
        <v>5474</v>
      </c>
      <c r="B4702" s="2">
        <v>44210</v>
      </c>
      <c r="C4702" s="1" t="s">
        <v>5475</v>
      </c>
      <c r="D4702" s="3">
        <v>10</v>
      </c>
      <c r="E4702" s="3">
        <v>50.31</v>
      </c>
      <c r="F4702" s="4">
        <v>45.74</v>
      </c>
      <c r="G4702" s="1">
        <v>2021</v>
      </c>
      <c r="H4702" s="1">
        <v>1</v>
      </c>
      <c r="I4702" s="1" t="s">
        <v>134</v>
      </c>
      <c r="J4702" s="1" t="s">
        <v>319</v>
      </c>
      <c r="K4702" s="1" t="s">
        <v>20</v>
      </c>
      <c r="L4702" s="1" t="s">
        <v>135</v>
      </c>
      <c r="M4702" s="1" t="s">
        <v>320</v>
      </c>
    </row>
    <row r="4703" spans="1:16" x14ac:dyDescent="0.25">
      <c r="A4703" s="1" t="s">
        <v>4185</v>
      </c>
      <c r="B4703" s="2">
        <v>44214</v>
      </c>
      <c r="C4703" s="1" t="s">
        <v>5476</v>
      </c>
      <c r="E4703" s="3">
        <v>154</v>
      </c>
      <c r="F4703" s="4">
        <v>154</v>
      </c>
      <c r="G4703" s="1">
        <v>2021</v>
      </c>
      <c r="H4703" s="1">
        <v>1</v>
      </c>
      <c r="I4703" s="1" t="s">
        <v>18</v>
      </c>
      <c r="J4703" s="1" t="s">
        <v>19</v>
      </c>
      <c r="K4703" s="1" t="s">
        <v>20</v>
      </c>
      <c r="L4703" s="1" t="s">
        <v>21</v>
      </c>
      <c r="M4703" s="1" t="s">
        <v>22</v>
      </c>
    </row>
    <row r="4704" spans="1:16" x14ac:dyDescent="0.25">
      <c r="A4704" s="1" t="s">
        <v>5477</v>
      </c>
      <c r="B4704" s="2">
        <v>44214</v>
      </c>
      <c r="C4704" s="1" t="s">
        <v>85</v>
      </c>
      <c r="E4704" s="3">
        <v>285.45</v>
      </c>
      <c r="F4704" s="4">
        <v>285.45</v>
      </c>
      <c r="G4704" s="1">
        <v>2021</v>
      </c>
      <c r="H4704" s="1">
        <v>1</v>
      </c>
      <c r="I4704" s="1" t="s">
        <v>40</v>
      </c>
      <c r="J4704" s="1" t="s">
        <v>41</v>
      </c>
      <c r="K4704" s="1" t="s">
        <v>20</v>
      </c>
      <c r="L4704" s="1" t="s">
        <v>42</v>
      </c>
      <c r="M4704" s="1" t="s">
        <v>43</v>
      </c>
      <c r="O4704">
        <f>F4704/1.26</f>
        <v>226.54761904761904</v>
      </c>
      <c r="P4704" s="1" t="s">
        <v>5478</v>
      </c>
    </row>
    <row r="4705" spans="1:16" x14ac:dyDescent="0.25">
      <c r="A4705" s="1" t="s">
        <v>5479</v>
      </c>
      <c r="B4705" s="2">
        <v>44214</v>
      </c>
      <c r="C4705" s="1" t="s">
        <v>85</v>
      </c>
      <c r="E4705" s="3">
        <v>62.99</v>
      </c>
      <c r="F4705" s="4">
        <v>62.99</v>
      </c>
      <c r="G4705" s="1">
        <v>2021</v>
      </c>
      <c r="H4705" s="1">
        <v>1</v>
      </c>
      <c r="I4705" s="1" t="s">
        <v>40</v>
      </c>
      <c r="J4705" s="1" t="s">
        <v>41</v>
      </c>
      <c r="K4705" s="1" t="s">
        <v>20</v>
      </c>
      <c r="L4705" s="1" t="s">
        <v>42</v>
      </c>
      <c r="M4705" s="1" t="s">
        <v>43</v>
      </c>
      <c r="O4705">
        <f>F4705/1.26</f>
        <v>49.992063492063494</v>
      </c>
    </row>
    <row r="4706" spans="1:16" x14ac:dyDescent="0.25">
      <c r="A4706" s="1" t="s">
        <v>5480</v>
      </c>
      <c r="B4706" s="2">
        <v>44214</v>
      </c>
      <c r="C4706" s="1" t="s">
        <v>39</v>
      </c>
      <c r="E4706" s="3">
        <v>78.63</v>
      </c>
      <c r="F4706" s="4">
        <v>78.63</v>
      </c>
      <c r="G4706" s="1">
        <v>2021</v>
      </c>
      <c r="H4706" s="1">
        <v>1</v>
      </c>
      <c r="I4706" s="1" t="s">
        <v>40</v>
      </c>
      <c r="J4706" s="1" t="s">
        <v>41</v>
      </c>
      <c r="K4706" s="1" t="s">
        <v>20</v>
      </c>
      <c r="L4706" s="1" t="s">
        <v>42</v>
      </c>
      <c r="M4706" s="1" t="s">
        <v>43</v>
      </c>
      <c r="O4706">
        <f>F4706/1.26</f>
        <v>62.404761904761898</v>
      </c>
      <c r="P4706" s="1" t="s">
        <v>5481</v>
      </c>
    </row>
    <row r="4707" spans="1:16" x14ac:dyDescent="0.25">
      <c r="A4707" s="1" t="s">
        <v>5482</v>
      </c>
      <c r="B4707" s="2">
        <v>44214</v>
      </c>
      <c r="C4707" s="1" t="s">
        <v>62</v>
      </c>
      <c r="E4707" s="3">
        <v>108.34</v>
      </c>
      <c r="F4707" s="4">
        <v>108.34</v>
      </c>
      <c r="G4707" s="1">
        <v>2021</v>
      </c>
      <c r="H4707" s="1">
        <v>1</v>
      </c>
      <c r="I4707" s="1" t="s">
        <v>40</v>
      </c>
      <c r="J4707" s="1" t="s">
        <v>41</v>
      </c>
      <c r="K4707" s="1" t="s">
        <v>20</v>
      </c>
      <c r="L4707" s="1" t="s">
        <v>42</v>
      </c>
      <c r="M4707" s="1" t="s">
        <v>43</v>
      </c>
      <c r="O4707">
        <f>F4707/1.26</f>
        <v>85.984126984126988</v>
      </c>
      <c r="P4707" s="1" t="s">
        <v>5483</v>
      </c>
    </row>
    <row r="4708" spans="1:16" x14ac:dyDescent="0.25">
      <c r="A4708" s="1" t="s">
        <v>5484</v>
      </c>
      <c r="B4708" s="2">
        <v>44217</v>
      </c>
      <c r="C4708" s="1" t="s">
        <v>7939</v>
      </c>
      <c r="E4708" s="3">
        <v>404.52</v>
      </c>
      <c r="F4708" s="4">
        <v>404.52</v>
      </c>
      <c r="G4708" s="1">
        <v>2021</v>
      </c>
      <c r="H4708" s="1">
        <v>1</v>
      </c>
      <c r="I4708" s="1" t="s">
        <v>18</v>
      </c>
      <c r="J4708" s="1" t="s">
        <v>19</v>
      </c>
      <c r="K4708" s="1" t="s">
        <v>20</v>
      </c>
      <c r="L4708" s="1" t="s">
        <v>21</v>
      </c>
      <c r="M4708" s="1" t="s">
        <v>22</v>
      </c>
    </row>
    <row r="4709" spans="1:16" x14ac:dyDescent="0.25">
      <c r="A4709" s="1" t="s">
        <v>5485</v>
      </c>
      <c r="B4709" s="2">
        <v>44217</v>
      </c>
      <c r="C4709" s="1" t="s">
        <v>33</v>
      </c>
      <c r="D4709" s="3">
        <v>20</v>
      </c>
      <c r="E4709" s="3">
        <v>4700.16</v>
      </c>
      <c r="F4709" s="4">
        <v>3916.8</v>
      </c>
      <c r="G4709" s="1">
        <v>2021</v>
      </c>
      <c r="H4709" s="1">
        <v>1</v>
      </c>
      <c r="I4709" s="1" t="s">
        <v>34</v>
      </c>
      <c r="J4709" s="1" t="s">
        <v>35</v>
      </c>
      <c r="K4709" s="1" t="s">
        <v>20</v>
      </c>
      <c r="L4709" s="1" t="s">
        <v>36</v>
      </c>
      <c r="M4709" s="1" t="s">
        <v>37</v>
      </c>
      <c r="O4709">
        <f>F4709*72.79120024</f>
        <v>285108.57310003199</v>
      </c>
    </row>
    <row r="4710" spans="1:16" x14ac:dyDescent="0.25">
      <c r="A4710" s="1" t="s">
        <v>5486</v>
      </c>
      <c r="B4710" s="2">
        <v>44217</v>
      </c>
      <c r="C4710" s="1" t="s">
        <v>5487</v>
      </c>
      <c r="E4710" s="3">
        <v>30.25</v>
      </c>
      <c r="F4710" s="4">
        <v>30.25</v>
      </c>
      <c r="G4710" s="1">
        <v>2021</v>
      </c>
      <c r="H4710" s="1">
        <v>1</v>
      </c>
      <c r="I4710" s="1" t="s">
        <v>97</v>
      </c>
      <c r="J4710" s="1" t="s">
        <v>35</v>
      </c>
      <c r="K4710" s="1" t="s">
        <v>20</v>
      </c>
      <c r="L4710" s="1" t="s">
        <v>99</v>
      </c>
      <c r="M4710" s="1" t="s">
        <v>37</v>
      </c>
      <c r="O4710" s="8">
        <f>F4710</f>
        <v>30.25</v>
      </c>
    </row>
    <row r="4711" spans="1:16" x14ac:dyDescent="0.25">
      <c r="A4711" s="1" t="s">
        <v>5488</v>
      </c>
      <c r="B4711" s="2">
        <v>44217</v>
      </c>
      <c r="C4711" s="1" t="s">
        <v>5489</v>
      </c>
      <c r="D4711" s="3">
        <v>20</v>
      </c>
      <c r="E4711" s="3">
        <v>-12.49</v>
      </c>
      <c r="F4711" s="4">
        <v>-10.41</v>
      </c>
      <c r="G4711" s="1">
        <v>2021</v>
      </c>
      <c r="H4711" s="1">
        <v>1</v>
      </c>
      <c r="I4711" s="1" t="s">
        <v>34</v>
      </c>
      <c r="J4711" s="1" t="s">
        <v>35</v>
      </c>
      <c r="K4711" s="1" t="s">
        <v>20</v>
      </c>
      <c r="L4711" s="1" t="s">
        <v>36</v>
      </c>
      <c r="M4711" s="1" t="s">
        <v>37</v>
      </c>
    </row>
    <row r="4712" spans="1:16" x14ac:dyDescent="0.25">
      <c r="A4712" s="1" t="s">
        <v>44</v>
      </c>
      <c r="B4712" s="2">
        <v>44221</v>
      </c>
      <c r="C4712" s="1" t="s">
        <v>85</v>
      </c>
      <c r="D4712" s="3">
        <v>20</v>
      </c>
      <c r="E4712" s="3">
        <v>157.57</v>
      </c>
      <c r="F4712" s="4">
        <v>131.31</v>
      </c>
      <c r="G4712" s="1">
        <v>2021</v>
      </c>
      <c r="H4712" s="1">
        <v>1</v>
      </c>
      <c r="I4712" s="1" t="s">
        <v>70</v>
      </c>
      <c r="J4712" s="1" t="s">
        <v>41</v>
      </c>
      <c r="K4712" s="1" t="s">
        <v>20</v>
      </c>
      <c r="L4712" s="1" t="s">
        <v>71</v>
      </c>
      <c r="M4712" s="1" t="s">
        <v>43</v>
      </c>
      <c r="O4712">
        <f>F4712/1.26</f>
        <v>104.21428571428572</v>
      </c>
    </row>
    <row r="4713" spans="1:16" x14ac:dyDescent="0.25">
      <c r="A4713" s="1" t="s">
        <v>5490</v>
      </c>
      <c r="B4713" s="2">
        <v>44221</v>
      </c>
      <c r="C4713" s="1" t="s">
        <v>5491</v>
      </c>
      <c r="E4713" s="3">
        <v>12.42</v>
      </c>
      <c r="F4713" s="4">
        <v>12.42</v>
      </c>
      <c r="G4713" s="1">
        <v>2021</v>
      </c>
      <c r="H4713" s="1">
        <v>1</v>
      </c>
      <c r="I4713" s="1" t="s">
        <v>30</v>
      </c>
      <c r="J4713" s="1" t="s">
        <v>25</v>
      </c>
      <c r="K4713" s="1" t="s">
        <v>20</v>
      </c>
      <c r="L4713" s="1" t="s">
        <v>1819</v>
      </c>
      <c r="M4713" s="1" t="s">
        <v>4184</v>
      </c>
    </row>
    <row r="4714" spans="1:16" x14ac:dyDescent="0.25">
      <c r="A4714" s="1" t="s">
        <v>38</v>
      </c>
      <c r="B4714" s="2">
        <v>44221</v>
      </c>
      <c r="C4714" s="1" t="s">
        <v>2814</v>
      </c>
      <c r="D4714" s="3">
        <v>20</v>
      </c>
      <c r="E4714" s="3">
        <v>99</v>
      </c>
      <c r="F4714" s="4">
        <v>82.5</v>
      </c>
      <c r="G4714" s="1">
        <v>2021</v>
      </c>
      <c r="H4714" s="1">
        <v>1</v>
      </c>
      <c r="I4714" s="1" t="s">
        <v>34</v>
      </c>
      <c r="J4714" s="1" t="s">
        <v>237</v>
      </c>
      <c r="K4714" s="1" t="s">
        <v>20</v>
      </c>
      <c r="L4714" s="1" t="s">
        <v>36</v>
      </c>
      <c r="M4714" s="1" t="s">
        <v>4213</v>
      </c>
      <c r="O4714">
        <f>F4714*25</f>
        <v>2062.5</v>
      </c>
    </row>
    <row r="4715" spans="1:16" x14ac:dyDescent="0.25">
      <c r="A4715" s="1" t="s">
        <v>60</v>
      </c>
      <c r="B4715" s="2">
        <v>44221</v>
      </c>
      <c r="C4715" s="1" t="s">
        <v>5492</v>
      </c>
      <c r="E4715" s="3">
        <v>1476</v>
      </c>
      <c r="F4715" s="4">
        <v>1476</v>
      </c>
      <c r="G4715" s="1">
        <v>2021</v>
      </c>
      <c r="H4715" s="1">
        <v>1</v>
      </c>
      <c r="I4715" s="1" t="s">
        <v>40</v>
      </c>
      <c r="J4715" s="1" t="s">
        <v>35</v>
      </c>
      <c r="K4715" s="1" t="s">
        <v>20</v>
      </c>
      <c r="L4715" s="1" t="s">
        <v>42</v>
      </c>
      <c r="M4715" s="1" t="s">
        <v>37</v>
      </c>
      <c r="O4715">
        <f>F4715*4.812172165</f>
        <v>7102.7661155400001</v>
      </c>
    </row>
    <row r="4716" spans="1:16" x14ac:dyDescent="0.25">
      <c r="A4716" s="1" t="s">
        <v>58</v>
      </c>
      <c r="B4716" s="2">
        <v>44221</v>
      </c>
      <c r="C4716" s="1" t="s">
        <v>5492</v>
      </c>
      <c r="E4716" s="3">
        <v>2904</v>
      </c>
      <c r="F4716" s="4">
        <v>2904</v>
      </c>
      <c r="G4716" s="1">
        <v>2021</v>
      </c>
      <c r="H4716" s="1">
        <v>1</v>
      </c>
      <c r="I4716" s="1" t="s">
        <v>40</v>
      </c>
      <c r="J4716" s="1" t="s">
        <v>35</v>
      </c>
      <c r="K4716" s="1" t="s">
        <v>20</v>
      </c>
      <c r="L4716" s="1" t="s">
        <v>42</v>
      </c>
      <c r="M4716" s="1" t="s">
        <v>37</v>
      </c>
      <c r="O4716">
        <f>F4716*4.812172165</f>
        <v>13974.547967159999</v>
      </c>
    </row>
    <row r="4717" spans="1:16" x14ac:dyDescent="0.25">
      <c r="A4717" s="1" t="s">
        <v>2332</v>
      </c>
      <c r="B4717" s="2">
        <v>44222</v>
      </c>
      <c r="C4717" s="1" t="s">
        <v>5493</v>
      </c>
      <c r="E4717" s="3">
        <v>92.5</v>
      </c>
      <c r="F4717" s="4">
        <v>92.5</v>
      </c>
      <c r="G4717" s="1">
        <v>2021</v>
      </c>
      <c r="H4717" s="1">
        <v>1</v>
      </c>
      <c r="I4717" s="1" t="s">
        <v>30</v>
      </c>
      <c r="J4717" s="1" t="s">
        <v>3527</v>
      </c>
      <c r="K4717" s="1" t="s">
        <v>20</v>
      </c>
      <c r="L4717" s="1" t="s">
        <v>3528</v>
      </c>
      <c r="M4717" s="1" t="s">
        <v>37</v>
      </c>
      <c r="O4717">
        <v>5</v>
      </c>
    </row>
    <row r="4718" spans="1:16" x14ac:dyDescent="0.25">
      <c r="A4718" s="1" t="s">
        <v>5494</v>
      </c>
      <c r="B4718" s="2">
        <v>44223</v>
      </c>
      <c r="C4718" s="1" t="s">
        <v>4221</v>
      </c>
      <c r="E4718" s="3">
        <v>278.7</v>
      </c>
      <c r="F4718" s="4">
        <v>278.7</v>
      </c>
      <c r="G4718" s="1">
        <v>2021</v>
      </c>
      <c r="H4718" s="1">
        <v>1</v>
      </c>
      <c r="I4718" s="1" t="s">
        <v>40</v>
      </c>
      <c r="J4718" s="1" t="s">
        <v>35</v>
      </c>
      <c r="K4718" s="1" t="s">
        <v>20</v>
      </c>
      <c r="L4718" s="1" t="s">
        <v>42</v>
      </c>
      <c r="M4718" s="1" t="s">
        <v>37</v>
      </c>
    </row>
    <row r="4719" spans="1:16" x14ac:dyDescent="0.25">
      <c r="A4719" s="1" t="s">
        <v>2351</v>
      </c>
      <c r="B4719" s="2">
        <v>44224</v>
      </c>
      <c r="C4719" s="1" t="s">
        <v>5495</v>
      </c>
      <c r="E4719" s="3">
        <v>1146</v>
      </c>
      <c r="F4719" s="4">
        <v>1146</v>
      </c>
      <c r="G4719" s="1">
        <v>2021</v>
      </c>
      <c r="H4719" s="1">
        <v>1</v>
      </c>
      <c r="I4719" s="1" t="s">
        <v>80</v>
      </c>
      <c r="J4719" s="1" t="s">
        <v>81</v>
      </c>
      <c r="K4719" s="1" t="s">
        <v>20</v>
      </c>
      <c r="L4719" s="1" t="s">
        <v>82</v>
      </c>
      <c r="M4719" s="1" t="s">
        <v>83</v>
      </c>
      <c r="O4719">
        <v>81783</v>
      </c>
    </row>
    <row r="4720" spans="1:16" x14ac:dyDescent="0.25">
      <c r="A4720" s="1" t="s">
        <v>5496</v>
      </c>
      <c r="B4720" s="2">
        <v>44224</v>
      </c>
      <c r="C4720" s="1" t="s">
        <v>5497</v>
      </c>
      <c r="D4720" s="3">
        <v>20</v>
      </c>
      <c r="E4720" s="3">
        <v>265.32</v>
      </c>
      <c r="F4720" s="4">
        <v>221.1</v>
      </c>
      <c r="G4720" s="1">
        <v>2021</v>
      </c>
      <c r="H4720" s="1">
        <v>1</v>
      </c>
      <c r="I4720" s="1" t="s">
        <v>134</v>
      </c>
      <c r="J4720" s="1" t="s">
        <v>98</v>
      </c>
      <c r="K4720" s="1" t="s">
        <v>20</v>
      </c>
      <c r="L4720" s="1" t="s">
        <v>135</v>
      </c>
      <c r="M4720" s="1" t="s">
        <v>100</v>
      </c>
      <c r="O4720">
        <f>F4720*243</f>
        <v>53727.299999999996</v>
      </c>
    </row>
    <row r="4721" spans="1:15" x14ac:dyDescent="0.25">
      <c r="A4721" s="1" t="s">
        <v>101</v>
      </c>
      <c r="B4721" s="2">
        <v>44224</v>
      </c>
      <c r="C4721" s="1" t="s">
        <v>5498</v>
      </c>
      <c r="E4721" s="3">
        <v>94.84</v>
      </c>
      <c r="F4721" s="4">
        <v>94.84</v>
      </c>
      <c r="G4721" s="1">
        <v>2021</v>
      </c>
      <c r="H4721" s="1">
        <v>1</v>
      </c>
      <c r="I4721" s="1" t="s">
        <v>86</v>
      </c>
      <c r="J4721" s="1" t="s">
        <v>378</v>
      </c>
      <c r="K4721" s="1" t="s">
        <v>20</v>
      </c>
      <c r="L4721" s="1" t="s">
        <v>87</v>
      </c>
      <c r="M4721" s="1" t="s">
        <v>379</v>
      </c>
    </row>
    <row r="4722" spans="1:15" x14ac:dyDescent="0.25">
      <c r="A4722" s="1" t="s">
        <v>117</v>
      </c>
      <c r="B4722" s="2">
        <v>44224</v>
      </c>
      <c r="C4722" s="1" t="s">
        <v>5499</v>
      </c>
      <c r="E4722" s="3">
        <v>16.170000000000002</v>
      </c>
      <c r="F4722" s="4">
        <v>16.170000000000002</v>
      </c>
      <c r="G4722" s="1">
        <v>2021</v>
      </c>
      <c r="H4722" s="1">
        <v>1</v>
      </c>
      <c r="I4722" s="1" t="s">
        <v>138</v>
      </c>
      <c r="J4722" s="1" t="s">
        <v>35</v>
      </c>
      <c r="K4722" s="1" t="s">
        <v>20</v>
      </c>
      <c r="L4722" s="1" t="s">
        <v>139</v>
      </c>
      <c r="M4722" s="1" t="s">
        <v>37</v>
      </c>
      <c r="O4722">
        <f>F4722*1850</f>
        <v>29914.500000000004</v>
      </c>
    </row>
    <row r="4723" spans="1:15" x14ac:dyDescent="0.25">
      <c r="A4723" s="1" t="s">
        <v>5500</v>
      </c>
      <c r="B4723" s="2">
        <v>44224</v>
      </c>
      <c r="C4723" s="1" t="s">
        <v>5501</v>
      </c>
      <c r="E4723" s="3">
        <v>36.46</v>
      </c>
      <c r="F4723" s="4">
        <v>36.46</v>
      </c>
      <c r="G4723" s="1">
        <v>2021</v>
      </c>
      <c r="H4723" s="1">
        <v>1</v>
      </c>
      <c r="I4723" s="1" t="s">
        <v>86</v>
      </c>
      <c r="J4723" s="1" t="s">
        <v>378</v>
      </c>
      <c r="K4723" s="1" t="s">
        <v>20</v>
      </c>
      <c r="L4723" s="1" t="s">
        <v>87</v>
      </c>
      <c r="M4723" s="1" t="s">
        <v>379</v>
      </c>
      <c r="O4723">
        <f>F4723*1850</f>
        <v>67451</v>
      </c>
    </row>
    <row r="4724" spans="1:15" x14ac:dyDescent="0.25">
      <c r="A4724" s="1" t="s">
        <v>5502</v>
      </c>
      <c r="B4724" s="2">
        <v>44224</v>
      </c>
      <c r="C4724" s="1" t="s">
        <v>5503</v>
      </c>
      <c r="E4724" s="3">
        <v>17.89</v>
      </c>
      <c r="F4724" s="4">
        <v>17.89</v>
      </c>
      <c r="G4724" s="1">
        <v>2021</v>
      </c>
      <c r="H4724" s="1">
        <v>1</v>
      </c>
      <c r="I4724" s="1" t="s">
        <v>86</v>
      </c>
      <c r="J4724" s="1" t="s">
        <v>378</v>
      </c>
      <c r="K4724" s="1" t="s">
        <v>20</v>
      </c>
      <c r="L4724" s="1" t="s">
        <v>87</v>
      </c>
      <c r="M4724" s="1" t="s">
        <v>379</v>
      </c>
      <c r="O4724">
        <f>F4724*1850</f>
        <v>33096.5</v>
      </c>
    </row>
    <row r="4725" spans="1:15" x14ac:dyDescent="0.25">
      <c r="A4725" s="1" t="s">
        <v>5504</v>
      </c>
      <c r="B4725" s="2">
        <v>44224</v>
      </c>
      <c r="C4725" s="1" t="s">
        <v>5505</v>
      </c>
      <c r="E4725" s="3">
        <v>72</v>
      </c>
      <c r="F4725" s="4">
        <v>72</v>
      </c>
      <c r="G4725" s="1">
        <v>2021</v>
      </c>
      <c r="H4725" s="1">
        <v>1</v>
      </c>
      <c r="I4725" s="1" t="s">
        <v>86</v>
      </c>
      <c r="J4725" s="1" t="s">
        <v>378</v>
      </c>
      <c r="K4725" s="1" t="s">
        <v>20</v>
      </c>
      <c r="L4725" s="1" t="s">
        <v>87</v>
      </c>
      <c r="M4725" s="1" t="s">
        <v>379</v>
      </c>
    </row>
    <row r="4726" spans="1:15" x14ac:dyDescent="0.25">
      <c r="A4726" s="1" t="s">
        <v>121</v>
      </c>
      <c r="B4726" s="2">
        <v>44224</v>
      </c>
      <c r="C4726" s="1" t="s">
        <v>5506</v>
      </c>
      <c r="E4726" s="3">
        <v>39.69</v>
      </c>
      <c r="F4726" s="4">
        <v>39.69</v>
      </c>
      <c r="G4726" s="1">
        <v>2021</v>
      </c>
      <c r="H4726" s="1">
        <v>1</v>
      </c>
      <c r="I4726" s="1" t="s">
        <v>219</v>
      </c>
      <c r="J4726" s="1" t="s">
        <v>35</v>
      </c>
      <c r="K4726" s="1" t="s">
        <v>20</v>
      </c>
      <c r="L4726" s="1" t="s">
        <v>220</v>
      </c>
      <c r="M4726" s="1" t="s">
        <v>37</v>
      </c>
    </row>
    <row r="4727" spans="1:15" x14ac:dyDescent="0.25">
      <c r="A4727" s="1" t="s">
        <v>2357</v>
      </c>
      <c r="B4727" s="2">
        <v>44224</v>
      </c>
      <c r="C4727" s="1" t="s">
        <v>5507</v>
      </c>
      <c r="E4727" s="3">
        <v>149.52000000000001</v>
      </c>
      <c r="F4727" s="4">
        <v>149.52000000000001</v>
      </c>
      <c r="G4727" s="1">
        <v>2021</v>
      </c>
      <c r="H4727" s="1">
        <v>1</v>
      </c>
      <c r="I4727" s="1" t="s">
        <v>168</v>
      </c>
      <c r="J4727" s="1" t="s">
        <v>81</v>
      </c>
      <c r="K4727" s="1" t="s">
        <v>20</v>
      </c>
      <c r="L4727" s="1" t="s">
        <v>169</v>
      </c>
      <c r="M4727" s="1" t="s">
        <v>83</v>
      </c>
      <c r="O4727">
        <f>F4727*52.63</f>
        <v>7869.2376000000013</v>
      </c>
    </row>
    <row r="4728" spans="1:15" x14ac:dyDescent="0.25">
      <c r="A4728" s="1" t="s">
        <v>5508</v>
      </c>
      <c r="B4728" s="2">
        <v>44225</v>
      </c>
      <c r="C4728" s="1" t="s">
        <v>5509</v>
      </c>
      <c r="E4728" s="3">
        <v>22.54</v>
      </c>
      <c r="F4728" s="4">
        <v>22.54</v>
      </c>
      <c r="G4728" s="1">
        <v>2021</v>
      </c>
      <c r="H4728" s="1">
        <v>1</v>
      </c>
      <c r="I4728" s="1" t="s">
        <v>40</v>
      </c>
      <c r="J4728" s="1" t="s">
        <v>81</v>
      </c>
      <c r="K4728" s="1" t="s">
        <v>20</v>
      </c>
      <c r="L4728" s="1" t="s">
        <v>42</v>
      </c>
      <c r="M4728" s="1" t="s">
        <v>83</v>
      </c>
    </row>
    <row r="4729" spans="1:15" x14ac:dyDescent="0.25">
      <c r="A4729" s="1" t="s">
        <v>5510</v>
      </c>
      <c r="B4729" s="2">
        <v>44225</v>
      </c>
      <c r="C4729" s="1" t="s">
        <v>33</v>
      </c>
      <c r="D4729" s="3">
        <v>20</v>
      </c>
      <c r="E4729" s="3">
        <v>558</v>
      </c>
      <c r="F4729" s="4">
        <v>465</v>
      </c>
      <c r="G4729" s="1">
        <v>2021</v>
      </c>
      <c r="H4729" s="1">
        <v>1</v>
      </c>
      <c r="I4729" s="1" t="s">
        <v>34</v>
      </c>
      <c r="J4729" s="1" t="s">
        <v>35</v>
      </c>
      <c r="K4729" s="1" t="s">
        <v>20</v>
      </c>
      <c r="L4729" s="1" t="s">
        <v>36</v>
      </c>
      <c r="M4729" s="1" t="s">
        <v>37</v>
      </c>
      <c r="O4729">
        <f>F4729*72.79120024</f>
        <v>33847.908111599994</v>
      </c>
    </row>
    <row r="4730" spans="1:15" x14ac:dyDescent="0.25">
      <c r="A4730" s="1" t="s">
        <v>5511</v>
      </c>
      <c r="B4730" s="2">
        <v>44225</v>
      </c>
      <c r="C4730" s="1" t="s">
        <v>5512</v>
      </c>
      <c r="D4730" s="3">
        <v>20</v>
      </c>
      <c r="E4730" s="3">
        <v>196.67</v>
      </c>
      <c r="F4730" s="4">
        <v>163.89</v>
      </c>
      <c r="G4730" s="1">
        <v>2021</v>
      </c>
      <c r="H4730" s="1">
        <v>1</v>
      </c>
      <c r="I4730" s="1" t="s">
        <v>56</v>
      </c>
      <c r="J4730" s="1" t="s">
        <v>35</v>
      </c>
      <c r="K4730" s="1" t="s">
        <v>20</v>
      </c>
      <c r="L4730" s="1" t="s">
        <v>57</v>
      </c>
      <c r="M4730" s="1" t="s">
        <v>37</v>
      </c>
    </row>
    <row r="4731" spans="1:15" x14ac:dyDescent="0.25">
      <c r="A4731" s="1" t="s">
        <v>122</v>
      </c>
      <c r="B4731" s="2">
        <v>44225</v>
      </c>
      <c r="C4731" s="1" t="s">
        <v>5513</v>
      </c>
      <c r="D4731" s="3">
        <v>20</v>
      </c>
      <c r="E4731" s="3">
        <v>693</v>
      </c>
      <c r="F4731" s="4">
        <v>577.5</v>
      </c>
      <c r="G4731" s="1">
        <v>2021</v>
      </c>
      <c r="H4731" s="1">
        <v>1</v>
      </c>
      <c r="I4731" s="1" t="s">
        <v>111</v>
      </c>
      <c r="J4731" s="1" t="s">
        <v>35</v>
      </c>
      <c r="K4731" s="1" t="s">
        <v>20</v>
      </c>
      <c r="L4731" s="1" t="s">
        <v>112</v>
      </c>
      <c r="M4731" s="1" t="s">
        <v>37</v>
      </c>
    </row>
    <row r="4732" spans="1:15" x14ac:dyDescent="0.25">
      <c r="A4732" s="1" t="s">
        <v>5514</v>
      </c>
      <c r="B4732" s="2">
        <v>44225</v>
      </c>
      <c r="C4732" s="1" t="s">
        <v>5515</v>
      </c>
      <c r="E4732" s="3">
        <v>158.63999999999999</v>
      </c>
      <c r="F4732" s="4">
        <v>158.63999999999999</v>
      </c>
      <c r="G4732" s="1">
        <v>2021</v>
      </c>
      <c r="H4732" s="1">
        <v>1</v>
      </c>
      <c r="I4732" s="1" t="s">
        <v>86</v>
      </c>
      <c r="J4732" s="1" t="s">
        <v>369</v>
      </c>
      <c r="K4732" s="1" t="s">
        <v>20</v>
      </c>
      <c r="L4732" s="1" t="s">
        <v>87</v>
      </c>
      <c r="M4732" s="1" t="s">
        <v>370</v>
      </c>
      <c r="O4732">
        <f>F4732*120</f>
        <v>19036.8</v>
      </c>
    </row>
    <row r="4733" spans="1:15" x14ac:dyDescent="0.25">
      <c r="A4733" s="1" t="s">
        <v>5516</v>
      </c>
      <c r="B4733" s="2">
        <v>44225</v>
      </c>
      <c r="C4733" s="1" t="s">
        <v>7961</v>
      </c>
      <c r="D4733" s="3">
        <v>20</v>
      </c>
      <c r="E4733" s="3">
        <v>122.46</v>
      </c>
      <c r="F4733" s="4">
        <v>102.05</v>
      </c>
      <c r="G4733" s="1">
        <v>2021</v>
      </c>
      <c r="H4733" s="1">
        <v>1</v>
      </c>
      <c r="I4733" s="1" t="s">
        <v>111</v>
      </c>
      <c r="J4733" s="1" t="s">
        <v>98</v>
      </c>
      <c r="K4733" s="1" t="s">
        <v>20</v>
      </c>
      <c r="L4733" s="1" t="s">
        <v>112</v>
      </c>
      <c r="M4733" s="1" t="s">
        <v>100</v>
      </c>
    </row>
    <row r="4734" spans="1:15" x14ac:dyDescent="0.25">
      <c r="A4734" s="1" t="s">
        <v>5516</v>
      </c>
      <c r="B4734" s="2">
        <v>44225</v>
      </c>
      <c r="C4734" s="1" t="s">
        <v>7961</v>
      </c>
      <c r="E4734" s="3">
        <v>122.46</v>
      </c>
      <c r="F4734" s="4">
        <v>122.46</v>
      </c>
      <c r="G4734" s="1">
        <v>2021</v>
      </c>
      <c r="H4734" s="1">
        <v>1</v>
      </c>
      <c r="I4734" s="1" t="s">
        <v>111</v>
      </c>
      <c r="J4734" s="1" t="s">
        <v>98</v>
      </c>
      <c r="K4734" s="1" t="s">
        <v>20</v>
      </c>
      <c r="L4734" s="1" t="s">
        <v>112</v>
      </c>
      <c r="M4734" s="1" t="s">
        <v>100</v>
      </c>
    </row>
    <row r="4735" spans="1:15" x14ac:dyDescent="0.25">
      <c r="A4735" s="1" t="s">
        <v>78</v>
      </c>
      <c r="B4735" s="2">
        <v>44225</v>
      </c>
      <c r="C4735" s="1" t="s">
        <v>5517</v>
      </c>
      <c r="E4735" s="3">
        <v>97.9</v>
      </c>
      <c r="F4735" s="4">
        <v>97.9</v>
      </c>
      <c r="G4735" s="1">
        <v>2021</v>
      </c>
      <c r="H4735" s="1">
        <v>1</v>
      </c>
      <c r="I4735" s="1" t="s">
        <v>50</v>
      </c>
      <c r="J4735" s="1" t="s">
        <v>51</v>
      </c>
      <c r="K4735" s="1" t="s">
        <v>20</v>
      </c>
      <c r="L4735" s="1" t="s">
        <v>52</v>
      </c>
      <c r="M4735" s="1" t="s">
        <v>53</v>
      </c>
    </row>
    <row r="4736" spans="1:15" x14ac:dyDescent="0.25">
      <c r="A4736" s="1" t="s">
        <v>5518</v>
      </c>
      <c r="B4736" s="2">
        <v>44225</v>
      </c>
      <c r="C4736" s="1" t="s">
        <v>5519</v>
      </c>
      <c r="E4736" s="3">
        <v>256.95999999999998</v>
      </c>
      <c r="F4736" s="4">
        <v>256.95999999999998</v>
      </c>
      <c r="G4736" s="1">
        <v>2021</v>
      </c>
      <c r="H4736" s="1">
        <v>1</v>
      </c>
      <c r="I4736" s="1" t="s">
        <v>86</v>
      </c>
      <c r="J4736" s="1" t="s">
        <v>378</v>
      </c>
      <c r="K4736" s="1" t="s">
        <v>20</v>
      </c>
      <c r="L4736" s="1" t="s">
        <v>87</v>
      </c>
      <c r="M4736" s="1" t="s">
        <v>379</v>
      </c>
      <c r="O4736">
        <f>F4736*4.812172165</f>
        <v>1236.5357595183998</v>
      </c>
    </row>
    <row r="4737" spans="1:15" x14ac:dyDescent="0.25">
      <c r="A4737" s="1" t="s">
        <v>4218</v>
      </c>
      <c r="B4737" s="2">
        <v>44230</v>
      </c>
      <c r="C4737" s="1" t="s">
        <v>79</v>
      </c>
      <c r="E4737" s="3">
        <v>3959.1</v>
      </c>
      <c r="F4737" s="4">
        <v>3959.1</v>
      </c>
      <c r="G4737" s="1">
        <v>2021</v>
      </c>
      <c r="H4737" s="1">
        <v>2</v>
      </c>
      <c r="I4737" s="1" t="s">
        <v>80</v>
      </c>
      <c r="J4737" s="1" t="s">
        <v>81</v>
      </c>
      <c r="K4737" s="1" t="s">
        <v>20</v>
      </c>
      <c r="L4737" s="1" t="s">
        <v>82</v>
      </c>
      <c r="M4737" s="1" t="s">
        <v>83</v>
      </c>
      <c r="O4737">
        <v>103728</v>
      </c>
    </row>
    <row r="4738" spans="1:15" x14ac:dyDescent="0.25">
      <c r="A4738" s="1" t="s">
        <v>5520</v>
      </c>
      <c r="B4738" s="2">
        <v>44230</v>
      </c>
      <c r="C4738" s="1" t="s">
        <v>1494</v>
      </c>
      <c r="D4738" s="3">
        <v>20</v>
      </c>
      <c r="E4738" s="3">
        <v>1106.95</v>
      </c>
      <c r="F4738" s="4">
        <v>922.46</v>
      </c>
      <c r="G4738" s="1">
        <v>2021</v>
      </c>
      <c r="H4738" s="1">
        <v>2</v>
      </c>
      <c r="I4738" s="1" t="s">
        <v>70</v>
      </c>
      <c r="J4738" s="1" t="s">
        <v>35</v>
      </c>
      <c r="K4738" s="1" t="s">
        <v>20</v>
      </c>
      <c r="L4738" s="1" t="s">
        <v>71</v>
      </c>
      <c r="M4738" s="1" t="s">
        <v>37</v>
      </c>
      <c r="O4738">
        <f>F4738*4.18</f>
        <v>3855.8827999999999</v>
      </c>
    </row>
    <row r="4739" spans="1:15" x14ac:dyDescent="0.25">
      <c r="A4739" s="1" t="s">
        <v>5521</v>
      </c>
      <c r="B4739" s="2">
        <v>44230</v>
      </c>
      <c r="C4739" s="1" t="s">
        <v>5522</v>
      </c>
      <c r="D4739" s="3">
        <v>20</v>
      </c>
      <c r="E4739" s="3">
        <v>3180</v>
      </c>
      <c r="F4739" s="4">
        <v>2650</v>
      </c>
      <c r="G4739" s="1">
        <v>2021</v>
      </c>
      <c r="H4739" s="1">
        <v>2</v>
      </c>
      <c r="I4739" s="1" t="s">
        <v>70</v>
      </c>
      <c r="J4739" s="1" t="s">
        <v>19</v>
      </c>
      <c r="K4739" s="1" t="s">
        <v>20</v>
      </c>
      <c r="L4739" s="1" t="s">
        <v>71</v>
      </c>
      <c r="M4739" s="1" t="s">
        <v>22</v>
      </c>
      <c r="O4739">
        <f>F4739*293</f>
        <v>776450</v>
      </c>
    </row>
    <row r="4740" spans="1:15" x14ac:dyDescent="0.25">
      <c r="A4740" s="1" t="s">
        <v>4220</v>
      </c>
      <c r="B4740" s="2">
        <v>44230</v>
      </c>
      <c r="C4740" s="1" t="s">
        <v>85</v>
      </c>
      <c r="E4740" s="3">
        <v>1362.44</v>
      </c>
      <c r="F4740" s="4">
        <v>1362.44</v>
      </c>
      <c r="G4740" s="1">
        <v>2021</v>
      </c>
      <c r="H4740" s="1">
        <v>2</v>
      </c>
      <c r="I4740" s="1" t="s">
        <v>86</v>
      </c>
      <c r="J4740" s="1" t="s">
        <v>41</v>
      </c>
      <c r="K4740" s="1" t="s">
        <v>20</v>
      </c>
      <c r="L4740" s="1" t="s">
        <v>87</v>
      </c>
      <c r="M4740" s="1" t="s">
        <v>43</v>
      </c>
      <c r="O4740">
        <f t="shared" ref="O4740:O4753" si="73">F4740/1.26</f>
        <v>1081.3015873015872</v>
      </c>
    </row>
    <row r="4741" spans="1:15" x14ac:dyDescent="0.25">
      <c r="A4741" s="1" t="s">
        <v>4220</v>
      </c>
      <c r="B4741" s="2">
        <v>44230</v>
      </c>
      <c r="C4741" s="1" t="s">
        <v>85</v>
      </c>
      <c r="E4741" s="3">
        <v>904.81</v>
      </c>
      <c r="F4741" s="4">
        <v>904.81</v>
      </c>
      <c r="G4741" s="1">
        <v>2021</v>
      </c>
      <c r="H4741" s="1">
        <v>2</v>
      </c>
      <c r="I4741" s="1" t="s">
        <v>86</v>
      </c>
      <c r="J4741" s="1" t="s">
        <v>41</v>
      </c>
      <c r="K4741" s="1" t="s">
        <v>20</v>
      </c>
      <c r="L4741" s="1" t="s">
        <v>87</v>
      </c>
      <c r="M4741" s="1" t="s">
        <v>43</v>
      </c>
      <c r="O4741">
        <f t="shared" si="73"/>
        <v>718.10317460317458</v>
      </c>
    </row>
    <row r="4742" spans="1:15" x14ac:dyDescent="0.25">
      <c r="A4742" s="1" t="s">
        <v>4220</v>
      </c>
      <c r="B4742" s="2">
        <v>44230</v>
      </c>
      <c r="C4742" s="1" t="s">
        <v>85</v>
      </c>
      <c r="E4742" s="3">
        <v>703.67</v>
      </c>
      <c r="F4742" s="4">
        <v>703.67</v>
      </c>
      <c r="G4742" s="1">
        <v>2021</v>
      </c>
      <c r="H4742" s="1">
        <v>2</v>
      </c>
      <c r="I4742" s="1" t="s">
        <v>86</v>
      </c>
      <c r="J4742" s="1" t="s">
        <v>41</v>
      </c>
      <c r="K4742" s="1" t="s">
        <v>20</v>
      </c>
      <c r="L4742" s="1" t="s">
        <v>87</v>
      </c>
      <c r="M4742" s="1" t="s">
        <v>43</v>
      </c>
      <c r="O4742">
        <f t="shared" si="73"/>
        <v>558.46825396825398</v>
      </c>
    </row>
    <row r="4743" spans="1:15" x14ac:dyDescent="0.25">
      <c r="A4743" s="1" t="s">
        <v>4220</v>
      </c>
      <c r="B4743" s="2">
        <v>44230</v>
      </c>
      <c r="C4743" s="1" t="s">
        <v>85</v>
      </c>
      <c r="E4743" s="3">
        <v>643.52</v>
      </c>
      <c r="F4743" s="4">
        <v>643.52</v>
      </c>
      <c r="G4743" s="1">
        <v>2021</v>
      </c>
      <c r="H4743" s="1">
        <v>2</v>
      </c>
      <c r="I4743" s="1" t="s">
        <v>86</v>
      </c>
      <c r="J4743" s="1" t="s">
        <v>41</v>
      </c>
      <c r="K4743" s="1" t="s">
        <v>20</v>
      </c>
      <c r="L4743" s="1" t="s">
        <v>87</v>
      </c>
      <c r="M4743" s="1" t="s">
        <v>43</v>
      </c>
      <c r="O4743">
        <f t="shared" si="73"/>
        <v>510.73015873015873</v>
      </c>
    </row>
    <row r="4744" spans="1:15" x14ac:dyDescent="0.25">
      <c r="A4744" s="1" t="s">
        <v>4220</v>
      </c>
      <c r="B4744" s="2">
        <v>44230</v>
      </c>
      <c r="C4744" s="1" t="s">
        <v>85</v>
      </c>
      <c r="E4744" s="3">
        <v>481.79</v>
      </c>
      <c r="F4744" s="4">
        <v>481.79</v>
      </c>
      <c r="G4744" s="1">
        <v>2021</v>
      </c>
      <c r="H4744" s="1">
        <v>2</v>
      </c>
      <c r="I4744" s="1" t="s">
        <v>86</v>
      </c>
      <c r="J4744" s="1" t="s">
        <v>41</v>
      </c>
      <c r="K4744" s="1" t="s">
        <v>20</v>
      </c>
      <c r="L4744" s="1" t="s">
        <v>87</v>
      </c>
      <c r="M4744" s="1" t="s">
        <v>43</v>
      </c>
      <c r="O4744">
        <f t="shared" si="73"/>
        <v>382.3730158730159</v>
      </c>
    </row>
    <row r="4745" spans="1:15" x14ac:dyDescent="0.25">
      <c r="A4745" s="1" t="s">
        <v>4220</v>
      </c>
      <c r="B4745" s="2">
        <v>44230</v>
      </c>
      <c r="C4745" s="1" t="s">
        <v>85</v>
      </c>
      <c r="D4745" s="3">
        <v>20</v>
      </c>
      <c r="E4745" s="3">
        <v>267.97000000000003</v>
      </c>
      <c r="F4745" s="4">
        <v>223.31</v>
      </c>
      <c r="G4745" s="1">
        <v>2021</v>
      </c>
      <c r="H4745" s="1">
        <v>2</v>
      </c>
      <c r="I4745" s="1" t="s">
        <v>56</v>
      </c>
      <c r="J4745" s="1" t="s">
        <v>41</v>
      </c>
      <c r="K4745" s="1" t="s">
        <v>20</v>
      </c>
      <c r="L4745" s="1" t="s">
        <v>57</v>
      </c>
      <c r="M4745" s="1" t="s">
        <v>43</v>
      </c>
      <c r="O4745">
        <f t="shared" si="73"/>
        <v>177.23015873015873</v>
      </c>
    </row>
    <row r="4746" spans="1:15" x14ac:dyDescent="0.25">
      <c r="A4746" s="1" t="s">
        <v>4220</v>
      </c>
      <c r="B4746" s="2">
        <v>44230</v>
      </c>
      <c r="C4746" s="1" t="s">
        <v>85</v>
      </c>
      <c r="E4746" s="3">
        <v>203.91</v>
      </c>
      <c r="F4746" s="4">
        <v>203.91</v>
      </c>
      <c r="G4746" s="1">
        <v>2021</v>
      </c>
      <c r="H4746" s="1">
        <v>2</v>
      </c>
      <c r="I4746" s="1" t="s">
        <v>86</v>
      </c>
      <c r="J4746" s="1" t="s">
        <v>41</v>
      </c>
      <c r="K4746" s="1" t="s">
        <v>20</v>
      </c>
      <c r="L4746" s="1" t="s">
        <v>87</v>
      </c>
      <c r="M4746" s="1" t="s">
        <v>43</v>
      </c>
      <c r="O4746">
        <f t="shared" si="73"/>
        <v>161.83333333333334</v>
      </c>
    </row>
    <row r="4747" spans="1:15" x14ac:dyDescent="0.25">
      <c r="A4747" s="1" t="s">
        <v>4220</v>
      </c>
      <c r="B4747" s="2">
        <v>44230</v>
      </c>
      <c r="C4747" s="1" t="s">
        <v>85</v>
      </c>
      <c r="E4747" s="3">
        <v>149.58000000000001</v>
      </c>
      <c r="F4747" s="4">
        <v>149.58000000000001</v>
      </c>
      <c r="G4747" s="1">
        <v>2021</v>
      </c>
      <c r="H4747" s="1">
        <v>2</v>
      </c>
      <c r="I4747" s="1" t="s">
        <v>86</v>
      </c>
      <c r="J4747" s="1" t="s">
        <v>41</v>
      </c>
      <c r="K4747" s="1" t="s">
        <v>20</v>
      </c>
      <c r="L4747" s="1" t="s">
        <v>87</v>
      </c>
      <c r="M4747" s="1" t="s">
        <v>43</v>
      </c>
      <c r="O4747">
        <f t="shared" si="73"/>
        <v>118.71428571428572</v>
      </c>
    </row>
    <row r="4748" spans="1:15" x14ac:dyDescent="0.25">
      <c r="A4748" s="1" t="s">
        <v>4220</v>
      </c>
      <c r="B4748" s="2">
        <v>44230</v>
      </c>
      <c r="C4748" s="1" t="s">
        <v>85</v>
      </c>
      <c r="E4748" s="3">
        <v>147.91</v>
      </c>
      <c r="F4748" s="4">
        <v>147.91</v>
      </c>
      <c r="G4748" s="1">
        <v>2021</v>
      </c>
      <c r="H4748" s="1">
        <v>2</v>
      </c>
      <c r="I4748" s="1" t="s">
        <v>86</v>
      </c>
      <c r="J4748" s="1" t="s">
        <v>41</v>
      </c>
      <c r="K4748" s="1" t="s">
        <v>20</v>
      </c>
      <c r="L4748" s="1" t="s">
        <v>87</v>
      </c>
      <c r="M4748" s="1" t="s">
        <v>43</v>
      </c>
      <c r="O4748">
        <f t="shared" si="73"/>
        <v>117.38888888888889</v>
      </c>
    </row>
    <row r="4749" spans="1:15" x14ac:dyDescent="0.25">
      <c r="A4749" s="1" t="s">
        <v>4220</v>
      </c>
      <c r="B4749" s="2">
        <v>44230</v>
      </c>
      <c r="C4749" s="1" t="s">
        <v>85</v>
      </c>
      <c r="E4749" s="3">
        <v>121.2</v>
      </c>
      <c r="F4749" s="4">
        <v>121.2</v>
      </c>
      <c r="G4749" s="1">
        <v>2021</v>
      </c>
      <c r="H4749" s="1">
        <v>2</v>
      </c>
      <c r="I4749" s="1" t="s">
        <v>86</v>
      </c>
      <c r="J4749" s="1" t="s">
        <v>41</v>
      </c>
      <c r="K4749" s="1" t="s">
        <v>20</v>
      </c>
      <c r="L4749" s="1" t="s">
        <v>87</v>
      </c>
      <c r="M4749" s="1" t="s">
        <v>43</v>
      </c>
      <c r="O4749">
        <f t="shared" si="73"/>
        <v>96.19047619047619</v>
      </c>
    </row>
    <row r="4750" spans="1:15" x14ac:dyDescent="0.25">
      <c r="A4750" s="1" t="s">
        <v>4220</v>
      </c>
      <c r="B4750" s="2">
        <v>44230</v>
      </c>
      <c r="C4750" s="1" t="s">
        <v>85</v>
      </c>
      <c r="D4750" s="3">
        <v>20</v>
      </c>
      <c r="E4750" s="3">
        <v>115.2</v>
      </c>
      <c r="F4750" s="4">
        <v>96</v>
      </c>
      <c r="G4750" s="1">
        <v>2021</v>
      </c>
      <c r="H4750" s="1">
        <v>2</v>
      </c>
      <c r="I4750" s="1" t="s">
        <v>34</v>
      </c>
      <c r="J4750" s="1" t="s">
        <v>41</v>
      </c>
      <c r="K4750" s="1" t="s">
        <v>20</v>
      </c>
      <c r="L4750" s="1" t="s">
        <v>36</v>
      </c>
      <c r="M4750" s="1" t="s">
        <v>43</v>
      </c>
      <c r="O4750">
        <f t="shared" si="73"/>
        <v>76.19047619047619</v>
      </c>
    </row>
    <row r="4751" spans="1:15" x14ac:dyDescent="0.25">
      <c r="A4751" s="1" t="s">
        <v>4220</v>
      </c>
      <c r="B4751" s="2">
        <v>44230</v>
      </c>
      <c r="C4751" s="1" t="s">
        <v>85</v>
      </c>
      <c r="E4751" s="3">
        <v>53.26</v>
      </c>
      <c r="F4751" s="4">
        <v>53.26</v>
      </c>
      <c r="G4751" s="1">
        <v>2021</v>
      </c>
      <c r="H4751" s="1">
        <v>2</v>
      </c>
      <c r="I4751" s="1" t="s">
        <v>86</v>
      </c>
      <c r="J4751" s="1" t="s">
        <v>41</v>
      </c>
      <c r="K4751" s="1" t="s">
        <v>20</v>
      </c>
      <c r="L4751" s="1" t="s">
        <v>87</v>
      </c>
      <c r="M4751" s="1" t="s">
        <v>43</v>
      </c>
      <c r="O4751">
        <f t="shared" si="73"/>
        <v>42.269841269841265</v>
      </c>
    </row>
    <row r="4752" spans="1:15" x14ac:dyDescent="0.25">
      <c r="A4752" s="1" t="s">
        <v>4220</v>
      </c>
      <c r="B4752" s="2">
        <v>44230</v>
      </c>
      <c r="C4752" s="1" t="s">
        <v>85</v>
      </c>
      <c r="D4752" s="3">
        <v>20</v>
      </c>
      <c r="E4752" s="3">
        <v>36.4</v>
      </c>
      <c r="F4752" s="4">
        <v>30.33</v>
      </c>
      <c r="G4752" s="1">
        <v>2021</v>
      </c>
      <c r="H4752" s="1">
        <v>2</v>
      </c>
      <c r="I4752" s="1" t="s">
        <v>34</v>
      </c>
      <c r="J4752" s="1" t="s">
        <v>41</v>
      </c>
      <c r="K4752" s="1" t="s">
        <v>20</v>
      </c>
      <c r="L4752" s="1" t="s">
        <v>36</v>
      </c>
      <c r="M4752" s="1" t="s">
        <v>43</v>
      </c>
      <c r="O4752">
        <f t="shared" si="73"/>
        <v>24.071428571428569</v>
      </c>
    </row>
    <row r="4753" spans="1:15" x14ac:dyDescent="0.25">
      <c r="A4753" s="1" t="s">
        <v>4220</v>
      </c>
      <c r="B4753" s="2">
        <v>44230</v>
      </c>
      <c r="C4753" s="1" t="s">
        <v>85</v>
      </c>
      <c r="E4753" s="3">
        <v>19.98</v>
      </c>
      <c r="F4753" s="4">
        <v>19.98</v>
      </c>
      <c r="G4753" s="1">
        <v>2021</v>
      </c>
      <c r="H4753" s="1">
        <v>2</v>
      </c>
      <c r="I4753" s="1" t="s">
        <v>312</v>
      </c>
      <c r="J4753" s="1" t="s">
        <v>41</v>
      </c>
      <c r="K4753" s="1" t="s">
        <v>20</v>
      </c>
      <c r="L4753" s="1" t="s">
        <v>313</v>
      </c>
      <c r="M4753" s="1" t="s">
        <v>43</v>
      </c>
      <c r="O4753">
        <f t="shared" si="73"/>
        <v>15.857142857142858</v>
      </c>
    </row>
    <row r="4754" spans="1:15" x14ac:dyDescent="0.25">
      <c r="A4754" s="1" t="s">
        <v>5523</v>
      </c>
      <c r="B4754" s="2">
        <v>44230</v>
      </c>
      <c r="C4754" s="1" t="s">
        <v>1297</v>
      </c>
      <c r="D4754" s="3">
        <v>20</v>
      </c>
      <c r="E4754" s="3">
        <v>164.64</v>
      </c>
      <c r="F4754" s="4">
        <v>137.19999999999999</v>
      </c>
      <c r="G4754" s="1">
        <v>2021</v>
      </c>
      <c r="H4754" s="1">
        <v>2</v>
      </c>
      <c r="I4754" s="1" t="s">
        <v>56</v>
      </c>
      <c r="J4754" s="1" t="s">
        <v>35</v>
      </c>
      <c r="K4754" s="1" t="s">
        <v>20</v>
      </c>
      <c r="L4754" s="1" t="s">
        <v>57</v>
      </c>
      <c r="M4754" s="1" t="s">
        <v>37</v>
      </c>
      <c r="O4754">
        <f>F4754*216</f>
        <v>29635.199999999997</v>
      </c>
    </row>
    <row r="4755" spans="1:15" x14ac:dyDescent="0.25">
      <c r="A4755" s="1" t="s">
        <v>4220</v>
      </c>
      <c r="B4755" s="2">
        <v>44230</v>
      </c>
      <c r="C4755" s="1" t="s">
        <v>59</v>
      </c>
      <c r="D4755" s="3">
        <v>20</v>
      </c>
      <c r="E4755" s="3">
        <v>12</v>
      </c>
      <c r="F4755" s="4">
        <v>10</v>
      </c>
      <c r="G4755" s="1">
        <v>2021</v>
      </c>
      <c r="H4755" s="1">
        <v>2</v>
      </c>
      <c r="I4755" s="1" t="s">
        <v>56</v>
      </c>
      <c r="J4755" s="1" t="s">
        <v>41</v>
      </c>
      <c r="K4755" s="1" t="s">
        <v>20</v>
      </c>
      <c r="L4755" s="1" t="s">
        <v>57</v>
      </c>
      <c r="M4755" s="1" t="s">
        <v>43</v>
      </c>
    </row>
    <row r="4756" spans="1:15" x14ac:dyDescent="0.25">
      <c r="A4756" s="1" t="s">
        <v>4220</v>
      </c>
      <c r="B4756" s="2">
        <v>44230</v>
      </c>
      <c r="C4756" s="1" t="s">
        <v>59</v>
      </c>
      <c r="E4756" s="3">
        <v>51.51</v>
      </c>
      <c r="F4756" s="4">
        <v>51.51</v>
      </c>
      <c r="G4756" s="1">
        <v>2021</v>
      </c>
      <c r="H4756" s="1">
        <v>2</v>
      </c>
      <c r="I4756" s="1" t="s">
        <v>86</v>
      </c>
      <c r="J4756" s="1" t="s">
        <v>41</v>
      </c>
      <c r="K4756" s="1" t="s">
        <v>20</v>
      </c>
      <c r="L4756" s="1" t="s">
        <v>87</v>
      </c>
      <c r="M4756" s="1" t="s">
        <v>43</v>
      </c>
    </row>
    <row r="4757" spans="1:15" x14ac:dyDescent="0.25">
      <c r="A4757" s="1" t="s">
        <v>4220</v>
      </c>
      <c r="B4757" s="2">
        <v>44230</v>
      </c>
      <c r="C4757" s="1" t="s">
        <v>59</v>
      </c>
      <c r="E4757" s="3">
        <v>56.75</v>
      </c>
      <c r="F4757" s="4">
        <v>56.75</v>
      </c>
      <c r="G4757" s="1">
        <v>2021</v>
      </c>
      <c r="H4757" s="1">
        <v>2</v>
      </c>
      <c r="I4757" s="1" t="s">
        <v>86</v>
      </c>
      <c r="J4757" s="1" t="s">
        <v>41</v>
      </c>
      <c r="K4757" s="1" t="s">
        <v>20</v>
      </c>
      <c r="L4757" s="1" t="s">
        <v>87</v>
      </c>
      <c r="M4757" s="1" t="s">
        <v>43</v>
      </c>
    </row>
    <row r="4758" spans="1:15" x14ac:dyDescent="0.25">
      <c r="A4758" s="1" t="s">
        <v>5524</v>
      </c>
      <c r="B4758" s="2">
        <v>44231</v>
      </c>
      <c r="C4758" s="1" t="s">
        <v>5525</v>
      </c>
      <c r="E4758" s="3">
        <v>16.36</v>
      </c>
      <c r="F4758" s="4">
        <v>16.36</v>
      </c>
      <c r="G4758" s="1">
        <v>2021</v>
      </c>
      <c r="H4758" s="1">
        <v>2</v>
      </c>
      <c r="I4758" s="1" t="s">
        <v>24</v>
      </c>
      <c r="J4758" s="1" t="s">
        <v>25</v>
      </c>
      <c r="K4758" s="1" t="s">
        <v>20</v>
      </c>
      <c r="L4758" s="1" t="s">
        <v>26</v>
      </c>
      <c r="M4758" s="1" t="s">
        <v>4184</v>
      </c>
    </row>
    <row r="4759" spans="1:15" x14ac:dyDescent="0.25">
      <c r="A4759" s="1" t="s">
        <v>5526</v>
      </c>
      <c r="B4759" s="2">
        <v>44232</v>
      </c>
      <c r="C4759" s="1" t="s">
        <v>5527</v>
      </c>
      <c r="E4759" s="3">
        <v>382.74</v>
      </c>
      <c r="F4759" s="4">
        <v>382.74</v>
      </c>
      <c r="G4759" s="1">
        <v>2021</v>
      </c>
      <c r="H4759" s="1">
        <v>2</v>
      </c>
      <c r="I4759" s="1" t="s">
        <v>18</v>
      </c>
      <c r="J4759" s="1" t="s">
        <v>119</v>
      </c>
      <c r="K4759" s="1" t="s">
        <v>20</v>
      </c>
      <c r="L4759" s="1" t="s">
        <v>21</v>
      </c>
      <c r="M4759" s="1" t="s">
        <v>120</v>
      </c>
    </row>
    <row r="4760" spans="1:15" x14ac:dyDescent="0.25">
      <c r="A4760" s="1" t="s">
        <v>5528</v>
      </c>
      <c r="B4760" s="2">
        <v>44232</v>
      </c>
      <c r="C4760" s="1" t="s">
        <v>5527</v>
      </c>
      <c r="E4760" s="3">
        <v>535.94000000000005</v>
      </c>
      <c r="F4760" s="4">
        <v>535.94000000000005</v>
      </c>
      <c r="G4760" s="1">
        <v>2021</v>
      </c>
      <c r="H4760" s="1">
        <v>2</v>
      </c>
      <c r="I4760" s="1" t="s">
        <v>18</v>
      </c>
      <c r="J4760" s="1" t="s">
        <v>119</v>
      </c>
      <c r="K4760" s="1" t="s">
        <v>20</v>
      </c>
      <c r="L4760" s="1" t="s">
        <v>21</v>
      </c>
      <c r="M4760" s="1" t="s">
        <v>120</v>
      </c>
    </row>
    <row r="4761" spans="1:15" x14ac:dyDescent="0.25">
      <c r="A4761" s="1" t="s">
        <v>5528</v>
      </c>
      <c r="B4761" s="2">
        <v>44232</v>
      </c>
      <c r="C4761" s="1" t="s">
        <v>5527</v>
      </c>
      <c r="D4761" s="3">
        <v>20</v>
      </c>
      <c r="E4761" s="3">
        <v>1192.57</v>
      </c>
      <c r="F4761" s="4">
        <v>993.81</v>
      </c>
      <c r="G4761" s="1">
        <v>2021</v>
      </c>
      <c r="H4761" s="1">
        <v>2</v>
      </c>
      <c r="I4761" s="1" t="s">
        <v>18</v>
      </c>
      <c r="J4761" s="1" t="s">
        <v>119</v>
      </c>
      <c r="K4761" s="1" t="s">
        <v>20</v>
      </c>
      <c r="L4761" s="1" t="s">
        <v>21</v>
      </c>
      <c r="M4761" s="1" t="s">
        <v>120</v>
      </c>
    </row>
    <row r="4762" spans="1:15" x14ac:dyDescent="0.25">
      <c r="A4762" s="1" t="s">
        <v>5529</v>
      </c>
      <c r="B4762" s="2">
        <v>44235</v>
      </c>
      <c r="C4762" s="1" t="s">
        <v>5530</v>
      </c>
      <c r="E4762" s="3">
        <v>72.81</v>
      </c>
      <c r="F4762" s="4">
        <v>72.81</v>
      </c>
      <c r="G4762" s="1">
        <v>2021</v>
      </c>
      <c r="H4762" s="1">
        <v>2</v>
      </c>
      <c r="I4762" s="1" t="s">
        <v>225</v>
      </c>
      <c r="J4762" s="1" t="s">
        <v>35</v>
      </c>
      <c r="K4762" s="1" t="s">
        <v>20</v>
      </c>
      <c r="L4762" s="1" t="s">
        <v>227</v>
      </c>
      <c r="M4762" s="1" t="s">
        <v>37</v>
      </c>
    </row>
    <row r="4763" spans="1:15" x14ac:dyDescent="0.25">
      <c r="A4763" s="1" t="s">
        <v>5531</v>
      </c>
      <c r="B4763" s="2">
        <v>44235</v>
      </c>
      <c r="C4763" s="1" t="s">
        <v>3951</v>
      </c>
      <c r="D4763" s="3">
        <v>20</v>
      </c>
      <c r="E4763" s="3">
        <v>25.68</v>
      </c>
      <c r="F4763" s="4">
        <v>21.4</v>
      </c>
      <c r="G4763" s="1">
        <v>2021</v>
      </c>
      <c r="H4763" s="1">
        <v>2</v>
      </c>
      <c r="I4763" s="1" t="s">
        <v>134</v>
      </c>
      <c r="J4763" s="1" t="s">
        <v>51</v>
      </c>
      <c r="K4763" s="1" t="s">
        <v>20</v>
      </c>
      <c r="L4763" s="1" t="s">
        <v>135</v>
      </c>
      <c r="M4763" s="1" t="s">
        <v>53</v>
      </c>
      <c r="O4763">
        <f>F4763*1.333</f>
        <v>28.526199999999996</v>
      </c>
    </row>
    <row r="4764" spans="1:15" x14ac:dyDescent="0.25">
      <c r="A4764" s="1" t="s">
        <v>5531</v>
      </c>
      <c r="B4764" s="2">
        <v>44235</v>
      </c>
      <c r="C4764" s="1" t="s">
        <v>5532</v>
      </c>
      <c r="D4764" s="3">
        <v>20</v>
      </c>
      <c r="E4764" s="3">
        <v>12.37</v>
      </c>
      <c r="F4764" s="4">
        <v>10.31</v>
      </c>
      <c r="G4764" s="1">
        <v>2021</v>
      </c>
      <c r="H4764" s="1">
        <v>2</v>
      </c>
      <c r="I4764" s="1" t="s">
        <v>134</v>
      </c>
      <c r="J4764" s="1" t="s">
        <v>144</v>
      </c>
      <c r="K4764" s="1" t="s">
        <v>20</v>
      </c>
      <c r="L4764" s="1" t="s">
        <v>135</v>
      </c>
      <c r="M4764" s="1" t="s">
        <v>145</v>
      </c>
    </row>
    <row r="4765" spans="1:15" x14ac:dyDescent="0.25">
      <c r="A4765" s="1" t="s">
        <v>5533</v>
      </c>
      <c r="B4765" s="2">
        <v>44235</v>
      </c>
      <c r="C4765" s="1" t="s">
        <v>5534</v>
      </c>
      <c r="E4765" s="3">
        <v>101.76</v>
      </c>
      <c r="F4765" s="4">
        <v>101.76</v>
      </c>
      <c r="G4765" s="1">
        <v>2021</v>
      </c>
      <c r="H4765" s="1">
        <v>2</v>
      </c>
      <c r="I4765" s="1" t="s">
        <v>111</v>
      </c>
      <c r="J4765" s="1" t="s">
        <v>35</v>
      </c>
      <c r="K4765" s="1" t="s">
        <v>20</v>
      </c>
      <c r="L4765" s="1" t="s">
        <v>112</v>
      </c>
      <c r="M4765" s="1" t="s">
        <v>37</v>
      </c>
    </row>
    <row r="4766" spans="1:15" x14ac:dyDescent="0.25">
      <c r="A4766" s="1" t="s">
        <v>5533</v>
      </c>
      <c r="B4766" s="2">
        <v>44235</v>
      </c>
      <c r="C4766" s="1" t="s">
        <v>5535</v>
      </c>
      <c r="D4766" s="3">
        <v>20</v>
      </c>
      <c r="E4766" s="3">
        <v>305.27999999999997</v>
      </c>
      <c r="F4766" s="4">
        <v>254.4</v>
      </c>
      <c r="G4766" s="1">
        <v>2021</v>
      </c>
      <c r="H4766" s="1">
        <v>2</v>
      </c>
      <c r="I4766" s="1" t="s">
        <v>111</v>
      </c>
      <c r="J4766" s="1" t="s">
        <v>35</v>
      </c>
      <c r="K4766" s="1" t="s">
        <v>20</v>
      </c>
      <c r="L4766" s="1" t="s">
        <v>112</v>
      </c>
      <c r="M4766" s="1" t="s">
        <v>37</v>
      </c>
    </row>
    <row r="4767" spans="1:15" x14ac:dyDescent="0.25">
      <c r="A4767" s="1" t="s">
        <v>2378</v>
      </c>
      <c r="B4767" s="2">
        <v>44235</v>
      </c>
      <c r="C4767" s="1" t="s">
        <v>406</v>
      </c>
      <c r="E4767" s="3">
        <v>650.88</v>
      </c>
      <c r="F4767" s="4">
        <v>650.88</v>
      </c>
      <c r="G4767" s="1">
        <v>2021</v>
      </c>
      <c r="H4767" s="1">
        <v>2</v>
      </c>
      <c r="I4767" s="1" t="s">
        <v>18</v>
      </c>
      <c r="J4767" s="1" t="s">
        <v>51</v>
      </c>
      <c r="K4767" s="1" t="s">
        <v>20</v>
      </c>
      <c r="L4767" s="1" t="s">
        <v>21</v>
      </c>
      <c r="M4767" s="1" t="s">
        <v>53</v>
      </c>
      <c r="O4767">
        <f>F4767*5.7</f>
        <v>3710.0160000000001</v>
      </c>
    </row>
    <row r="4768" spans="1:15" x14ac:dyDescent="0.25">
      <c r="A4768" s="1" t="s">
        <v>5536</v>
      </c>
      <c r="B4768" s="2">
        <v>44235</v>
      </c>
      <c r="C4768" s="1" t="s">
        <v>5537</v>
      </c>
      <c r="E4768" s="3">
        <v>1409.16</v>
      </c>
      <c r="F4768" s="4">
        <v>1409.16</v>
      </c>
      <c r="G4768" s="1">
        <v>2021</v>
      </c>
      <c r="H4768" s="1">
        <v>2</v>
      </c>
      <c r="I4768" s="1" t="s">
        <v>40</v>
      </c>
      <c r="J4768" s="1" t="s">
        <v>478</v>
      </c>
      <c r="K4768" s="1" t="s">
        <v>20</v>
      </c>
      <c r="L4768" s="1" t="s">
        <v>42</v>
      </c>
      <c r="M4768" s="1" t="s">
        <v>479</v>
      </c>
      <c r="O4768">
        <v>5500000</v>
      </c>
    </row>
    <row r="4769" spans="1:15" x14ac:dyDescent="0.25">
      <c r="A4769" s="1" t="s">
        <v>5538</v>
      </c>
      <c r="B4769" s="2">
        <v>44235</v>
      </c>
      <c r="C4769" s="1" t="s">
        <v>5539</v>
      </c>
      <c r="E4769" s="3">
        <v>338.5</v>
      </c>
      <c r="F4769" s="4">
        <v>338.5</v>
      </c>
      <c r="G4769" s="1">
        <v>2021</v>
      </c>
      <c r="H4769" s="1">
        <v>2</v>
      </c>
      <c r="I4769" s="1" t="s">
        <v>111</v>
      </c>
      <c r="J4769" s="1" t="s">
        <v>98</v>
      </c>
      <c r="K4769" s="1" t="s">
        <v>20</v>
      </c>
      <c r="L4769" s="1" t="s">
        <v>112</v>
      </c>
      <c r="M4769" s="1" t="s">
        <v>100</v>
      </c>
      <c r="O4769">
        <f>F4769*191</f>
        <v>64653.5</v>
      </c>
    </row>
    <row r="4770" spans="1:15" x14ac:dyDescent="0.25">
      <c r="A4770" s="1" t="s">
        <v>5540</v>
      </c>
      <c r="B4770" s="2">
        <v>44236</v>
      </c>
      <c r="C4770" s="1" t="s">
        <v>5541</v>
      </c>
      <c r="E4770" s="3">
        <v>19.95</v>
      </c>
      <c r="F4770" s="4">
        <v>19.95</v>
      </c>
      <c r="G4770" s="1">
        <v>2021</v>
      </c>
      <c r="H4770" s="1">
        <v>2</v>
      </c>
      <c r="I4770" s="1" t="s">
        <v>50</v>
      </c>
      <c r="J4770" s="1" t="s">
        <v>51</v>
      </c>
      <c r="K4770" s="1" t="s">
        <v>20</v>
      </c>
      <c r="L4770" s="1" t="s">
        <v>52</v>
      </c>
      <c r="M4770" s="1" t="s">
        <v>53</v>
      </c>
    </row>
    <row r="4771" spans="1:15" x14ac:dyDescent="0.25">
      <c r="A4771" s="1" t="s">
        <v>5542</v>
      </c>
      <c r="B4771" s="2">
        <v>44236</v>
      </c>
      <c r="C4771" s="1" t="s">
        <v>5543</v>
      </c>
      <c r="E4771" s="3">
        <v>54.91</v>
      </c>
      <c r="F4771" s="4">
        <v>54.91</v>
      </c>
      <c r="G4771" s="1">
        <v>2021</v>
      </c>
      <c r="H4771" s="1">
        <v>2</v>
      </c>
      <c r="I4771" s="1" t="s">
        <v>91</v>
      </c>
      <c r="J4771" s="1" t="s">
        <v>98</v>
      </c>
      <c r="K4771" s="1" t="s">
        <v>20</v>
      </c>
      <c r="L4771" s="1" t="s">
        <v>93</v>
      </c>
      <c r="M4771" s="1" t="s">
        <v>100</v>
      </c>
    </row>
    <row r="4772" spans="1:15" x14ac:dyDescent="0.25">
      <c r="A4772" s="1" t="s">
        <v>5542</v>
      </c>
      <c r="B4772" s="2">
        <v>44236</v>
      </c>
      <c r="C4772" s="1" t="s">
        <v>5543</v>
      </c>
      <c r="E4772" s="3">
        <v>54.91</v>
      </c>
      <c r="F4772" s="4">
        <v>54.91</v>
      </c>
      <c r="G4772" s="1">
        <v>2021</v>
      </c>
      <c r="H4772" s="1">
        <v>2</v>
      </c>
      <c r="I4772" s="1" t="s">
        <v>97</v>
      </c>
      <c r="J4772" s="1" t="s">
        <v>98</v>
      </c>
      <c r="K4772" s="1" t="s">
        <v>20</v>
      </c>
      <c r="L4772" s="1" t="s">
        <v>99</v>
      </c>
      <c r="M4772" s="1" t="s">
        <v>100</v>
      </c>
    </row>
    <row r="4773" spans="1:15" x14ac:dyDescent="0.25">
      <c r="A4773" s="1" t="s">
        <v>161</v>
      </c>
      <c r="B4773" s="2">
        <v>44237</v>
      </c>
      <c r="C4773" s="1" t="s">
        <v>5544</v>
      </c>
      <c r="E4773" s="3">
        <v>41.87</v>
      </c>
      <c r="F4773" s="4">
        <v>41.87</v>
      </c>
      <c r="G4773" s="1">
        <v>2021</v>
      </c>
      <c r="H4773" s="1">
        <v>2</v>
      </c>
      <c r="I4773" s="1" t="s">
        <v>91</v>
      </c>
      <c r="J4773" s="1" t="s">
        <v>51</v>
      </c>
      <c r="K4773" s="1" t="s">
        <v>20</v>
      </c>
      <c r="L4773" s="1" t="s">
        <v>93</v>
      </c>
      <c r="M4773" s="1" t="s">
        <v>53</v>
      </c>
    </row>
    <row r="4774" spans="1:15" x14ac:dyDescent="0.25">
      <c r="A4774" s="1" t="s">
        <v>5545</v>
      </c>
      <c r="B4774" s="2">
        <v>44237</v>
      </c>
      <c r="C4774" s="1" t="s">
        <v>1049</v>
      </c>
      <c r="E4774" s="3">
        <v>24</v>
      </c>
      <c r="F4774" s="4">
        <v>24</v>
      </c>
      <c r="G4774" s="1">
        <v>2021</v>
      </c>
      <c r="H4774" s="1">
        <v>2</v>
      </c>
      <c r="I4774" s="1" t="s">
        <v>91</v>
      </c>
      <c r="J4774" s="1" t="s">
        <v>51</v>
      </c>
      <c r="K4774" s="1" t="s">
        <v>20</v>
      </c>
      <c r="L4774" s="1" t="s">
        <v>93</v>
      </c>
      <c r="M4774" s="1" t="s">
        <v>53</v>
      </c>
    </row>
    <row r="4775" spans="1:15" x14ac:dyDescent="0.25">
      <c r="A4775" s="1" t="s">
        <v>179</v>
      </c>
      <c r="B4775" s="2">
        <v>44237</v>
      </c>
      <c r="C4775" s="1" t="s">
        <v>1049</v>
      </c>
      <c r="E4775" s="3">
        <v>34</v>
      </c>
      <c r="F4775" s="4">
        <v>34</v>
      </c>
      <c r="G4775" s="1">
        <v>2021</v>
      </c>
      <c r="H4775" s="1">
        <v>2</v>
      </c>
      <c r="I4775" s="1" t="s">
        <v>91</v>
      </c>
      <c r="J4775" s="1" t="s">
        <v>51</v>
      </c>
      <c r="K4775" s="1" t="s">
        <v>20</v>
      </c>
      <c r="L4775" s="1" t="s">
        <v>93</v>
      </c>
      <c r="M4775" s="1" t="s">
        <v>53</v>
      </c>
    </row>
    <row r="4776" spans="1:15" x14ac:dyDescent="0.25">
      <c r="A4776" s="1" t="s">
        <v>5546</v>
      </c>
      <c r="B4776" s="2">
        <v>44242</v>
      </c>
      <c r="C4776" s="1" t="s">
        <v>7939</v>
      </c>
      <c r="E4776" s="3">
        <v>168</v>
      </c>
      <c r="F4776" s="4">
        <v>168</v>
      </c>
      <c r="G4776" s="1">
        <v>2021</v>
      </c>
      <c r="H4776" s="1">
        <v>2</v>
      </c>
      <c r="I4776" s="1" t="s">
        <v>18</v>
      </c>
      <c r="J4776" s="1" t="s">
        <v>19</v>
      </c>
      <c r="K4776" s="1" t="s">
        <v>20</v>
      </c>
      <c r="L4776" s="1" t="s">
        <v>21</v>
      </c>
      <c r="M4776" s="1" t="s">
        <v>22</v>
      </c>
    </row>
    <row r="4777" spans="1:15" x14ac:dyDescent="0.25">
      <c r="A4777" s="1" t="s">
        <v>5547</v>
      </c>
      <c r="B4777" s="2">
        <v>44242</v>
      </c>
      <c r="C4777" s="1" t="s">
        <v>462</v>
      </c>
      <c r="D4777" s="3">
        <v>20</v>
      </c>
      <c r="E4777" s="3">
        <v>17.399999999999999</v>
      </c>
      <c r="F4777" s="4">
        <v>14.5</v>
      </c>
      <c r="G4777" s="1">
        <v>2021</v>
      </c>
      <c r="H4777" s="1">
        <v>2</v>
      </c>
      <c r="I4777" s="1" t="s">
        <v>134</v>
      </c>
      <c r="J4777" s="1" t="s">
        <v>81</v>
      </c>
      <c r="K4777" s="1" t="s">
        <v>20</v>
      </c>
      <c r="L4777" s="1" t="s">
        <v>135</v>
      </c>
      <c r="M4777" s="1" t="s">
        <v>83</v>
      </c>
      <c r="O4777">
        <f>F4777*50</f>
        <v>725</v>
      </c>
    </row>
    <row r="4778" spans="1:15" x14ac:dyDescent="0.25">
      <c r="A4778" s="1" t="s">
        <v>5548</v>
      </c>
      <c r="B4778" s="2">
        <v>44242</v>
      </c>
      <c r="C4778" s="1" t="s">
        <v>5549</v>
      </c>
      <c r="E4778" s="3">
        <v>72.81</v>
      </c>
      <c r="F4778" s="4">
        <v>72.81</v>
      </c>
      <c r="G4778" s="1">
        <v>2021</v>
      </c>
      <c r="H4778" s="1">
        <v>2</v>
      </c>
      <c r="I4778" s="1" t="s">
        <v>225</v>
      </c>
      <c r="J4778" s="1" t="s">
        <v>35</v>
      </c>
      <c r="K4778" s="1" t="s">
        <v>20</v>
      </c>
      <c r="L4778" s="1" t="s">
        <v>227</v>
      </c>
      <c r="M4778" s="1" t="s">
        <v>37</v>
      </c>
    </row>
    <row r="4779" spans="1:15" x14ac:dyDescent="0.25">
      <c r="A4779" s="1" t="s">
        <v>4260</v>
      </c>
      <c r="B4779" s="2">
        <v>44242</v>
      </c>
      <c r="C4779" s="1" t="s">
        <v>5550</v>
      </c>
      <c r="E4779" s="3">
        <v>888</v>
      </c>
      <c r="F4779" s="4">
        <v>888</v>
      </c>
      <c r="G4779" s="1">
        <v>2021</v>
      </c>
      <c r="H4779" s="1">
        <v>2</v>
      </c>
      <c r="I4779" s="1" t="s">
        <v>18</v>
      </c>
      <c r="J4779" s="1" t="s">
        <v>51</v>
      </c>
      <c r="K4779" s="1" t="s">
        <v>20</v>
      </c>
      <c r="L4779" s="1" t="s">
        <v>21</v>
      </c>
      <c r="M4779" s="1" t="s">
        <v>53</v>
      </c>
      <c r="O4779">
        <f>F4779*8.3</f>
        <v>7370.4000000000005</v>
      </c>
    </row>
    <row r="4780" spans="1:15" x14ac:dyDescent="0.25">
      <c r="A4780" s="1" t="s">
        <v>4254</v>
      </c>
      <c r="B4780" s="2">
        <v>44242</v>
      </c>
      <c r="C4780" s="1" t="s">
        <v>5551</v>
      </c>
      <c r="E4780" s="3">
        <v>116.02</v>
      </c>
      <c r="F4780" s="4">
        <v>116.02</v>
      </c>
      <c r="G4780" s="1">
        <v>2021</v>
      </c>
      <c r="H4780" s="1">
        <v>2</v>
      </c>
      <c r="I4780" s="1" t="s">
        <v>40</v>
      </c>
      <c r="J4780" s="1" t="s">
        <v>41</v>
      </c>
      <c r="K4780" s="1" t="s">
        <v>20</v>
      </c>
      <c r="L4780" s="1" t="s">
        <v>42</v>
      </c>
      <c r="M4780" s="1" t="s">
        <v>43</v>
      </c>
      <c r="O4780">
        <f>F4780/1.26</f>
        <v>92.079365079365076</v>
      </c>
    </row>
    <row r="4781" spans="1:15" x14ac:dyDescent="0.25">
      <c r="A4781" s="1" t="s">
        <v>196</v>
      </c>
      <c r="B4781" s="2">
        <v>44242</v>
      </c>
      <c r="C4781" s="1" t="s">
        <v>39</v>
      </c>
      <c r="E4781" s="3">
        <v>61.06</v>
      </c>
      <c r="F4781" s="4">
        <v>61.06</v>
      </c>
      <c r="G4781" s="1">
        <v>2021</v>
      </c>
      <c r="H4781" s="1">
        <v>2</v>
      </c>
      <c r="I4781" s="1" t="s">
        <v>40</v>
      </c>
      <c r="J4781" s="1" t="s">
        <v>41</v>
      </c>
      <c r="K4781" s="1" t="s">
        <v>20</v>
      </c>
      <c r="L4781" s="1" t="s">
        <v>42</v>
      </c>
      <c r="M4781" s="1" t="s">
        <v>43</v>
      </c>
      <c r="O4781">
        <f>F4781/1.26</f>
        <v>48.460317460317462</v>
      </c>
    </row>
    <row r="4782" spans="1:15" x14ac:dyDescent="0.25">
      <c r="A4782" s="1" t="s">
        <v>5552</v>
      </c>
      <c r="B4782" s="2">
        <v>44242</v>
      </c>
      <c r="C4782" s="1" t="s">
        <v>5553</v>
      </c>
      <c r="D4782" s="3">
        <v>20</v>
      </c>
      <c r="E4782" s="3">
        <v>48.62</v>
      </c>
      <c r="F4782" s="4">
        <v>40.520000000000003</v>
      </c>
      <c r="G4782" s="1">
        <v>2021</v>
      </c>
      <c r="H4782" s="1">
        <v>2</v>
      </c>
      <c r="I4782" s="1" t="s">
        <v>134</v>
      </c>
      <c r="J4782" s="1" t="s">
        <v>144</v>
      </c>
      <c r="K4782" s="1" t="s">
        <v>20</v>
      </c>
      <c r="L4782" s="1" t="s">
        <v>135</v>
      </c>
      <c r="M4782" s="1" t="s">
        <v>145</v>
      </c>
    </row>
    <row r="4783" spans="1:15" x14ac:dyDescent="0.25">
      <c r="A4783" s="1" t="s">
        <v>2415</v>
      </c>
      <c r="B4783" s="2">
        <v>44242</v>
      </c>
      <c r="C4783" s="1" t="s">
        <v>5554</v>
      </c>
      <c r="D4783" s="3">
        <v>20</v>
      </c>
      <c r="E4783" s="3">
        <v>361.08</v>
      </c>
      <c r="F4783" s="4">
        <v>300.89999999999998</v>
      </c>
      <c r="G4783" s="1">
        <v>2021</v>
      </c>
      <c r="H4783" s="1">
        <v>2</v>
      </c>
      <c r="I4783" s="1" t="s">
        <v>56</v>
      </c>
      <c r="J4783" s="1" t="s">
        <v>35</v>
      </c>
      <c r="K4783" s="1" t="s">
        <v>20</v>
      </c>
      <c r="L4783" s="1" t="s">
        <v>57</v>
      </c>
      <c r="M4783" s="1" t="s">
        <v>37</v>
      </c>
    </row>
    <row r="4784" spans="1:15" x14ac:dyDescent="0.25">
      <c r="A4784" s="1" t="s">
        <v>5555</v>
      </c>
      <c r="B4784" s="2">
        <v>44242</v>
      </c>
      <c r="C4784" s="1" t="s">
        <v>5556</v>
      </c>
      <c r="D4784" s="3">
        <v>20</v>
      </c>
      <c r="E4784" s="3">
        <v>8.9</v>
      </c>
      <c r="F4784" s="4">
        <v>7.42</v>
      </c>
      <c r="G4784" s="1">
        <v>2021</v>
      </c>
      <c r="H4784" s="1">
        <v>2</v>
      </c>
      <c r="I4784" s="1" t="s">
        <v>111</v>
      </c>
      <c r="J4784" s="1" t="s">
        <v>35</v>
      </c>
      <c r="K4784" s="1" t="s">
        <v>20</v>
      </c>
      <c r="L4784" s="1" t="s">
        <v>112</v>
      </c>
      <c r="M4784" s="1" t="s">
        <v>37</v>
      </c>
    </row>
    <row r="4785" spans="1:15" x14ac:dyDescent="0.25">
      <c r="A4785" s="1" t="s">
        <v>5557</v>
      </c>
      <c r="B4785" s="2">
        <v>44242</v>
      </c>
      <c r="C4785" s="1" t="s">
        <v>5558</v>
      </c>
      <c r="E4785" s="3">
        <v>348.96</v>
      </c>
      <c r="F4785" s="4">
        <v>348.96</v>
      </c>
      <c r="G4785" s="1">
        <v>2021</v>
      </c>
      <c r="H4785" s="1">
        <v>2</v>
      </c>
      <c r="I4785" s="1" t="s">
        <v>86</v>
      </c>
      <c r="J4785" s="1" t="s">
        <v>35</v>
      </c>
      <c r="K4785" s="1" t="s">
        <v>20</v>
      </c>
      <c r="L4785" s="1" t="s">
        <v>87</v>
      </c>
      <c r="M4785" s="1" t="s">
        <v>37</v>
      </c>
    </row>
    <row r="4786" spans="1:15" x14ac:dyDescent="0.25">
      <c r="A4786" s="1" t="s">
        <v>5559</v>
      </c>
      <c r="B4786" s="2">
        <v>44242</v>
      </c>
      <c r="C4786" s="1" t="s">
        <v>5560</v>
      </c>
      <c r="E4786" s="3">
        <v>133.28</v>
      </c>
      <c r="F4786" s="4">
        <v>133.28</v>
      </c>
      <c r="G4786" s="1">
        <v>2021</v>
      </c>
      <c r="H4786" s="1">
        <v>2</v>
      </c>
      <c r="I4786" s="1" t="s">
        <v>40</v>
      </c>
      <c r="J4786" s="1" t="s">
        <v>35</v>
      </c>
      <c r="K4786" s="1" t="s">
        <v>20</v>
      </c>
      <c r="L4786" s="1" t="s">
        <v>42</v>
      </c>
      <c r="M4786" s="1" t="s">
        <v>37</v>
      </c>
    </row>
    <row r="4787" spans="1:15" x14ac:dyDescent="0.25">
      <c r="A4787" s="1" t="s">
        <v>4252</v>
      </c>
      <c r="B4787" s="2">
        <v>44242</v>
      </c>
      <c r="C4787" s="1" t="s">
        <v>1824</v>
      </c>
      <c r="E4787" s="3">
        <v>327.7</v>
      </c>
      <c r="F4787" s="4">
        <v>327.7</v>
      </c>
      <c r="G4787" s="1">
        <v>2021</v>
      </c>
      <c r="H4787" s="1">
        <v>2</v>
      </c>
      <c r="I4787" s="1" t="s">
        <v>1606</v>
      </c>
      <c r="J4787" s="1" t="s">
        <v>81</v>
      </c>
      <c r="K4787" s="1" t="s">
        <v>20</v>
      </c>
      <c r="L4787" s="1" t="s">
        <v>1607</v>
      </c>
      <c r="M4787" s="1" t="s">
        <v>83</v>
      </c>
    </row>
    <row r="4788" spans="1:15" x14ac:dyDescent="0.25">
      <c r="A4788" s="1" t="s">
        <v>5559</v>
      </c>
      <c r="B4788" s="2">
        <v>44242</v>
      </c>
      <c r="C4788" s="1" t="s">
        <v>5561</v>
      </c>
      <c r="E4788" s="3">
        <v>16.8</v>
      </c>
      <c r="F4788" s="4">
        <v>16.8</v>
      </c>
      <c r="G4788" s="1">
        <v>2021</v>
      </c>
      <c r="H4788" s="1">
        <v>2</v>
      </c>
      <c r="I4788" s="1" t="s">
        <v>86</v>
      </c>
      <c r="J4788" s="1" t="s">
        <v>378</v>
      </c>
      <c r="K4788" s="1" t="s">
        <v>20</v>
      </c>
      <c r="L4788" s="1" t="s">
        <v>87</v>
      </c>
      <c r="M4788" s="1" t="s">
        <v>379</v>
      </c>
    </row>
    <row r="4789" spans="1:15" x14ac:dyDescent="0.25">
      <c r="A4789" s="1" t="s">
        <v>198</v>
      </c>
      <c r="B4789" s="2">
        <v>44244</v>
      </c>
      <c r="C4789" s="1" t="s">
        <v>5562</v>
      </c>
      <c r="D4789" s="3">
        <v>20</v>
      </c>
      <c r="E4789" s="3">
        <v>33.25</v>
      </c>
      <c r="F4789" s="4">
        <v>27.71</v>
      </c>
      <c r="G4789" s="1">
        <v>2021</v>
      </c>
      <c r="H4789" s="1">
        <v>2</v>
      </c>
      <c r="I4789" s="1" t="s">
        <v>70</v>
      </c>
      <c r="J4789" s="1" t="s">
        <v>35</v>
      </c>
      <c r="K4789" s="1" t="s">
        <v>20</v>
      </c>
      <c r="L4789" s="1" t="s">
        <v>71</v>
      </c>
      <c r="M4789" s="1" t="s">
        <v>37</v>
      </c>
    </row>
    <row r="4790" spans="1:15" x14ac:dyDescent="0.25">
      <c r="A4790" s="1" t="s">
        <v>221</v>
      </c>
      <c r="B4790" s="2">
        <v>44244</v>
      </c>
      <c r="C4790" s="1" t="s">
        <v>406</v>
      </c>
      <c r="E4790" s="3">
        <v>650.88</v>
      </c>
      <c r="F4790" s="4">
        <v>650.88</v>
      </c>
      <c r="G4790" s="1">
        <v>2021</v>
      </c>
      <c r="H4790" s="1">
        <v>2</v>
      </c>
      <c r="I4790" s="1" t="s">
        <v>91</v>
      </c>
      <c r="J4790" s="1" t="s">
        <v>51</v>
      </c>
      <c r="K4790" s="1" t="s">
        <v>20</v>
      </c>
      <c r="L4790" s="1" t="s">
        <v>93</v>
      </c>
      <c r="M4790" s="1" t="s">
        <v>53</v>
      </c>
      <c r="O4790">
        <f>F4790*5.7</f>
        <v>3710.0160000000001</v>
      </c>
    </row>
    <row r="4791" spans="1:15" x14ac:dyDescent="0.25">
      <c r="A4791" s="1" t="s">
        <v>2428</v>
      </c>
      <c r="B4791" s="2">
        <v>44244</v>
      </c>
      <c r="C4791" s="1" t="s">
        <v>7928</v>
      </c>
      <c r="D4791" s="3">
        <v>20</v>
      </c>
      <c r="E4791" s="3">
        <v>122.46</v>
      </c>
      <c r="F4791" s="4">
        <v>102.05</v>
      </c>
      <c r="G4791" s="1">
        <v>2021</v>
      </c>
      <c r="H4791" s="1">
        <v>2</v>
      </c>
      <c r="I4791" s="1" t="s">
        <v>111</v>
      </c>
      <c r="J4791" s="1" t="s">
        <v>98</v>
      </c>
      <c r="K4791" s="1" t="s">
        <v>20</v>
      </c>
      <c r="L4791" s="1" t="s">
        <v>112</v>
      </c>
      <c r="M4791" s="1" t="s">
        <v>100</v>
      </c>
    </row>
    <row r="4792" spans="1:15" x14ac:dyDescent="0.25">
      <c r="A4792" s="1" t="s">
        <v>2428</v>
      </c>
      <c r="B4792" s="2">
        <v>44244</v>
      </c>
      <c r="C4792" s="1" t="s">
        <v>7928</v>
      </c>
      <c r="E4792" s="3">
        <v>122.46</v>
      </c>
      <c r="F4792" s="4">
        <v>122.46</v>
      </c>
      <c r="G4792" s="1">
        <v>2021</v>
      </c>
      <c r="H4792" s="1">
        <v>2</v>
      </c>
      <c r="I4792" s="1" t="s">
        <v>111</v>
      </c>
      <c r="J4792" s="1" t="s">
        <v>98</v>
      </c>
      <c r="K4792" s="1" t="s">
        <v>20</v>
      </c>
      <c r="L4792" s="1" t="s">
        <v>112</v>
      </c>
      <c r="M4792" s="1" t="s">
        <v>100</v>
      </c>
    </row>
    <row r="4793" spans="1:15" x14ac:dyDescent="0.25">
      <c r="A4793" s="1" t="s">
        <v>2432</v>
      </c>
      <c r="B4793" s="2">
        <v>44244</v>
      </c>
      <c r="C4793" s="1" t="s">
        <v>5563</v>
      </c>
      <c r="D4793" s="3">
        <v>20</v>
      </c>
      <c r="E4793" s="3">
        <v>34.9</v>
      </c>
      <c r="F4793" s="4">
        <v>29.08</v>
      </c>
      <c r="G4793" s="1">
        <v>2021</v>
      </c>
      <c r="H4793" s="1">
        <v>2</v>
      </c>
      <c r="I4793" s="1" t="s">
        <v>70</v>
      </c>
      <c r="J4793" s="1" t="s">
        <v>35</v>
      </c>
      <c r="K4793" s="1" t="s">
        <v>20</v>
      </c>
      <c r="L4793" s="1" t="s">
        <v>71</v>
      </c>
      <c r="M4793" s="1" t="s">
        <v>37</v>
      </c>
    </row>
    <row r="4794" spans="1:15" x14ac:dyDescent="0.25">
      <c r="A4794" s="1" t="s">
        <v>5564</v>
      </c>
      <c r="B4794" s="2">
        <v>44244</v>
      </c>
      <c r="C4794" s="1" t="s">
        <v>224</v>
      </c>
      <c r="E4794" s="3">
        <v>86.4</v>
      </c>
      <c r="F4794" s="4">
        <v>86.4</v>
      </c>
      <c r="G4794" s="1">
        <v>2021</v>
      </c>
      <c r="H4794" s="1">
        <v>2</v>
      </c>
      <c r="I4794" s="1" t="s">
        <v>225</v>
      </c>
      <c r="J4794" s="1" t="s">
        <v>226</v>
      </c>
      <c r="K4794" s="1" t="s">
        <v>20</v>
      </c>
      <c r="L4794" s="1" t="s">
        <v>227</v>
      </c>
      <c r="M4794" s="1" t="s">
        <v>53</v>
      </c>
      <c r="O4794">
        <f>F4794*7.34</f>
        <v>634.17600000000004</v>
      </c>
    </row>
    <row r="4795" spans="1:15" x14ac:dyDescent="0.25">
      <c r="A4795" s="1" t="s">
        <v>5565</v>
      </c>
      <c r="B4795" s="2">
        <v>44245</v>
      </c>
      <c r="C4795" s="1" t="s">
        <v>8043</v>
      </c>
      <c r="E4795" s="3">
        <v>198.21</v>
      </c>
      <c r="F4795" s="4">
        <v>198.21</v>
      </c>
      <c r="G4795" s="1">
        <v>2021</v>
      </c>
      <c r="H4795" s="1">
        <v>2</v>
      </c>
      <c r="I4795" s="1" t="s">
        <v>24</v>
      </c>
      <c r="J4795" s="1" t="s">
        <v>25</v>
      </c>
      <c r="K4795" s="1" t="s">
        <v>20</v>
      </c>
      <c r="L4795" s="1" t="s">
        <v>26</v>
      </c>
      <c r="M4795" s="1" t="s">
        <v>4184</v>
      </c>
    </row>
    <row r="4796" spans="1:15" x14ac:dyDescent="0.25">
      <c r="A4796" s="1" t="s">
        <v>246</v>
      </c>
      <c r="B4796" s="2">
        <v>44246</v>
      </c>
      <c r="C4796" s="1" t="s">
        <v>5566</v>
      </c>
      <c r="E4796" s="3">
        <v>120</v>
      </c>
      <c r="F4796" s="4">
        <v>120</v>
      </c>
      <c r="G4796" s="1">
        <v>2021</v>
      </c>
      <c r="H4796" s="1">
        <v>2</v>
      </c>
      <c r="I4796" s="1" t="s">
        <v>345</v>
      </c>
      <c r="J4796" s="1" t="s">
        <v>35</v>
      </c>
      <c r="K4796" s="1" t="s">
        <v>20</v>
      </c>
      <c r="L4796" s="1" t="s">
        <v>346</v>
      </c>
      <c r="M4796" s="1" t="s">
        <v>37</v>
      </c>
      <c r="O4796">
        <f>F4796*5.3</f>
        <v>636</v>
      </c>
    </row>
    <row r="4797" spans="1:15" x14ac:dyDescent="0.25">
      <c r="A4797" s="1" t="s">
        <v>4294</v>
      </c>
      <c r="B4797" s="2">
        <v>44246</v>
      </c>
      <c r="C4797" s="1" t="s">
        <v>39</v>
      </c>
      <c r="D4797" s="3">
        <v>20</v>
      </c>
      <c r="E4797" s="3">
        <v>203.08</v>
      </c>
      <c r="F4797" s="4">
        <v>169.23</v>
      </c>
      <c r="G4797" s="1">
        <v>2021</v>
      </c>
      <c r="H4797" s="1">
        <v>2</v>
      </c>
      <c r="I4797" s="1" t="s">
        <v>70</v>
      </c>
      <c r="J4797" s="1" t="s">
        <v>41</v>
      </c>
      <c r="K4797" s="1" t="s">
        <v>20</v>
      </c>
      <c r="L4797" s="1" t="s">
        <v>71</v>
      </c>
      <c r="M4797" s="1" t="s">
        <v>43</v>
      </c>
      <c r="O4797">
        <f>F4797/1.26</f>
        <v>134.3095238095238</v>
      </c>
    </row>
    <row r="4798" spans="1:15" x14ac:dyDescent="0.25">
      <c r="A4798" s="1" t="s">
        <v>2422</v>
      </c>
      <c r="B4798" s="2">
        <v>44246</v>
      </c>
      <c r="C4798" s="1" t="s">
        <v>644</v>
      </c>
      <c r="E4798" s="3">
        <v>142.30000000000001</v>
      </c>
      <c r="F4798" s="4">
        <v>142.30000000000001</v>
      </c>
      <c r="G4798" s="1">
        <v>2021</v>
      </c>
      <c r="H4798" s="1">
        <v>2</v>
      </c>
      <c r="I4798" s="1" t="s">
        <v>24</v>
      </c>
      <c r="J4798" s="1" t="s">
        <v>25</v>
      </c>
      <c r="K4798" s="1" t="s">
        <v>20</v>
      </c>
      <c r="L4798" s="1" t="s">
        <v>26</v>
      </c>
      <c r="M4798" s="1" t="s">
        <v>4184</v>
      </c>
    </row>
    <row r="4799" spans="1:15" x14ac:dyDescent="0.25">
      <c r="A4799" s="1" t="s">
        <v>2449</v>
      </c>
      <c r="B4799" s="2">
        <v>44246</v>
      </c>
      <c r="C4799" s="1" t="s">
        <v>5567</v>
      </c>
      <c r="E4799" s="3">
        <v>13.52</v>
      </c>
      <c r="F4799" s="4">
        <v>13.52</v>
      </c>
      <c r="G4799" s="1">
        <v>2021</v>
      </c>
      <c r="H4799" s="1">
        <v>2</v>
      </c>
      <c r="I4799" s="1" t="s">
        <v>40</v>
      </c>
      <c r="J4799" s="1" t="s">
        <v>369</v>
      </c>
      <c r="K4799" s="1" t="s">
        <v>20</v>
      </c>
      <c r="L4799" s="1" t="s">
        <v>42</v>
      </c>
      <c r="M4799" s="1" t="s">
        <v>370</v>
      </c>
      <c r="O4799">
        <f>F4799*120</f>
        <v>1622.3999999999999</v>
      </c>
    </row>
    <row r="4800" spans="1:15" x14ac:dyDescent="0.25">
      <c r="A4800" s="1" t="s">
        <v>2449</v>
      </c>
      <c r="B4800" s="2">
        <v>44246</v>
      </c>
      <c r="C4800" s="1" t="s">
        <v>5568</v>
      </c>
      <c r="E4800" s="3">
        <v>27.87</v>
      </c>
      <c r="F4800" s="4">
        <v>27.87</v>
      </c>
      <c r="G4800" s="1">
        <v>2021</v>
      </c>
      <c r="H4800" s="1">
        <v>2</v>
      </c>
      <c r="I4800" s="1" t="s">
        <v>40</v>
      </c>
      <c r="J4800" s="1" t="s">
        <v>81</v>
      </c>
      <c r="K4800" s="1" t="s">
        <v>20</v>
      </c>
      <c r="L4800" s="1" t="s">
        <v>42</v>
      </c>
      <c r="M4800" s="1" t="s">
        <v>83</v>
      </c>
    </row>
    <row r="4801" spans="1:15" x14ac:dyDescent="0.25">
      <c r="A4801" s="1" t="s">
        <v>5569</v>
      </c>
      <c r="B4801" s="2">
        <v>44246</v>
      </c>
      <c r="C4801" s="1" t="s">
        <v>5570</v>
      </c>
      <c r="E4801" s="3">
        <v>426.06</v>
      </c>
      <c r="F4801" s="4">
        <v>426.06</v>
      </c>
      <c r="G4801" s="1">
        <v>2021</v>
      </c>
      <c r="H4801" s="1">
        <v>2</v>
      </c>
      <c r="I4801" s="1" t="s">
        <v>211</v>
      </c>
      <c r="J4801" s="1" t="s">
        <v>212</v>
      </c>
      <c r="K4801" s="1" t="s">
        <v>20</v>
      </c>
      <c r="L4801" s="1" t="s">
        <v>213</v>
      </c>
      <c r="M4801" s="1" t="s">
        <v>37</v>
      </c>
    </row>
    <row r="4802" spans="1:15" x14ac:dyDescent="0.25">
      <c r="A4802" s="1" t="s">
        <v>2456</v>
      </c>
      <c r="B4802" s="2">
        <v>44249</v>
      </c>
      <c r="C4802" s="1" t="s">
        <v>5571</v>
      </c>
      <c r="E4802" s="3">
        <v>87.84</v>
      </c>
      <c r="F4802" s="4">
        <v>87.84</v>
      </c>
      <c r="G4802" s="1">
        <v>2021</v>
      </c>
      <c r="H4802" s="1">
        <v>2</v>
      </c>
      <c r="I4802" s="1" t="s">
        <v>86</v>
      </c>
      <c r="J4802" s="1" t="s">
        <v>35</v>
      </c>
      <c r="K4802" s="1" t="s">
        <v>20</v>
      </c>
      <c r="L4802" s="1" t="s">
        <v>87</v>
      </c>
      <c r="M4802" s="1" t="s">
        <v>37</v>
      </c>
      <c r="O4802">
        <f>F4802*50</f>
        <v>4392</v>
      </c>
    </row>
    <row r="4803" spans="1:15" x14ac:dyDescent="0.25">
      <c r="A4803" s="1" t="s">
        <v>5572</v>
      </c>
      <c r="B4803" s="2">
        <v>44249</v>
      </c>
      <c r="C4803" s="1" t="s">
        <v>85</v>
      </c>
      <c r="E4803" s="3">
        <v>1216.71</v>
      </c>
      <c r="F4803" s="4">
        <v>1216.71</v>
      </c>
      <c r="G4803" s="1">
        <v>2021</v>
      </c>
      <c r="H4803" s="1">
        <v>2</v>
      </c>
      <c r="I4803" s="1" t="s">
        <v>86</v>
      </c>
      <c r="J4803" s="1" t="s">
        <v>41</v>
      </c>
      <c r="K4803" s="1" t="s">
        <v>20</v>
      </c>
      <c r="L4803" s="1" t="s">
        <v>87</v>
      </c>
      <c r="M4803" s="1" t="s">
        <v>43</v>
      </c>
      <c r="O4803">
        <f t="shared" ref="O4803:O4815" si="74">F4803/1.26</f>
        <v>965.64285714285711</v>
      </c>
    </row>
    <row r="4804" spans="1:15" x14ac:dyDescent="0.25">
      <c r="A4804" s="1" t="s">
        <v>5572</v>
      </c>
      <c r="B4804" s="2">
        <v>44249</v>
      </c>
      <c r="C4804" s="1" t="s">
        <v>85</v>
      </c>
      <c r="E4804" s="3">
        <v>1119.47</v>
      </c>
      <c r="F4804" s="4">
        <v>1119.47</v>
      </c>
      <c r="G4804" s="1">
        <v>2021</v>
      </c>
      <c r="H4804" s="1">
        <v>2</v>
      </c>
      <c r="I4804" s="1" t="s">
        <v>86</v>
      </c>
      <c r="J4804" s="1" t="s">
        <v>41</v>
      </c>
      <c r="K4804" s="1" t="s">
        <v>20</v>
      </c>
      <c r="L4804" s="1" t="s">
        <v>87</v>
      </c>
      <c r="M4804" s="1" t="s">
        <v>43</v>
      </c>
      <c r="O4804">
        <f t="shared" si="74"/>
        <v>888.46825396825398</v>
      </c>
    </row>
    <row r="4805" spans="1:15" x14ac:dyDescent="0.25">
      <c r="A4805" s="1" t="s">
        <v>5572</v>
      </c>
      <c r="B4805" s="2">
        <v>44249</v>
      </c>
      <c r="C4805" s="1" t="s">
        <v>85</v>
      </c>
      <c r="E4805" s="3">
        <v>964.4</v>
      </c>
      <c r="F4805" s="4">
        <v>964.4</v>
      </c>
      <c r="G4805" s="1">
        <v>2021</v>
      </c>
      <c r="H4805" s="1">
        <v>2</v>
      </c>
      <c r="I4805" s="1" t="s">
        <v>86</v>
      </c>
      <c r="J4805" s="1" t="s">
        <v>41</v>
      </c>
      <c r="K4805" s="1" t="s">
        <v>20</v>
      </c>
      <c r="L4805" s="1" t="s">
        <v>87</v>
      </c>
      <c r="M4805" s="1" t="s">
        <v>43</v>
      </c>
      <c r="O4805">
        <f t="shared" si="74"/>
        <v>765.39682539682542</v>
      </c>
    </row>
    <row r="4806" spans="1:15" x14ac:dyDescent="0.25">
      <c r="A4806" s="1" t="s">
        <v>5572</v>
      </c>
      <c r="B4806" s="2">
        <v>44249</v>
      </c>
      <c r="C4806" s="1" t="s">
        <v>85</v>
      </c>
      <c r="E4806" s="3">
        <v>769.15</v>
      </c>
      <c r="F4806" s="4">
        <v>769.15</v>
      </c>
      <c r="G4806" s="1">
        <v>2021</v>
      </c>
      <c r="H4806" s="1">
        <v>2</v>
      </c>
      <c r="I4806" s="1" t="s">
        <v>86</v>
      </c>
      <c r="J4806" s="1" t="s">
        <v>41</v>
      </c>
      <c r="K4806" s="1" t="s">
        <v>20</v>
      </c>
      <c r="L4806" s="1" t="s">
        <v>87</v>
      </c>
      <c r="M4806" s="1" t="s">
        <v>43</v>
      </c>
      <c r="O4806">
        <f t="shared" si="74"/>
        <v>610.43650793650795</v>
      </c>
    </row>
    <row r="4807" spans="1:15" x14ac:dyDescent="0.25">
      <c r="A4807" s="1" t="s">
        <v>5572</v>
      </c>
      <c r="B4807" s="2">
        <v>44249</v>
      </c>
      <c r="C4807" s="1" t="s">
        <v>85</v>
      </c>
      <c r="E4807" s="3">
        <v>372.96</v>
      </c>
      <c r="F4807" s="4">
        <v>372.96</v>
      </c>
      <c r="G4807" s="1">
        <v>2021</v>
      </c>
      <c r="H4807" s="1">
        <v>2</v>
      </c>
      <c r="I4807" s="1" t="s">
        <v>86</v>
      </c>
      <c r="J4807" s="1" t="s">
        <v>41</v>
      </c>
      <c r="K4807" s="1" t="s">
        <v>20</v>
      </c>
      <c r="L4807" s="1" t="s">
        <v>87</v>
      </c>
      <c r="M4807" s="1" t="s">
        <v>43</v>
      </c>
      <c r="O4807">
        <f t="shared" si="74"/>
        <v>296</v>
      </c>
    </row>
    <row r="4808" spans="1:15" x14ac:dyDescent="0.25">
      <c r="A4808" s="1" t="s">
        <v>5572</v>
      </c>
      <c r="B4808" s="2">
        <v>44249</v>
      </c>
      <c r="C4808" s="1" t="s">
        <v>85</v>
      </c>
      <c r="E4808" s="3">
        <v>266.48</v>
      </c>
      <c r="F4808" s="4">
        <v>266.48</v>
      </c>
      <c r="G4808" s="1">
        <v>2021</v>
      </c>
      <c r="H4808" s="1">
        <v>2</v>
      </c>
      <c r="I4808" s="1" t="s">
        <v>86</v>
      </c>
      <c r="J4808" s="1" t="s">
        <v>41</v>
      </c>
      <c r="K4808" s="1" t="s">
        <v>20</v>
      </c>
      <c r="L4808" s="1" t="s">
        <v>87</v>
      </c>
      <c r="M4808" s="1" t="s">
        <v>43</v>
      </c>
      <c r="O4808">
        <f t="shared" si="74"/>
        <v>211.49206349206349</v>
      </c>
    </row>
    <row r="4809" spans="1:15" x14ac:dyDescent="0.25">
      <c r="A4809" s="1" t="s">
        <v>5572</v>
      </c>
      <c r="B4809" s="2">
        <v>44249</v>
      </c>
      <c r="C4809" s="1" t="s">
        <v>85</v>
      </c>
      <c r="D4809" s="3">
        <v>20</v>
      </c>
      <c r="E4809" s="3">
        <v>240.16</v>
      </c>
      <c r="F4809" s="4">
        <v>200.13</v>
      </c>
      <c r="G4809" s="1">
        <v>2021</v>
      </c>
      <c r="H4809" s="1">
        <v>2</v>
      </c>
      <c r="I4809" s="1" t="s">
        <v>56</v>
      </c>
      <c r="J4809" s="1" t="s">
        <v>41</v>
      </c>
      <c r="K4809" s="1" t="s">
        <v>20</v>
      </c>
      <c r="L4809" s="1" t="s">
        <v>57</v>
      </c>
      <c r="M4809" s="1" t="s">
        <v>43</v>
      </c>
      <c r="O4809">
        <f t="shared" si="74"/>
        <v>158.83333333333334</v>
      </c>
    </row>
    <row r="4810" spans="1:15" x14ac:dyDescent="0.25">
      <c r="A4810" s="1" t="s">
        <v>5572</v>
      </c>
      <c r="B4810" s="2">
        <v>44249</v>
      </c>
      <c r="C4810" s="1" t="s">
        <v>85</v>
      </c>
      <c r="D4810" s="3">
        <v>20</v>
      </c>
      <c r="E4810" s="3">
        <v>191.54</v>
      </c>
      <c r="F4810" s="4">
        <v>159.62</v>
      </c>
      <c r="G4810" s="1">
        <v>2021</v>
      </c>
      <c r="H4810" s="1">
        <v>2</v>
      </c>
      <c r="I4810" s="1" t="s">
        <v>34</v>
      </c>
      <c r="J4810" s="1" t="s">
        <v>41</v>
      </c>
      <c r="K4810" s="1" t="s">
        <v>20</v>
      </c>
      <c r="L4810" s="1" t="s">
        <v>36</v>
      </c>
      <c r="M4810" s="1" t="s">
        <v>43</v>
      </c>
      <c r="O4810">
        <f t="shared" si="74"/>
        <v>126.68253968253968</v>
      </c>
    </row>
    <row r="4811" spans="1:15" x14ac:dyDescent="0.25">
      <c r="A4811" s="1" t="s">
        <v>5572</v>
      </c>
      <c r="B4811" s="2">
        <v>44249</v>
      </c>
      <c r="C4811" s="1" t="s">
        <v>85</v>
      </c>
      <c r="E4811" s="3">
        <v>120</v>
      </c>
      <c r="F4811" s="4">
        <v>120</v>
      </c>
      <c r="G4811" s="1">
        <v>2021</v>
      </c>
      <c r="H4811" s="1">
        <v>2</v>
      </c>
      <c r="I4811" s="1" t="s">
        <v>86</v>
      </c>
      <c r="J4811" s="1" t="s">
        <v>41</v>
      </c>
      <c r="K4811" s="1" t="s">
        <v>20</v>
      </c>
      <c r="L4811" s="1" t="s">
        <v>87</v>
      </c>
      <c r="M4811" s="1" t="s">
        <v>43</v>
      </c>
      <c r="O4811">
        <f t="shared" si="74"/>
        <v>95.238095238095241</v>
      </c>
    </row>
    <row r="4812" spans="1:15" x14ac:dyDescent="0.25">
      <c r="A4812" s="1" t="s">
        <v>5572</v>
      </c>
      <c r="B4812" s="2">
        <v>44249</v>
      </c>
      <c r="C4812" s="1" t="s">
        <v>85</v>
      </c>
      <c r="D4812" s="3">
        <v>20</v>
      </c>
      <c r="E4812" s="3">
        <v>132.69999999999999</v>
      </c>
      <c r="F4812" s="4">
        <v>110.58</v>
      </c>
      <c r="G4812" s="1">
        <v>2021</v>
      </c>
      <c r="H4812" s="1">
        <v>2</v>
      </c>
      <c r="I4812" s="1" t="s">
        <v>34</v>
      </c>
      <c r="J4812" s="1" t="s">
        <v>41</v>
      </c>
      <c r="K4812" s="1" t="s">
        <v>20</v>
      </c>
      <c r="L4812" s="1" t="s">
        <v>36</v>
      </c>
      <c r="M4812" s="1" t="s">
        <v>43</v>
      </c>
      <c r="O4812">
        <f t="shared" si="74"/>
        <v>87.761904761904759</v>
      </c>
    </row>
    <row r="4813" spans="1:15" x14ac:dyDescent="0.25">
      <c r="A4813" s="1" t="s">
        <v>5572</v>
      </c>
      <c r="B4813" s="2">
        <v>44249</v>
      </c>
      <c r="C4813" s="1" t="s">
        <v>85</v>
      </c>
      <c r="E4813" s="3">
        <v>109.68</v>
      </c>
      <c r="F4813" s="4">
        <v>109.68</v>
      </c>
      <c r="G4813" s="1">
        <v>2021</v>
      </c>
      <c r="H4813" s="1">
        <v>2</v>
      </c>
      <c r="I4813" s="1" t="s">
        <v>86</v>
      </c>
      <c r="J4813" s="1" t="s">
        <v>41</v>
      </c>
      <c r="K4813" s="1" t="s">
        <v>20</v>
      </c>
      <c r="L4813" s="1" t="s">
        <v>87</v>
      </c>
      <c r="M4813" s="1" t="s">
        <v>43</v>
      </c>
      <c r="O4813">
        <f t="shared" si="74"/>
        <v>87.047619047619051</v>
      </c>
    </row>
    <row r="4814" spans="1:15" x14ac:dyDescent="0.25">
      <c r="A4814" s="1" t="s">
        <v>5572</v>
      </c>
      <c r="B4814" s="2">
        <v>44249</v>
      </c>
      <c r="C4814" s="1" t="s">
        <v>85</v>
      </c>
      <c r="E4814" s="3">
        <v>70.760000000000005</v>
      </c>
      <c r="F4814" s="4">
        <v>70.760000000000005</v>
      </c>
      <c r="G4814" s="1">
        <v>2021</v>
      </c>
      <c r="H4814" s="1">
        <v>2</v>
      </c>
      <c r="I4814" s="1" t="s">
        <v>18</v>
      </c>
      <c r="J4814" s="1" t="s">
        <v>41</v>
      </c>
      <c r="K4814" s="1" t="s">
        <v>20</v>
      </c>
      <c r="L4814" s="1" t="s">
        <v>21</v>
      </c>
      <c r="M4814" s="1" t="s">
        <v>43</v>
      </c>
      <c r="O4814">
        <f t="shared" si="74"/>
        <v>56.158730158730165</v>
      </c>
    </row>
    <row r="4815" spans="1:15" x14ac:dyDescent="0.25">
      <c r="A4815" s="1" t="s">
        <v>5572</v>
      </c>
      <c r="B4815" s="2">
        <v>44249</v>
      </c>
      <c r="C4815" s="1" t="s">
        <v>85</v>
      </c>
      <c r="E4815" s="3">
        <v>69.38</v>
      </c>
      <c r="F4815" s="4">
        <v>69.38</v>
      </c>
      <c r="G4815" s="1">
        <v>2021</v>
      </c>
      <c r="H4815" s="1">
        <v>2</v>
      </c>
      <c r="I4815" s="1" t="s">
        <v>86</v>
      </c>
      <c r="J4815" s="1" t="s">
        <v>41</v>
      </c>
      <c r="K4815" s="1" t="s">
        <v>20</v>
      </c>
      <c r="L4815" s="1" t="s">
        <v>87</v>
      </c>
      <c r="M4815" s="1" t="s">
        <v>43</v>
      </c>
      <c r="O4815">
        <f t="shared" si="74"/>
        <v>55.063492063492056</v>
      </c>
    </row>
    <row r="4816" spans="1:15" x14ac:dyDescent="0.25">
      <c r="A4816" s="1" t="s">
        <v>255</v>
      </c>
      <c r="B4816" s="2">
        <v>44249</v>
      </c>
      <c r="C4816" s="1" t="s">
        <v>5573</v>
      </c>
      <c r="E4816" s="3">
        <v>50.62</v>
      </c>
      <c r="F4816" s="4">
        <v>50.62</v>
      </c>
      <c r="G4816" s="1">
        <v>2021</v>
      </c>
      <c r="H4816" s="1">
        <v>2</v>
      </c>
      <c r="I4816" s="1" t="s">
        <v>18</v>
      </c>
      <c r="J4816" s="1" t="s">
        <v>119</v>
      </c>
      <c r="K4816" s="1" t="s">
        <v>20</v>
      </c>
      <c r="L4816" s="1" t="s">
        <v>21</v>
      </c>
      <c r="M4816" s="1" t="s">
        <v>120</v>
      </c>
      <c r="O4816">
        <f>F4816*12.5</f>
        <v>632.75</v>
      </c>
    </row>
    <row r="4817" spans="1:15" x14ac:dyDescent="0.25">
      <c r="A4817" s="1" t="s">
        <v>4308</v>
      </c>
      <c r="B4817" s="2">
        <v>44249</v>
      </c>
      <c r="C4817" s="1" t="s">
        <v>5574</v>
      </c>
      <c r="E4817" s="3">
        <v>124.74</v>
      </c>
      <c r="F4817" s="4">
        <v>124.74</v>
      </c>
      <c r="G4817" s="1">
        <v>2021</v>
      </c>
      <c r="H4817" s="1">
        <v>2</v>
      </c>
      <c r="I4817" s="1" t="s">
        <v>50</v>
      </c>
      <c r="J4817" s="1" t="s">
        <v>51</v>
      </c>
      <c r="K4817" s="1" t="s">
        <v>20</v>
      </c>
      <c r="L4817" s="1" t="s">
        <v>52</v>
      </c>
      <c r="M4817" s="1" t="s">
        <v>53</v>
      </c>
      <c r="O4817">
        <f>F4817*5.7</f>
        <v>711.01800000000003</v>
      </c>
    </row>
    <row r="4818" spans="1:15" x14ac:dyDescent="0.25">
      <c r="A4818" s="1" t="s">
        <v>2459</v>
      </c>
      <c r="B4818" s="2">
        <v>44249</v>
      </c>
      <c r="C4818" s="1" t="s">
        <v>7962</v>
      </c>
      <c r="E4818" s="3">
        <v>6.99</v>
      </c>
      <c r="F4818" s="4">
        <v>6.99</v>
      </c>
      <c r="G4818" s="1">
        <v>2021</v>
      </c>
      <c r="H4818" s="1">
        <v>2</v>
      </c>
      <c r="I4818" s="1" t="s">
        <v>18</v>
      </c>
      <c r="J4818" s="1" t="s">
        <v>35</v>
      </c>
      <c r="K4818" s="1" t="s">
        <v>20</v>
      </c>
      <c r="L4818" s="1" t="s">
        <v>21</v>
      </c>
      <c r="M4818" s="1" t="s">
        <v>37</v>
      </c>
    </row>
    <row r="4819" spans="1:15" x14ac:dyDescent="0.25">
      <c r="A4819" s="1" t="s">
        <v>4299</v>
      </c>
      <c r="B4819" s="2">
        <v>44249</v>
      </c>
      <c r="C4819" s="1" t="s">
        <v>1315</v>
      </c>
      <c r="D4819" s="3">
        <v>20</v>
      </c>
      <c r="E4819" s="3">
        <v>669.73</v>
      </c>
      <c r="F4819" s="4">
        <v>558.11</v>
      </c>
      <c r="G4819" s="1">
        <v>2021</v>
      </c>
      <c r="H4819" s="1">
        <v>2</v>
      </c>
      <c r="I4819" s="1" t="s">
        <v>56</v>
      </c>
      <c r="J4819" s="1" t="s">
        <v>35</v>
      </c>
      <c r="K4819" s="1" t="s">
        <v>20</v>
      </c>
      <c r="L4819" s="1" t="s">
        <v>57</v>
      </c>
      <c r="M4819" s="1" t="s">
        <v>37</v>
      </c>
      <c r="O4819">
        <f>F4819*216</f>
        <v>120551.76000000001</v>
      </c>
    </row>
    <row r="4820" spans="1:15" x14ac:dyDescent="0.25">
      <c r="A4820" s="1" t="s">
        <v>5572</v>
      </c>
      <c r="B4820" s="2">
        <v>44249</v>
      </c>
      <c r="C4820" s="1" t="s">
        <v>59</v>
      </c>
      <c r="D4820" s="3">
        <v>20</v>
      </c>
      <c r="E4820" s="3">
        <v>10</v>
      </c>
      <c r="F4820" s="4">
        <v>8.33</v>
      </c>
      <c r="G4820" s="1">
        <v>2021</v>
      </c>
      <c r="H4820" s="1">
        <v>2</v>
      </c>
      <c r="I4820" s="1" t="s">
        <v>56</v>
      </c>
      <c r="J4820" s="1" t="s">
        <v>41</v>
      </c>
      <c r="K4820" s="1" t="s">
        <v>20</v>
      </c>
      <c r="L4820" s="1" t="s">
        <v>57</v>
      </c>
      <c r="M4820" s="1" t="s">
        <v>43</v>
      </c>
    </row>
    <row r="4821" spans="1:15" x14ac:dyDescent="0.25">
      <c r="A4821" s="1" t="s">
        <v>5572</v>
      </c>
      <c r="B4821" s="2">
        <v>44249</v>
      </c>
      <c r="C4821" s="1" t="s">
        <v>5575</v>
      </c>
      <c r="E4821" s="3">
        <v>63.9</v>
      </c>
      <c r="F4821" s="4">
        <v>63.9</v>
      </c>
      <c r="G4821" s="1">
        <v>2021</v>
      </c>
      <c r="H4821" s="1">
        <v>2</v>
      </c>
      <c r="I4821" s="1" t="s">
        <v>86</v>
      </c>
      <c r="J4821" s="1" t="s">
        <v>41</v>
      </c>
      <c r="K4821" s="1" t="s">
        <v>20</v>
      </c>
      <c r="L4821" s="1" t="s">
        <v>87</v>
      </c>
      <c r="M4821" s="1" t="s">
        <v>43</v>
      </c>
    </row>
    <row r="4822" spans="1:15" x14ac:dyDescent="0.25">
      <c r="A4822" s="1" t="s">
        <v>284</v>
      </c>
      <c r="B4822" s="2">
        <v>44252</v>
      </c>
      <c r="C4822" s="1" t="s">
        <v>5576</v>
      </c>
      <c r="D4822" s="3">
        <v>20</v>
      </c>
      <c r="E4822" s="3">
        <v>6575.65</v>
      </c>
      <c r="F4822" s="4">
        <v>5479.71</v>
      </c>
      <c r="G4822" s="1">
        <v>2021</v>
      </c>
      <c r="H4822" s="1">
        <v>2</v>
      </c>
      <c r="I4822" s="1" t="s">
        <v>56</v>
      </c>
      <c r="J4822" s="1" t="s">
        <v>177</v>
      </c>
      <c r="K4822" s="1" t="s">
        <v>20</v>
      </c>
      <c r="L4822" s="1" t="s">
        <v>57</v>
      </c>
      <c r="M4822" s="1" t="s">
        <v>178</v>
      </c>
    </row>
    <row r="4823" spans="1:15" x14ac:dyDescent="0.25">
      <c r="A4823" s="1" t="s">
        <v>4288</v>
      </c>
      <c r="B4823" s="2">
        <v>44252</v>
      </c>
      <c r="C4823" s="1" t="s">
        <v>5577</v>
      </c>
      <c r="E4823" s="3">
        <v>290</v>
      </c>
      <c r="F4823" s="4">
        <v>290</v>
      </c>
      <c r="G4823" s="1">
        <v>2021</v>
      </c>
      <c r="H4823" s="1">
        <v>2</v>
      </c>
      <c r="I4823" s="1" t="s">
        <v>40</v>
      </c>
      <c r="J4823" s="1" t="s">
        <v>35</v>
      </c>
      <c r="K4823" s="1" t="s">
        <v>20</v>
      </c>
      <c r="L4823" s="1" t="s">
        <v>42</v>
      </c>
      <c r="M4823" s="1" t="s">
        <v>37</v>
      </c>
    </row>
    <row r="4824" spans="1:15" x14ac:dyDescent="0.25">
      <c r="A4824" s="1" t="s">
        <v>2482</v>
      </c>
      <c r="B4824" s="2">
        <v>44252</v>
      </c>
      <c r="C4824" s="1" t="s">
        <v>5578</v>
      </c>
      <c r="E4824" s="3">
        <v>128.94999999999999</v>
      </c>
      <c r="F4824" s="4">
        <v>128.94999999999999</v>
      </c>
      <c r="G4824" s="1">
        <v>2021</v>
      </c>
      <c r="H4824" s="1">
        <v>2</v>
      </c>
      <c r="I4824" s="1" t="s">
        <v>30</v>
      </c>
      <c r="J4824" s="1" t="s">
        <v>3527</v>
      </c>
      <c r="K4824" s="1" t="s">
        <v>20</v>
      </c>
      <c r="L4824" s="1" t="s">
        <v>3528</v>
      </c>
      <c r="M4824" s="1" t="s">
        <v>37</v>
      </c>
    </row>
    <row r="4825" spans="1:15" x14ac:dyDescent="0.25">
      <c r="A4825" s="1" t="s">
        <v>2476</v>
      </c>
      <c r="B4825" s="2">
        <v>44252</v>
      </c>
      <c r="C4825" s="1" t="s">
        <v>5579</v>
      </c>
      <c r="D4825" s="3">
        <v>20</v>
      </c>
      <c r="E4825" s="3">
        <v>176.29</v>
      </c>
      <c r="F4825" s="4">
        <v>146.91</v>
      </c>
      <c r="G4825" s="1">
        <v>2021</v>
      </c>
      <c r="H4825" s="1">
        <v>2</v>
      </c>
      <c r="I4825" s="1" t="s">
        <v>56</v>
      </c>
      <c r="J4825" s="1" t="s">
        <v>35</v>
      </c>
      <c r="K4825" s="1" t="s">
        <v>20</v>
      </c>
      <c r="L4825" s="1" t="s">
        <v>57</v>
      </c>
      <c r="M4825" s="1" t="s">
        <v>37</v>
      </c>
    </row>
    <row r="4826" spans="1:15" x14ac:dyDescent="0.25">
      <c r="A4826" s="1" t="s">
        <v>260</v>
      </c>
      <c r="B4826" s="2">
        <v>44252</v>
      </c>
      <c r="C4826" s="1" t="s">
        <v>5580</v>
      </c>
      <c r="D4826" s="3">
        <v>20</v>
      </c>
      <c r="E4826" s="3">
        <v>235.2</v>
      </c>
      <c r="F4826" s="4">
        <v>196</v>
      </c>
      <c r="G4826" s="1">
        <v>2021</v>
      </c>
      <c r="H4826" s="1">
        <v>2</v>
      </c>
      <c r="I4826" s="1" t="s">
        <v>56</v>
      </c>
      <c r="J4826" s="1" t="s">
        <v>35</v>
      </c>
      <c r="K4826" s="1" t="s">
        <v>20</v>
      </c>
      <c r="L4826" s="1" t="s">
        <v>57</v>
      </c>
      <c r="M4826" s="1" t="s">
        <v>37</v>
      </c>
    </row>
    <row r="4827" spans="1:15" x14ac:dyDescent="0.25">
      <c r="A4827" s="1" t="s">
        <v>2473</v>
      </c>
      <c r="B4827" s="2">
        <v>44253</v>
      </c>
      <c r="C4827" s="1" t="s">
        <v>5581</v>
      </c>
      <c r="E4827" s="3">
        <v>9.5</v>
      </c>
      <c r="F4827" s="4">
        <v>9.5</v>
      </c>
      <c r="G4827" s="1">
        <v>2021</v>
      </c>
      <c r="H4827" s="1">
        <v>2</v>
      </c>
      <c r="I4827" s="1" t="s">
        <v>70</v>
      </c>
      <c r="J4827" s="1" t="s">
        <v>35</v>
      </c>
      <c r="K4827" s="1" t="s">
        <v>20</v>
      </c>
      <c r="L4827" s="1" t="s">
        <v>71</v>
      </c>
      <c r="M4827" s="1" t="s">
        <v>37</v>
      </c>
    </row>
    <row r="4828" spans="1:15" x14ac:dyDescent="0.25">
      <c r="A4828" s="1" t="s">
        <v>4325</v>
      </c>
      <c r="B4828" s="2">
        <v>44253</v>
      </c>
      <c r="C4828" s="1" t="s">
        <v>5582</v>
      </c>
      <c r="E4828" s="3">
        <v>2102.8200000000002</v>
      </c>
      <c r="F4828" s="4">
        <v>2102.8200000000002</v>
      </c>
      <c r="G4828" s="1">
        <v>2021</v>
      </c>
      <c r="H4828" s="1">
        <v>2</v>
      </c>
      <c r="I4828" s="1" t="s">
        <v>345</v>
      </c>
      <c r="J4828" s="1" t="s">
        <v>35</v>
      </c>
      <c r="K4828" s="1" t="s">
        <v>20</v>
      </c>
      <c r="L4828" s="1" t="s">
        <v>346</v>
      </c>
      <c r="M4828" s="1" t="s">
        <v>37</v>
      </c>
    </row>
    <row r="4829" spans="1:15" x14ac:dyDescent="0.25">
      <c r="A4829" s="1" t="s">
        <v>267</v>
      </c>
      <c r="B4829" s="2">
        <v>44253</v>
      </c>
      <c r="C4829" s="1" t="s">
        <v>5583</v>
      </c>
      <c r="E4829" s="3">
        <v>89.74</v>
      </c>
      <c r="F4829" s="4">
        <v>89.74</v>
      </c>
      <c r="G4829" s="1">
        <v>2021</v>
      </c>
      <c r="H4829" s="1">
        <v>2</v>
      </c>
      <c r="I4829" s="1" t="s">
        <v>138</v>
      </c>
      <c r="J4829" s="1" t="s">
        <v>35</v>
      </c>
      <c r="K4829" s="1" t="s">
        <v>20</v>
      </c>
      <c r="L4829" s="1" t="s">
        <v>139</v>
      </c>
      <c r="M4829" s="1" t="s">
        <v>37</v>
      </c>
    </row>
    <row r="4830" spans="1:15" x14ac:dyDescent="0.25">
      <c r="A4830" s="1" t="s">
        <v>4322</v>
      </c>
      <c r="B4830" s="2">
        <v>44253</v>
      </c>
      <c r="C4830" s="1" t="s">
        <v>5584</v>
      </c>
      <c r="E4830" s="3">
        <v>19.190000000000001</v>
      </c>
      <c r="F4830" s="4">
        <v>19.190000000000001</v>
      </c>
      <c r="G4830" s="1">
        <v>2021</v>
      </c>
      <c r="H4830" s="1">
        <v>2</v>
      </c>
      <c r="I4830" s="1" t="s">
        <v>150</v>
      </c>
      <c r="J4830" s="1" t="s">
        <v>51</v>
      </c>
      <c r="K4830" s="1" t="s">
        <v>20</v>
      </c>
      <c r="L4830" s="1" t="s">
        <v>151</v>
      </c>
      <c r="M4830" s="1" t="s">
        <v>53</v>
      </c>
    </row>
    <row r="4831" spans="1:15" x14ac:dyDescent="0.25">
      <c r="A4831" s="1" t="s">
        <v>281</v>
      </c>
      <c r="B4831" s="2">
        <v>44253</v>
      </c>
      <c r="C4831" s="1" t="s">
        <v>5585</v>
      </c>
      <c r="D4831" s="3">
        <v>20</v>
      </c>
      <c r="E4831" s="3">
        <v>358.7</v>
      </c>
      <c r="F4831" s="4">
        <v>298.92</v>
      </c>
      <c r="G4831" s="1">
        <v>2021</v>
      </c>
      <c r="H4831" s="1">
        <v>2</v>
      </c>
      <c r="I4831" s="1" t="s">
        <v>134</v>
      </c>
      <c r="J4831" s="1" t="s">
        <v>144</v>
      </c>
      <c r="K4831" s="1" t="s">
        <v>20</v>
      </c>
      <c r="L4831" s="1" t="s">
        <v>135</v>
      </c>
      <c r="M4831" s="1" t="s">
        <v>145</v>
      </c>
    </row>
    <row r="4832" spans="1:15" x14ac:dyDescent="0.25">
      <c r="A4832" s="1" t="s">
        <v>4336</v>
      </c>
      <c r="B4832" s="2">
        <v>44253</v>
      </c>
      <c r="C4832" s="1" t="s">
        <v>5586</v>
      </c>
      <c r="D4832" s="3">
        <v>20</v>
      </c>
      <c r="E4832" s="3">
        <v>567</v>
      </c>
      <c r="F4832" s="4">
        <v>472.5</v>
      </c>
      <c r="G4832" s="1">
        <v>2021</v>
      </c>
      <c r="H4832" s="1">
        <v>2</v>
      </c>
      <c r="I4832" s="1" t="s">
        <v>56</v>
      </c>
      <c r="J4832" s="1" t="s">
        <v>35</v>
      </c>
      <c r="K4832" s="1" t="s">
        <v>20</v>
      </c>
      <c r="L4832" s="1" t="s">
        <v>57</v>
      </c>
      <c r="M4832" s="1" t="s">
        <v>37</v>
      </c>
    </row>
    <row r="4833" spans="1:15" x14ac:dyDescent="0.25">
      <c r="A4833" s="1" t="s">
        <v>4334</v>
      </c>
      <c r="B4833" s="2">
        <v>44253</v>
      </c>
      <c r="C4833" s="1" t="s">
        <v>5587</v>
      </c>
      <c r="E4833" s="3">
        <v>37.630000000000003</v>
      </c>
      <c r="F4833" s="4">
        <v>37.630000000000003</v>
      </c>
      <c r="G4833" s="1">
        <v>2021</v>
      </c>
      <c r="H4833" s="1">
        <v>2</v>
      </c>
      <c r="I4833" s="1" t="s">
        <v>91</v>
      </c>
      <c r="J4833" s="1" t="s">
        <v>51</v>
      </c>
      <c r="K4833" s="1" t="s">
        <v>20</v>
      </c>
      <c r="L4833" s="1" t="s">
        <v>93</v>
      </c>
      <c r="M4833" s="1" t="s">
        <v>53</v>
      </c>
      <c r="O4833">
        <f>F4833*64.5</f>
        <v>2427.1350000000002</v>
      </c>
    </row>
    <row r="4834" spans="1:15" x14ac:dyDescent="0.25">
      <c r="A4834" s="1" t="s">
        <v>4332</v>
      </c>
      <c r="B4834" s="2">
        <v>44253</v>
      </c>
      <c r="C4834" s="1" t="s">
        <v>5588</v>
      </c>
      <c r="E4834" s="3">
        <v>843.37</v>
      </c>
      <c r="F4834" s="4">
        <v>843.37</v>
      </c>
      <c r="G4834" s="1">
        <v>2021</v>
      </c>
      <c r="H4834" s="1">
        <v>2</v>
      </c>
      <c r="I4834" s="1" t="s">
        <v>150</v>
      </c>
      <c r="J4834" s="1" t="s">
        <v>51</v>
      </c>
      <c r="K4834" s="1" t="s">
        <v>20</v>
      </c>
      <c r="L4834" s="1" t="s">
        <v>151</v>
      </c>
      <c r="M4834" s="1" t="s">
        <v>53</v>
      </c>
      <c r="O4834">
        <f>F4834* 6.04</f>
        <v>5093.9548000000004</v>
      </c>
    </row>
    <row r="4835" spans="1:15" x14ac:dyDescent="0.25">
      <c r="A4835" s="1" t="s">
        <v>2470</v>
      </c>
      <c r="B4835" s="2">
        <v>44253</v>
      </c>
      <c r="C4835" s="1" t="s">
        <v>523</v>
      </c>
      <c r="D4835" s="3">
        <v>20</v>
      </c>
      <c r="E4835" s="3">
        <v>1578.05</v>
      </c>
      <c r="F4835" s="4">
        <v>1315.04</v>
      </c>
      <c r="G4835" s="1">
        <v>2021</v>
      </c>
      <c r="H4835" s="1">
        <v>2</v>
      </c>
      <c r="I4835" s="1" t="s">
        <v>34</v>
      </c>
      <c r="J4835" s="1" t="s">
        <v>35</v>
      </c>
      <c r="K4835" s="1" t="s">
        <v>20</v>
      </c>
      <c r="L4835" s="1" t="s">
        <v>36</v>
      </c>
      <c r="M4835" s="1" t="s">
        <v>37</v>
      </c>
      <c r="O4835">
        <f>F4835*72.79120024</f>
        <v>95723.339963609586</v>
      </c>
    </row>
    <row r="4836" spans="1:15" x14ac:dyDescent="0.25">
      <c r="A4836" s="1" t="s">
        <v>5589</v>
      </c>
      <c r="B4836" s="2">
        <v>44256</v>
      </c>
      <c r="C4836" s="1" t="s">
        <v>7963</v>
      </c>
      <c r="E4836" s="3">
        <v>52</v>
      </c>
      <c r="F4836" s="4">
        <v>52</v>
      </c>
      <c r="G4836" s="1">
        <v>2021</v>
      </c>
      <c r="H4836" s="1">
        <v>3</v>
      </c>
      <c r="I4836" s="1" t="s">
        <v>91</v>
      </c>
      <c r="J4836" s="1" t="s">
        <v>19</v>
      </c>
      <c r="K4836" s="1" t="s">
        <v>20</v>
      </c>
      <c r="L4836" s="1" t="s">
        <v>93</v>
      </c>
      <c r="M4836" s="1" t="s">
        <v>22</v>
      </c>
      <c r="O4836">
        <f>F4836*60</f>
        <v>3120</v>
      </c>
    </row>
    <row r="4837" spans="1:15" x14ac:dyDescent="0.25">
      <c r="A4837" s="1" t="s">
        <v>5590</v>
      </c>
      <c r="B4837" s="2">
        <v>44256</v>
      </c>
      <c r="C4837" s="1" t="s">
        <v>5591</v>
      </c>
      <c r="E4837" s="3">
        <v>518.55999999999995</v>
      </c>
      <c r="F4837" s="4">
        <v>518.55999999999995</v>
      </c>
      <c r="G4837" s="1">
        <v>2021</v>
      </c>
      <c r="H4837" s="1">
        <v>3</v>
      </c>
      <c r="I4837" s="1" t="s">
        <v>30</v>
      </c>
      <c r="J4837" s="1" t="s">
        <v>25</v>
      </c>
      <c r="K4837" s="1" t="s">
        <v>20</v>
      </c>
      <c r="L4837" s="1" t="s">
        <v>3130</v>
      </c>
      <c r="M4837" s="1" t="s">
        <v>4184</v>
      </c>
    </row>
    <row r="4838" spans="1:15" x14ac:dyDescent="0.25">
      <c r="A4838" s="1" t="s">
        <v>5592</v>
      </c>
      <c r="B4838" s="2">
        <v>44256</v>
      </c>
      <c r="C4838" s="1" t="s">
        <v>5593</v>
      </c>
      <c r="D4838" s="3">
        <v>20</v>
      </c>
      <c r="E4838" s="3">
        <v>16.95</v>
      </c>
      <c r="F4838" s="4">
        <v>14.12</v>
      </c>
      <c r="G4838" s="1">
        <v>2021</v>
      </c>
      <c r="H4838" s="1">
        <v>3</v>
      </c>
      <c r="I4838" s="1" t="s">
        <v>70</v>
      </c>
      <c r="J4838" s="1" t="s">
        <v>51</v>
      </c>
      <c r="K4838" s="1" t="s">
        <v>20</v>
      </c>
      <c r="L4838" s="1" t="s">
        <v>71</v>
      </c>
      <c r="M4838" s="1" t="s">
        <v>53</v>
      </c>
    </row>
    <row r="4839" spans="1:15" x14ac:dyDescent="0.25">
      <c r="A4839" s="1" t="s">
        <v>5592</v>
      </c>
      <c r="B4839" s="2">
        <v>44256</v>
      </c>
      <c r="C4839" s="1" t="s">
        <v>5593</v>
      </c>
      <c r="E4839" s="3">
        <v>16.95</v>
      </c>
      <c r="F4839" s="4">
        <v>16.95</v>
      </c>
      <c r="G4839" s="1">
        <v>2021</v>
      </c>
      <c r="H4839" s="1">
        <v>3</v>
      </c>
      <c r="I4839" s="1" t="s">
        <v>50</v>
      </c>
      <c r="J4839" s="1" t="s">
        <v>51</v>
      </c>
      <c r="K4839" s="1" t="s">
        <v>20</v>
      </c>
      <c r="L4839" s="1" t="s">
        <v>52</v>
      </c>
      <c r="M4839" s="1" t="s">
        <v>53</v>
      </c>
    </row>
    <row r="4840" spans="1:15" x14ac:dyDescent="0.25">
      <c r="A4840" s="1" t="s">
        <v>5594</v>
      </c>
      <c r="B4840" s="2">
        <v>44258</v>
      </c>
      <c r="C4840" s="1" t="s">
        <v>5595</v>
      </c>
      <c r="D4840" s="3">
        <v>20</v>
      </c>
      <c r="E4840" s="3">
        <v>121.72</v>
      </c>
      <c r="F4840" s="4">
        <v>101.43</v>
      </c>
      <c r="G4840" s="1">
        <v>2021</v>
      </c>
      <c r="H4840" s="1">
        <v>3</v>
      </c>
      <c r="I4840" s="1" t="s">
        <v>56</v>
      </c>
      <c r="J4840" s="1" t="s">
        <v>378</v>
      </c>
      <c r="K4840" s="1" t="s">
        <v>20</v>
      </c>
      <c r="L4840" s="1" t="s">
        <v>57</v>
      </c>
      <c r="M4840" s="1" t="s">
        <v>379</v>
      </c>
    </row>
    <row r="4841" spans="1:15" x14ac:dyDescent="0.25">
      <c r="A4841" s="1" t="s">
        <v>5596</v>
      </c>
      <c r="B4841" s="2">
        <v>44265</v>
      </c>
      <c r="C4841" s="1" t="s">
        <v>79</v>
      </c>
      <c r="E4841" s="3">
        <v>3708.71</v>
      </c>
      <c r="F4841" s="4">
        <v>3708.71</v>
      </c>
      <c r="G4841" s="1">
        <v>2021</v>
      </c>
      <c r="H4841" s="1">
        <v>3</v>
      </c>
      <c r="I4841" s="1" t="s">
        <v>80</v>
      </c>
      <c r="J4841" s="1" t="s">
        <v>81</v>
      </c>
      <c r="K4841" s="1" t="s">
        <v>20</v>
      </c>
      <c r="L4841" s="1" t="s">
        <v>82</v>
      </c>
      <c r="M4841" s="1" t="s">
        <v>83</v>
      </c>
      <c r="O4841">
        <v>97168</v>
      </c>
    </row>
    <row r="4842" spans="1:15" x14ac:dyDescent="0.25">
      <c r="A4842" s="1" t="s">
        <v>5597</v>
      </c>
      <c r="B4842" s="2">
        <v>44265</v>
      </c>
      <c r="C4842" s="1" t="s">
        <v>5598</v>
      </c>
      <c r="E4842" s="3">
        <v>102</v>
      </c>
      <c r="F4842" s="4">
        <v>102</v>
      </c>
      <c r="G4842" s="1">
        <v>2021</v>
      </c>
      <c r="H4842" s="1">
        <v>3</v>
      </c>
      <c r="I4842" s="1" t="s">
        <v>40</v>
      </c>
      <c r="J4842" s="1" t="s">
        <v>35</v>
      </c>
      <c r="K4842" s="1" t="s">
        <v>20</v>
      </c>
      <c r="L4842" s="1" t="s">
        <v>42</v>
      </c>
      <c r="M4842" s="1" t="s">
        <v>37</v>
      </c>
      <c r="O4842">
        <f>F4842*5.226921047</f>
        <v>533.145946794</v>
      </c>
    </row>
    <row r="4843" spans="1:15" x14ac:dyDescent="0.25">
      <c r="A4843" s="1" t="s">
        <v>299</v>
      </c>
      <c r="B4843" s="2">
        <v>44265</v>
      </c>
      <c r="C4843" s="1" t="s">
        <v>5599</v>
      </c>
      <c r="E4843" s="3">
        <v>900</v>
      </c>
      <c r="F4843" s="4">
        <v>900</v>
      </c>
      <c r="G4843" s="1">
        <v>2021</v>
      </c>
      <c r="H4843" s="1">
        <v>3</v>
      </c>
      <c r="I4843" s="1" t="s">
        <v>18</v>
      </c>
      <c r="J4843" s="1" t="s">
        <v>19</v>
      </c>
      <c r="K4843" s="1" t="s">
        <v>20</v>
      </c>
      <c r="L4843" s="1" t="s">
        <v>21</v>
      </c>
      <c r="M4843" s="1" t="s">
        <v>22</v>
      </c>
      <c r="O4843">
        <f>F4843*8.3</f>
        <v>7470.0000000000009</v>
      </c>
    </row>
    <row r="4844" spans="1:15" x14ac:dyDescent="0.25">
      <c r="A4844" s="1" t="s">
        <v>5600</v>
      </c>
      <c r="B4844" s="2">
        <v>44265</v>
      </c>
      <c r="C4844" s="1" t="s">
        <v>5601</v>
      </c>
      <c r="D4844" s="3">
        <v>20</v>
      </c>
      <c r="E4844" s="3">
        <v>36.6</v>
      </c>
      <c r="F4844" s="4">
        <v>30.5</v>
      </c>
      <c r="G4844" s="1">
        <v>2021</v>
      </c>
      <c r="H4844" s="1">
        <v>3</v>
      </c>
      <c r="I4844" s="1" t="s">
        <v>134</v>
      </c>
      <c r="J4844" s="1" t="s">
        <v>98</v>
      </c>
      <c r="K4844" s="1" t="s">
        <v>20</v>
      </c>
      <c r="L4844" s="1" t="s">
        <v>135</v>
      </c>
      <c r="M4844" s="1" t="s">
        <v>100</v>
      </c>
      <c r="O4844">
        <f>F4844*191</f>
        <v>5825.5</v>
      </c>
    </row>
    <row r="4845" spans="1:15" x14ac:dyDescent="0.25">
      <c r="A4845" s="1" t="s">
        <v>5602</v>
      </c>
      <c r="B4845" s="2">
        <v>44265</v>
      </c>
      <c r="C4845" s="1" t="s">
        <v>5603</v>
      </c>
      <c r="E4845" s="3">
        <v>18.98</v>
      </c>
      <c r="F4845" s="4">
        <v>18.98</v>
      </c>
      <c r="G4845" s="1">
        <v>2021</v>
      </c>
      <c r="H4845" s="1">
        <v>3</v>
      </c>
      <c r="I4845" s="1" t="s">
        <v>40</v>
      </c>
      <c r="J4845" s="1" t="s">
        <v>369</v>
      </c>
      <c r="K4845" s="1" t="s">
        <v>20</v>
      </c>
      <c r="L4845" s="1" t="s">
        <v>42</v>
      </c>
      <c r="M4845" s="1" t="s">
        <v>370</v>
      </c>
      <c r="O4845">
        <f>F4845*120</f>
        <v>2277.6</v>
      </c>
    </row>
    <row r="4846" spans="1:15" x14ac:dyDescent="0.25">
      <c r="A4846" s="1" t="s">
        <v>5604</v>
      </c>
      <c r="B4846" s="2">
        <v>44265</v>
      </c>
      <c r="C4846" s="1" t="s">
        <v>5605</v>
      </c>
      <c r="E4846" s="3">
        <v>83.56</v>
      </c>
      <c r="F4846" s="4">
        <v>83.56</v>
      </c>
      <c r="G4846" s="1">
        <v>2021</v>
      </c>
      <c r="H4846" s="1">
        <v>3</v>
      </c>
      <c r="I4846" s="1" t="s">
        <v>86</v>
      </c>
      <c r="J4846" s="1" t="s">
        <v>35</v>
      </c>
      <c r="K4846" s="1" t="s">
        <v>20</v>
      </c>
      <c r="L4846" s="1" t="s">
        <v>87</v>
      </c>
      <c r="M4846" s="1" t="s">
        <v>37</v>
      </c>
    </row>
    <row r="4847" spans="1:15" x14ac:dyDescent="0.25">
      <c r="A4847" s="1" t="s">
        <v>303</v>
      </c>
      <c r="B4847" s="2">
        <v>44265</v>
      </c>
      <c r="C4847" s="1" t="s">
        <v>5606</v>
      </c>
      <c r="E4847" s="3">
        <v>29.16</v>
      </c>
      <c r="F4847" s="4">
        <v>29.16</v>
      </c>
      <c r="G4847" s="1">
        <v>2021</v>
      </c>
      <c r="H4847" s="1">
        <v>3</v>
      </c>
      <c r="I4847" s="1" t="s">
        <v>134</v>
      </c>
      <c r="J4847" s="1" t="s">
        <v>35</v>
      </c>
      <c r="K4847" s="1" t="s">
        <v>20</v>
      </c>
      <c r="L4847" s="1" t="s">
        <v>135</v>
      </c>
      <c r="M4847" s="1" t="s">
        <v>37</v>
      </c>
    </row>
    <row r="4848" spans="1:15" x14ac:dyDescent="0.25">
      <c r="A4848" s="1" t="s">
        <v>305</v>
      </c>
      <c r="B4848" s="2">
        <v>44265</v>
      </c>
      <c r="C4848" s="1" t="s">
        <v>5607</v>
      </c>
      <c r="E4848" s="3">
        <v>191.53</v>
      </c>
      <c r="F4848" s="4">
        <v>191.53</v>
      </c>
      <c r="G4848" s="1">
        <v>2021</v>
      </c>
      <c r="H4848" s="1">
        <v>3</v>
      </c>
      <c r="I4848" s="1" t="s">
        <v>86</v>
      </c>
      <c r="J4848" s="1" t="s">
        <v>35</v>
      </c>
      <c r="K4848" s="1" t="s">
        <v>20</v>
      </c>
      <c r="L4848" s="1" t="s">
        <v>87</v>
      </c>
      <c r="M4848" s="1" t="s">
        <v>37</v>
      </c>
    </row>
    <row r="4849" spans="1:15" x14ac:dyDescent="0.25">
      <c r="A4849" s="1" t="s">
        <v>323</v>
      </c>
      <c r="B4849" s="2">
        <v>44265</v>
      </c>
      <c r="C4849" s="1" t="s">
        <v>5608</v>
      </c>
      <c r="E4849" s="3">
        <v>62.11</v>
      </c>
      <c r="F4849" s="4">
        <v>62.11</v>
      </c>
      <c r="G4849" s="1">
        <v>2021</v>
      </c>
      <c r="H4849" s="1">
        <v>3</v>
      </c>
      <c r="I4849" s="1" t="s">
        <v>86</v>
      </c>
      <c r="J4849" s="1" t="s">
        <v>378</v>
      </c>
      <c r="K4849" s="1" t="s">
        <v>20</v>
      </c>
      <c r="L4849" s="1" t="s">
        <v>87</v>
      </c>
      <c r="M4849" s="1" t="s">
        <v>379</v>
      </c>
    </row>
    <row r="4850" spans="1:15" x14ac:dyDescent="0.25">
      <c r="A4850" s="1" t="s">
        <v>5609</v>
      </c>
      <c r="B4850" s="2">
        <v>44265</v>
      </c>
      <c r="C4850" s="1" t="s">
        <v>5610</v>
      </c>
      <c r="E4850" s="3">
        <v>809.09</v>
      </c>
      <c r="F4850" s="4">
        <v>809.09</v>
      </c>
      <c r="G4850" s="1">
        <v>2021</v>
      </c>
      <c r="H4850" s="1">
        <v>3</v>
      </c>
      <c r="I4850" s="1" t="s">
        <v>168</v>
      </c>
      <c r="J4850" s="1" t="s">
        <v>35</v>
      </c>
      <c r="K4850" s="1" t="s">
        <v>20</v>
      </c>
      <c r="L4850" s="1" t="s">
        <v>169</v>
      </c>
      <c r="M4850" s="1" t="s">
        <v>37</v>
      </c>
      <c r="O4850">
        <f>F4850*95.4</f>
        <v>77187.186000000002</v>
      </c>
    </row>
    <row r="4851" spans="1:15" x14ac:dyDescent="0.25">
      <c r="A4851" s="1" t="s">
        <v>357</v>
      </c>
      <c r="B4851" s="2">
        <v>44267</v>
      </c>
      <c r="C4851" s="1" t="s">
        <v>104</v>
      </c>
      <c r="D4851" s="3">
        <v>20</v>
      </c>
      <c r="E4851" s="3">
        <v>251.4</v>
      </c>
      <c r="F4851" s="4">
        <v>209.5</v>
      </c>
      <c r="G4851" s="1">
        <v>2021</v>
      </c>
      <c r="H4851" s="1">
        <v>3</v>
      </c>
      <c r="I4851" s="1" t="s">
        <v>134</v>
      </c>
      <c r="J4851" s="1" t="s">
        <v>98</v>
      </c>
      <c r="K4851" s="1" t="s">
        <v>20</v>
      </c>
      <c r="L4851" s="1" t="s">
        <v>135</v>
      </c>
      <c r="M4851" s="1" t="s">
        <v>100</v>
      </c>
      <c r="O4851">
        <f>F4851*178</f>
        <v>37291</v>
      </c>
    </row>
    <row r="4852" spans="1:15" x14ac:dyDescent="0.25">
      <c r="A4852" s="1" t="s">
        <v>2528</v>
      </c>
      <c r="B4852" s="2">
        <v>44267</v>
      </c>
      <c r="C4852" s="1" t="s">
        <v>5611</v>
      </c>
      <c r="D4852" s="3">
        <v>20</v>
      </c>
      <c r="E4852" s="3">
        <v>554.4</v>
      </c>
      <c r="F4852" s="4">
        <v>462</v>
      </c>
      <c r="G4852" s="1">
        <v>2021</v>
      </c>
      <c r="H4852" s="1">
        <v>3</v>
      </c>
      <c r="I4852" s="1" t="s">
        <v>70</v>
      </c>
      <c r="J4852" s="1" t="s">
        <v>35</v>
      </c>
      <c r="K4852" s="1" t="s">
        <v>20</v>
      </c>
      <c r="L4852" s="1" t="s">
        <v>71</v>
      </c>
      <c r="M4852" s="1" t="s">
        <v>37</v>
      </c>
    </row>
    <row r="4853" spans="1:15" x14ac:dyDescent="0.25">
      <c r="A4853" s="1" t="s">
        <v>5612</v>
      </c>
      <c r="B4853" s="2">
        <v>44267</v>
      </c>
      <c r="C4853" s="1" t="s">
        <v>5613</v>
      </c>
      <c r="E4853" s="3">
        <v>37.799999999999997</v>
      </c>
      <c r="F4853" s="4">
        <v>37.799999999999997</v>
      </c>
      <c r="G4853" s="1">
        <v>2021</v>
      </c>
      <c r="H4853" s="1">
        <v>3</v>
      </c>
      <c r="I4853" s="1" t="s">
        <v>30</v>
      </c>
      <c r="J4853" s="1" t="s">
        <v>25</v>
      </c>
      <c r="K4853" s="1" t="s">
        <v>20</v>
      </c>
      <c r="L4853" s="1" t="s">
        <v>31</v>
      </c>
      <c r="M4853" s="1" t="s">
        <v>4184</v>
      </c>
    </row>
    <row r="4854" spans="1:15" x14ac:dyDescent="0.25">
      <c r="A4854" s="1" t="s">
        <v>5614</v>
      </c>
      <c r="B4854" s="2">
        <v>44271</v>
      </c>
      <c r="C4854" s="1" t="s">
        <v>5615</v>
      </c>
      <c r="E4854" s="3">
        <v>17.940000000000001</v>
      </c>
      <c r="F4854" s="4">
        <v>17.940000000000001</v>
      </c>
      <c r="G4854" s="1">
        <v>2021</v>
      </c>
      <c r="H4854" s="1">
        <v>3</v>
      </c>
      <c r="I4854" s="1" t="s">
        <v>91</v>
      </c>
      <c r="J4854" s="1" t="s">
        <v>35</v>
      </c>
      <c r="K4854" s="1" t="s">
        <v>20</v>
      </c>
      <c r="L4854" s="1" t="s">
        <v>93</v>
      </c>
      <c r="M4854" s="1" t="s">
        <v>37</v>
      </c>
      <c r="O4854">
        <f>F4854*185</f>
        <v>3318.9</v>
      </c>
    </row>
    <row r="4855" spans="1:15" x14ac:dyDescent="0.25">
      <c r="A4855" s="1" t="s">
        <v>5616</v>
      </c>
      <c r="B4855" s="2">
        <v>44271</v>
      </c>
      <c r="C4855" s="1" t="s">
        <v>5617</v>
      </c>
      <c r="E4855" s="3">
        <v>35</v>
      </c>
      <c r="F4855" s="4">
        <v>35</v>
      </c>
      <c r="G4855" s="1">
        <v>2021</v>
      </c>
      <c r="H4855" s="1">
        <v>3</v>
      </c>
      <c r="I4855" s="1" t="s">
        <v>86</v>
      </c>
      <c r="J4855" s="1" t="s">
        <v>51</v>
      </c>
      <c r="K4855" s="1" t="s">
        <v>20</v>
      </c>
      <c r="L4855" s="1" t="s">
        <v>87</v>
      </c>
      <c r="M4855" s="1" t="s">
        <v>53</v>
      </c>
    </row>
    <row r="4856" spans="1:15" x14ac:dyDescent="0.25">
      <c r="A4856" s="1" t="s">
        <v>5618</v>
      </c>
      <c r="B4856" s="2">
        <v>44271</v>
      </c>
      <c r="C4856" s="1" t="s">
        <v>3495</v>
      </c>
      <c r="D4856" s="3">
        <v>20</v>
      </c>
      <c r="E4856" s="3">
        <v>2973.6</v>
      </c>
      <c r="F4856" s="4">
        <v>2478</v>
      </c>
      <c r="G4856" s="1">
        <v>2021</v>
      </c>
      <c r="H4856" s="1">
        <v>3</v>
      </c>
      <c r="I4856" s="1" t="s">
        <v>56</v>
      </c>
      <c r="J4856" s="1" t="s">
        <v>177</v>
      </c>
      <c r="K4856" s="1" t="s">
        <v>20</v>
      </c>
      <c r="L4856" s="1" t="s">
        <v>57</v>
      </c>
      <c r="M4856" s="1" t="s">
        <v>178</v>
      </c>
      <c r="O4856">
        <v>1050000</v>
      </c>
    </row>
    <row r="4857" spans="1:15" x14ac:dyDescent="0.25">
      <c r="A4857" s="1" t="s">
        <v>5619</v>
      </c>
      <c r="B4857" s="2">
        <v>44271</v>
      </c>
      <c r="C4857" s="1" t="s">
        <v>5620</v>
      </c>
      <c r="D4857" s="3">
        <v>20</v>
      </c>
      <c r="E4857" s="3">
        <v>125.89</v>
      </c>
      <c r="F4857" s="4">
        <v>104.91</v>
      </c>
      <c r="G4857" s="1">
        <v>2021</v>
      </c>
      <c r="H4857" s="1">
        <v>3</v>
      </c>
      <c r="I4857" s="1" t="s">
        <v>56</v>
      </c>
      <c r="J4857" s="1" t="s">
        <v>378</v>
      </c>
      <c r="K4857" s="1" t="s">
        <v>20</v>
      </c>
      <c r="L4857" s="1" t="s">
        <v>57</v>
      </c>
      <c r="M4857" s="1" t="s">
        <v>379</v>
      </c>
    </row>
    <row r="4858" spans="1:15" x14ac:dyDescent="0.25">
      <c r="A4858" s="1" t="s">
        <v>5621</v>
      </c>
      <c r="B4858" s="2">
        <v>44271</v>
      </c>
      <c r="C4858" s="1" t="s">
        <v>5622</v>
      </c>
      <c r="E4858" s="3">
        <v>177.84</v>
      </c>
      <c r="F4858" s="4">
        <v>177.84</v>
      </c>
      <c r="G4858" s="1">
        <v>2021</v>
      </c>
      <c r="H4858" s="1">
        <v>3</v>
      </c>
      <c r="I4858" s="1" t="s">
        <v>46</v>
      </c>
      <c r="J4858" s="1" t="s">
        <v>25</v>
      </c>
      <c r="K4858" s="1" t="s">
        <v>20</v>
      </c>
      <c r="L4858" s="1" t="s">
        <v>47</v>
      </c>
      <c r="M4858" s="1" t="s">
        <v>4184</v>
      </c>
      <c r="O4858">
        <f>F4858*5.3</f>
        <v>942.55200000000002</v>
      </c>
    </row>
    <row r="4859" spans="1:15" x14ac:dyDescent="0.25">
      <c r="A4859" s="1" t="s">
        <v>5623</v>
      </c>
      <c r="B4859" s="2">
        <v>44271</v>
      </c>
      <c r="C4859" s="1" t="s">
        <v>5624</v>
      </c>
      <c r="E4859" s="3">
        <v>28.2</v>
      </c>
      <c r="F4859" s="4">
        <v>28.2</v>
      </c>
      <c r="G4859" s="1">
        <v>2021</v>
      </c>
      <c r="H4859" s="1">
        <v>3</v>
      </c>
      <c r="I4859" s="1" t="s">
        <v>91</v>
      </c>
      <c r="J4859" s="1" t="s">
        <v>51</v>
      </c>
      <c r="K4859" s="1" t="s">
        <v>20</v>
      </c>
      <c r="L4859" s="1" t="s">
        <v>93</v>
      </c>
      <c r="M4859" s="1" t="s">
        <v>53</v>
      </c>
      <c r="O4859">
        <f>F4859*8.3</f>
        <v>234.06</v>
      </c>
    </row>
    <row r="4860" spans="1:15" x14ac:dyDescent="0.25">
      <c r="A4860" s="1" t="s">
        <v>4405</v>
      </c>
      <c r="B4860" s="2">
        <v>44271</v>
      </c>
      <c r="C4860" s="1" t="s">
        <v>5625</v>
      </c>
      <c r="E4860" s="3">
        <v>28.2</v>
      </c>
      <c r="F4860" s="4">
        <v>28.2</v>
      </c>
      <c r="G4860" s="1">
        <v>2021</v>
      </c>
      <c r="H4860" s="1">
        <v>3</v>
      </c>
      <c r="I4860" s="1" t="s">
        <v>91</v>
      </c>
      <c r="J4860" s="1" t="s">
        <v>51</v>
      </c>
      <c r="K4860" s="1" t="s">
        <v>20</v>
      </c>
      <c r="L4860" s="1" t="s">
        <v>93</v>
      </c>
      <c r="M4860" s="1" t="s">
        <v>53</v>
      </c>
      <c r="O4860">
        <f>F4860*8.3</f>
        <v>234.06</v>
      </c>
    </row>
    <row r="4861" spans="1:15" x14ac:dyDescent="0.25">
      <c r="A4861" s="1" t="s">
        <v>5626</v>
      </c>
      <c r="B4861" s="2">
        <v>44271</v>
      </c>
      <c r="C4861" s="1" t="s">
        <v>5627</v>
      </c>
      <c r="D4861" s="3">
        <v>20</v>
      </c>
      <c r="E4861" s="3">
        <v>653.27</v>
      </c>
      <c r="F4861" s="4">
        <v>544.39</v>
      </c>
      <c r="G4861" s="1">
        <v>2021</v>
      </c>
      <c r="H4861" s="1">
        <v>3</v>
      </c>
      <c r="I4861" s="1" t="s">
        <v>18</v>
      </c>
      <c r="J4861" s="1" t="s">
        <v>119</v>
      </c>
      <c r="K4861" s="1" t="s">
        <v>20</v>
      </c>
      <c r="L4861" s="1" t="s">
        <v>21</v>
      </c>
      <c r="M4861" s="1" t="s">
        <v>120</v>
      </c>
    </row>
    <row r="4862" spans="1:15" x14ac:dyDescent="0.25">
      <c r="A4862" s="1" t="s">
        <v>5628</v>
      </c>
      <c r="B4862" s="2">
        <v>44271</v>
      </c>
      <c r="C4862" s="1" t="s">
        <v>814</v>
      </c>
      <c r="E4862" s="3">
        <v>7.5</v>
      </c>
      <c r="F4862" s="4">
        <v>7.5</v>
      </c>
      <c r="G4862" s="1">
        <v>2021</v>
      </c>
      <c r="H4862" s="1">
        <v>3</v>
      </c>
      <c r="I4862" s="1" t="s">
        <v>138</v>
      </c>
      <c r="J4862" s="1" t="s">
        <v>35</v>
      </c>
      <c r="K4862" s="1" t="s">
        <v>20</v>
      </c>
      <c r="L4862" s="1" t="s">
        <v>139</v>
      </c>
      <c r="M4862" s="1" t="s">
        <v>37</v>
      </c>
    </row>
    <row r="4863" spans="1:15" x14ac:dyDescent="0.25">
      <c r="A4863" s="1" t="s">
        <v>353</v>
      </c>
      <c r="B4863" s="2">
        <v>44271</v>
      </c>
      <c r="C4863" s="1" t="s">
        <v>5629</v>
      </c>
      <c r="E4863" s="3">
        <v>2.9</v>
      </c>
      <c r="F4863" s="4">
        <v>2.9</v>
      </c>
      <c r="G4863" s="1">
        <v>2021</v>
      </c>
      <c r="H4863" s="1">
        <v>3</v>
      </c>
      <c r="I4863" s="1" t="s">
        <v>345</v>
      </c>
      <c r="J4863" s="1" t="s">
        <v>35</v>
      </c>
      <c r="K4863" s="1" t="s">
        <v>20</v>
      </c>
      <c r="L4863" s="1" t="s">
        <v>346</v>
      </c>
      <c r="M4863" s="1" t="s">
        <v>37</v>
      </c>
      <c r="O4863">
        <f>F4863*1850</f>
        <v>5365</v>
      </c>
    </row>
    <row r="4864" spans="1:15" x14ac:dyDescent="0.25">
      <c r="A4864" s="1" t="s">
        <v>358</v>
      </c>
      <c r="B4864" s="2">
        <v>44271</v>
      </c>
      <c r="C4864" s="1" t="s">
        <v>224</v>
      </c>
      <c r="D4864" s="3">
        <v>20</v>
      </c>
      <c r="E4864" s="3">
        <v>245.4</v>
      </c>
      <c r="F4864" s="4">
        <v>204.5</v>
      </c>
      <c r="G4864" s="1">
        <v>2021</v>
      </c>
      <c r="H4864" s="1">
        <v>3</v>
      </c>
      <c r="I4864" s="1" t="s">
        <v>56</v>
      </c>
      <c r="J4864" s="1" t="s">
        <v>51</v>
      </c>
      <c r="K4864" s="1" t="s">
        <v>20</v>
      </c>
      <c r="L4864" s="1" t="s">
        <v>57</v>
      </c>
      <c r="M4864" s="1" t="s">
        <v>53</v>
      </c>
      <c r="O4864">
        <f>F4864* 6.04</f>
        <v>1235.18</v>
      </c>
    </row>
    <row r="4865" spans="1:15" x14ac:dyDescent="0.25">
      <c r="A4865" s="1" t="s">
        <v>5630</v>
      </c>
      <c r="B4865" s="2">
        <v>44271</v>
      </c>
      <c r="C4865" s="1" t="s">
        <v>5631</v>
      </c>
      <c r="E4865" s="3">
        <v>765.92</v>
      </c>
      <c r="F4865" s="4">
        <v>765.92</v>
      </c>
      <c r="G4865" s="1">
        <v>2021</v>
      </c>
      <c r="H4865" s="1">
        <v>3</v>
      </c>
      <c r="I4865" s="1" t="s">
        <v>86</v>
      </c>
      <c r="J4865" s="1" t="s">
        <v>378</v>
      </c>
      <c r="K4865" s="1" t="s">
        <v>20</v>
      </c>
      <c r="L4865" s="1" t="s">
        <v>87</v>
      </c>
      <c r="M4865" s="1" t="s">
        <v>379</v>
      </c>
    </row>
    <row r="4866" spans="1:15" x14ac:dyDescent="0.25">
      <c r="A4866" s="1" t="s">
        <v>376</v>
      </c>
      <c r="B4866" s="2">
        <v>44273</v>
      </c>
      <c r="C4866" s="1" t="s">
        <v>644</v>
      </c>
      <c r="E4866" s="3">
        <v>420.08</v>
      </c>
      <c r="F4866" s="4">
        <v>420.08</v>
      </c>
      <c r="G4866" s="1">
        <v>2021</v>
      </c>
      <c r="H4866" s="1">
        <v>3</v>
      </c>
      <c r="I4866" s="1" t="s">
        <v>24</v>
      </c>
      <c r="J4866" s="1" t="s">
        <v>25</v>
      </c>
      <c r="K4866" s="1" t="s">
        <v>20</v>
      </c>
      <c r="L4866" s="1" t="s">
        <v>26</v>
      </c>
      <c r="M4866" s="1" t="s">
        <v>4184</v>
      </c>
    </row>
    <row r="4867" spans="1:15" x14ac:dyDescent="0.25">
      <c r="A4867" s="1" t="s">
        <v>2557</v>
      </c>
      <c r="B4867" s="2">
        <v>44273</v>
      </c>
      <c r="C4867" s="1" t="s">
        <v>5632</v>
      </c>
      <c r="D4867" s="3">
        <v>20</v>
      </c>
      <c r="E4867" s="3">
        <v>404.27</v>
      </c>
      <c r="F4867" s="4">
        <v>336.89</v>
      </c>
      <c r="G4867" s="1">
        <v>2021</v>
      </c>
      <c r="H4867" s="1">
        <v>3</v>
      </c>
      <c r="I4867" s="1" t="s">
        <v>34</v>
      </c>
      <c r="J4867" s="1" t="s">
        <v>237</v>
      </c>
      <c r="K4867" s="1" t="s">
        <v>20</v>
      </c>
      <c r="L4867" s="1" t="s">
        <v>36</v>
      </c>
      <c r="M4867" s="1" t="s">
        <v>4213</v>
      </c>
      <c r="O4867" s="1">
        <f>F4867*23</f>
        <v>7748.4699999999993</v>
      </c>
    </row>
    <row r="4868" spans="1:15" x14ac:dyDescent="0.25">
      <c r="A4868" s="1" t="s">
        <v>4366</v>
      </c>
      <c r="B4868" s="2">
        <v>44273</v>
      </c>
      <c r="C4868" s="1" t="s">
        <v>5633</v>
      </c>
      <c r="D4868" s="3">
        <v>20</v>
      </c>
      <c r="E4868" s="3">
        <v>99.37</v>
      </c>
      <c r="F4868" s="4">
        <v>82.81</v>
      </c>
      <c r="G4868" s="1">
        <v>2021</v>
      </c>
      <c r="H4868" s="1">
        <v>3</v>
      </c>
      <c r="I4868" s="1" t="s">
        <v>56</v>
      </c>
      <c r="J4868" s="1" t="s">
        <v>378</v>
      </c>
      <c r="K4868" s="1" t="s">
        <v>20</v>
      </c>
      <c r="L4868" s="1" t="s">
        <v>57</v>
      </c>
      <c r="M4868" s="1" t="s">
        <v>379</v>
      </c>
    </row>
    <row r="4869" spans="1:15" x14ac:dyDescent="0.25">
      <c r="A4869" s="1" t="s">
        <v>2536</v>
      </c>
      <c r="B4869" s="2">
        <v>44273</v>
      </c>
      <c r="C4869" s="1" t="s">
        <v>5634</v>
      </c>
      <c r="E4869" s="3">
        <v>38.81</v>
      </c>
      <c r="F4869" s="4">
        <v>38.81</v>
      </c>
      <c r="G4869" s="1">
        <v>2021</v>
      </c>
      <c r="H4869" s="1">
        <v>3</v>
      </c>
      <c r="I4869" s="1" t="s">
        <v>86</v>
      </c>
      <c r="J4869" s="1" t="s">
        <v>51</v>
      </c>
      <c r="K4869" s="1" t="s">
        <v>20</v>
      </c>
      <c r="L4869" s="1" t="s">
        <v>87</v>
      </c>
      <c r="M4869" s="1" t="s">
        <v>53</v>
      </c>
    </row>
    <row r="4870" spans="1:15" x14ac:dyDescent="0.25">
      <c r="A4870" s="1" t="s">
        <v>4393</v>
      </c>
      <c r="B4870" s="2">
        <v>44273</v>
      </c>
      <c r="C4870" s="1" t="s">
        <v>1315</v>
      </c>
      <c r="D4870" s="3">
        <v>20</v>
      </c>
      <c r="E4870" s="3">
        <v>386.9</v>
      </c>
      <c r="F4870" s="4">
        <v>322.42</v>
      </c>
      <c r="G4870" s="1">
        <v>2021</v>
      </c>
      <c r="H4870" s="1">
        <v>3</v>
      </c>
      <c r="I4870" s="1" t="s">
        <v>56</v>
      </c>
      <c r="J4870" s="1" t="s">
        <v>35</v>
      </c>
      <c r="K4870" s="1" t="s">
        <v>20</v>
      </c>
      <c r="L4870" s="1" t="s">
        <v>57</v>
      </c>
      <c r="M4870" s="1" t="s">
        <v>37</v>
      </c>
      <c r="O4870">
        <f>F4870*216</f>
        <v>69642.720000000001</v>
      </c>
    </row>
    <row r="4871" spans="1:15" x14ac:dyDescent="0.25">
      <c r="A4871" s="1" t="s">
        <v>2553</v>
      </c>
      <c r="B4871" s="2">
        <v>44273</v>
      </c>
      <c r="C4871" s="1" t="s">
        <v>5635</v>
      </c>
      <c r="E4871" s="3">
        <v>200.58</v>
      </c>
      <c r="F4871" s="4">
        <v>200.58</v>
      </c>
      <c r="G4871" s="1">
        <v>2021</v>
      </c>
      <c r="H4871" s="1">
        <v>3</v>
      </c>
      <c r="I4871" s="1" t="s">
        <v>40</v>
      </c>
      <c r="J4871" s="1" t="s">
        <v>35</v>
      </c>
      <c r="K4871" s="1" t="s">
        <v>20</v>
      </c>
      <c r="L4871" s="1" t="s">
        <v>42</v>
      </c>
      <c r="M4871" s="1" t="s">
        <v>37</v>
      </c>
    </row>
    <row r="4872" spans="1:15" x14ac:dyDescent="0.25">
      <c r="A4872" s="1" t="s">
        <v>5636</v>
      </c>
      <c r="B4872" s="2">
        <v>44277</v>
      </c>
      <c r="C4872" s="1" t="s">
        <v>1494</v>
      </c>
      <c r="D4872" s="3">
        <v>20</v>
      </c>
      <c r="E4872" s="3">
        <v>1380.84</v>
      </c>
      <c r="F4872" s="4">
        <v>1150.7</v>
      </c>
      <c r="G4872" s="1">
        <v>2021</v>
      </c>
      <c r="H4872" s="1">
        <v>3</v>
      </c>
      <c r="I4872" s="1" t="s">
        <v>70</v>
      </c>
      <c r="J4872" s="1" t="s">
        <v>35</v>
      </c>
      <c r="K4872" s="1" t="s">
        <v>20</v>
      </c>
      <c r="L4872" s="1" t="s">
        <v>71</v>
      </c>
      <c r="M4872" s="1" t="s">
        <v>37</v>
      </c>
      <c r="O4872">
        <f>F4872*4.18</f>
        <v>4809.9259999999995</v>
      </c>
    </row>
    <row r="4873" spans="1:15" x14ac:dyDescent="0.25">
      <c r="A4873" s="1" t="s">
        <v>5637</v>
      </c>
      <c r="B4873" s="2">
        <v>44277</v>
      </c>
      <c r="C4873" s="1" t="s">
        <v>5638</v>
      </c>
      <c r="E4873" s="3">
        <v>3216</v>
      </c>
      <c r="F4873" s="4">
        <v>3216</v>
      </c>
      <c r="G4873" s="1">
        <v>2021</v>
      </c>
      <c r="H4873" s="1">
        <v>3</v>
      </c>
      <c r="I4873" s="1" t="s">
        <v>704</v>
      </c>
      <c r="J4873" s="1" t="s">
        <v>35</v>
      </c>
      <c r="K4873" s="1" t="s">
        <v>20</v>
      </c>
      <c r="L4873" s="1" t="s">
        <v>705</v>
      </c>
      <c r="M4873" s="1" t="s">
        <v>37</v>
      </c>
      <c r="O4873">
        <f>F4873*400</f>
        <v>1286400</v>
      </c>
    </row>
    <row r="4874" spans="1:15" x14ac:dyDescent="0.25">
      <c r="A4874" s="1" t="s">
        <v>5639</v>
      </c>
      <c r="B4874" s="2">
        <v>44277</v>
      </c>
      <c r="C4874" s="1" t="s">
        <v>85</v>
      </c>
      <c r="E4874" s="3">
        <v>569.26</v>
      </c>
      <c r="F4874" s="4">
        <v>569.26</v>
      </c>
      <c r="G4874" s="1">
        <v>2021</v>
      </c>
      <c r="H4874" s="1">
        <v>3</v>
      </c>
      <c r="I4874" s="1" t="s">
        <v>86</v>
      </c>
      <c r="J4874" s="1" t="s">
        <v>41</v>
      </c>
      <c r="K4874" s="1" t="s">
        <v>20</v>
      </c>
      <c r="L4874" s="1" t="s">
        <v>87</v>
      </c>
      <c r="M4874" s="1" t="s">
        <v>43</v>
      </c>
      <c r="O4874">
        <f t="shared" ref="O4874:O4888" si="75">F4874/1.26</f>
        <v>451.79365079365078</v>
      </c>
    </row>
    <row r="4875" spans="1:15" x14ac:dyDescent="0.25">
      <c r="A4875" s="1" t="s">
        <v>5639</v>
      </c>
      <c r="B4875" s="2">
        <v>44277</v>
      </c>
      <c r="C4875" s="1" t="s">
        <v>85</v>
      </c>
      <c r="E4875" s="3">
        <v>328.84</v>
      </c>
      <c r="F4875" s="4">
        <v>328.84</v>
      </c>
      <c r="G4875" s="1">
        <v>2021</v>
      </c>
      <c r="H4875" s="1">
        <v>3</v>
      </c>
      <c r="I4875" s="1" t="s">
        <v>86</v>
      </c>
      <c r="J4875" s="1" t="s">
        <v>41</v>
      </c>
      <c r="K4875" s="1" t="s">
        <v>20</v>
      </c>
      <c r="L4875" s="1" t="s">
        <v>87</v>
      </c>
      <c r="M4875" s="1" t="s">
        <v>43</v>
      </c>
      <c r="O4875">
        <f t="shared" si="75"/>
        <v>260.98412698412699</v>
      </c>
    </row>
    <row r="4876" spans="1:15" x14ac:dyDescent="0.25">
      <c r="A4876" s="1" t="s">
        <v>5639</v>
      </c>
      <c r="B4876" s="2">
        <v>44277</v>
      </c>
      <c r="C4876" s="1" t="s">
        <v>85</v>
      </c>
      <c r="E4876" s="3">
        <v>277.36</v>
      </c>
      <c r="F4876" s="4">
        <v>277.36</v>
      </c>
      <c r="G4876" s="1">
        <v>2021</v>
      </c>
      <c r="H4876" s="1">
        <v>3</v>
      </c>
      <c r="I4876" s="1" t="s">
        <v>86</v>
      </c>
      <c r="J4876" s="1" t="s">
        <v>41</v>
      </c>
      <c r="K4876" s="1" t="s">
        <v>20</v>
      </c>
      <c r="L4876" s="1" t="s">
        <v>87</v>
      </c>
      <c r="M4876" s="1" t="s">
        <v>43</v>
      </c>
      <c r="O4876">
        <f t="shared" si="75"/>
        <v>220.12698412698413</v>
      </c>
    </row>
    <row r="4877" spans="1:15" x14ac:dyDescent="0.25">
      <c r="A4877" s="1" t="s">
        <v>4374</v>
      </c>
      <c r="B4877" s="2">
        <v>44277</v>
      </c>
      <c r="C4877" s="1" t="s">
        <v>85</v>
      </c>
      <c r="E4877" s="3">
        <v>260.06</v>
      </c>
      <c r="F4877" s="4">
        <v>260.06</v>
      </c>
      <c r="G4877" s="1">
        <v>2021</v>
      </c>
      <c r="H4877" s="1">
        <v>3</v>
      </c>
      <c r="I4877" s="1" t="s">
        <v>40</v>
      </c>
      <c r="J4877" s="1" t="s">
        <v>41</v>
      </c>
      <c r="K4877" s="1" t="s">
        <v>20</v>
      </c>
      <c r="L4877" s="1" t="s">
        <v>42</v>
      </c>
      <c r="M4877" s="1" t="s">
        <v>43</v>
      </c>
      <c r="O4877">
        <f t="shared" si="75"/>
        <v>206.39682539682539</v>
      </c>
    </row>
    <row r="4878" spans="1:15" x14ac:dyDescent="0.25">
      <c r="A4878" s="1" t="s">
        <v>5639</v>
      </c>
      <c r="B4878" s="2">
        <v>44277</v>
      </c>
      <c r="C4878" s="1" t="s">
        <v>85</v>
      </c>
      <c r="E4878" s="3">
        <v>251.3</v>
      </c>
      <c r="F4878" s="4">
        <v>251.3</v>
      </c>
      <c r="G4878" s="1">
        <v>2021</v>
      </c>
      <c r="H4878" s="1">
        <v>3</v>
      </c>
      <c r="I4878" s="1" t="s">
        <v>86</v>
      </c>
      <c r="J4878" s="1" t="s">
        <v>41</v>
      </c>
      <c r="K4878" s="1" t="s">
        <v>20</v>
      </c>
      <c r="L4878" s="1" t="s">
        <v>87</v>
      </c>
      <c r="M4878" s="1" t="s">
        <v>43</v>
      </c>
      <c r="O4878">
        <f t="shared" si="75"/>
        <v>199.44444444444446</v>
      </c>
    </row>
    <row r="4879" spans="1:15" x14ac:dyDescent="0.25">
      <c r="A4879" s="1" t="s">
        <v>5639</v>
      </c>
      <c r="B4879" s="2">
        <v>44277</v>
      </c>
      <c r="C4879" s="1" t="s">
        <v>85</v>
      </c>
      <c r="E4879" s="3">
        <v>166.15</v>
      </c>
      <c r="F4879" s="4">
        <v>166.15</v>
      </c>
      <c r="G4879" s="1">
        <v>2021</v>
      </c>
      <c r="H4879" s="1">
        <v>3</v>
      </c>
      <c r="I4879" s="1" t="s">
        <v>86</v>
      </c>
      <c r="J4879" s="1" t="s">
        <v>41</v>
      </c>
      <c r="K4879" s="1" t="s">
        <v>20</v>
      </c>
      <c r="L4879" s="1" t="s">
        <v>87</v>
      </c>
      <c r="M4879" s="1" t="s">
        <v>43</v>
      </c>
      <c r="O4879">
        <f t="shared" si="75"/>
        <v>131.86507936507937</v>
      </c>
    </row>
    <row r="4880" spans="1:15" x14ac:dyDescent="0.25">
      <c r="A4880" s="1" t="s">
        <v>5639</v>
      </c>
      <c r="B4880" s="2">
        <v>44277</v>
      </c>
      <c r="C4880" s="1" t="s">
        <v>85</v>
      </c>
      <c r="D4880" s="3">
        <v>20</v>
      </c>
      <c r="E4880" s="3">
        <v>197.21</v>
      </c>
      <c r="F4880" s="4">
        <v>164.34</v>
      </c>
      <c r="G4880" s="1">
        <v>2021</v>
      </c>
      <c r="H4880" s="1">
        <v>3</v>
      </c>
      <c r="I4880" s="1" t="s">
        <v>34</v>
      </c>
      <c r="J4880" s="1" t="s">
        <v>41</v>
      </c>
      <c r="K4880" s="1" t="s">
        <v>20</v>
      </c>
      <c r="L4880" s="1" t="s">
        <v>36</v>
      </c>
      <c r="M4880" s="1" t="s">
        <v>43</v>
      </c>
      <c r="O4880">
        <f t="shared" si="75"/>
        <v>130.42857142857142</v>
      </c>
    </row>
    <row r="4881" spans="1:15" x14ac:dyDescent="0.25">
      <c r="A4881" s="1" t="s">
        <v>5639</v>
      </c>
      <c r="B4881" s="2">
        <v>44277</v>
      </c>
      <c r="C4881" s="1" t="s">
        <v>85</v>
      </c>
      <c r="E4881" s="3">
        <v>150.34</v>
      </c>
      <c r="F4881" s="4">
        <v>150.34</v>
      </c>
      <c r="G4881" s="1">
        <v>2021</v>
      </c>
      <c r="H4881" s="1">
        <v>3</v>
      </c>
      <c r="I4881" s="1" t="s">
        <v>86</v>
      </c>
      <c r="J4881" s="1" t="s">
        <v>41</v>
      </c>
      <c r="K4881" s="1" t="s">
        <v>20</v>
      </c>
      <c r="L4881" s="1" t="s">
        <v>87</v>
      </c>
      <c r="M4881" s="1" t="s">
        <v>43</v>
      </c>
      <c r="O4881">
        <f t="shared" si="75"/>
        <v>119.31746031746032</v>
      </c>
    </row>
    <row r="4882" spans="1:15" x14ac:dyDescent="0.25">
      <c r="A4882" s="1" t="s">
        <v>5639</v>
      </c>
      <c r="B4882" s="2">
        <v>44277</v>
      </c>
      <c r="C4882" s="1" t="s">
        <v>85</v>
      </c>
      <c r="E4882" s="3">
        <v>119.39</v>
      </c>
      <c r="F4882" s="4">
        <v>119.39</v>
      </c>
      <c r="G4882" s="1">
        <v>2021</v>
      </c>
      <c r="H4882" s="1">
        <v>3</v>
      </c>
      <c r="I4882" s="1" t="s">
        <v>86</v>
      </c>
      <c r="J4882" s="1" t="s">
        <v>41</v>
      </c>
      <c r="K4882" s="1" t="s">
        <v>20</v>
      </c>
      <c r="L4882" s="1" t="s">
        <v>87</v>
      </c>
      <c r="M4882" s="1" t="s">
        <v>43</v>
      </c>
      <c r="O4882">
        <f t="shared" si="75"/>
        <v>94.753968253968253</v>
      </c>
    </row>
    <row r="4883" spans="1:15" x14ac:dyDescent="0.25">
      <c r="A4883" s="1" t="s">
        <v>5640</v>
      </c>
      <c r="B4883" s="2">
        <v>44277</v>
      </c>
      <c r="C4883" s="1" t="s">
        <v>85</v>
      </c>
      <c r="D4883" s="3">
        <v>20</v>
      </c>
      <c r="E4883" s="3">
        <v>141.94</v>
      </c>
      <c r="F4883" s="4">
        <v>118.28</v>
      </c>
      <c r="G4883" s="1">
        <v>2021</v>
      </c>
      <c r="H4883" s="1">
        <v>3</v>
      </c>
      <c r="I4883" s="1" t="s">
        <v>70</v>
      </c>
      <c r="J4883" s="1" t="s">
        <v>41</v>
      </c>
      <c r="K4883" s="1" t="s">
        <v>20</v>
      </c>
      <c r="L4883" s="1" t="s">
        <v>71</v>
      </c>
      <c r="M4883" s="1" t="s">
        <v>43</v>
      </c>
      <c r="O4883">
        <f t="shared" si="75"/>
        <v>93.873015873015873</v>
      </c>
    </row>
    <row r="4884" spans="1:15" x14ac:dyDescent="0.25">
      <c r="A4884" s="1" t="s">
        <v>5639</v>
      </c>
      <c r="B4884" s="2">
        <v>44277</v>
      </c>
      <c r="C4884" s="1" t="s">
        <v>85</v>
      </c>
      <c r="D4884" s="3">
        <v>20</v>
      </c>
      <c r="E4884" s="3">
        <v>133.15</v>
      </c>
      <c r="F4884" s="4">
        <v>110.96</v>
      </c>
      <c r="G4884" s="1">
        <v>2021</v>
      </c>
      <c r="H4884" s="1">
        <v>3</v>
      </c>
      <c r="I4884" s="1" t="s">
        <v>34</v>
      </c>
      <c r="J4884" s="1" t="s">
        <v>41</v>
      </c>
      <c r="K4884" s="1" t="s">
        <v>20</v>
      </c>
      <c r="L4884" s="1" t="s">
        <v>36</v>
      </c>
      <c r="M4884" s="1" t="s">
        <v>43</v>
      </c>
      <c r="O4884">
        <f t="shared" si="75"/>
        <v>88.063492063492063</v>
      </c>
    </row>
    <row r="4885" spans="1:15" x14ac:dyDescent="0.25">
      <c r="A4885" s="1" t="s">
        <v>5639</v>
      </c>
      <c r="B4885" s="2">
        <v>44277</v>
      </c>
      <c r="C4885" s="1" t="s">
        <v>85</v>
      </c>
      <c r="E4885" s="3">
        <v>104.95</v>
      </c>
      <c r="F4885" s="4">
        <v>104.95</v>
      </c>
      <c r="G4885" s="1">
        <v>2021</v>
      </c>
      <c r="H4885" s="1">
        <v>3</v>
      </c>
      <c r="I4885" s="1" t="s">
        <v>86</v>
      </c>
      <c r="J4885" s="1" t="s">
        <v>41</v>
      </c>
      <c r="K4885" s="1" t="s">
        <v>20</v>
      </c>
      <c r="L4885" s="1" t="s">
        <v>87</v>
      </c>
      <c r="M4885" s="1" t="s">
        <v>43</v>
      </c>
      <c r="O4885">
        <f t="shared" si="75"/>
        <v>83.293650793650798</v>
      </c>
    </row>
    <row r="4886" spans="1:15" x14ac:dyDescent="0.25">
      <c r="A4886" s="1" t="s">
        <v>5639</v>
      </c>
      <c r="B4886" s="2">
        <v>44277</v>
      </c>
      <c r="C4886" s="1" t="s">
        <v>85</v>
      </c>
      <c r="D4886" s="3">
        <v>20</v>
      </c>
      <c r="E4886" s="3">
        <v>92.48</v>
      </c>
      <c r="F4886" s="4">
        <v>77.069999999999993</v>
      </c>
      <c r="G4886" s="1">
        <v>2021</v>
      </c>
      <c r="H4886" s="1">
        <v>3</v>
      </c>
      <c r="I4886" s="1" t="s">
        <v>56</v>
      </c>
      <c r="J4886" s="1" t="s">
        <v>41</v>
      </c>
      <c r="K4886" s="1" t="s">
        <v>20</v>
      </c>
      <c r="L4886" s="1" t="s">
        <v>57</v>
      </c>
      <c r="M4886" s="1" t="s">
        <v>43</v>
      </c>
      <c r="O4886">
        <f t="shared" si="75"/>
        <v>61.166666666666664</v>
      </c>
    </row>
    <row r="4887" spans="1:15" x14ac:dyDescent="0.25">
      <c r="A4887" s="1" t="s">
        <v>5639</v>
      </c>
      <c r="B4887" s="2">
        <v>44277</v>
      </c>
      <c r="C4887" s="1" t="s">
        <v>85</v>
      </c>
      <c r="E4887" s="3">
        <v>76.44</v>
      </c>
      <c r="F4887" s="4">
        <v>76.44</v>
      </c>
      <c r="G4887" s="1">
        <v>2021</v>
      </c>
      <c r="H4887" s="1">
        <v>3</v>
      </c>
      <c r="I4887" s="1" t="s">
        <v>86</v>
      </c>
      <c r="J4887" s="1" t="s">
        <v>41</v>
      </c>
      <c r="K4887" s="1" t="s">
        <v>20</v>
      </c>
      <c r="L4887" s="1" t="s">
        <v>87</v>
      </c>
      <c r="M4887" s="1" t="s">
        <v>43</v>
      </c>
      <c r="O4887">
        <f t="shared" si="75"/>
        <v>60.666666666666664</v>
      </c>
    </row>
    <row r="4888" spans="1:15" x14ac:dyDescent="0.25">
      <c r="A4888" s="1" t="s">
        <v>5641</v>
      </c>
      <c r="B4888" s="2">
        <v>44277</v>
      </c>
      <c r="C4888" s="1" t="s">
        <v>85</v>
      </c>
      <c r="E4888" s="3">
        <v>69.27</v>
      </c>
      <c r="F4888" s="4">
        <v>69.27</v>
      </c>
      <c r="G4888" s="1">
        <v>2021</v>
      </c>
      <c r="H4888" s="1">
        <v>3</v>
      </c>
      <c r="I4888" s="1" t="s">
        <v>40</v>
      </c>
      <c r="J4888" s="1" t="s">
        <v>41</v>
      </c>
      <c r="K4888" s="1" t="s">
        <v>20</v>
      </c>
      <c r="L4888" s="1" t="s">
        <v>42</v>
      </c>
      <c r="M4888" s="1" t="s">
        <v>43</v>
      </c>
      <c r="O4888">
        <f t="shared" si="75"/>
        <v>54.976190476190474</v>
      </c>
    </row>
    <row r="4889" spans="1:15" x14ac:dyDescent="0.25">
      <c r="A4889" s="1" t="s">
        <v>5642</v>
      </c>
      <c r="B4889" s="2">
        <v>44277</v>
      </c>
      <c r="C4889" s="1" t="s">
        <v>5643</v>
      </c>
      <c r="E4889" s="3">
        <v>75.3</v>
      </c>
      <c r="F4889" s="4">
        <v>75.3</v>
      </c>
      <c r="G4889" s="1">
        <v>2021</v>
      </c>
      <c r="H4889" s="1">
        <v>3</v>
      </c>
      <c r="I4889" s="1" t="s">
        <v>86</v>
      </c>
      <c r="J4889" s="1" t="s">
        <v>35</v>
      </c>
      <c r="K4889" s="1" t="s">
        <v>20</v>
      </c>
      <c r="L4889" s="1" t="s">
        <v>87</v>
      </c>
      <c r="M4889" s="1" t="s">
        <v>37</v>
      </c>
    </row>
    <row r="4890" spans="1:15" x14ac:dyDescent="0.25">
      <c r="A4890" s="1" t="s">
        <v>5644</v>
      </c>
      <c r="B4890" s="2">
        <v>44277</v>
      </c>
      <c r="C4890" s="1" t="s">
        <v>5645</v>
      </c>
      <c r="D4890" s="3">
        <v>20</v>
      </c>
      <c r="E4890" s="3">
        <v>391.78</v>
      </c>
      <c r="F4890" s="4">
        <v>326.48</v>
      </c>
      <c r="G4890" s="1">
        <v>2021</v>
      </c>
      <c r="H4890" s="1">
        <v>3</v>
      </c>
      <c r="I4890" s="1" t="s">
        <v>56</v>
      </c>
      <c r="J4890" s="1" t="s">
        <v>378</v>
      </c>
      <c r="K4890" s="1" t="s">
        <v>20</v>
      </c>
      <c r="L4890" s="1" t="s">
        <v>57</v>
      </c>
      <c r="M4890" s="1" t="s">
        <v>379</v>
      </c>
      <c r="O4890">
        <f>F4890*4.812</f>
        <v>1571.0217600000001</v>
      </c>
    </row>
    <row r="4891" spans="1:15" x14ac:dyDescent="0.25">
      <c r="A4891" s="1" t="s">
        <v>5646</v>
      </c>
      <c r="B4891" s="2">
        <v>44277</v>
      </c>
      <c r="C4891" s="1" t="s">
        <v>5647</v>
      </c>
      <c r="E4891" s="3">
        <v>36.17</v>
      </c>
      <c r="F4891" s="4">
        <v>36.17</v>
      </c>
      <c r="G4891" s="1">
        <v>2021</v>
      </c>
      <c r="H4891" s="1">
        <v>3</v>
      </c>
      <c r="I4891" s="1" t="s">
        <v>86</v>
      </c>
      <c r="J4891" s="1" t="s">
        <v>35</v>
      </c>
      <c r="K4891" s="1" t="s">
        <v>20</v>
      </c>
      <c r="L4891" s="1" t="s">
        <v>87</v>
      </c>
      <c r="M4891" s="1" t="s">
        <v>37</v>
      </c>
    </row>
    <row r="4892" spans="1:15" x14ac:dyDescent="0.25">
      <c r="A4892" s="1" t="s">
        <v>362</v>
      </c>
      <c r="B4892" s="2">
        <v>44277</v>
      </c>
      <c r="C4892" s="1" t="s">
        <v>7928</v>
      </c>
      <c r="D4892" s="3">
        <v>20</v>
      </c>
      <c r="E4892" s="3">
        <v>122.46</v>
      </c>
      <c r="F4892" s="4">
        <v>102.05</v>
      </c>
      <c r="G4892" s="1">
        <v>2021</v>
      </c>
      <c r="H4892" s="1">
        <v>3</v>
      </c>
      <c r="I4892" s="1" t="s">
        <v>111</v>
      </c>
      <c r="J4892" s="1" t="s">
        <v>98</v>
      </c>
      <c r="K4892" s="1" t="s">
        <v>20</v>
      </c>
      <c r="L4892" s="1" t="s">
        <v>112</v>
      </c>
      <c r="M4892" s="1" t="s">
        <v>100</v>
      </c>
    </row>
    <row r="4893" spans="1:15" x14ac:dyDescent="0.25">
      <c r="A4893" s="1" t="s">
        <v>362</v>
      </c>
      <c r="B4893" s="2">
        <v>44277</v>
      </c>
      <c r="C4893" s="1" t="s">
        <v>7928</v>
      </c>
      <c r="E4893" s="3">
        <v>122.46</v>
      </c>
      <c r="F4893" s="4">
        <v>122.46</v>
      </c>
      <c r="G4893" s="1">
        <v>2021</v>
      </c>
      <c r="H4893" s="1">
        <v>3</v>
      </c>
      <c r="I4893" s="1" t="s">
        <v>111</v>
      </c>
      <c r="J4893" s="1" t="s">
        <v>98</v>
      </c>
      <c r="K4893" s="1" t="s">
        <v>20</v>
      </c>
      <c r="L4893" s="1" t="s">
        <v>112</v>
      </c>
      <c r="M4893" s="1" t="s">
        <v>100</v>
      </c>
    </row>
    <row r="4894" spans="1:15" x14ac:dyDescent="0.25">
      <c r="A4894" s="1" t="s">
        <v>5648</v>
      </c>
      <c r="B4894" s="2">
        <v>44277</v>
      </c>
      <c r="C4894" s="1" t="s">
        <v>5649</v>
      </c>
      <c r="E4894" s="3">
        <v>1620</v>
      </c>
      <c r="F4894" s="4">
        <v>1620</v>
      </c>
      <c r="G4894" s="1">
        <v>2021</v>
      </c>
      <c r="H4894" s="1">
        <v>3</v>
      </c>
      <c r="I4894" s="1" t="s">
        <v>30</v>
      </c>
      <c r="J4894" s="1" t="s">
        <v>25</v>
      </c>
      <c r="K4894" s="1" t="s">
        <v>20</v>
      </c>
      <c r="L4894" s="1" t="s">
        <v>3130</v>
      </c>
      <c r="M4894" s="1" t="s">
        <v>4184</v>
      </c>
    </row>
    <row r="4895" spans="1:15" x14ac:dyDescent="0.25">
      <c r="A4895" s="1" t="s">
        <v>5639</v>
      </c>
      <c r="B4895" s="2">
        <v>44277</v>
      </c>
      <c r="C4895" s="1" t="s">
        <v>59</v>
      </c>
      <c r="E4895" s="3">
        <v>24.5</v>
      </c>
      <c r="F4895" s="4">
        <v>24.5</v>
      </c>
      <c r="G4895" s="1">
        <v>2021</v>
      </c>
      <c r="H4895" s="1">
        <v>3</v>
      </c>
      <c r="I4895" s="1" t="s">
        <v>86</v>
      </c>
      <c r="J4895" s="1" t="s">
        <v>41</v>
      </c>
      <c r="K4895" s="1" t="s">
        <v>20</v>
      </c>
      <c r="L4895" s="1" t="s">
        <v>87</v>
      </c>
      <c r="M4895" s="1" t="s">
        <v>43</v>
      </c>
    </row>
    <row r="4896" spans="1:15" x14ac:dyDescent="0.25">
      <c r="A4896" s="1" t="s">
        <v>5639</v>
      </c>
      <c r="B4896" s="2">
        <v>44277</v>
      </c>
      <c r="C4896" s="1" t="s">
        <v>59</v>
      </c>
      <c r="E4896" s="3">
        <v>59.24</v>
      </c>
      <c r="F4896" s="4">
        <v>59.24</v>
      </c>
      <c r="G4896" s="1">
        <v>2021</v>
      </c>
      <c r="H4896" s="1">
        <v>3</v>
      </c>
      <c r="I4896" s="1" t="s">
        <v>86</v>
      </c>
      <c r="J4896" s="1" t="s">
        <v>41</v>
      </c>
      <c r="K4896" s="1" t="s">
        <v>20</v>
      </c>
      <c r="L4896" s="1" t="s">
        <v>87</v>
      </c>
      <c r="M4896" s="1" t="s">
        <v>43</v>
      </c>
    </row>
    <row r="4897" spans="1:16" x14ac:dyDescent="0.25">
      <c r="A4897" s="1" t="s">
        <v>5650</v>
      </c>
      <c r="B4897" s="2">
        <v>44279</v>
      </c>
      <c r="C4897" s="1" t="s">
        <v>5651</v>
      </c>
      <c r="E4897" s="3">
        <v>170.83</v>
      </c>
      <c r="F4897" s="4">
        <v>170.83</v>
      </c>
      <c r="G4897" s="1">
        <v>2021</v>
      </c>
      <c r="H4897" s="1">
        <v>3</v>
      </c>
      <c r="I4897" s="1" t="s">
        <v>30</v>
      </c>
      <c r="J4897" s="1" t="s">
        <v>25</v>
      </c>
      <c r="K4897" s="1" t="s">
        <v>20</v>
      </c>
      <c r="L4897" s="1" t="s">
        <v>31</v>
      </c>
      <c r="M4897" s="1" t="s">
        <v>4184</v>
      </c>
    </row>
    <row r="4898" spans="1:16" x14ac:dyDescent="0.25">
      <c r="A4898" s="1" t="s">
        <v>4421</v>
      </c>
      <c r="B4898" s="2">
        <v>44279</v>
      </c>
      <c r="C4898" s="1" t="s">
        <v>4433</v>
      </c>
      <c r="D4898" s="3">
        <v>20</v>
      </c>
      <c r="E4898" s="3">
        <v>3133.44</v>
      </c>
      <c r="F4898" s="4">
        <v>2611.1999999999998</v>
      </c>
      <c r="G4898" s="1">
        <v>2021</v>
      </c>
      <c r="H4898" s="1">
        <v>3</v>
      </c>
      <c r="I4898" s="1" t="s">
        <v>34</v>
      </c>
      <c r="J4898" s="1" t="s">
        <v>35</v>
      </c>
      <c r="K4898" s="1" t="s">
        <v>20</v>
      </c>
      <c r="L4898" s="1" t="s">
        <v>36</v>
      </c>
      <c r="M4898" s="1" t="s">
        <v>37</v>
      </c>
      <c r="O4898">
        <f>F4898*72.79120024</f>
        <v>190072.38206668798</v>
      </c>
    </row>
    <row r="4899" spans="1:16" x14ac:dyDescent="0.25">
      <c r="A4899" s="1" t="s">
        <v>5652</v>
      </c>
      <c r="B4899" s="2">
        <v>44279</v>
      </c>
      <c r="C4899" s="1" t="s">
        <v>1307</v>
      </c>
      <c r="E4899" s="3">
        <v>62.1</v>
      </c>
      <c r="F4899" s="4">
        <v>62.1</v>
      </c>
      <c r="G4899" s="1">
        <v>2021</v>
      </c>
      <c r="H4899" s="1">
        <v>3</v>
      </c>
      <c r="I4899" s="1" t="s">
        <v>345</v>
      </c>
      <c r="J4899" s="1" t="s">
        <v>35</v>
      </c>
      <c r="K4899" s="1" t="s">
        <v>20</v>
      </c>
      <c r="L4899" s="1" t="s">
        <v>346</v>
      </c>
      <c r="M4899" s="1" t="s">
        <v>37</v>
      </c>
      <c r="O4899">
        <f>F4899*52.63</f>
        <v>3268.3230000000003</v>
      </c>
    </row>
    <row r="4900" spans="1:16" x14ac:dyDescent="0.25">
      <c r="A4900" s="1" t="s">
        <v>2577</v>
      </c>
      <c r="B4900" s="2">
        <v>44279</v>
      </c>
      <c r="C4900" s="1" t="s">
        <v>39</v>
      </c>
      <c r="E4900" s="3">
        <v>108.34</v>
      </c>
      <c r="F4900" s="4">
        <v>108.34</v>
      </c>
      <c r="G4900" s="1">
        <v>2021</v>
      </c>
      <c r="H4900" s="1">
        <v>3</v>
      </c>
      <c r="I4900" s="1" t="s">
        <v>40</v>
      </c>
      <c r="J4900" s="1" t="s">
        <v>41</v>
      </c>
      <c r="K4900" s="1" t="s">
        <v>20</v>
      </c>
      <c r="L4900" s="1" t="s">
        <v>42</v>
      </c>
      <c r="M4900" s="1" t="s">
        <v>43</v>
      </c>
      <c r="O4900">
        <f>F4900/1.26</f>
        <v>85.984126984126988</v>
      </c>
    </row>
    <row r="4901" spans="1:16" x14ac:dyDescent="0.25">
      <c r="A4901" s="1" t="s">
        <v>5653</v>
      </c>
      <c r="B4901" s="2">
        <v>44279</v>
      </c>
      <c r="C4901" s="1" t="s">
        <v>5654</v>
      </c>
      <c r="D4901" s="3">
        <v>20</v>
      </c>
      <c r="E4901" s="3">
        <v>1403.56</v>
      </c>
      <c r="F4901" s="4">
        <v>1169.6300000000001</v>
      </c>
      <c r="G4901" s="1">
        <v>2021</v>
      </c>
      <c r="H4901" s="1">
        <v>3</v>
      </c>
      <c r="I4901" s="1" t="s">
        <v>34</v>
      </c>
      <c r="J4901" s="1" t="s">
        <v>237</v>
      </c>
      <c r="K4901" s="1" t="s">
        <v>20</v>
      </c>
      <c r="L4901" s="1" t="s">
        <v>36</v>
      </c>
      <c r="M4901" s="1" t="s">
        <v>4213</v>
      </c>
    </row>
    <row r="4902" spans="1:16" x14ac:dyDescent="0.25">
      <c r="A4902" s="1" t="s">
        <v>5655</v>
      </c>
      <c r="B4902" s="2">
        <v>44279</v>
      </c>
      <c r="C4902" s="1" t="s">
        <v>199</v>
      </c>
      <c r="E4902" s="3">
        <v>67.599999999999994</v>
      </c>
      <c r="F4902" s="4">
        <v>67.599999999999994</v>
      </c>
      <c r="G4902" s="1">
        <v>2021</v>
      </c>
      <c r="H4902" s="1">
        <v>3</v>
      </c>
      <c r="I4902" s="1" t="s">
        <v>91</v>
      </c>
      <c r="J4902" s="1" t="s">
        <v>98</v>
      </c>
      <c r="K4902" s="1" t="s">
        <v>20</v>
      </c>
      <c r="L4902" s="1" t="s">
        <v>93</v>
      </c>
      <c r="M4902" s="1" t="s">
        <v>100</v>
      </c>
      <c r="O4902">
        <f>F4902*243</f>
        <v>16426.8</v>
      </c>
    </row>
    <row r="4903" spans="1:16" x14ac:dyDescent="0.25">
      <c r="A4903" s="1" t="s">
        <v>5655</v>
      </c>
      <c r="B4903" s="2">
        <v>44279</v>
      </c>
      <c r="C4903" s="1" t="s">
        <v>5656</v>
      </c>
      <c r="E4903" s="3">
        <v>33.799999999999997</v>
      </c>
      <c r="F4903" s="4">
        <v>33.799999999999997</v>
      </c>
      <c r="G4903" s="1">
        <v>2021</v>
      </c>
      <c r="H4903" s="1">
        <v>3</v>
      </c>
      <c r="I4903" s="1" t="s">
        <v>97</v>
      </c>
      <c r="J4903" s="1" t="s">
        <v>98</v>
      </c>
      <c r="K4903" s="1" t="s">
        <v>20</v>
      </c>
      <c r="L4903" s="1" t="s">
        <v>99</v>
      </c>
      <c r="M4903" s="1" t="s">
        <v>100</v>
      </c>
      <c r="O4903">
        <f>F4903*243</f>
        <v>8213.4</v>
      </c>
    </row>
    <row r="4904" spans="1:16" x14ac:dyDescent="0.25">
      <c r="A4904" s="1" t="s">
        <v>5657</v>
      </c>
      <c r="B4904" s="2">
        <v>44279</v>
      </c>
      <c r="C4904" s="1" t="s">
        <v>5658</v>
      </c>
      <c r="E4904" s="3">
        <v>63.21</v>
      </c>
      <c r="F4904" s="4">
        <v>63.21</v>
      </c>
      <c r="G4904" s="1">
        <v>2021</v>
      </c>
      <c r="H4904" s="1">
        <v>3</v>
      </c>
      <c r="I4904" s="1" t="s">
        <v>30</v>
      </c>
      <c r="J4904" s="1" t="s">
        <v>25</v>
      </c>
      <c r="K4904" s="1" t="s">
        <v>20</v>
      </c>
      <c r="L4904" s="1" t="s">
        <v>31</v>
      </c>
      <c r="M4904" s="1" t="s">
        <v>4184</v>
      </c>
      <c r="O4904">
        <f>F4904*1850</f>
        <v>116938.5</v>
      </c>
    </row>
    <row r="4905" spans="1:16" x14ac:dyDescent="0.25">
      <c r="A4905" s="1" t="s">
        <v>411</v>
      </c>
      <c r="B4905" s="2">
        <v>44279</v>
      </c>
      <c r="C4905" s="1" t="s">
        <v>5659</v>
      </c>
      <c r="E4905" s="3">
        <v>38</v>
      </c>
      <c r="F4905" s="4">
        <v>38</v>
      </c>
      <c r="G4905" s="1">
        <v>2021</v>
      </c>
      <c r="H4905" s="1">
        <v>3</v>
      </c>
      <c r="I4905" s="1" t="s">
        <v>30</v>
      </c>
      <c r="J4905" s="1" t="s">
        <v>25</v>
      </c>
      <c r="K4905" s="1" t="s">
        <v>20</v>
      </c>
      <c r="L4905" s="1" t="s">
        <v>31</v>
      </c>
      <c r="M4905" s="1" t="s">
        <v>4184</v>
      </c>
      <c r="O4905">
        <f>F4905*1850</f>
        <v>70300</v>
      </c>
    </row>
    <row r="4906" spans="1:16" x14ac:dyDescent="0.25">
      <c r="A4906" s="1" t="s">
        <v>5660</v>
      </c>
      <c r="B4906" s="2">
        <v>44279</v>
      </c>
      <c r="C4906" s="1" t="s">
        <v>5661</v>
      </c>
      <c r="E4906" s="3">
        <v>31.99</v>
      </c>
      <c r="F4906" s="4">
        <v>31.99</v>
      </c>
      <c r="G4906" s="1">
        <v>2021</v>
      </c>
      <c r="H4906" s="1">
        <v>3</v>
      </c>
      <c r="I4906" s="1" t="s">
        <v>30</v>
      </c>
      <c r="J4906" s="1" t="s">
        <v>25</v>
      </c>
      <c r="K4906" s="1" t="s">
        <v>20</v>
      </c>
      <c r="L4906" s="1" t="s">
        <v>31</v>
      </c>
      <c r="M4906" s="1" t="s">
        <v>4184</v>
      </c>
    </row>
    <row r="4907" spans="1:16" x14ac:dyDescent="0.25">
      <c r="A4907" s="1" t="s">
        <v>4432</v>
      </c>
      <c r="B4907" s="2">
        <v>44279</v>
      </c>
      <c r="C4907" s="1" t="s">
        <v>5662</v>
      </c>
      <c r="E4907" s="3">
        <v>162.58000000000001</v>
      </c>
      <c r="F4907" s="4">
        <v>162.58000000000001</v>
      </c>
      <c r="G4907" s="1">
        <v>2021</v>
      </c>
      <c r="H4907" s="1">
        <v>3</v>
      </c>
      <c r="I4907" s="1" t="s">
        <v>86</v>
      </c>
      <c r="J4907" s="1" t="s">
        <v>378</v>
      </c>
      <c r="K4907" s="1" t="s">
        <v>20</v>
      </c>
      <c r="L4907" s="1" t="s">
        <v>87</v>
      </c>
      <c r="M4907" s="1" t="s">
        <v>379</v>
      </c>
    </row>
    <row r="4908" spans="1:16" x14ac:dyDescent="0.25">
      <c r="A4908" s="1" t="s">
        <v>2579</v>
      </c>
      <c r="B4908" s="2">
        <v>44279</v>
      </c>
      <c r="C4908" s="1" t="s">
        <v>59</v>
      </c>
      <c r="E4908" s="3">
        <v>19.989999999999998</v>
      </c>
      <c r="F4908" s="4">
        <v>19.989999999999998</v>
      </c>
      <c r="G4908" s="1">
        <v>2021</v>
      </c>
      <c r="H4908" s="1">
        <v>3</v>
      </c>
      <c r="I4908" s="1" t="s">
        <v>40</v>
      </c>
      <c r="J4908" s="1" t="s">
        <v>41</v>
      </c>
      <c r="K4908" s="1" t="s">
        <v>20</v>
      </c>
      <c r="L4908" s="1" t="s">
        <v>42</v>
      </c>
      <c r="M4908" s="1" t="s">
        <v>43</v>
      </c>
      <c r="P4908" s="1" t="s">
        <v>5663</v>
      </c>
    </row>
    <row r="4909" spans="1:16" x14ac:dyDescent="0.25">
      <c r="A4909" s="1" t="s">
        <v>418</v>
      </c>
      <c r="B4909" s="2">
        <v>44279</v>
      </c>
      <c r="C4909" s="1" t="s">
        <v>5664</v>
      </c>
      <c r="E4909" s="3">
        <v>90</v>
      </c>
      <c r="F4909" s="4">
        <v>90</v>
      </c>
      <c r="G4909" s="1">
        <v>2021</v>
      </c>
      <c r="H4909" s="1">
        <v>3</v>
      </c>
      <c r="I4909" s="1" t="s">
        <v>30</v>
      </c>
      <c r="J4909" s="1" t="s">
        <v>25</v>
      </c>
      <c r="K4909" s="1" t="s">
        <v>20</v>
      </c>
      <c r="L4909" s="1" t="s">
        <v>31</v>
      </c>
      <c r="M4909" s="1" t="s">
        <v>4184</v>
      </c>
    </row>
    <row r="4910" spans="1:16" x14ac:dyDescent="0.25">
      <c r="A4910" s="1" t="s">
        <v>5665</v>
      </c>
      <c r="B4910" s="2">
        <v>44279</v>
      </c>
      <c r="C4910" s="1" t="s">
        <v>523</v>
      </c>
      <c r="D4910" s="3">
        <v>20</v>
      </c>
      <c r="E4910" s="3">
        <v>4700.16</v>
      </c>
      <c r="F4910" s="4">
        <v>3916.8</v>
      </c>
      <c r="G4910" s="1">
        <v>2021</v>
      </c>
      <c r="H4910" s="1">
        <v>3</v>
      </c>
      <c r="I4910" s="1" t="s">
        <v>34</v>
      </c>
      <c r="J4910" s="1" t="s">
        <v>35</v>
      </c>
      <c r="K4910" s="1" t="s">
        <v>20</v>
      </c>
      <c r="L4910" s="1" t="s">
        <v>36</v>
      </c>
      <c r="M4910" s="1" t="s">
        <v>37</v>
      </c>
      <c r="O4910">
        <f>F4910*72.79120024</f>
        <v>285108.57310003199</v>
      </c>
    </row>
    <row r="4911" spans="1:16" x14ac:dyDescent="0.25">
      <c r="A4911" s="1" t="s">
        <v>5666</v>
      </c>
      <c r="B4911" s="2">
        <v>44281</v>
      </c>
      <c r="C4911" s="1" t="s">
        <v>256</v>
      </c>
      <c r="E4911" s="3">
        <v>22.1</v>
      </c>
      <c r="F4911" s="4">
        <v>22.1</v>
      </c>
      <c r="G4911" s="1">
        <v>2021</v>
      </c>
      <c r="H4911" s="1">
        <v>3</v>
      </c>
      <c r="I4911" s="1" t="s">
        <v>91</v>
      </c>
      <c r="J4911" s="1" t="s">
        <v>207</v>
      </c>
      <c r="K4911" s="1" t="s">
        <v>20</v>
      </c>
      <c r="L4911" s="1" t="s">
        <v>93</v>
      </c>
      <c r="M4911" s="1" t="s">
        <v>208</v>
      </c>
    </row>
    <row r="4912" spans="1:16" x14ac:dyDescent="0.25">
      <c r="A4912" s="1" t="s">
        <v>2604</v>
      </c>
      <c r="B4912" s="2">
        <v>44284</v>
      </c>
      <c r="C4912" s="1" t="s">
        <v>5667</v>
      </c>
      <c r="D4912" s="3">
        <v>20</v>
      </c>
      <c r="E4912" s="3">
        <v>101.04</v>
      </c>
      <c r="F4912" s="4">
        <v>84.2</v>
      </c>
      <c r="G4912" s="1">
        <v>2021</v>
      </c>
      <c r="H4912" s="1">
        <v>3</v>
      </c>
      <c r="I4912" s="1" t="s">
        <v>56</v>
      </c>
      <c r="J4912" s="1" t="s">
        <v>98</v>
      </c>
      <c r="K4912" s="1" t="s">
        <v>20</v>
      </c>
      <c r="L4912" s="1" t="s">
        <v>57</v>
      </c>
      <c r="M4912" s="1" t="s">
        <v>100</v>
      </c>
      <c r="O4912">
        <v>38984</v>
      </c>
    </row>
    <row r="4913" spans="1:15" x14ac:dyDescent="0.25">
      <c r="A4913" s="1" t="s">
        <v>2610</v>
      </c>
      <c r="B4913" s="2">
        <v>44285</v>
      </c>
      <c r="C4913" s="1" t="s">
        <v>184</v>
      </c>
      <c r="E4913" s="3">
        <v>22.3</v>
      </c>
      <c r="F4913" s="4">
        <v>22.3</v>
      </c>
      <c r="G4913" s="1">
        <v>2021</v>
      </c>
      <c r="H4913" s="1">
        <v>3</v>
      </c>
      <c r="I4913" s="1" t="s">
        <v>91</v>
      </c>
      <c r="J4913" s="1" t="s">
        <v>19</v>
      </c>
      <c r="K4913" s="1" t="s">
        <v>20</v>
      </c>
      <c r="L4913" s="1" t="s">
        <v>93</v>
      </c>
      <c r="M4913" s="1" t="s">
        <v>22</v>
      </c>
    </row>
    <row r="4914" spans="1:15" x14ac:dyDescent="0.25">
      <c r="A4914" s="1" t="s">
        <v>5668</v>
      </c>
      <c r="B4914" s="2">
        <v>44285</v>
      </c>
      <c r="C4914" s="1" t="s">
        <v>5090</v>
      </c>
      <c r="E4914" s="3">
        <v>140.6</v>
      </c>
      <c r="F4914" s="4">
        <v>140.6</v>
      </c>
      <c r="G4914" s="1">
        <v>2021</v>
      </c>
      <c r="H4914" s="1">
        <v>3</v>
      </c>
      <c r="I4914" s="1" t="s">
        <v>134</v>
      </c>
      <c r="J4914" s="1" t="s">
        <v>144</v>
      </c>
      <c r="K4914" s="1" t="s">
        <v>20</v>
      </c>
      <c r="L4914" s="1" t="s">
        <v>135</v>
      </c>
      <c r="M4914" s="1" t="s">
        <v>145</v>
      </c>
    </row>
    <row r="4915" spans="1:15" x14ac:dyDescent="0.25">
      <c r="A4915" s="1" t="s">
        <v>5669</v>
      </c>
      <c r="B4915" s="2">
        <v>44286</v>
      </c>
      <c r="C4915" s="1" t="s">
        <v>5670</v>
      </c>
      <c r="E4915" s="3">
        <v>17.93</v>
      </c>
      <c r="F4915" s="4">
        <v>17.93</v>
      </c>
      <c r="G4915" s="1">
        <v>2021</v>
      </c>
      <c r="H4915" s="1">
        <v>3</v>
      </c>
      <c r="I4915" s="1" t="s">
        <v>40</v>
      </c>
      <c r="J4915" s="1" t="s">
        <v>35</v>
      </c>
      <c r="K4915" s="1" t="s">
        <v>20</v>
      </c>
      <c r="L4915" s="1" t="s">
        <v>42</v>
      </c>
      <c r="M4915" s="1" t="s">
        <v>37</v>
      </c>
    </row>
    <row r="4916" spans="1:15" x14ac:dyDescent="0.25">
      <c r="A4916" s="1" t="s">
        <v>4469</v>
      </c>
      <c r="B4916" s="2">
        <v>44286</v>
      </c>
      <c r="C4916" s="1" t="s">
        <v>5671</v>
      </c>
      <c r="D4916" s="3">
        <v>20</v>
      </c>
      <c r="E4916" s="3">
        <v>498</v>
      </c>
      <c r="F4916" s="4">
        <v>415</v>
      </c>
      <c r="G4916" s="1">
        <v>2021</v>
      </c>
      <c r="H4916" s="1">
        <v>3</v>
      </c>
      <c r="I4916" s="1" t="s">
        <v>70</v>
      </c>
      <c r="J4916" s="1" t="s">
        <v>35</v>
      </c>
      <c r="K4916" s="1" t="s">
        <v>20</v>
      </c>
      <c r="L4916" s="1" t="s">
        <v>71</v>
      </c>
      <c r="M4916" s="1" t="s">
        <v>37</v>
      </c>
    </row>
    <row r="4917" spans="1:15" x14ac:dyDescent="0.25">
      <c r="A4917" s="1" t="s">
        <v>438</v>
      </c>
      <c r="B4917" s="2">
        <v>44286</v>
      </c>
      <c r="C4917" s="1" t="s">
        <v>33</v>
      </c>
      <c r="D4917" s="3">
        <v>20</v>
      </c>
      <c r="E4917" s="3">
        <v>5654.96</v>
      </c>
      <c r="F4917" s="4">
        <v>4712.47</v>
      </c>
      <c r="G4917" s="1">
        <v>2021</v>
      </c>
      <c r="H4917" s="1">
        <v>3</v>
      </c>
      <c r="I4917" s="1" t="s">
        <v>34</v>
      </c>
      <c r="J4917" s="1" t="s">
        <v>35</v>
      </c>
      <c r="K4917" s="1" t="s">
        <v>20</v>
      </c>
      <c r="L4917" s="1" t="s">
        <v>36</v>
      </c>
      <c r="M4917" s="1" t="s">
        <v>37</v>
      </c>
      <c r="O4917">
        <f>F4917*72.79120024</f>
        <v>343026.34739499277</v>
      </c>
    </row>
    <row r="4918" spans="1:15" x14ac:dyDescent="0.25">
      <c r="A4918" s="1" t="s">
        <v>2640</v>
      </c>
      <c r="B4918" s="2">
        <v>44286</v>
      </c>
      <c r="C4918" s="1" t="s">
        <v>3137</v>
      </c>
      <c r="E4918" s="3">
        <v>75.760000000000005</v>
      </c>
      <c r="F4918" s="4">
        <v>75.760000000000005</v>
      </c>
      <c r="G4918" s="1">
        <v>2021</v>
      </c>
      <c r="H4918" s="1">
        <v>3</v>
      </c>
      <c r="I4918" s="1" t="s">
        <v>91</v>
      </c>
      <c r="J4918" s="1" t="s">
        <v>35</v>
      </c>
      <c r="K4918" s="1" t="s">
        <v>20</v>
      </c>
      <c r="L4918" s="1" t="s">
        <v>93</v>
      </c>
      <c r="M4918" s="1" t="s">
        <v>37</v>
      </c>
      <c r="O4918">
        <f>F4918*5.2</f>
        <v>393.95200000000006</v>
      </c>
    </row>
    <row r="4919" spans="1:15" x14ac:dyDescent="0.25">
      <c r="A4919" s="1" t="s">
        <v>4474</v>
      </c>
      <c r="B4919" s="2">
        <v>44286</v>
      </c>
      <c r="C4919" s="1" t="s">
        <v>5672</v>
      </c>
      <c r="D4919" s="3">
        <v>20</v>
      </c>
      <c r="E4919" s="3">
        <v>5.64</v>
      </c>
      <c r="F4919" s="4">
        <v>4.7</v>
      </c>
      <c r="G4919" s="1">
        <v>2021</v>
      </c>
      <c r="H4919" s="1">
        <v>3</v>
      </c>
      <c r="I4919" s="1" t="s">
        <v>34</v>
      </c>
      <c r="J4919" s="1" t="s">
        <v>92</v>
      </c>
      <c r="K4919" s="1" t="s">
        <v>20</v>
      </c>
      <c r="L4919" s="1" t="s">
        <v>36</v>
      </c>
      <c r="M4919" s="1" t="s">
        <v>94</v>
      </c>
    </row>
    <row r="4920" spans="1:15" x14ac:dyDescent="0.25">
      <c r="A4920" s="1" t="s">
        <v>434</v>
      </c>
      <c r="B4920" s="2">
        <v>44286</v>
      </c>
      <c r="C4920" s="1" t="s">
        <v>5672</v>
      </c>
      <c r="D4920" s="3">
        <v>20</v>
      </c>
      <c r="E4920" s="3">
        <v>8.8800000000000008</v>
      </c>
      <c r="F4920" s="4">
        <v>7.4</v>
      </c>
      <c r="G4920" s="1">
        <v>2021</v>
      </c>
      <c r="H4920" s="1">
        <v>3</v>
      </c>
      <c r="I4920" s="1" t="s">
        <v>56</v>
      </c>
      <c r="J4920" s="1" t="s">
        <v>92</v>
      </c>
      <c r="K4920" s="1" t="s">
        <v>20</v>
      </c>
      <c r="L4920" s="1" t="s">
        <v>57</v>
      </c>
      <c r="M4920" s="1" t="s">
        <v>94</v>
      </c>
    </row>
    <row r="4921" spans="1:15" x14ac:dyDescent="0.25">
      <c r="A4921" s="1" t="s">
        <v>458</v>
      </c>
      <c r="B4921" s="2">
        <v>44286</v>
      </c>
      <c r="C4921" s="1" t="s">
        <v>5672</v>
      </c>
      <c r="E4921" s="3">
        <v>59.22</v>
      </c>
      <c r="F4921" s="4">
        <v>59.22</v>
      </c>
      <c r="G4921" s="1">
        <v>2021</v>
      </c>
      <c r="H4921" s="1">
        <v>3</v>
      </c>
      <c r="I4921" s="1" t="s">
        <v>111</v>
      </c>
      <c r="J4921" s="1" t="s">
        <v>92</v>
      </c>
      <c r="K4921" s="1" t="s">
        <v>20</v>
      </c>
      <c r="L4921" s="1" t="s">
        <v>112</v>
      </c>
      <c r="M4921" s="1" t="s">
        <v>94</v>
      </c>
    </row>
    <row r="4922" spans="1:15" x14ac:dyDescent="0.25">
      <c r="A4922" s="1" t="s">
        <v>5673</v>
      </c>
      <c r="B4922" s="2">
        <v>44286</v>
      </c>
      <c r="C4922" s="1" t="s">
        <v>1453</v>
      </c>
      <c r="E4922" s="3">
        <v>96.61</v>
      </c>
      <c r="F4922" s="4">
        <v>96.61</v>
      </c>
      <c r="G4922" s="1">
        <v>2021</v>
      </c>
      <c r="H4922" s="1">
        <v>3</v>
      </c>
      <c r="I4922" s="1" t="s">
        <v>40</v>
      </c>
      <c r="J4922" s="1" t="s">
        <v>35</v>
      </c>
      <c r="K4922" s="1" t="s">
        <v>20</v>
      </c>
      <c r="L4922" s="1" t="s">
        <v>42</v>
      </c>
      <c r="M4922" s="1" t="s">
        <v>37</v>
      </c>
      <c r="O4922">
        <f>F4922*72.79</f>
        <v>7032.2419000000009</v>
      </c>
    </row>
    <row r="4923" spans="1:15" x14ac:dyDescent="0.25">
      <c r="A4923" s="1" t="s">
        <v>5674</v>
      </c>
      <c r="B4923" s="2">
        <v>44286</v>
      </c>
      <c r="C4923" s="1" t="s">
        <v>5675</v>
      </c>
      <c r="D4923" s="3">
        <v>20</v>
      </c>
      <c r="E4923" s="3">
        <v>299.24</v>
      </c>
      <c r="F4923" s="4">
        <v>249.37</v>
      </c>
      <c r="G4923" s="1">
        <v>2021</v>
      </c>
      <c r="H4923" s="1">
        <v>3</v>
      </c>
      <c r="I4923" s="1" t="s">
        <v>111</v>
      </c>
      <c r="J4923" s="1" t="s">
        <v>35</v>
      </c>
      <c r="K4923" s="1" t="s">
        <v>20</v>
      </c>
      <c r="L4923" s="1" t="s">
        <v>112</v>
      </c>
      <c r="M4923" s="1" t="s">
        <v>37</v>
      </c>
    </row>
    <row r="4924" spans="1:15" x14ac:dyDescent="0.25">
      <c r="A4924" s="1" t="s">
        <v>472</v>
      </c>
      <c r="B4924" s="2">
        <v>44286</v>
      </c>
      <c r="C4924" s="1" t="s">
        <v>5676</v>
      </c>
      <c r="E4924" s="3">
        <v>65.739999999999995</v>
      </c>
      <c r="F4924" s="4">
        <v>65.739999999999995</v>
      </c>
      <c r="G4924" s="1">
        <v>2021</v>
      </c>
      <c r="H4924" s="1">
        <v>3</v>
      </c>
      <c r="I4924" s="1" t="s">
        <v>86</v>
      </c>
      <c r="J4924" s="1" t="s">
        <v>378</v>
      </c>
      <c r="K4924" s="1" t="s">
        <v>20</v>
      </c>
      <c r="L4924" s="1" t="s">
        <v>87</v>
      </c>
      <c r="M4924" s="1" t="s">
        <v>379</v>
      </c>
    </row>
    <row r="4925" spans="1:15" x14ac:dyDescent="0.25">
      <c r="A4925" s="1" t="s">
        <v>5677</v>
      </c>
      <c r="B4925" s="2">
        <v>44286</v>
      </c>
      <c r="C4925" s="1" t="s">
        <v>5678</v>
      </c>
      <c r="D4925" s="3">
        <v>20</v>
      </c>
      <c r="E4925" s="3">
        <v>1772.7</v>
      </c>
      <c r="F4925" s="4">
        <v>1477.25</v>
      </c>
      <c r="G4925" s="1">
        <v>2021</v>
      </c>
      <c r="H4925" s="1">
        <v>3</v>
      </c>
      <c r="I4925" s="1" t="s">
        <v>70</v>
      </c>
      <c r="J4925" s="1" t="s">
        <v>35</v>
      </c>
      <c r="K4925" s="1" t="s">
        <v>20</v>
      </c>
      <c r="L4925" s="1" t="s">
        <v>71</v>
      </c>
      <c r="M4925" s="1" t="s">
        <v>37</v>
      </c>
      <c r="O4925">
        <f>F4925*4.18</f>
        <v>6174.9049999999997</v>
      </c>
    </row>
    <row r="4926" spans="1:15" x14ac:dyDescent="0.25">
      <c r="A4926" s="1" t="s">
        <v>470</v>
      </c>
      <c r="B4926" s="2">
        <v>44286</v>
      </c>
      <c r="C4926" s="1" t="s">
        <v>5679</v>
      </c>
      <c r="D4926" s="3">
        <v>20</v>
      </c>
      <c r="E4926" s="3">
        <v>245.59</v>
      </c>
      <c r="F4926" s="4">
        <v>204.66</v>
      </c>
      <c r="G4926" s="1">
        <v>2021</v>
      </c>
      <c r="H4926" s="1">
        <v>3</v>
      </c>
      <c r="I4926" s="1" t="s">
        <v>34</v>
      </c>
      <c r="J4926" s="1" t="s">
        <v>237</v>
      </c>
      <c r="K4926" s="1" t="s">
        <v>20</v>
      </c>
      <c r="L4926" s="1" t="s">
        <v>36</v>
      </c>
      <c r="M4926" s="1" t="s">
        <v>4213</v>
      </c>
    </row>
    <row r="4927" spans="1:15" x14ac:dyDescent="0.25">
      <c r="A4927" s="1" t="s">
        <v>5680</v>
      </c>
      <c r="B4927" s="2">
        <v>44286</v>
      </c>
      <c r="C4927" s="1" t="s">
        <v>5401</v>
      </c>
      <c r="D4927" s="3">
        <v>20</v>
      </c>
      <c r="E4927" s="3">
        <v>651.78</v>
      </c>
      <c r="F4927" s="4">
        <v>543.15</v>
      </c>
      <c r="G4927" s="1">
        <v>2021</v>
      </c>
      <c r="H4927" s="1">
        <v>3</v>
      </c>
      <c r="I4927" s="1" t="s">
        <v>34</v>
      </c>
      <c r="J4927" s="1" t="s">
        <v>237</v>
      </c>
      <c r="K4927" s="1" t="s">
        <v>20</v>
      </c>
      <c r="L4927" s="1" t="s">
        <v>36</v>
      </c>
      <c r="M4927" s="1" t="s">
        <v>4213</v>
      </c>
      <c r="O4927">
        <f>F4927*25</f>
        <v>13578.75</v>
      </c>
    </row>
    <row r="4928" spans="1:15" x14ac:dyDescent="0.25">
      <c r="A4928" s="1" t="s">
        <v>2642</v>
      </c>
      <c r="B4928" s="2">
        <v>44286</v>
      </c>
      <c r="C4928" s="1" t="s">
        <v>4120</v>
      </c>
      <c r="E4928" s="3">
        <v>118.56</v>
      </c>
      <c r="F4928" s="4">
        <v>118.56</v>
      </c>
      <c r="G4928" s="1">
        <v>2021</v>
      </c>
      <c r="H4928" s="1">
        <v>3</v>
      </c>
      <c r="I4928" s="1" t="s">
        <v>46</v>
      </c>
      <c r="J4928" s="1" t="s">
        <v>25</v>
      </c>
      <c r="K4928" s="1" t="s">
        <v>20</v>
      </c>
      <c r="L4928" s="1" t="s">
        <v>47</v>
      </c>
      <c r="M4928" s="1" t="s">
        <v>4184</v>
      </c>
      <c r="O4928">
        <f>F4928*5.3</f>
        <v>628.36799999999994</v>
      </c>
    </row>
    <row r="4929" spans="1:15" x14ac:dyDescent="0.25">
      <c r="A4929" s="1" t="s">
        <v>2634</v>
      </c>
      <c r="B4929" s="2">
        <v>44286</v>
      </c>
      <c r="C4929" s="1" t="s">
        <v>5681</v>
      </c>
      <c r="D4929" s="3">
        <v>20</v>
      </c>
      <c r="E4929" s="3">
        <v>26.03</v>
      </c>
      <c r="F4929" s="4">
        <v>21.69</v>
      </c>
      <c r="G4929" s="1">
        <v>2021</v>
      </c>
      <c r="H4929" s="1">
        <v>3</v>
      </c>
      <c r="I4929" s="1" t="s">
        <v>56</v>
      </c>
      <c r="J4929" s="1" t="s">
        <v>369</v>
      </c>
      <c r="K4929" s="1" t="s">
        <v>20</v>
      </c>
      <c r="L4929" s="1" t="s">
        <v>57</v>
      </c>
      <c r="M4929" s="1" t="s">
        <v>370</v>
      </c>
      <c r="O4929">
        <f>F4929*120</f>
        <v>2602.8000000000002</v>
      </c>
    </row>
    <row r="4930" spans="1:15" x14ac:dyDescent="0.25">
      <c r="A4930" s="1" t="s">
        <v>460</v>
      </c>
      <c r="B4930" s="2">
        <v>44286</v>
      </c>
      <c r="C4930" s="1" t="s">
        <v>5682</v>
      </c>
      <c r="E4930" s="3">
        <v>570.07000000000005</v>
      </c>
      <c r="F4930" s="4">
        <v>570.07000000000005</v>
      </c>
      <c r="G4930" s="1">
        <v>2021</v>
      </c>
      <c r="H4930" s="1">
        <v>3</v>
      </c>
      <c r="I4930" s="1" t="s">
        <v>138</v>
      </c>
      <c r="J4930" s="1" t="s">
        <v>35</v>
      </c>
      <c r="K4930" s="1" t="s">
        <v>20</v>
      </c>
      <c r="L4930" s="1" t="s">
        <v>139</v>
      </c>
      <c r="M4930" s="1" t="s">
        <v>37</v>
      </c>
      <c r="O4930">
        <f>F4930*47.42</f>
        <v>27032.719400000002</v>
      </c>
    </row>
    <row r="4931" spans="1:15" x14ac:dyDescent="0.25">
      <c r="A4931" s="1" t="s">
        <v>5683</v>
      </c>
      <c r="B4931" s="2">
        <v>44286</v>
      </c>
      <c r="C4931" s="1" t="s">
        <v>5684</v>
      </c>
      <c r="E4931" s="3">
        <v>215.22</v>
      </c>
      <c r="F4931" s="4">
        <v>215.22</v>
      </c>
      <c r="G4931" s="1">
        <v>2021</v>
      </c>
      <c r="H4931" s="1">
        <v>3</v>
      </c>
      <c r="I4931" s="1" t="s">
        <v>219</v>
      </c>
      <c r="J4931" s="1" t="s">
        <v>212</v>
      </c>
      <c r="K4931" s="1" t="s">
        <v>20</v>
      </c>
      <c r="L4931" s="1" t="s">
        <v>220</v>
      </c>
      <c r="M4931" s="1" t="s">
        <v>4424</v>
      </c>
    </row>
    <row r="4932" spans="1:15" x14ac:dyDescent="0.25">
      <c r="A4932" s="1" t="s">
        <v>5683</v>
      </c>
      <c r="B4932" s="2">
        <v>44286</v>
      </c>
      <c r="C4932" s="1" t="s">
        <v>5685</v>
      </c>
      <c r="E4932" s="3">
        <v>35.520000000000003</v>
      </c>
      <c r="F4932" s="4">
        <v>35.520000000000003</v>
      </c>
      <c r="G4932" s="1">
        <v>2021</v>
      </c>
      <c r="H4932" s="1">
        <v>3</v>
      </c>
      <c r="I4932" s="1" t="s">
        <v>211</v>
      </c>
      <c r="J4932" s="1" t="s">
        <v>212</v>
      </c>
      <c r="K4932" s="1" t="s">
        <v>20</v>
      </c>
      <c r="L4932" s="1" t="s">
        <v>213</v>
      </c>
      <c r="M4932" s="1" t="s">
        <v>37</v>
      </c>
    </row>
    <row r="4933" spans="1:15" x14ac:dyDescent="0.25">
      <c r="A4933" s="1" t="s">
        <v>5686</v>
      </c>
      <c r="B4933" s="2">
        <v>44286</v>
      </c>
      <c r="C4933" s="1" t="s">
        <v>5687</v>
      </c>
      <c r="E4933" s="3">
        <v>119.28</v>
      </c>
      <c r="F4933" s="4">
        <v>119.28</v>
      </c>
      <c r="G4933" s="1">
        <v>2021</v>
      </c>
      <c r="H4933" s="1">
        <v>3</v>
      </c>
      <c r="I4933" s="1" t="s">
        <v>86</v>
      </c>
      <c r="J4933" s="1" t="s">
        <v>378</v>
      </c>
      <c r="K4933" s="1" t="s">
        <v>20</v>
      </c>
      <c r="L4933" s="1" t="s">
        <v>87</v>
      </c>
      <c r="M4933" s="1" t="s">
        <v>379</v>
      </c>
      <c r="O4933">
        <f>F4933*52.63</f>
        <v>6277.7064</v>
      </c>
    </row>
    <row r="4934" spans="1:15" x14ac:dyDescent="0.25">
      <c r="A4934" s="1" t="s">
        <v>5688</v>
      </c>
      <c r="B4934" s="2">
        <v>44286</v>
      </c>
      <c r="C4934" s="1" t="s">
        <v>5689</v>
      </c>
      <c r="D4934" s="3">
        <v>20</v>
      </c>
      <c r="E4934" s="3">
        <v>449.47</v>
      </c>
      <c r="F4934" s="4">
        <v>374.56</v>
      </c>
      <c r="G4934" s="1">
        <v>2021</v>
      </c>
      <c r="H4934" s="1">
        <v>3</v>
      </c>
      <c r="I4934" s="1" t="s">
        <v>34</v>
      </c>
      <c r="J4934" s="1" t="s">
        <v>237</v>
      </c>
      <c r="K4934" s="1" t="s">
        <v>20</v>
      </c>
      <c r="L4934" s="1" t="s">
        <v>36</v>
      </c>
      <c r="M4934" s="1" t="s">
        <v>4213</v>
      </c>
      <c r="O4934" s="1">
        <f>F4934*23</f>
        <v>8614.8799999999992</v>
      </c>
    </row>
    <row r="4935" spans="1:15" x14ac:dyDescent="0.25">
      <c r="A4935" s="1" t="s">
        <v>465</v>
      </c>
      <c r="B4935" s="2">
        <v>44292</v>
      </c>
      <c r="C4935" s="1" t="s">
        <v>7964</v>
      </c>
      <c r="E4935" s="3">
        <v>221.45</v>
      </c>
      <c r="F4935" s="4">
        <v>221.45</v>
      </c>
      <c r="G4935" s="1">
        <v>2021</v>
      </c>
      <c r="H4935" s="1">
        <v>4</v>
      </c>
      <c r="I4935" s="1" t="s">
        <v>86</v>
      </c>
      <c r="J4935" s="1" t="s">
        <v>41</v>
      </c>
      <c r="K4935" s="1" t="s">
        <v>20</v>
      </c>
      <c r="L4935" s="1" t="s">
        <v>87</v>
      </c>
      <c r="M4935" s="1" t="s">
        <v>43</v>
      </c>
      <c r="O4935">
        <f>F4935/1.26</f>
        <v>175.75396825396825</v>
      </c>
    </row>
    <row r="4936" spans="1:15" x14ac:dyDescent="0.25">
      <c r="A4936" s="1" t="s">
        <v>484</v>
      </c>
      <c r="B4936" s="2">
        <v>44292</v>
      </c>
      <c r="C4936" s="1" t="s">
        <v>8054</v>
      </c>
      <c r="E4936" s="3">
        <v>125.55</v>
      </c>
      <c r="F4936" s="4">
        <v>125.55</v>
      </c>
      <c r="G4936" s="1">
        <v>2021</v>
      </c>
      <c r="H4936" s="1">
        <v>4</v>
      </c>
      <c r="I4936" s="1" t="s">
        <v>30</v>
      </c>
      <c r="J4936" s="1" t="s">
        <v>25</v>
      </c>
      <c r="K4936" s="1" t="s">
        <v>20</v>
      </c>
      <c r="L4936" s="1" t="s">
        <v>31</v>
      </c>
      <c r="M4936" s="1" t="s">
        <v>4184</v>
      </c>
    </row>
    <row r="4937" spans="1:15" x14ac:dyDescent="0.25">
      <c r="A4937" s="1" t="s">
        <v>5690</v>
      </c>
      <c r="B4937" s="2">
        <v>44292</v>
      </c>
      <c r="C4937" s="1" t="s">
        <v>8055</v>
      </c>
      <c r="E4937" s="3">
        <v>-125.55</v>
      </c>
      <c r="F4937" s="4">
        <v>-125.55</v>
      </c>
      <c r="G4937" s="1">
        <v>2021</v>
      </c>
      <c r="H4937" s="1">
        <v>4</v>
      </c>
      <c r="I4937" s="1" t="s">
        <v>30</v>
      </c>
      <c r="J4937" s="1" t="s">
        <v>25</v>
      </c>
      <c r="K4937" s="1" t="s">
        <v>20</v>
      </c>
      <c r="L4937" s="1" t="s">
        <v>31</v>
      </c>
      <c r="M4937" s="1" t="s">
        <v>4184</v>
      </c>
    </row>
    <row r="4938" spans="1:15" x14ac:dyDescent="0.25">
      <c r="A4938" s="1" t="s">
        <v>4480</v>
      </c>
      <c r="B4938" s="2">
        <v>44292</v>
      </c>
      <c r="C4938" s="1" t="s">
        <v>5691</v>
      </c>
      <c r="E4938" s="3">
        <v>68.5</v>
      </c>
      <c r="F4938" s="4">
        <v>68.5</v>
      </c>
      <c r="G4938" s="1">
        <v>2021</v>
      </c>
      <c r="H4938" s="1">
        <v>4</v>
      </c>
      <c r="I4938" s="1" t="s">
        <v>18</v>
      </c>
      <c r="J4938" s="1" t="s">
        <v>51</v>
      </c>
      <c r="K4938" s="1" t="s">
        <v>20</v>
      </c>
      <c r="L4938" s="1" t="s">
        <v>21</v>
      </c>
      <c r="M4938" s="1" t="s">
        <v>53</v>
      </c>
    </row>
    <row r="4939" spans="1:15" x14ac:dyDescent="0.25">
      <c r="A4939" s="1" t="s">
        <v>5692</v>
      </c>
      <c r="B4939" s="2">
        <v>44292</v>
      </c>
      <c r="C4939" s="1" t="s">
        <v>5672</v>
      </c>
      <c r="E4939" s="3">
        <v>110.92</v>
      </c>
      <c r="F4939" s="4">
        <v>110.92</v>
      </c>
      <c r="G4939" s="1">
        <v>2021</v>
      </c>
      <c r="H4939" s="1">
        <v>4</v>
      </c>
      <c r="I4939" s="1" t="s">
        <v>86</v>
      </c>
      <c r="J4939" s="1" t="s">
        <v>92</v>
      </c>
      <c r="K4939" s="1" t="s">
        <v>20</v>
      </c>
      <c r="L4939" s="1" t="s">
        <v>87</v>
      </c>
      <c r="M4939" s="1" t="s">
        <v>94</v>
      </c>
    </row>
    <row r="4940" spans="1:15" x14ac:dyDescent="0.25">
      <c r="A4940" s="1" t="s">
        <v>2645</v>
      </c>
      <c r="B4940" s="2">
        <v>44292</v>
      </c>
      <c r="C4940" s="1" t="s">
        <v>5693</v>
      </c>
      <c r="E4940" s="3">
        <v>37.47</v>
      </c>
      <c r="F4940" s="4">
        <v>37.47</v>
      </c>
      <c r="G4940" s="1">
        <v>2021</v>
      </c>
      <c r="H4940" s="1">
        <v>4</v>
      </c>
      <c r="I4940" s="1" t="s">
        <v>30</v>
      </c>
      <c r="J4940" s="1" t="s">
        <v>25</v>
      </c>
      <c r="K4940" s="1" t="s">
        <v>20</v>
      </c>
      <c r="L4940" s="1" t="s">
        <v>31</v>
      </c>
      <c r="M4940" s="1" t="s">
        <v>4184</v>
      </c>
    </row>
    <row r="4941" spans="1:15" x14ac:dyDescent="0.25">
      <c r="A4941" s="1" t="s">
        <v>5694</v>
      </c>
      <c r="B4941" s="2">
        <v>44292</v>
      </c>
      <c r="C4941" s="1" t="s">
        <v>5695</v>
      </c>
      <c r="E4941" s="3">
        <v>155</v>
      </c>
      <c r="F4941" s="4">
        <v>155</v>
      </c>
      <c r="G4941" s="1">
        <v>2021</v>
      </c>
      <c r="H4941" s="1">
        <v>4</v>
      </c>
      <c r="I4941" s="1" t="s">
        <v>30</v>
      </c>
      <c r="J4941" s="1" t="s">
        <v>25</v>
      </c>
      <c r="K4941" s="1" t="s">
        <v>20</v>
      </c>
      <c r="L4941" s="1" t="s">
        <v>31</v>
      </c>
      <c r="M4941" s="1" t="s">
        <v>4184</v>
      </c>
    </row>
    <row r="4942" spans="1:15" x14ac:dyDescent="0.25">
      <c r="A4942" s="1" t="s">
        <v>5696</v>
      </c>
      <c r="B4942" s="2">
        <v>44294</v>
      </c>
      <c r="C4942" s="1" t="s">
        <v>5697</v>
      </c>
      <c r="E4942" s="3">
        <v>206.64</v>
      </c>
      <c r="F4942" s="4">
        <v>206.64</v>
      </c>
      <c r="G4942" s="1">
        <v>2021</v>
      </c>
      <c r="H4942" s="1">
        <v>4</v>
      </c>
      <c r="I4942" s="1" t="s">
        <v>50</v>
      </c>
      <c r="J4942" s="1" t="s">
        <v>51</v>
      </c>
      <c r="K4942" s="1" t="s">
        <v>20</v>
      </c>
      <c r="L4942" s="1" t="s">
        <v>52</v>
      </c>
      <c r="M4942" s="1" t="s">
        <v>53</v>
      </c>
      <c r="O4942">
        <f>F4942*176</f>
        <v>36368.639999999999</v>
      </c>
    </row>
    <row r="4943" spans="1:15" x14ac:dyDescent="0.25">
      <c r="A4943" s="1" t="s">
        <v>2663</v>
      </c>
      <c r="B4943" s="2">
        <v>44294</v>
      </c>
      <c r="C4943" s="1" t="s">
        <v>5698</v>
      </c>
      <c r="D4943" s="3">
        <v>20</v>
      </c>
      <c r="E4943" s="3">
        <v>3.23</v>
      </c>
      <c r="F4943" s="4">
        <v>2.69</v>
      </c>
      <c r="G4943" s="1">
        <v>2021</v>
      </c>
      <c r="H4943" s="1">
        <v>4</v>
      </c>
      <c r="I4943" s="1" t="s">
        <v>134</v>
      </c>
      <c r="J4943" s="1" t="s">
        <v>144</v>
      </c>
      <c r="K4943" s="1" t="s">
        <v>20</v>
      </c>
      <c r="L4943" s="1" t="s">
        <v>135</v>
      </c>
      <c r="M4943" s="1" t="s">
        <v>145</v>
      </c>
    </row>
    <row r="4944" spans="1:15" x14ac:dyDescent="0.25">
      <c r="A4944" s="1" t="s">
        <v>5699</v>
      </c>
      <c r="B4944" s="2">
        <v>44294</v>
      </c>
      <c r="C4944" s="1" t="s">
        <v>4805</v>
      </c>
      <c r="D4944" s="3">
        <v>20</v>
      </c>
      <c r="E4944" s="3">
        <v>41.64</v>
      </c>
      <c r="F4944" s="4">
        <v>34.700000000000003</v>
      </c>
      <c r="G4944" s="1">
        <v>2021</v>
      </c>
      <c r="H4944" s="1">
        <v>4</v>
      </c>
      <c r="I4944" s="1" t="s">
        <v>134</v>
      </c>
      <c r="J4944" s="1" t="s">
        <v>144</v>
      </c>
      <c r="K4944" s="1" t="s">
        <v>20</v>
      </c>
      <c r="L4944" s="1" t="s">
        <v>135</v>
      </c>
      <c r="M4944" s="1" t="s">
        <v>145</v>
      </c>
    </row>
    <row r="4945" spans="1:15" x14ac:dyDescent="0.25">
      <c r="A4945" s="1" t="s">
        <v>5700</v>
      </c>
      <c r="B4945" s="2">
        <v>44294</v>
      </c>
      <c r="C4945" s="1" t="s">
        <v>5701</v>
      </c>
      <c r="E4945" s="3">
        <v>1552.43</v>
      </c>
      <c r="F4945" s="4">
        <v>1552.43</v>
      </c>
      <c r="G4945" s="1">
        <v>2021</v>
      </c>
      <c r="H4945" s="1">
        <v>4</v>
      </c>
      <c r="I4945" s="1" t="s">
        <v>40</v>
      </c>
      <c r="J4945" s="1" t="s">
        <v>35</v>
      </c>
      <c r="K4945" s="1" t="s">
        <v>20</v>
      </c>
      <c r="L4945" s="1" t="s">
        <v>42</v>
      </c>
      <c r="M4945" s="1" t="s">
        <v>37</v>
      </c>
    </row>
    <row r="4946" spans="1:15" x14ac:dyDescent="0.25">
      <c r="A4946" s="1" t="s">
        <v>2663</v>
      </c>
      <c r="B4946" s="2">
        <v>44294</v>
      </c>
      <c r="C4946" s="1" t="s">
        <v>406</v>
      </c>
      <c r="D4946" s="3">
        <v>20</v>
      </c>
      <c r="E4946" s="3">
        <v>35.880000000000003</v>
      </c>
      <c r="F4946" s="4">
        <v>29.9</v>
      </c>
      <c r="G4946" s="1">
        <v>2021</v>
      </c>
      <c r="H4946" s="1">
        <v>4</v>
      </c>
      <c r="I4946" s="1" t="s">
        <v>134</v>
      </c>
      <c r="J4946" s="1" t="s">
        <v>51</v>
      </c>
      <c r="K4946" s="1" t="s">
        <v>20</v>
      </c>
      <c r="L4946" s="1" t="s">
        <v>135</v>
      </c>
      <c r="M4946" s="1" t="s">
        <v>53</v>
      </c>
      <c r="O4946">
        <f>F4946*5.7</f>
        <v>170.43</v>
      </c>
    </row>
    <row r="4947" spans="1:15" x14ac:dyDescent="0.25">
      <c r="A4947" s="1" t="s">
        <v>5702</v>
      </c>
      <c r="B4947" s="2">
        <v>44294</v>
      </c>
      <c r="C4947" s="1" t="s">
        <v>5703</v>
      </c>
      <c r="D4947" s="3">
        <v>20</v>
      </c>
      <c r="E4947" s="3">
        <v>86.31</v>
      </c>
      <c r="F4947" s="4">
        <v>71.92</v>
      </c>
      <c r="G4947" s="1">
        <v>2021</v>
      </c>
      <c r="H4947" s="1">
        <v>4</v>
      </c>
      <c r="I4947" s="1" t="s">
        <v>134</v>
      </c>
      <c r="J4947" s="1" t="s">
        <v>35</v>
      </c>
      <c r="K4947" s="1" t="s">
        <v>20</v>
      </c>
      <c r="L4947" s="1" t="s">
        <v>135</v>
      </c>
      <c r="M4947" s="1" t="s">
        <v>37</v>
      </c>
    </row>
    <row r="4948" spans="1:15" x14ac:dyDescent="0.25">
      <c r="A4948" s="1" t="s">
        <v>5704</v>
      </c>
      <c r="B4948" s="2">
        <v>44294</v>
      </c>
      <c r="C4948" s="1" t="s">
        <v>5705</v>
      </c>
      <c r="D4948" s="3">
        <v>20</v>
      </c>
      <c r="E4948" s="3">
        <v>33.36</v>
      </c>
      <c r="F4948" s="4">
        <v>27.8</v>
      </c>
      <c r="G4948" s="1">
        <v>2021</v>
      </c>
      <c r="H4948" s="1">
        <v>4</v>
      </c>
      <c r="I4948" s="1" t="s">
        <v>134</v>
      </c>
      <c r="J4948" s="1" t="s">
        <v>35</v>
      </c>
      <c r="K4948" s="1" t="s">
        <v>20</v>
      </c>
      <c r="L4948" s="1" t="s">
        <v>135</v>
      </c>
      <c r="M4948" s="1" t="s">
        <v>37</v>
      </c>
    </row>
    <row r="4949" spans="1:15" x14ac:dyDescent="0.25">
      <c r="A4949" s="1" t="s">
        <v>2663</v>
      </c>
      <c r="B4949" s="2">
        <v>44294</v>
      </c>
      <c r="C4949" s="1" t="s">
        <v>5706</v>
      </c>
      <c r="D4949" s="3">
        <v>20</v>
      </c>
      <c r="E4949" s="3">
        <v>10.07</v>
      </c>
      <c r="F4949" s="4">
        <v>8.39</v>
      </c>
      <c r="G4949" s="1">
        <v>2021</v>
      </c>
      <c r="H4949" s="1">
        <v>4</v>
      </c>
      <c r="I4949" s="1" t="s">
        <v>134</v>
      </c>
      <c r="J4949" s="1" t="s">
        <v>98</v>
      </c>
      <c r="K4949" s="1" t="s">
        <v>20</v>
      </c>
      <c r="L4949" s="1" t="s">
        <v>135</v>
      </c>
      <c r="M4949" s="1" t="s">
        <v>100</v>
      </c>
    </row>
    <row r="4950" spans="1:15" x14ac:dyDescent="0.25">
      <c r="A4950" s="1" t="s">
        <v>507</v>
      </c>
      <c r="B4950" s="2">
        <v>44298</v>
      </c>
      <c r="C4950" s="1" t="s">
        <v>5707</v>
      </c>
      <c r="E4950" s="3">
        <v>594</v>
      </c>
      <c r="F4950" s="4">
        <v>594</v>
      </c>
      <c r="G4950" s="1">
        <v>2021</v>
      </c>
      <c r="H4950" s="1">
        <v>4</v>
      </c>
      <c r="I4950" s="1" t="s">
        <v>168</v>
      </c>
      <c r="J4950" s="1" t="s">
        <v>35</v>
      </c>
      <c r="K4950" s="1" t="s">
        <v>20</v>
      </c>
      <c r="L4950" s="1" t="s">
        <v>169</v>
      </c>
      <c r="M4950" s="1" t="s">
        <v>37</v>
      </c>
      <c r="O4950">
        <f>F4950*11.4716895</f>
        <v>6814.1835630000005</v>
      </c>
    </row>
    <row r="4951" spans="1:15" x14ac:dyDescent="0.25">
      <c r="A4951" s="1" t="s">
        <v>5708</v>
      </c>
      <c r="B4951" s="2">
        <v>44298</v>
      </c>
      <c r="C4951" s="1" t="s">
        <v>5709</v>
      </c>
      <c r="D4951" s="3">
        <v>20</v>
      </c>
      <c r="E4951" s="3">
        <v>109.37</v>
      </c>
      <c r="F4951" s="4">
        <v>91.14</v>
      </c>
      <c r="G4951" s="1">
        <v>2021</v>
      </c>
      <c r="H4951" s="1">
        <v>4</v>
      </c>
      <c r="I4951" s="1" t="s">
        <v>34</v>
      </c>
      <c r="J4951" s="1" t="s">
        <v>237</v>
      </c>
      <c r="K4951" s="1" t="s">
        <v>20</v>
      </c>
      <c r="L4951" s="1" t="s">
        <v>36</v>
      </c>
      <c r="M4951" s="1" t="s">
        <v>4213</v>
      </c>
    </row>
    <row r="4952" spans="1:15" x14ac:dyDescent="0.25">
      <c r="A4952" s="1" t="s">
        <v>5710</v>
      </c>
      <c r="B4952" s="2">
        <v>44298</v>
      </c>
      <c r="C4952" s="1" t="s">
        <v>5711</v>
      </c>
      <c r="E4952" s="3">
        <v>171.36</v>
      </c>
      <c r="F4952" s="4">
        <v>171.36</v>
      </c>
      <c r="G4952" s="1">
        <v>2021</v>
      </c>
      <c r="H4952" s="1">
        <v>4</v>
      </c>
      <c r="I4952" s="1" t="s">
        <v>211</v>
      </c>
      <c r="J4952" s="1" t="s">
        <v>212</v>
      </c>
      <c r="K4952" s="1" t="s">
        <v>20</v>
      </c>
      <c r="L4952" s="1" t="s">
        <v>213</v>
      </c>
      <c r="M4952" s="1" t="s">
        <v>37</v>
      </c>
    </row>
    <row r="4953" spans="1:15" x14ac:dyDescent="0.25">
      <c r="A4953" s="1" t="s">
        <v>2665</v>
      </c>
      <c r="B4953" s="2">
        <v>44298</v>
      </c>
      <c r="C4953" s="1" t="s">
        <v>5711</v>
      </c>
      <c r="E4953" s="3">
        <v>231.53</v>
      </c>
      <c r="F4953" s="4">
        <v>231.53</v>
      </c>
      <c r="G4953" s="1">
        <v>2021</v>
      </c>
      <c r="H4953" s="1">
        <v>4</v>
      </c>
      <c r="I4953" s="1" t="s">
        <v>91</v>
      </c>
      <c r="J4953" s="1" t="s">
        <v>92</v>
      </c>
      <c r="K4953" s="1" t="s">
        <v>20</v>
      </c>
      <c r="L4953" s="1" t="s">
        <v>93</v>
      </c>
      <c r="M4953" s="1" t="s">
        <v>94</v>
      </c>
    </row>
    <row r="4954" spans="1:15" x14ac:dyDescent="0.25">
      <c r="A4954" s="1" t="s">
        <v>5712</v>
      </c>
      <c r="B4954" s="2">
        <v>44298</v>
      </c>
      <c r="C4954" s="1" t="s">
        <v>5711</v>
      </c>
      <c r="D4954" s="3">
        <v>20</v>
      </c>
      <c r="E4954" s="3">
        <v>459.08</v>
      </c>
      <c r="F4954" s="4">
        <v>382.57</v>
      </c>
      <c r="G4954" s="1">
        <v>2021</v>
      </c>
      <c r="H4954" s="1">
        <v>4</v>
      </c>
      <c r="I4954" s="1" t="s">
        <v>134</v>
      </c>
      <c r="J4954" s="1" t="s">
        <v>92</v>
      </c>
      <c r="K4954" s="1" t="s">
        <v>20</v>
      </c>
      <c r="L4954" s="1" t="s">
        <v>135</v>
      </c>
      <c r="M4954" s="1" t="s">
        <v>94</v>
      </c>
    </row>
    <row r="4955" spans="1:15" x14ac:dyDescent="0.25">
      <c r="A4955" s="1" t="s">
        <v>5713</v>
      </c>
      <c r="B4955" s="2">
        <v>44298</v>
      </c>
      <c r="C4955" s="1" t="s">
        <v>5714</v>
      </c>
      <c r="E4955" s="3">
        <v>335.76</v>
      </c>
      <c r="F4955" s="4">
        <v>335.76</v>
      </c>
      <c r="G4955" s="1">
        <v>2021</v>
      </c>
      <c r="H4955" s="1">
        <v>4</v>
      </c>
      <c r="I4955" s="1" t="s">
        <v>168</v>
      </c>
      <c r="J4955" s="1" t="s">
        <v>81</v>
      </c>
      <c r="K4955" s="1" t="s">
        <v>20</v>
      </c>
      <c r="L4955" s="1" t="s">
        <v>169</v>
      </c>
      <c r="M4955" s="1" t="s">
        <v>83</v>
      </c>
      <c r="O4955">
        <f>F4955*52.63</f>
        <v>17671.0488</v>
      </c>
    </row>
    <row r="4956" spans="1:15" x14ac:dyDescent="0.25">
      <c r="A4956" s="1" t="s">
        <v>5715</v>
      </c>
      <c r="B4956" s="2">
        <v>44298</v>
      </c>
      <c r="C4956" s="1" t="s">
        <v>5716</v>
      </c>
      <c r="E4956" s="3">
        <v>13.72</v>
      </c>
      <c r="F4956" s="4">
        <v>13.72</v>
      </c>
      <c r="G4956" s="1">
        <v>2021</v>
      </c>
      <c r="H4956" s="1">
        <v>4</v>
      </c>
      <c r="I4956" s="1" t="s">
        <v>40</v>
      </c>
      <c r="J4956" s="1" t="s">
        <v>35</v>
      </c>
      <c r="K4956" s="1" t="s">
        <v>20</v>
      </c>
      <c r="L4956" s="1" t="s">
        <v>42</v>
      </c>
      <c r="M4956" s="1" t="s">
        <v>37</v>
      </c>
    </row>
    <row r="4957" spans="1:15" x14ac:dyDescent="0.25">
      <c r="A4957" s="1" t="s">
        <v>5717</v>
      </c>
      <c r="B4957" s="2">
        <v>44298</v>
      </c>
      <c r="C4957" s="1" t="s">
        <v>5718</v>
      </c>
      <c r="E4957" s="3">
        <v>192</v>
      </c>
      <c r="F4957" s="4">
        <v>192</v>
      </c>
      <c r="G4957" s="1">
        <v>2021</v>
      </c>
      <c r="H4957" s="1">
        <v>4</v>
      </c>
      <c r="I4957" s="1" t="s">
        <v>30</v>
      </c>
      <c r="J4957" s="1" t="s">
        <v>25</v>
      </c>
      <c r="K4957" s="1" t="s">
        <v>20</v>
      </c>
      <c r="L4957" s="1" t="s">
        <v>31</v>
      </c>
      <c r="M4957" s="1" t="s">
        <v>4184</v>
      </c>
    </row>
    <row r="4958" spans="1:15" x14ac:dyDescent="0.25">
      <c r="A4958" s="1" t="s">
        <v>5719</v>
      </c>
      <c r="B4958" s="2">
        <v>44298</v>
      </c>
      <c r="C4958" s="1" t="s">
        <v>5720</v>
      </c>
      <c r="E4958" s="3">
        <v>193.92</v>
      </c>
      <c r="F4958" s="4">
        <v>193.92</v>
      </c>
      <c r="G4958" s="1">
        <v>2021</v>
      </c>
      <c r="H4958" s="1">
        <v>4</v>
      </c>
      <c r="I4958" s="1" t="s">
        <v>86</v>
      </c>
      <c r="J4958" s="1" t="s">
        <v>35</v>
      </c>
      <c r="K4958" s="1" t="s">
        <v>20</v>
      </c>
      <c r="L4958" s="1" t="s">
        <v>87</v>
      </c>
      <c r="M4958" s="1" t="s">
        <v>37</v>
      </c>
    </row>
    <row r="4959" spans="1:15" x14ac:dyDescent="0.25">
      <c r="A4959" s="1" t="s">
        <v>5721</v>
      </c>
      <c r="B4959" s="2">
        <v>44298</v>
      </c>
      <c r="C4959" s="1" t="s">
        <v>5722</v>
      </c>
      <c r="E4959" s="3">
        <v>39.119999999999997</v>
      </c>
      <c r="F4959" s="4">
        <v>39.119999999999997</v>
      </c>
      <c r="G4959" s="1">
        <v>2021</v>
      </c>
      <c r="H4959" s="1">
        <v>4</v>
      </c>
      <c r="I4959" s="1" t="s">
        <v>86</v>
      </c>
      <c r="J4959" s="1" t="s">
        <v>35</v>
      </c>
      <c r="K4959" s="1" t="s">
        <v>20</v>
      </c>
      <c r="L4959" s="1" t="s">
        <v>87</v>
      </c>
      <c r="M4959" s="1" t="s">
        <v>37</v>
      </c>
    </row>
    <row r="4960" spans="1:15" x14ac:dyDescent="0.25">
      <c r="A4960" s="1" t="s">
        <v>501</v>
      </c>
      <c r="B4960" s="2">
        <v>44298</v>
      </c>
      <c r="C4960" s="1" t="s">
        <v>7965</v>
      </c>
      <c r="E4960" s="3">
        <v>202.96</v>
      </c>
      <c r="F4960" s="4">
        <v>202.96</v>
      </c>
      <c r="G4960" s="1">
        <v>2021</v>
      </c>
      <c r="H4960" s="1">
        <v>4</v>
      </c>
      <c r="I4960" s="1" t="s">
        <v>5723</v>
      </c>
      <c r="J4960" s="1" t="s">
        <v>5724</v>
      </c>
      <c r="K4960" s="1" t="s">
        <v>20</v>
      </c>
      <c r="L4960" s="1" t="s">
        <v>5725</v>
      </c>
      <c r="M4960" s="1" t="s">
        <v>37</v>
      </c>
    </row>
    <row r="4961" spans="1:16" x14ac:dyDescent="0.25">
      <c r="A4961" s="1" t="s">
        <v>509</v>
      </c>
      <c r="B4961" s="2">
        <v>44298</v>
      </c>
      <c r="C4961" s="1" t="s">
        <v>2696</v>
      </c>
      <c r="E4961" s="3">
        <v>8.7799999999999994</v>
      </c>
      <c r="F4961" s="4">
        <v>8.7799999999999994</v>
      </c>
      <c r="G4961" s="1">
        <v>2021</v>
      </c>
      <c r="H4961" s="1">
        <v>4</v>
      </c>
      <c r="I4961" s="1" t="s">
        <v>91</v>
      </c>
      <c r="J4961" s="1" t="s">
        <v>35</v>
      </c>
      <c r="K4961" s="1" t="s">
        <v>20</v>
      </c>
      <c r="L4961" s="1" t="s">
        <v>93</v>
      </c>
      <c r="M4961" s="1" t="s">
        <v>37</v>
      </c>
    </row>
    <row r="4962" spans="1:16" x14ac:dyDescent="0.25">
      <c r="A4962" s="1" t="s">
        <v>496</v>
      </c>
      <c r="B4962" s="2">
        <v>44298</v>
      </c>
      <c r="C4962" s="1" t="s">
        <v>276</v>
      </c>
      <c r="D4962" s="3">
        <v>20</v>
      </c>
      <c r="E4962" s="3">
        <v>27.44</v>
      </c>
      <c r="F4962" s="4">
        <v>22.87</v>
      </c>
      <c r="G4962" s="1">
        <v>2021</v>
      </c>
      <c r="H4962" s="1">
        <v>4</v>
      </c>
      <c r="I4962" s="1" t="s">
        <v>56</v>
      </c>
      <c r="J4962" s="1" t="s">
        <v>98</v>
      </c>
      <c r="K4962" s="1" t="s">
        <v>20</v>
      </c>
      <c r="L4962" s="1" t="s">
        <v>57</v>
      </c>
      <c r="M4962" s="1" t="s">
        <v>100</v>
      </c>
      <c r="O4962">
        <f>F4962*191</f>
        <v>4368.17</v>
      </c>
      <c r="P4962" s="1" t="s">
        <v>5726</v>
      </c>
    </row>
    <row r="4963" spans="1:16" x14ac:dyDescent="0.25">
      <c r="A4963" s="1" t="s">
        <v>496</v>
      </c>
      <c r="B4963" s="2">
        <v>44298</v>
      </c>
      <c r="C4963" s="1" t="s">
        <v>5727</v>
      </c>
      <c r="D4963" s="3">
        <v>20</v>
      </c>
      <c r="E4963" s="3">
        <v>14.29</v>
      </c>
      <c r="F4963" s="4">
        <v>11.91</v>
      </c>
      <c r="G4963" s="1">
        <v>2021</v>
      </c>
      <c r="H4963" s="1">
        <v>4</v>
      </c>
      <c r="I4963" s="1" t="s">
        <v>56</v>
      </c>
      <c r="J4963" s="1" t="s">
        <v>35</v>
      </c>
      <c r="K4963" s="1" t="s">
        <v>20</v>
      </c>
      <c r="L4963" s="1" t="s">
        <v>57</v>
      </c>
      <c r="M4963" s="1" t="s">
        <v>37</v>
      </c>
    </row>
    <row r="4964" spans="1:16" x14ac:dyDescent="0.25">
      <c r="A4964" s="1" t="s">
        <v>5728</v>
      </c>
      <c r="B4964" s="2">
        <v>44298</v>
      </c>
      <c r="C4964" s="1" t="s">
        <v>5729</v>
      </c>
      <c r="E4964" s="3">
        <v>134.4</v>
      </c>
      <c r="F4964" s="4">
        <v>134.4</v>
      </c>
      <c r="G4964" s="1">
        <v>2021</v>
      </c>
      <c r="H4964" s="1">
        <v>4</v>
      </c>
      <c r="I4964" s="1" t="s">
        <v>111</v>
      </c>
      <c r="J4964" s="1" t="s">
        <v>98</v>
      </c>
      <c r="K4964" s="1" t="s">
        <v>20</v>
      </c>
      <c r="L4964" s="1" t="s">
        <v>112</v>
      </c>
      <c r="M4964" s="1" t="s">
        <v>100</v>
      </c>
      <c r="O4964">
        <f>F4964*102</f>
        <v>13708.800000000001</v>
      </c>
    </row>
    <row r="4965" spans="1:16" x14ac:dyDescent="0.25">
      <c r="A4965" s="1" t="s">
        <v>4492</v>
      </c>
      <c r="B4965" s="2">
        <v>44298</v>
      </c>
      <c r="C4965" s="1" t="s">
        <v>5730</v>
      </c>
      <c r="D4965" s="3">
        <v>20</v>
      </c>
      <c r="E4965" s="3">
        <v>196.8</v>
      </c>
      <c r="F4965" s="4">
        <v>164</v>
      </c>
      <c r="G4965" s="1">
        <v>2021</v>
      </c>
      <c r="H4965" s="1">
        <v>4</v>
      </c>
      <c r="I4965" s="1" t="s">
        <v>134</v>
      </c>
      <c r="J4965" s="1" t="s">
        <v>98</v>
      </c>
      <c r="K4965" s="1" t="s">
        <v>20</v>
      </c>
      <c r="L4965" s="1" t="s">
        <v>135</v>
      </c>
      <c r="M4965" s="1" t="s">
        <v>100</v>
      </c>
    </row>
    <row r="4966" spans="1:16" x14ac:dyDescent="0.25">
      <c r="A4966" s="1" t="s">
        <v>498</v>
      </c>
      <c r="B4966" s="2">
        <v>44298</v>
      </c>
      <c r="C4966" s="1" t="s">
        <v>5731</v>
      </c>
      <c r="E4966" s="3">
        <v>293.93</v>
      </c>
      <c r="F4966" s="4">
        <v>293.93</v>
      </c>
      <c r="G4966" s="1">
        <v>2021</v>
      </c>
      <c r="H4966" s="1">
        <v>4</v>
      </c>
      <c r="I4966" s="1" t="s">
        <v>40</v>
      </c>
      <c r="J4966" s="1" t="s">
        <v>35</v>
      </c>
      <c r="K4966" s="1" t="s">
        <v>20</v>
      </c>
      <c r="L4966" s="1" t="s">
        <v>42</v>
      </c>
      <c r="M4966" s="1" t="s">
        <v>37</v>
      </c>
    </row>
    <row r="4967" spans="1:16" x14ac:dyDescent="0.25">
      <c r="A4967" s="1" t="s">
        <v>5732</v>
      </c>
      <c r="B4967" s="2">
        <v>44298</v>
      </c>
      <c r="C4967" s="1" t="s">
        <v>5733</v>
      </c>
      <c r="E4967" s="3">
        <v>141</v>
      </c>
      <c r="F4967" s="4">
        <v>141</v>
      </c>
      <c r="G4967" s="1">
        <v>2021</v>
      </c>
      <c r="H4967" s="1">
        <v>4</v>
      </c>
      <c r="I4967" s="1" t="s">
        <v>86</v>
      </c>
      <c r="J4967" s="1" t="s">
        <v>35</v>
      </c>
      <c r="K4967" s="1" t="s">
        <v>20</v>
      </c>
      <c r="L4967" s="1" t="s">
        <v>87</v>
      </c>
      <c r="M4967" s="1" t="s">
        <v>37</v>
      </c>
      <c r="O4967">
        <f>F4967*5.226921047</f>
        <v>736.99586762700005</v>
      </c>
    </row>
    <row r="4968" spans="1:16" x14ac:dyDescent="0.25">
      <c r="A4968" s="1" t="s">
        <v>4499</v>
      </c>
      <c r="B4968" s="2">
        <v>44298</v>
      </c>
      <c r="C4968" s="1" t="s">
        <v>5734</v>
      </c>
      <c r="E4968" s="3">
        <v>153.69999999999999</v>
      </c>
      <c r="F4968" s="4">
        <v>153.69999999999999</v>
      </c>
      <c r="G4968" s="1">
        <v>2021</v>
      </c>
      <c r="H4968" s="1">
        <v>4</v>
      </c>
      <c r="I4968" s="1" t="s">
        <v>86</v>
      </c>
      <c r="J4968" s="1" t="s">
        <v>35</v>
      </c>
      <c r="K4968" s="1" t="s">
        <v>20</v>
      </c>
      <c r="L4968" s="1" t="s">
        <v>87</v>
      </c>
      <c r="M4968" s="1" t="s">
        <v>37</v>
      </c>
      <c r="O4968" s="10">
        <v>3301.99994952</v>
      </c>
    </row>
    <row r="4969" spans="1:16" x14ac:dyDescent="0.25">
      <c r="A4969" s="1" t="s">
        <v>520</v>
      </c>
      <c r="B4969" s="2">
        <v>44298</v>
      </c>
      <c r="C4969" s="1" t="s">
        <v>5735</v>
      </c>
      <c r="E4969" s="3">
        <v>86.93</v>
      </c>
      <c r="F4969" s="4">
        <v>86.93</v>
      </c>
      <c r="G4969" s="1">
        <v>2021</v>
      </c>
      <c r="H4969" s="1">
        <v>4</v>
      </c>
      <c r="I4969" s="1" t="s">
        <v>168</v>
      </c>
      <c r="J4969" s="1" t="s">
        <v>81</v>
      </c>
      <c r="K4969" s="1" t="s">
        <v>20</v>
      </c>
      <c r="L4969" s="1" t="s">
        <v>169</v>
      </c>
      <c r="M4969" s="1" t="s">
        <v>83</v>
      </c>
    </row>
    <row r="4970" spans="1:16" x14ac:dyDescent="0.25">
      <c r="A4970" s="1" t="s">
        <v>4502</v>
      </c>
      <c r="B4970" s="2">
        <v>44300</v>
      </c>
      <c r="C4970" s="1" t="s">
        <v>435</v>
      </c>
      <c r="D4970" s="3">
        <v>20</v>
      </c>
      <c r="E4970" s="3">
        <v>92.32</v>
      </c>
      <c r="F4970" s="4">
        <v>76.930000000000007</v>
      </c>
      <c r="G4970" s="1">
        <v>2021</v>
      </c>
      <c r="H4970" s="1">
        <v>4</v>
      </c>
      <c r="I4970" s="1" t="s">
        <v>56</v>
      </c>
      <c r="J4970" s="1" t="s">
        <v>378</v>
      </c>
      <c r="K4970" s="1" t="s">
        <v>20</v>
      </c>
      <c r="L4970" s="1" t="s">
        <v>57</v>
      </c>
      <c r="M4970" s="1" t="s">
        <v>379</v>
      </c>
      <c r="O4970">
        <f>F4970*14.92</f>
        <v>1147.7956000000001</v>
      </c>
    </row>
    <row r="4971" spans="1:16" x14ac:dyDescent="0.25">
      <c r="A4971" s="1" t="s">
        <v>2713</v>
      </c>
      <c r="B4971" s="2">
        <v>44300</v>
      </c>
      <c r="C4971" s="1" t="s">
        <v>85</v>
      </c>
      <c r="D4971" s="3">
        <v>20</v>
      </c>
      <c r="E4971" s="3">
        <v>88.68</v>
      </c>
      <c r="F4971" s="4">
        <v>73.900000000000006</v>
      </c>
      <c r="G4971" s="1">
        <v>2021</v>
      </c>
      <c r="H4971" s="1">
        <v>4</v>
      </c>
      <c r="I4971" s="1" t="s">
        <v>70</v>
      </c>
      <c r="J4971" s="1" t="s">
        <v>41</v>
      </c>
      <c r="K4971" s="1" t="s">
        <v>20</v>
      </c>
      <c r="L4971" s="1" t="s">
        <v>71</v>
      </c>
      <c r="M4971" s="1" t="s">
        <v>43</v>
      </c>
      <c r="O4971">
        <f>F4971/1.26</f>
        <v>58.650793650793652</v>
      </c>
    </row>
    <row r="4972" spans="1:16" x14ac:dyDescent="0.25">
      <c r="A4972" s="1" t="s">
        <v>2691</v>
      </c>
      <c r="B4972" s="2">
        <v>44300</v>
      </c>
      <c r="C4972" s="1" t="s">
        <v>85</v>
      </c>
      <c r="E4972" s="3">
        <v>42.18</v>
      </c>
      <c r="F4972" s="4">
        <v>42.18</v>
      </c>
      <c r="G4972" s="1">
        <v>2021</v>
      </c>
      <c r="H4972" s="1">
        <v>4</v>
      </c>
      <c r="I4972" s="1" t="s">
        <v>40</v>
      </c>
      <c r="J4972" s="1" t="s">
        <v>41</v>
      </c>
      <c r="K4972" s="1" t="s">
        <v>20</v>
      </c>
      <c r="L4972" s="1" t="s">
        <v>42</v>
      </c>
      <c r="M4972" s="1" t="s">
        <v>43</v>
      </c>
      <c r="O4972">
        <f>F4972/1.26</f>
        <v>33.476190476190474</v>
      </c>
    </row>
    <row r="4973" spans="1:16" x14ac:dyDescent="0.25">
      <c r="A4973" s="1" t="s">
        <v>4505</v>
      </c>
      <c r="B4973" s="2">
        <v>44300</v>
      </c>
      <c r="C4973" s="1" t="s">
        <v>4422</v>
      </c>
      <c r="E4973" s="3">
        <v>190.29</v>
      </c>
      <c r="F4973" s="4">
        <v>190.29</v>
      </c>
      <c r="G4973" s="1">
        <v>2021</v>
      </c>
      <c r="H4973" s="1">
        <v>4</v>
      </c>
      <c r="I4973" s="1" t="s">
        <v>24</v>
      </c>
      <c r="J4973" s="1" t="s">
        <v>25</v>
      </c>
      <c r="K4973" s="1" t="s">
        <v>20</v>
      </c>
      <c r="L4973" s="1" t="s">
        <v>26</v>
      </c>
      <c r="M4973" s="1" t="s">
        <v>4184</v>
      </c>
    </row>
    <row r="4974" spans="1:16" x14ac:dyDescent="0.25">
      <c r="A4974" s="1" t="s">
        <v>2708</v>
      </c>
      <c r="B4974" s="2">
        <v>44300</v>
      </c>
      <c r="C4974" s="1" t="s">
        <v>5736</v>
      </c>
      <c r="E4974" s="3">
        <v>53.72</v>
      </c>
      <c r="F4974" s="4">
        <v>53.72</v>
      </c>
      <c r="G4974" s="1">
        <v>2021</v>
      </c>
      <c r="H4974" s="1">
        <v>4</v>
      </c>
      <c r="I4974" s="1" t="s">
        <v>30</v>
      </c>
      <c r="J4974" s="1" t="s">
        <v>25</v>
      </c>
      <c r="K4974" s="1" t="s">
        <v>20</v>
      </c>
      <c r="L4974" s="1" t="s">
        <v>31</v>
      </c>
      <c r="M4974" s="1" t="s">
        <v>4184</v>
      </c>
    </row>
    <row r="4975" spans="1:16" x14ac:dyDescent="0.25">
      <c r="A4975" s="1" t="s">
        <v>5737</v>
      </c>
      <c r="B4975" s="2">
        <v>44300</v>
      </c>
      <c r="C4975" s="1" t="s">
        <v>4531</v>
      </c>
      <c r="E4975" s="3">
        <v>7.96</v>
      </c>
      <c r="F4975" s="4">
        <v>7.96</v>
      </c>
      <c r="G4975" s="1">
        <v>2021</v>
      </c>
      <c r="H4975" s="1">
        <v>4</v>
      </c>
      <c r="I4975" s="1" t="s">
        <v>18</v>
      </c>
      <c r="J4975" s="1" t="s">
        <v>51</v>
      </c>
      <c r="K4975" s="1" t="s">
        <v>20</v>
      </c>
      <c r="L4975" s="1" t="s">
        <v>21</v>
      </c>
      <c r="M4975" s="1" t="s">
        <v>53</v>
      </c>
    </row>
    <row r="4976" spans="1:16" x14ac:dyDescent="0.25">
      <c r="A4976" s="1" t="s">
        <v>2695</v>
      </c>
      <c r="B4976" s="2">
        <v>44300</v>
      </c>
      <c r="C4976" s="1" t="s">
        <v>5738</v>
      </c>
      <c r="E4976" s="3">
        <v>34.979999999999997</v>
      </c>
      <c r="F4976" s="4">
        <v>34.979999999999997</v>
      </c>
      <c r="G4976" s="1">
        <v>2021</v>
      </c>
      <c r="H4976" s="1">
        <v>4</v>
      </c>
      <c r="I4976" s="1" t="s">
        <v>225</v>
      </c>
      <c r="J4976" s="1" t="s">
        <v>19</v>
      </c>
      <c r="K4976" s="1" t="s">
        <v>20</v>
      </c>
      <c r="L4976" s="1" t="s">
        <v>227</v>
      </c>
      <c r="M4976" s="1" t="s">
        <v>22</v>
      </c>
    </row>
    <row r="4977" spans="1:15" x14ac:dyDescent="0.25">
      <c r="A4977" s="1" t="s">
        <v>2684</v>
      </c>
      <c r="B4977" s="2">
        <v>44300</v>
      </c>
      <c r="C4977" s="1" t="s">
        <v>5739</v>
      </c>
      <c r="D4977" s="3">
        <v>20</v>
      </c>
      <c r="E4977" s="3">
        <v>121.17</v>
      </c>
      <c r="F4977" s="4">
        <v>100.97</v>
      </c>
      <c r="G4977" s="1">
        <v>2021</v>
      </c>
      <c r="H4977" s="1">
        <v>4</v>
      </c>
      <c r="I4977" s="1" t="s">
        <v>134</v>
      </c>
      <c r="J4977" s="1" t="s">
        <v>35</v>
      </c>
      <c r="K4977" s="1" t="s">
        <v>20</v>
      </c>
      <c r="L4977" s="1" t="s">
        <v>135</v>
      </c>
      <c r="M4977" s="1" t="s">
        <v>37</v>
      </c>
    </row>
    <row r="4978" spans="1:15" x14ac:dyDescent="0.25">
      <c r="A4978" s="1" t="s">
        <v>2711</v>
      </c>
      <c r="B4978" s="2">
        <v>44300</v>
      </c>
      <c r="C4978" s="1" t="s">
        <v>5740</v>
      </c>
      <c r="E4978" s="3">
        <v>107</v>
      </c>
      <c r="F4978" s="4">
        <v>107</v>
      </c>
      <c r="G4978" s="1">
        <v>2021</v>
      </c>
      <c r="H4978" s="1">
        <v>4</v>
      </c>
      <c r="I4978" s="1" t="s">
        <v>168</v>
      </c>
      <c r="J4978" s="1" t="s">
        <v>81</v>
      </c>
      <c r="K4978" s="1" t="s">
        <v>20</v>
      </c>
      <c r="L4978" s="1" t="s">
        <v>169</v>
      </c>
      <c r="M4978" s="1" t="s">
        <v>83</v>
      </c>
    </row>
    <row r="4979" spans="1:15" x14ac:dyDescent="0.25">
      <c r="A4979" s="1" t="s">
        <v>2677</v>
      </c>
      <c r="B4979" s="2">
        <v>44300</v>
      </c>
      <c r="C4979" s="1" t="s">
        <v>5741</v>
      </c>
      <c r="E4979" s="3">
        <v>52.02</v>
      </c>
      <c r="F4979" s="4">
        <v>52.02</v>
      </c>
      <c r="G4979" s="1">
        <v>2021</v>
      </c>
      <c r="H4979" s="1">
        <v>4</v>
      </c>
      <c r="I4979" s="1" t="s">
        <v>168</v>
      </c>
      <c r="J4979" s="1" t="s">
        <v>81</v>
      </c>
      <c r="K4979" s="1" t="s">
        <v>20</v>
      </c>
      <c r="L4979" s="1" t="s">
        <v>169</v>
      </c>
      <c r="M4979" s="1" t="s">
        <v>83</v>
      </c>
    </row>
    <row r="4980" spans="1:15" x14ac:dyDescent="0.25">
      <c r="A4980" s="1" t="s">
        <v>5742</v>
      </c>
      <c r="B4980" s="2">
        <v>44302</v>
      </c>
      <c r="C4980" s="1" t="s">
        <v>33</v>
      </c>
      <c r="D4980" s="3">
        <v>20</v>
      </c>
      <c r="E4980" s="3">
        <v>2046.38</v>
      </c>
      <c r="F4980" s="4">
        <v>1705.32</v>
      </c>
      <c r="G4980" s="1">
        <v>2021</v>
      </c>
      <c r="H4980" s="1">
        <v>4</v>
      </c>
      <c r="I4980" s="1" t="s">
        <v>34</v>
      </c>
      <c r="J4980" s="1" t="s">
        <v>35</v>
      </c>
      <c r="K4980" s="1" t="s">
        <v>20</v>
      </c>
      <c r="L4980" s="1" t="s">
        <v>36</v>
      </c>
      <c r="M4980" s="1" t="s">
        <v>37</v>
      </c>
      <c r="O4980">
        <f>F4980*72.79120024</f>
        <v>124132.28959327679</v>
      </c>
    </row>
    <row r="4981" spans="1:15" x14ac:dyDescent="0.25">
      <c r="A4981" s="1" t="s">
        <v>531</v>
      </c>
      <c r="B4981" s="2">
        <v>44302</v>
      </c>
      <c r="C4981" s="1" t="s">
        <v>5743</v>
      </c>
      <c r="E4981" s="3">
        <v>460.63</v>
      </c>
      <c r="F4981" s="4">
        <v>460.63</v>
      </c>
      <c r="G4981" s="1">
        <v>2021</v>
      </c>
      <c r="H4981" s="1">
        <v>4</v>
      </c>
      <c r="I4981" s="1" t="s">
        <v>704</v>
      </c>
      <c r="J4981" s="1" t="s">
        <v>212</v>
      </c>
      <c r="K4981" s="1" t="s">
        <v>20</v>
      </c>
      <c r="L4981" s="1" t="s">
        <v>705</v>
      </c>
      <c r="M4981" s="1" t="s">
        <v>4424</v>
      </c>
    </row>
    <row r="4982" spans="1:15" x14ac:dyDescent="0.25">
      <c r="A4982" s="1" t="s">
        <v>549</v>
      </c>
      <c r="B4982" s="2">
        <v>44302</v>
      </c>
      <c r="C4982" s="1" t="s">
        <v>7966</v>
      </c>
      <c r="E4982" s="3">
        <v>821.4</v>
      </c>
      <c r="F4982" s="4">
        <v>821.4</v>
      </c>
      <c r="G4982" s="1">
        <v>2021</v>
      </c>
      <c r="H4982" s="1">
        <v>4</v>
      </c>
      <c r="I4982" s="1" t="s">
        <v>30</v>
      </c>
      <c r="J4982" s="1" t="s">
        <v>25</v>
      </c>
      <c r="K4982" s="1" t="s">
        <v>20</v>
      </c>
      <c r="L4982" s="1" t="s">
        <v>31</v>
      </c>
      <c r="M4982" s="1" t="s">
        <v>4184</v>
      </c>
    </row>
    <row r="4983" spans="1:15" x14ac:dyDescent="0.25">
      <c r="A4983" s="1" t="s">
        <v>5744</v>
      </c>
      <c r="B4983" s="2">
        <v>44302</v>
      </c>
      <c r="C4983" s="1" t="s">
        <v>7967</v>
      </c>
      <c r="E4983" s="3">
        <v>-0.1</v>
      </c>
      <c r="F4983" s="4">
        <v>-0.1</v>
      </c>
      <c r="G4983" s="1">
        <v>2021</v>
      </c>
      <c r="H4983" s="1">
        <v>4</v>
      </c>
      <c r="I4983" s="1" t="s">
        <v>34</v>
      </c>
      <c r="J4983" s="1" t="s">
        <v>378</v>
      </c>
      <c r="K4983" s="1" t="s">
        <v>20</v>
      </c>
      <c r="L4983" s="1" t="s">
        <v>36</v>
      </c>
      <c r="M4983" s="1" t="s">
        <v>379</v>
      </c>
    </row>
    <row r="4984" spans="1:15" x14ac:dyDescent="0.25">
      <c r="A4984" s="1" t="s">
        <v>539</v>
      </c>
      <c r="B4984" s="2">
        <v>44302</v>
      </c>
      <c r="C4984" s="1" t="s">
        <v>5745</v>
      </c>
      <c r="D4984" s="3">
        <v>20</v>
      </c>
      <c r="E4984" s="3">
        <v>9.59</v>
      </c>
      <c r="F4984" s="4">
        <v>7.99</v>
      </c>
      <c r="G4984" s="1">
        <v>2021</v>
      </c>
      <c r="H4984" s="1">
        <v>4</v>
      </c>
      <c r="I4984" s="1" t="s">
        <v>34</v>
      </c>
      <c r="J4984" s="1" t="s">
        <v>378</v>
      </c>
      <c r="K4984" s="1" t="s">
        <v>20</v>
      </c>
      <c r="L4984" s="1" t="s">
        <v>36</v>
      </c>
      <c r="M4984" s="1" t="s">
        <v>379</v>
      </c>
    </row>
    <row r="4985" spans="1:15" x14ac:dyDescent="0.25">
      <c r="A4985" s="1" t="s">
        <v>541</v>
      </c>
      <c r="B4985" s="2">
        <v>44302</v>
      </c>
      <c r="C4985" s="1" t="s">
        <v>5746</v>
      </c>
      <c r="E4985" s="3">
        <v>102.25</v>
      </c>
      <c r="F4985" s="4">
        <v>102.25</v>
      </c>
      <c r="G4985" s="1">
        <v>2021</v>
      </c>
      <c r="H4985" s="1">
        <v>4</v>
      </c>
      <c r="I4985" s="1" t="s">
        <v>168</v>
      </c>
      <c r="J4985" s="1" t="s">
        <v>81</v>
      </c>
      <c r="K4985" s="1" t="s">
        <v>20</v>
      </c>
      <c r="L4985" s="1" t="s">
        <v>169</v>
      </c>
      <c r="M4985" s="1" t="s">
        <v>83</v>
      </c>
    </row>
    <row r="4986" spans="1:15" x14ac:dyDescent="0.25">
      <c r="A4986" s="1" t="s">
        <v>5747</v>
      </c>
      <c r="B4986" s="2">
        <v>44302</v>
      </c>
      <c r="C4986" s="1" t="s">
        <v>2529</v>
      </c>
      <c r="D4986" s="3">
        <v>20</v>
      </c>
      <c r="E4986" s="3">
        <v>203.33</v>
      </c>
      <c r="F4986" s="4">
        <v>169.44</v>
      </c>
      <c r="G4986" s="1">
        <v>2021</v>
      </c>
      <c r="H4986" s="1">
        <v>4</v>
      </c>
      <c r="I4986" s="1" t="s">
        <v>34</v>
      </c>
      <c r="J4986" s="1" t="s">
        <v>237</v>
      </c>
      <c r="K4986" s="1" t="s">
        <v>20</v>
      </c>
      <c r="L4986" s="1" t="s">
        <v>36</v>
      </c>
      <c r="M4986" s="1" t="s">
        <v>4213</v>
      </c>
    </row>
    <row r="4987" spans="1:15" x14ac:dyDescent="0.25">
      <c r="A4987" s="1" t="s">
        <v>5748</v>
      </c>
      <c r="B4987" s="2">
        <v>44302</v>
      </c>
      <c r="C4987" s="1" t="s">
        <v>1297</v>
      </c>
      <c r="D4987" s="3">
        <v>20</v>
      </c>
      <c r="E4987" s="3">
        <v>193.45</v>
      </c>
      <c r="F4987" s="4">
        <v>161.21</v>
      </c>
      <c r="G4987" s="1">
        <v>2021</v>
      </c>
      <c r="H4987" s="1">
        <v>4</v>
      </c>
      <c r="I4987" s="1" t="s">
        <v>34</v>
      </c>
      <c r="J4987" s="1" t="s">
        <v>237</v>
      </c>
      <c r="K4987" s="1" t="s">
        <v>20</v>
      </c>
      <c r="L4987" s="1" t="s">
        <v>36</v>
      </c>
      <c r="M4987" s="1" t="s">
        <v>4213</v>
      </c>
      <c r="O4987">
        <f>F4987*216</f>
        <v>34821.360000000001</v>
      </c>
    </row>
    <row r="4988" spans="1:15" x14ac:dyDescent="0.25">
      <c r="A4988" s="1" t="s">
        <v>5744</v>
      </c>
      <c r="B4988" s="2">
        <v>44302</v>
      </c>
      <c r="C4988" s="1" t="s">
        <v>7968</v>
      </c>
      <c r="E4988" s="3">
        <v>191.98</v>
      </c>
      <c r="F4988" s="4">
        <v>191.98</v>
      </c>
      <c r="G4988" s="1">
        <v>2021</v>
      </c>
      <c r="H4988" s="1">
        <v>4</v>
      </c>
      <c r="I4988" s="1" t="s">
        <v>34</v>
      </c>
      <c r="J4988" s="1" t="s">
        <v>378</v>
      </c>
      <c r="K4988" s="1" t="s">
        <v>20</v>
      </c>
      <c r="L4988" s="1" t="s">
        <v>36</v>
      </c>
      <c r="M4988" s="1" t="s">
        <v>379</v>
      </c>
    </row>
    <row r="4989" spans="1:15" x14ac:dyDescent="0.25">
      <c r="A4989" s="1" t="s">
        <v>2719</v>
      </c>
      <c r="B4989" s="2">
        <v>44302</v>
      </c>
      <c r="C4989" s="1" t="s">
        <v>5749</v>
      </c>
      <c r="D4989" s="3">
        <v>20</v>
      </c>
      <c r="E4989" s="3">
        <v>246.21</v>
      </c>
      <c r="F4989" s="4">
        <v>205.17</v>
      </c>
      <c r="G4989" s="1">
        <v>2021</v>
      </c>
      <c r="H4989" s="1">
        <v>4</v>
      </c>
      <c r="I4989" s="1" t="s">
        <v>34</v>
      </c>
      <c r="J4989" s="1" t="s">
        <v>237</v>
      </c>
      <c r="K4989" s="1" t="s">
        <v>20</v>
      </c>
      <c r="L4989" s="1" t="s">
        <v>36</v>
      </c>
      <c r="M4989" s="1" t="s">
        <v>4213</v>
      </c>
      <c r="O4989">
        <v>3500</v>
      </c>
    </row>
    <row r="4990" spans="1:15" x14ac:dyDescent="0.25">
      <c r="A4990" s="1" t="s">
        <v>550</v>
      </c>
      <c r="B4990" s="2">
        <v>44302</v>
      </c>
      <c r="C4990" s="1" t="s">
        <v>5750</v>
      </c>
      <c r="E4990" s="3">
        <v>176.78</v>
      </c>
      <c r="F4990" s="4">
        <v>176.78</v>
      </c>
      <c r="G4990" s="1">
        <v>2021</v>
      </c>
      <c r="H4990" s="1">
        <v>4</v>
      </c>
      <c r="I4990" s="1" t="s">
        <v>345</v>
      </c>
      <c r="J4990" s="1" t="s">
        <v>35</v>
      </c>
      <c r="K4990" s="1" t="s">
        <v>20</v>
      </c>
      <c r="L4990" s="1" t="s">
        <v>346</v>
      </c>
      <c r="M4990" s="1" t="s">
        <v>37</v>
      </c>
      <c r="O4990">
        <f>F4990*5.3</f>
        <v>936.93399999999997</v>
      </c>
    </row>
    <row r="4991" spans="1:15" x14ac:dyDescent="0.25">
      <c r="A4991" s="1" t="s">
        <v>2729</v>
      </c>
      <c r="B4991" s="2">
        <v>44306</v>
      </c>
      <c r="C4991" s="1" t="s">
        <v>5751</v>
      </c>
      <c r="D4991" s="3">
        <v>10</v>
      </c>
      <c r="E4991" s="3">
        <v>25.52</v>
      </c>
      <c r="F4991" s="4">
        <v>23.2</v>
      </c>
      <c r="G4991" s="1">
        <v>2021</v>
      </c>
      <c r="H4991" s="1">
        <v>4</v>
      </c>
      <c r="I4991" s="1" t="s">
        <v>134</v>
      </c>
      <c r="J4991" s="1" t="s">
        <v>319</v>
      </c>
      <c r="K4991" s="1" t="s">
        <v>20</v>
      </c>
      <c r="L4991" s="1" t="s">
        <v>135</v>
      </c>
      <c r="M4991" s="1" t="s">
        <v>320</v>
      </c>
    </row>
    <row r="4992" spans="1:15" x14ac:dyDescent="0.25">
      <c r="A4992" s="1" t="s">
        <v>5752</v>
      </c>
      <c r="B4992" s="2">
        <v>44306</v>
      </c>
      <c r="C4992" s="1" t="s">
        <v>5753</v>
      </c>
      <c r="E4992" s="3">
        <v>2.14</v>
      </c>
      <c r="F4992" s="4">
        <v>2.14</v>
      </c>
      <c r="G4992" s="1">
        <v>2021</v>
      </c>
      <c r="H4992" s="1">
        <v>4</v>
      </c>
      <c r="I4992" s="1" t="s">
        <v>50</v>
      </c>
      <c r="J4992" s="1" t="s">
        <v>51</v>
      </c>
      <c r="K4992" s="1" t="s">
        <v>20</v>
      </c>
      <c r="L4992" s="1" t="s">
        <v>52</v>
      </c>
      <c r="M4992" s="1" t="s">
        <v>53</v>
      </c>
    </row>
    <row r="4993" spans="1:15" x14ac:dyDescent="0.25">
      <c r="A4993" s="1" t="s">
        <v>2729</v>
      </c>
      <c r="B4993" s="2">
        <v>44306</v>
      </c>
      <c r="C4993" s="1" t="s">
        <v>5754</v>
      </c>
      <c r="D4993" s="3">
        <v>20</v>
      </c>
      <c r="E4993" s="3">
        <v>3.75</v>
      </c>
      <c r="F4993" s="4">
        <v>3.12</v>
      </c>
      <c r="G4993" s="1">
        <v>2021</v>
      </c>
      <c r="H4993" s="1">
        <v>4</v>
      </c>
      <c r="I4993" s="1" t="s">
        <v>134</v>
      </c>
      <c r="J4993" s="1" t="s">
        <v>98</v>
      </c>
      <c r="K4993" s="1" t="s">
        <v>20</v>
      </c>
      <c r="L4993" s="1" t="s">
        <v>135</v>
      </c>
      <c r="M4993" s="1" t="s">
        <v>100</v>
      </c>
      <c r="O4993">
        <f>F4993*191</f>
        <v>595.92000000000007</v>
      </c>
    </row>
    <row r="4994" spans="1:15" x14ac:dyDescent="0.25">
      <c r="A4994" s="1" t="s">
        <v>2735</v>
      </c>
      <c r="B4994" s="2">
        <v>44306</v>
      </c>
      <c r="C4994" s="1" t="s">
        <v>7968</v>
      </c>
      <c r="E4994" s="3">
        <v>191.98</v>
      </c>
      <c r="F4994" s="4">
        <v>191.98</v>
      </c>
      <c r="G4994" s="1">
        <v>2021</v>
      </c>
      <c r="H4994" s="1">
        <v>4</v>
      </c>
      <c r="I4994" s="1" t="s">
        <v>34</v>
      </c>
      <c r="J4994" s="1" t="s">
        <v>378</v>
      </c>
      <c r="K4994" s="1" t="s">
        <v>20</v>
      </c>
      <c r="L4994" s="1" t="s">
        <v>36</v>
      </c>
      <c r="M4994" s="1" t="s">
        <v>379</v>
      </c>
    </row>
    <row r="4995" spans="1:15" x14ac:dyDescent="0.25">
      <c r="A4995" s="1" t="s">
        <v>570</v>
      </c>
      <c r="B4995" s="2">
        <v>44307</v>
      </c>
      <c r="C4995" s="1" t="s">
        <v>5755</v>
      </c>
      <c r="E4995" s="3">
        <v>20.47</v>
      </c>
      <c r="F4995" s="4">
        <v>20.47</v>
      </c>
      <c r="G4995" s="1">
        <v>2021</v>
      </c>
      <c r="H4995" s="1">
        <v>4</v>
      </c>
      <c r="I4995" s="1" t="s">
        <v>150</v>
      </c>
      <c r="J4995" s="1" t="s">
        <v>35</v>
      </c>
      <c r="K4995" s="1" t="s">
        <v>20</v>
      </c>
      <c r="L4995" s="1" t="s">
        <v>151</v>
      </c>
      <c r="M4995" s="1" t="s">
        <v>37</v>
      </c>
      <c r="O4995">
        <f>F4995*78</f>
        <v>1596.6599999999999</v>
      </c>
    </row>
    <row r="4996" spans="1:15" x14ac:dyDescent="0.25">
      <c r="A4996" s="1" t="s">
        <v>5756</v>
      </c>
      <c r="B4996" s="2">
        <v>44307</v>
      </c>
      <c r="C4996" s="1" t="s">
        <v>435</v>
      </c>
      <c r="D4996" s="3">
        <v>20</v>
      </c>
      <c r="E4996" s="3">
        <v>85.85</v>
      </c>
      <c r="F4996" s="4">
        <v>71.540000000000006</v>
      </c>
      <c r="G4996" s="1">
        <v>2021</v>
      </c>
      <c r="H4996" s="1">
        <v>4</v>
      </c>
      <c r="I4996" s="1" t="s">
        <v>56</v>
      </c>
      <c r="J4996" s="1" t="s">
        <v>378</v>
      </c>
      <c r="K4996" s="1" t="s">
        <v>20</v>
      </c>
      <c r="L4996" s="1" t="s">
        <v>57</v>
      </c>
      <c r="M4996" s="1" t="s">
        <v>379</v>
      </c>
      <c r="O4996">
        <f>F4996*14.92</f>
        <v>1067.3768</v>
      </c>
    </row>
    <row r="4997" spans="1:15" x14ac:dyDescent="0.25">
      <c r="A4997" s="1" t="s">
        <v>568</v>
      </c>
      <c r="B4997" s="2">
        <v>44307</v>
      </c>
      <c r="C4997" s="1" t="s">
        <v>5757</v>
      </c>
      <c r="D4997" s="3">
        <v>20</v>
      </c>
      <c r="E4997" s="3">
        <v>32.74</v>
      </c>
      <c r="F4997" s="4">
        <v>27.28</v>
      </c>
      <c r="G4997" s="1">
        <v>2021</v>
      </c>
      <c r="H4997" s="1">
        <v>4</v>
      </c>
      <c r="I4997" s="1" t="s">
        <v>70</v>
      </c>
      <c r="J4997" s="1" t="s">
        <v>35</v>
      </c>
      <c r="K4997" s="1" t="s">
        <v>20</v>
      </c>
      <c r="L4997" s="1" t="s">
        <v>71</v>
      </c>
      <c r="M4997" s="1" t="s">
        <v>37</v>
      </c>
    </row>
    <row r="4998" spans="1:15" x14ac:dyDescent="0.25">
      <c r="A4998" s="1" t="s">
        <v>5758</v>
      </c>
      <c r="B4998" s="2">
        <v>44307</v>
      </c>
      <c r="C4998" s="1" t="s">
        <v>7928</v>
      </c>
      <c r="D4998" s="3">
        <v>20</v>
      </c>
      <c r="E4998" s="3">
        <v>122.46</v>
      </c>
      <c r="F4998" s="4">
        <v>102.05</v>
      </c>
      <c r="G4998" s="1">
        <v>2021</v>
      </c>
      <c r="H4998" s="1">
        <v>4</v>
      </c>
      <c r="I4998" s="1" t="s">
        <v>111</v>
      </c>
      <c r="J4998" s="1" t="s">
        <v>98</v>
      </c>
      <c r="K4998" s="1" t="s">
        <v>20</v>
      </c>
      <c r="L4998" s="1" t="s">
        <v>112</v>
      </c>
      <c r="M4998" s="1" t="s">
        <v>100</v>
      </c>
    </row>
    <row r="4999" spans="1:15" x14ac:dyDescent="0.25">
      <c r="A4999" s="1" t="s">
        <v>5758</v>
      </c>
      <c r="B4999" s="2">
        <v>44307</v>
      </c>
      <c r="C4999" s="1" t="s">
        <v>7928</v>
      </c>
      <c r="E4999" s="3">
        <v>122.46</v>
      </c>
      <c r="F4999" s="4">
        <v>122.46</v>
      </c>
      <c r="G4999" s="1">
        <v>2021</v>
      </c>
      <c r="H4999" s="1">
        <v>4</v>
      </c>
      <c r="I4999" s="1" t="s">
        <v>111</v>
      </c>
      <c r="J4999" s="1" t="s">
        <v>98</v>
      </c>
      <c r="K4999" s="1" t="s">
        <v>20</v>
      </c>
      <c r="L4999" s="1" t="s">
        <v>112</v>
      </c>
      <c r="M4999" s="1" t="s">
        <v>100</v>
      </c>
    </row>
    <row r="5000" spans="1:15" x14ac:dyDescent="0.25">
      <c r="A5000" s="1" t="s">
        <v>562</v>
      </c>
      <c r="B5000" s="2">
        <v>44307</v>
      </c>
      <c r="C5000" s="1" t="s">
        <v>5759</v>
      </c>
      <c r="D5000" s="3">
        <v>20</v>
      </c>
      <c r="E5000" s="3">
        <v>10.99</v>
      </c>
      <c r="F5000" s="4">
        <v>9.16</v>
      </c>
      <c r="G5000" s="1">
        <v>2021</v>
      </c>
      <c r="H5000" s="1">
        <v>4</v>
      </c>
      <c r="I5000" s="1" t="s">
        <v>56</v>
      </c>
      <c r="J5000" s="1" t="s">
        <v>35</v>
      </c>
      <c r="K5000" s="1" t="s">
        <v>20</v>
      </c>
      <c r="L5000" s="1" t="s">
        <v>57</v>
      </c>
      <c r="M5000" s="1" t="s">
        <v>37</v>
      </c>
    </row>
    <row r="5001" spans="1:15" x14ac:dyDescent="0.25">
      <c r="A5001" s="1" t="s">
        <v>5760</v>
      </c>
      <c r="B5001" s="2">
        <v>44307</v>
      </c>
      <c r="C5001" s="1" t="s">
        <v>5761</v>
      </c>
      <c r="E5001" s="3">
        <v>81.63</v>
      </c>
      <c r="F5001" s="4">
        <v>81.63</v>
      </c>
      <c r="G5001" s="1">
        <v>2021</v>
      </c>
      <c r="H5001" s="1">
        <v>4</v>
      </c>
      <c r="I5001" s="1" t="s">
        <v>50</v>
      </c>
      <c r="J5001" s="1" t="s">
        <v>51</v>
      </c>
      <c r="K5001" s="1" t="s">
        <v>20</v>
      </c>
      <c r="L5001" s="1" t="s">
        <v>52</v>
      </c>
      <c r="M5001" s="1" t="s">
        <v>53</v>
      </c>
      <c r="O5001">
        <f>F5001*176</f>
        <v>14366.88</v>
      </c>
    </row>
    <row r="5002" spans="1:15" x14ac:dyDescent="0.25">
      <c r="A5002" s="1" t="s">
        <v>5762</v>
      </c>
      <c r="B5002" s="2">
        <v>44307</v>
      </c>
      <c r="C5002" s="1" t="s">
        <v>5763</v>
      </c>
      <c r="D5002" s="3">
        <v>20</v>
      </c>
      <c r="E5002" s="3">
        <v>28.98</v>
      </c>
      <c r="F5002" s="4">
        <v>24.15</v>
      </c>
      <c r="G5002" s="1">
        <v>2021</v>
      </c>
      <c r="H5002" s="1">
        <v>4</v>
      </c>
      <c r="I5002" s="1" t="s">
        <v>34</v>
      </c>
      <c r="J5002" s="1" t="s">
        <v>378</v>
      </c>
      <c r="K5002" s="1" t="s">
        <v>20</v>
      </c>
      <c r="L5002" s="1" t="s">
        <v>36</v>
      </c>
      <c r="M5002" s="1" t="s">
        <v>379</v>
      </c>
    </row>
    <row r="5003" spans="1:15" x14ac:dyDescent="0.25">
      <c r="A5003" s="1" t="s">
        <v>574</v>
      </c>
      <c r="B5003" s="2">
        <v>44308</v>
      </c>
      <c r="C5003" s="1" t="s">
        <v>5764</v>
      </c>
      <c r="E5003" s="3">
        <v>388.9</v>
      </c>
      <c r="F5003" s="4">
        <v>388.9</v>
      </c>
      <c r="G5003" s="1">
        <v>2021</v>
      </c>
      <c r="H5003" s="1">
        <v>4</v>
      </c>
      <c r="I5003" s="1" t="s">
        <v>30</v>
      </c>
      <c r="J5003" s="1" t="s">
        <v>25</v>
      </c>
      <c r="K5003" s="1" t="s">
        <v>20</v>
      </c>
      <c r="L5003" s="1" t="s">
        <v>31</v>
      </c>
      <c r="M5003" s="1" t="s">
        <v>4184</v>
      </c>
    </row>
    <row r="5004" spans="1:15" x14ac:dyDescent="0.25">
      <c r="A5004" s="1" t="s">
        <v>5765</v>
      </c>
      <c r="B5004" s="2">
        <v>44308</v>
      </c>
      <c r="C5004" s="1" t="s">
        <v>5766</v>
      </c>
      <c r="E5004" s="3">
        <v>473.44</v>
      </c>
      <c r="F5004" s="4">
        <v>473.44</v>
      </c>
      <c r="G5004" s="1">
        <v>2021</v>
      </c>
      <c r="H5004" s="1">
        <v>4</v>
      </c>
      <c r="I5004" s="1" t="s">
        <v>18</v>
      </c>
      <c r="J5004" s="1" t="s">
        <v>119</v>
      </c>
      <c r="K5004" s="1" t="s">
        <v>20</v>
      </c>
      <c r="L5004" s="1" t="s">
        <v>21</v>
      </c>
      <c r="M5004" s="1" t="s">
        <v>120</v>
      </c>
    </row>
    <row r="5005" spans="1:15" x14ac:dyDescent="0.25">
      <c r="A5005" s="1" t="s">
        <v>5765</v>
      </c>
      <c r="B5005" s="2">
        <v>44308</v>
      </c>
      <c r="C5005" s="1" t="s">
        <v>5766</v>
      </c>
      <c r="D5005" s="3">
        <v>20</v>
      </c>
      <c r="E5005" s="3">
        <v>812.9</v>
      </c>
      <c r="F5005" s="4">
        <v>677.42</v>
      </c>
      <c r="G5005" s="1">
        <v>2021</v>
      </c>
      <c r="H5005" s="1">
        <v>4</v>
      </c>
      <c r="I5005" s="1" t="s">
        <v>18</v>
      </c>
      <c r="J5005" s="1" t="s">
        <v>119</v>
      </c>
      <c r="K5005" s="1" t="s">
        <v>20</v>
      </c>
      <c r="L5005" s="1" t="s">
        <v>21</v>
      </c>
      <c r="M5005" s="1" t="s">
        <v>120</v>
      </c>
    </row>
    <row r="5006" spans="1:15" x14ac:dyDescent="0.25">
      <c r="A5006" s="1" t="s">
        <v>5767</v>
      </c>
      <c r="B5006" s="2">
        <v>44308</v>
      </c>
      <c r="C5006" s="1" t="s">
        <v>5768</v>
      </c>
      <c r="E5006" s="3">
        <v>336.82</v>
      </c>
      <c r="F5006" s="4">
        <v>336.82</v>
      </c>
      <c r="G5006" s="1">
        <v>2021</v>
      </c>
      <c r="H5006" s="1">
        <v>4</v>
      </c>
      <c r="I5006" s="1" t="s">
        <v>18</v>
      </c>
      <c r="J5006" s="1" t="s">
        <v>119</v>
      </c>
      <c r="K5006" s="1" t="s">
        <v>20</v>
      </c>
      <c r="L5006" s="1" t="s">
        <v>21</v>
      </c>
      <c r="M5006" s="1" t="s">
        <v>120</v>
      </c>
    </row>
    <row r="5007" spans="1:15" x14ac:dyDescent="0.25">
      <c r="A5007" s="1" t="s">
        <v>5765</v>
      </c>
      <c r="B5007" s="2">
        <v>44308</v>
      </c>
      <c r="C5007" s="1" t="s">
        <v>5769</v>
      </c>
      <c r="E5007" s="3">
        <v>473.44</v>
      </c>
      <c r="F5007" s="4">
        <v>473.44</v>
      </c>
      <c r="G5007" s="1">
        <v>2021</v>
      </c>
      <c r="H5007" s="1">
        <v>4</v>
      </c>
      <c r="I5007" s="1" t="s">
        <v>18</v>
      </c>
      <c r="J5007" s="1" t="s">
        <v>119</v>
      </c>
      <c r="K5007" s="1" t="s">
        <v>20</v>
      </c>
      <c r="L5007" s="1" t="s">
        <v>21</v>
      </c>
      <c r="M5007" s="1" t="s">
        <v>120</v>
      </c>
    </row>
    <row r="5008" spans="1:15" x14ac:dyDescent="0.25">
      <c r="A5008" s="1" t="s">
        <v>5765</v>
      </c>
      <c r="B5008" s="2">
        <v>44308</v>
      </c>
      <c r="C5008" s="1" t="s">
        <v>5769</v>
      </c>
      <c r="D5008" s="3">
        <v>20</v>
      </c>
      <c r="E5008" s="3">
        <v>812.9</v>
      </c>
      <c r="F5008" s="4">
        <v>677.42</v>
      </c>
      <c r="G5008" s="1">
        <v>2021</v>
      </c>
      <c r="H5008" s="1">
        <v>4</v>
      </c>
      <c r="I5008" s="1" t="s">
        <v>18</v>
      </c>
      <c r="J5008" s="1" t="s">
        <v>119</v>
      </c>
      <c r="K5008" s="1" t="s">
        <v>20</v>
      </c>
      <c r="L5008" s="1" t="s">
        <v>21</v>
      </c>
      <c r="M5008" s="1" t="s">
        <v>120</v>
      </c>
    </row>
    <row r="5009" spans="1:15" x14ac:dyDescent="0.25">
      <c r="A5009" s="1" t="s">
        <v>5767</v>
      </c>
      <c r="B5009" s="2">
        <v>44308</v>
      </c>
      <c r="C5009" s="1" t="s">
        <v>5770</v>
      </c>
      <c r="E5009" s="3">
        <v>336.82</v>
      </c>
      <c r="F5009" s="4">
        <v>336.82</v>
      </c>
      <c r="G5009" s="1">
        <v>2021</v>
      </c>
      <c r="H5009" s="1">
        <v>4</v>
      </c>
      <c r="I5009" s="1" t="s">
        <v>18</v>
      </c>
      <c r="J5009" s="1" t="s">
        <v>119</v>
      </c>
      <c r="K5009" s="1" t="s">
        <v>20</v>
      </c>
      <c r="L5009" s="1" t="s">
        <v>21</v>
      </c>
      <c r="M5009" s="1" t="s">
        <v>120</v>
      </c>
    </row>
    <row r="5010" spans="1:15" x14ac:dyDescent="0.25">
      <c r="A5010" s="1" t="s">
        <v>5765</v>
      </c>
      <c r="B5010" s="2">
        <v>44308</v>
      </c>
      <c r="C5010" s="1" t="s">
        <v>5771</v>
      </c>
      <c r="D5010" s="3">
        <v>20</v>
      </c>
      <c r="E5010" s="3">
        <v>-812.9</v>
      </c>
      <c r="F5010" s="4">
        <v>-677.42</v>
      </c>
      <c r="G5010" s="1">
        <v>2021</v>
      </c>
      <c r="H5010" s="1">
        <v>4</v>
      </c>
      <c r="I5010" s="1" t="s">
        <v>18</v>
      </c>
      <c r="J5010" s="1" t="s">
        <v>119</v>
      </c>
      <c r="K5010" s="1" t="s">
        <v>20</v>
      </c>
      <c r="L5010" s="1" t="s">
        <v>21</v>
      </c>
      <c r="M5010" s="1" t="s">
        <v>120</v>
      </c>
    </row>
    <row r="5011" spans="1:15" x14ac:dyDescent="0.25">
      <c r="A5011" s="1" t="s">
        <v>5765</v>
      </c>
      <c r="B5011" s="2">
        <v>44308</v>
      </c>
      <c r="C5011" s="1" t="s">
        <v>5771</v>
      </c>
      <c r="E5011" s="3">
        <v>-473.44</v>
      </c>
      <c r="F5011" s="4">
        <v>-473.44</v>
      </c>
      <c r="G5011" s="1">
        <v>2021</v>
      </c>
      <c r="H5011" s="1">
        <v>4</v>
      </c>
      <c r="I5011" s="1" t="s">
        <v>18</v>
      </c>
      <c r="J5011" s="1" t="s">
        <v>119</v>
      </c>
      <c r="K5011" s="1" t="s">
        <v>20</v>
      </c>
      <c r="L5011" s="1" t="s">
        <v>21</v>
      </c>
      <c r="M5011" s="1" t="s">
        <v>120</v>
      </c>
    </row>
    <row r="5012" spans="1:15" x14ac:dyDescent="0.25">
      <c r="A5012" s="1" t="s">
        <v>5767</v>
      </c>
      <c r="B5012" s="2">
        <v>44308</v>
      </c>
      <c r="C5012" s="1" t="s">
        <v>5772</v>
      </c>
      <c r="E5012" s="3">
        <v>-336.82</v>
      </c>
      <c r="F5012" s="4">
        <v>-336.82</v>
      </c>
      <c r="G5012" s="1">
        <v>2021</v>
      </c>
      <c r="H5012" s="1">
        <v>4</v>
      </c>
      <c r="I5012" s="1" t="s">
        <v>18</v>
      </c>
      <c r="J5012" s="1" t="s">
        <v>119</v>
      </c>
      <c r="K5012" s="1" t="s">
        <v>20</v>
      </c>
      <c r="L5012" s="1" t="s">
        <v>21</v>
      </c>
      <c r="M5012" s="1" t="s">
        <v>120</v>
      </c>
    </row>
    <row r="5013" spans="1:15" x14ac:dyDescent="0.25">
      <c r="A5013" s="1" t="s">
        <v>5773</v>
      </c>
      <c r="B5013" s="2">
        <v>44313</v>
      </c>
      <c r="C5013" s="1" t="s">
        <v>8051</v>
      </c>
      <c r="E5013" s="3">
        <v>18.2</v>
      </c>
      <c r="F5013" s="4">
        <v>18.2</v>
      </c>
      <c r="G5013" s="1">
        <v>2021</v>
      </c>
      <c r="H5013" s="1">
        <v>4</v>
      </c>
      <c r="I5013" s="1" t="s">
        <v>18</v>
      </c>
      <c r="J5013" s="1" t="s">
        <v>19</v>
      </c>
      <c r="K5013" s="1" t="s">
        <v>20</v>
      </c>
      <c r="L5013" s="1" t="s">
        <v>21</v>
      </c>
      <c r="M5013" s="1" t="s">
        <v>22</v>
      </c>
    </row>
    <row r="5014" spans="1:15" x14ac:dyDescent="0.25">
      <c r="A5014" s="1" t="s">
        <v>5774</v>
      </c>
      <c r="B5014" s="2">
        <v>44313</v>
      </c>
      <c r="C5014" s="1" t="s">
        <v>7969</v>
      </c>
      <c r="E5014" s="3">
        <v>219.4</v>
      </c>
      <c r="F5014" s="4">
        <v>219.4</v>
      </c>
      <c r="G5014" s="1">
        <v>2021</v>
      </c>
      <c r="H5014" s="1">
        <v>4</v>
      </c>
      <c r="I5014" s="1" t="s">
        <v>86</v>
      </c>
      <c r="J5014" s="1" t="s">
        <v>35</v>
      </c>
      <c r="K5014" s="1" t="s">
        <v>20</v>
      </c>
      <c r="L5014" s="1" t="s">
        <v>87</v>
      </c>
      <c r="M5014" s="1" t="s">
        <v>37</v>
      </c>
    </row>
    <row r="5015" spans="1:15" x14ac:dyDescent="0.25">
      <c r="A5015" s="1" t="s">
        <v>5775</v>
      </c>
      <c r="B5015" s="2">
        <v>44313</v>
      </c>
      <c r="C5015" s="1" t="s">
        <v>85</v>
      </c>
      <c r="E5015" s="3">
        <v>1007.72</v>
      </c>
      <c r="F5015" s="4">
        <v>1007.72</v>
      </c>
      <c r="G5015" s="1">
        <v>2021</v>
      </c>
      <c r="H5015" s="1">
        <v>4</v>
      </c>
      <c r="I5015" s="1" t="s">
        <v>86</v>
      </c>
      <c r="J5015" s="1" t="s">
        <v>41</v>
      </c>
      <c r="K5015" s="1" t="s">
        <v>20</v>
      </c>
      <c r="L5015" s="1" t="s">
        <v>87</v>
      </c>
      <c r="M5015" s="1" t="s">
        <v>43</v>
      </c>
      <c r="O5015">
        <f t="shared" ref="O5015:O5028" si="76">F5015/1.26</f>
        <v>799.77777777777783</v>
      </c>
    </row>
    <row r="5016" spans="1:15" x14ac:dyDescent="0.25">
      <c r="A5016" s="1" t="s">
        <v>5775</v>
      </c>
      <c r="B5016" s="2">
        <v>44313</v>
      </c>
      <c r="C5016" s="1" t="s">
        <v>85</v>
      </c>
      <c r="E5016" s="3">
        <v>1000.63</v>
      </c>
      <c r="F5016" s="4">
        <v>1000.63</v>
      </c>
      <c r="G5016" s="1">
        <v>2021</v>
      </c>
      <c r="H5016" s="1">
        <v>4</v>
      </c>
      <c r="I5016" s="1" t="s">
        <v>86</v>
      </c>
      <c r="J5016" s="1" t="s">
        <v>41</v>
      </c>
      <c r="K5016" s="1" t="s">
        <v>20</v>
      </c>
      <c r="L5016" s="1" t="s">
        <v>87</v>
      </c>
      <c r="M5016" s="1" t="s">
        <v>43</v>
      </c>
      <c r="O5016">
        <f t="shared" si="76"/>
        <v>794.15079365079362</v>
      </c>
    </row>
    <row r="5017" spans="1:15" x14ac:dyDescent="0.25">
      <c r="A5017" s="1" t="s">
        <v>5775</v>
      </c>
      <c r="B5017" s="2">
        <v>44313</v>
      </c>
      <c r="C5017" s="1" t="s">
        <v>85</v>
      </c>
      <c r="E5017" s="3">
        <v>334</v>
      </c>
      <c r="F5017" s="4">
        <v>334</v>
      </c>
      <c r="G5017" s="1">
        <v>2021</v>
      </c>
      <c r="H5017" s="1">
        <v>4</v>
      </c>
      <c r="I5017" s="1" t="s">
        <v>86</v>
      </c>
      <c r="J5017" s="1" t="s">
        <v>41</v>
      </c>
      <c r="K5017" s="1" t="s">
        <v>20</v>
      </c>
      <c r="L5017" s="1" t="s">
        <v>87</v>
      </c>
      <c r="M5017" s="1" t="s">
        <v>43</v>
      </c>
      <c r="O5017">
        <f t="shared" si="76"/>
        <v>265.07936507936506</v>
      </c>
    </row>
    <row r="5018" spans="1:15" x14ac:dyDescent="0.25">
      <c r="A5018" s="1" t="s">
        <v>5775</v>
      </c>
      <c r="B5018" s="2">
        <v>44313</v>
      </c>
      <c r="C5018" s="1" t="s">
        <v>85</v>
      </c>
      <c r="D5018" s="3">
        <v>20</v>
      </c>
      <c r="E5018" s="3">
        <v>216.35</v>
      </c>
      <c r="F5018" s="4">
        <v>180.29</v>
      </c>
      <c r="G5018" s="1">
        <v>2021</v>
      </c>
      <c r="H5018" s="1">
        <v>4</v>
      </c>
      <c r="I5018" s="1" t="s">
        <v>34</v>
      </c>
      <c r="J5018" s="1" t="s">
        <v>41</v>
      </c>
      <c r="K5018" s="1" t="s">
        <v>20</v>
      </c>
      <c r="L5018" s="1" t="s">
        <v>36</v>
      </c>
      <c r="M5018" s="1" t="s">
        <v>43</v>
      </c>
      <c r="O5018">
        <f t="shared" si="76"/>
        <v>143.08730158730157</v>
      </c>
    </row>
    <row r="5019" spans="1:15" x14ac:dyDescent="0.25">
      <c r="A5019" s="1" t="s">
        <v>5775</v>
      </c>
      <c r="B5019" s="2">
        <v>44313</v>
      </c>
      <c r="C5019" s="1" t="s">
        <v>85</v>
      </c>
      <c r="E5019" s="3">
        <v>157.13999999999999</v>
      </c>
      <c r="F5019" s="4">
        <v>157.13999999999999</v>
      </c>
      <c r="G5019" s="1">
        <v>2021</v>
      </c>
      <c r="H5019" s="1">
        <v>4</v>
      </c>
      <c r="I5019" s="1" t="s">
        <v>86</v>
      </c>
      <c r="J5019" s="1" t="s">
        <v>41</v>
      </c>
      <c r="K5019" s="1" t="s">
        <v>20</v>
      </c>
      <c r="L5019" s="1" t="s">
        <v>87</v>
      </c>
      <c r="M5019" s="1" t="s">
        <v>43</v>
      </c>
      <c r="O5019">
        <f t="shared" si="76"/>
        <v>124.71428571428571</v>
      </c>
    </row>
    <row r="5020" spans="1:15" x14ac:dyDescent="0.25">
      <c r="A5020" s="1" t="s">
        <v>5775</v>
      </c>
      <c r="B5020" s="2">
        <v>44313</v>
      </c>
      <c r="C5020" s="1" t="s">
        <v>85</v>
      </c>
      <c r="E5020" s="3">
        <v>150.97</v>
      </c>
      <c r="F5020" s="4">
        <v>150.97</v>
      </c>
      <c r="G5020" s="1">
        <v>2021</v>
      </c>
      <c r="H5020" s="1">
        <v>4</v>
      </c>
      <c r="I5020" s="1" t="s">
        <v>86</v>
      </c>
      <c r="J5020" s="1" t="s">
        <v>41</v>
      </c>
      <c r="K5020" s="1" t="s">
        <v>20</v>
      </c>
      <c r="L5020" s="1" t="s">
        <v>87</v>
      </c>
      <c r="M5020" s="1" t="s">
        <v>43</v>
      </c>
      <c r="O5020">
        <f t="shared" si="76"/>
        <v>119.81746031746032</v>
      </c>
    </row>
    <row r="5021" spans="1:15" x14ac:dyDescent="0.25">
      <c r="A5021" s="1" t="s">
        <v>5775</v>
      </c>
      <c r="B5021" s="2">
        <v>44313</v>
      </c>
      <c r="C5021" s="1" t="s">
        <v>85</v>
      </c>
      <c r="D5021" s="3">
        <v>20</v>
      </c>
      <c r="E5021" s="3">
        <v>174.64</v>
      </c>
      <c r="F5021" s="4">
        <v>145.53</v>
      </c>
      <c r="G5021" s="1">
        <v>2021</v>
      </c>
      <c r="H5021" s="1">
        <v>4</v>
      </c>
      <c r="I5021" s="1" t="s">
        <v>56</v>
      </c>
      <c r="J5021" s="1" t="s">
        <v>41</v>
      </c>
      <c r="K5021" s="1" t="s">
        <v>20</v>
      </c>
      <c r="L5021" s="1" t="s">
        <v>57</v>
      </c>
      <c r="M5021" s="1" t="s">
        <v>43</v>
      </c>
      <c r="O5021">
        <f t="shared" si="76"/>
        <v>115.5</v>
      </c>
    </row>
    <row r="5022" spans="1:15" x14ac:dyDescent="0.25">
      <c r="A5022" s="1" t="s">
        <v>5775</v>
      </c>
      <c r="B5022" s="2">
        <v>44313</v>
      </c>
      <c r="C5022" s="1" t="s">
        <v>85</v>
      </c>
      <c r="D5022" s="3">
        <v>20</v>
      </c>
      <c r="E5022" s="3">
        <v>152.43</v>
      </c>
      <c r="F5022" s="4">
        <v>127.02</v>
      </c>
      <c r="G5022" s="1">
        <v>2021</v>
      </c>
      <c r="H5022" s="1">
        <v>4</v>
      </c>
      <c r="I5022" s="1" t="s">
        <v>34</v>
      </c>
      <c r="J5022" s="1" t="s">
        <v>41</v>
      </c>
      <c r="K5022" s="1" t="s">
        <v>20</v>
      </c>
      <c r="L5022" s="1" t="s">
        <v>36</v>
      </c>
      <c r="M5022" s="1" t="s">
        <v>43</v>
      </c>
      <c r="O5022">
        <f t="shared" si="76"/>
        <v>100.80952380952381</v>
      </c>
    </row>
    <row r="5023" spans="1:15" x14ac:dyDescent="0.25">
      <c r="A5023" s="1" t="s">
        <v>5775</v>
      </c>
      <c r="B5023" s="2">
        <v>44313</v>
      </c>
      <c r="C5023" s="1" t="s">
        <v>85</v>
      </c>
      <c r="E5023" s="3">
        <v>118.45</v>
      </c>
      <c r="F5023" s="4">
        <v>118.45</v>
      </c>
      <c r="G5023" s="1">
        <v>2021</v>
      </c>
      <c r="H5023" s="1">
        <v>4</v>
      </c>
      <c r="I5023" s="1" t="s">
        <v>86</v>
      </c>
      <c r="J5023" s="1" t="s">
        <v>41</v>
      </c>
      <c r="K5023" s="1" t="s">
        <v>20</v>
      </c>
      <c r="L5023" s="1" t="s">
        <v>87</v>
      </c>
      <c r="M5023" s="1" t="s">
        <v>43</v>
      </c>
      <c r="O5023">
        <f t="shared" si="76"/>
        <v>94.007936507936506</v>
      </c>
    </row>
    <row r="5024" spans="1:15" x14ac:dyDescent="0.25">
      <c r="A5024" s="1" t="s">
        <v>5775</v>
      </c>
      <c r="B5024" s="2">
        <v>44313</v>
      </c>
      <c r="C5024" s="1" t="s">
        <v>85</v>
      </c>
      <c r="E5024" s="3">
        <v>115.42</v>
      </c>
      <c r="F5024" s="4">
        <v>115.42</v>
      </c>
      <c r="G5024" s="1">
        <v>2021</v>
      </c>
      <c r="H5024" s="1">
        <v>4</v>
      </c>
      <c r="I5024" s="1" t="s">
        <v>86</v>
      </c>
      <c r="J5024" s="1" t="s">
        <v>41</v>
      </c>
      <c r="K5024" s="1" t="s">
        <v>20</v>
      </c>
      <c r="L5024" s="1" t="s">
        <v>87</v>
      </c>
      <c r="M5024" s="1" t="s">
        <v>43</v>
      </c>
      <c r="O5024">
        <f t="shared" si="76"/>
        <v>91.603174603174608</v>
      </c>
    </row>
    <row r="5025" spans="1:15" x14ac:dyDescent="0.25">
      <c r="A5025" s="1" t="s">
        <v>5775</v>
      </c>
      <c r="B5025" s="2">
        <v>44313</v>
      </c>
      <c r="C5025" s="1" t="s">
        <v>85</v>
      </c>
      <c r="E5025" s="3">
        <v>108</v>
      </c>
      <c r="F5025" s="4">
        <v>108</v>
      </c>
      <c r="G5025" s="1">
        <v>2021</v>
      </c>
      <c r="H5025" s="1">
        <v>4</v>
      </c>
      <c r="I5025" s="1" t="s">
        <v>86</v>
      </c>
      <c r="J5025" s="1" t="s">
        <v>41</v>
      </c>
      <c r="K5025" s="1" t="s">
        <v>20</v>
      </c>
      <c r="L5025" s="1" t="s">
        <v>87</v>
      </c>
      <c r="M5025" s="1" t="s">
        <v>43</v>
      </c>
      <c r="O5025">
        <f t="shared" si="76"/>
        <v>85.714285714285708</v>
      </c>
    </row>
    <row r="5026" spans="1:15" x14ac:dyDescent="0.25">
      <c r="A5026" s="1" t="s">
        <v>5775</v>
      </c>
      <c r="B5026" s="2">
        <v>44313</v>
      </c>
      <c r="C5026" s="1" t="s">
        <v>85</v>
      </c>
      <c r="E5026" s="3">
        <v>80.099999999999994</v>
      </c>
      <c r="F5026" s="4">
        <v>80.099999999999994</v>
      </c>
      <c r="G5026" s="1">
        <v>2021</v>
      </c>
      <c r="H5026" s="1">
        <v>4</v>
      </c>
      <c r="I5026" s="1" t="s">
        <v>86</v>
      </c>
      <c r="J5026" s="1" t="s">
        <v>41</v>
      </c>
      <c r="K5026" s="1" t="s">
        <v>20</v>
      </c>
      <c r="L5026" s="1" t="s">
        <v>87</v>
      </c>
      <c r="M5026" s="1" t="s">
        <v>43</v>
      </c>
      <c r="O5026">
        <f t="shared" si="76"/>
        <v>63.571428571428569</v>
      </c>
    </row>
    <row r="5027" spans="1:15" x14ac:dyDescent="0.25">
      <c r="A5027" s="1" t="s">
        <v>5775</v>
      </c>
      <c r="B5027" s="2">
        <v>44313</v>
      </c>
      <c r="C5027" s="1" t="s">
        <v>85</v>
      </c>
      <c r="E5027" s="3">
        <v>80.040000000000006</v>
      </c>
      <c r="F5027" s="4">
        <v>80.040000000000006</v>
      </c>
      <c r="G5027" s="1">
        <v>2021</v>
      </c>
      <c r="H5027" s="1">
        <v>4</v>
      </c>
      <c r="I5027" s="1" t="s">
        <v>86</v>
      </c>
      <c r="J5027" s="1" t="s">
        <v>41</v>
      </c>
      <c r="K5027" s="1" t="s">
        <v>20</v>
      </c>
      <c r="L5027" s="1" t="s">
        <v>87</v>
      </c>
      <c r="M5027" s="1" t="s">
        <v>43</v>
      </c>
      <c r="O5027">
        <f t="shared" si="76"/>
        <v>63.523809523809526</v>
      </c>
    </row>
    <row r="5028" spans="1:15" x14ac:dyDescent="0.25">
      <c r="A5028" s="1" t="s">
        <v>5775</v>
      </c>
      <c r="B5028" s="2">
        <v>44313</v>
      </c>
      <c r="C5028" s="1" t="s">
        <v>85</v>
      </c>
      <c r="E5028" s="3">
        <v>49.6</v>
      </c>
      <c r="F5028" s="4">
        <v>49.6</v>
      </c>
      <c r="G5028" s="1">
        <v>2021</v>
      </c>
      <c r="H5028" s="1">
        <v>4</v>
      </c>
      <c r="I5028" s="1" t="s">
        <v>18</v>
      </c>
      <c r="J5028" s="1" t="s">
        <v>41</v>
      </c>
      <c r="K5028" s="1" t="s">
        <v>20</v>
      </c>
      <c r="L5028" s="1" t="s">
        <v>21</v>
      </c>
      <c r="M5028" s="1" t="s">
        <v>43</v>
      </c>
      <c r="O5028">
        <f t="shared" si="76"/>
        <v>39.365079365079367</v>
      </c>
    </row>
    <row r="5029" spans="1:15" x14ac:dyDescent="0.25">
      <c r="A5029" s="1" t="s">
        <v>580</v>
      </c>
      <c r="B5029" s="2">
        <v>44313</v>
      </c>
      <c r="C5029" s="1" t="s">
        <v>5776</v>
      </c>
      <c r="E5029" s="3">
        <v>129.24</v>
      </c>
      <c r="F5029" s="4">
        <v>129.24</v>
      </c>
      <c r="G5029" s="1">
        <v>2021</v>
      </c>
      <c r="H5029" s="1">
        <v>4</v>
      </c>
      <c r="I5029" s="1" t="s">
        <v>86</v>
      </c>
      <c r="J5029" s="1" t="s">
        <v>35</v>
      </c>
      <c r="K5029" s="1" t="s">
        <v>20</v>
      </c>
      <c r="L5029" s="1" t="s">
        <v>87</v>
      </c>
      <c r="M5029" s="1" t="s">
        <v>37</v>
      </c>
      <c r="O5029">
        <f>F5029*5.226921047</f>
        <v>675.52727611428008</v>
      </c>
    </row>
    <row r="5030" spans="1:15" x14ac:dyDescent="0.25">
      <c r="A5030" s="1" t="s">
        <v>5777</v>
      </c>
      <c r="B5030" s="2">
        <v>44313</v>
      </c>
      <c r="C5030" s="1" t="s">
        <v>5778</v>
      </c>
      <c r="E5030" s="3">
        <v>271.54000000000002</v>
      </c>
      <c r="F5030" s="4">
        <v>271.54000000000002</v>
      </c>
      <c r="G5030" s="1">
        <v>2021</v>
      </c>
      <c r="H5030" s="1">
        <v>4</v>
      </c>
      <c r="I5030" s="1" t="s">
        <v>2757</v>
      </c>
      <c r="J5030" s="1" t="s">
        <v>35</v>
      </c>
      <c r="K5030" s="1" t="s">
        <v>20</v>
      </c>
      <c r="L5030" s="1" t="s">
        <v>2758</v>
      </c>
      <c r="M5030" s="1" t="s">
        <v>37</v>
      </c>
      <c r="O5030">
        <f>F5030*4.812</f>
        <v>1306.6504800000002</v>
      </c>
    </row>
    <row r="5031" spans="1:15" x14ac:dyDescent="0.25">
      <c r="A5031" s="1" t="s">
        <v>5779</v>
      </c>
      <c r="B5031" s="2">
        <v>44313</v>
      </c>
      <c r="C5031" s="1" t="s">
        <v>5780</v>
      </c>
      <c r="E5031" s="3">
        <v>218.88</v>
      </c>
      <c r="F5031" s="4">
        <v>218.88</v>
      </c>
      <c r="G5031" s="1">
        <v>2021</v>
      </c>
      <c r="H5031" s="1">
        <v>4</v>
      </c>
      <c r="I5031" s="1" t="s">
        <v>168</v>
      </c>
      <c r="J5031" s="1" t="s">
        <v>35</v>
      </c>
      <c r="K5031" s="1" t="s">
        <v>20</v>
      </c>
      <c r="L5031" s="1" t="s">
        <v>169</v>
      </c>
      <c r="M5031" s="1" t="s">
        <v>37</v>
      </c>
    </row>
    <row r="5032" spans="1:15" x14ac:dyDescent="0.25">
      <c r="A5032" s="1" t="s">
        <v>5781</v>
      </c>
      <c r="B5032" s="2">
        <v>44313</v>
      </c>
      <c r="C5032" s="1" t="s">
        <v>7970</v>
      </c>
      <c r="E5032" s="3">
        <v>36.58</v>
      </c>
      <c r="F5032" s="4">
        <v>36.58</v>
      </c>
      <c r="G5032" s="1">
        <v>2021</v>
      </c>
      <c r="H5032" s="1">
        <v>4</v>
      </c>
      <c r="I5032" s="1" t="s">
        <v>86</v>
      </c>
      <c r="J5032" s="1" t="s">
        <v>35</v>
      </c>
      <c r="K5032" s="1" t="s">
        <v>20</v>
      </c>
      <c r="L5032" s="1" t="s">
        <v>87</v>
      </c>
      <c r="M5032" s="1" t="s">
        <v>37</v>
      </c>
    </row>
    <row r="5033" spans="1:15" x14ac:dyDescent="0.25">
      <c r="A5033" s="1" t="s">
        <v>5782</v>
      </c>
      <c r="B5033" s="2">
        <v>44313</v>
      </c>
      <c r="C5033" s="1" t="s">
        <v>5783</v>
      </c>
      <c r="E5033" s="3">
        <v>125.42</v>
      </c>
      <c r="F5033" s="4">
        <v>125.42</v>
      </c>
      <c r="G5033" s="1">
        <v>2021</v>
      </c>
      <c r="H5033" s="1">
        <v>4</v>
      </c>
      <c r="I5033" s="1" t="s">
        <v>86</v>
      </c>
      <c r="J5033" s="1" t="s">
        <v>35</v>
      </c>
      <c r="K5033" s="1" t="s">
        <v>20</v>
      </c>
      <c r="L5033" s="1" t="s">
        <v>87</v>
      </c>
      <c r="M5033" s="1" t="s">
        <v>37</v>
      </c>
    </row>
    <row r="5034" spans="1:15" x14ac:dyDescent="0.25">
      <c r="A5034" s="1" t="s">
        <v>579</v>
      </c>
      <c r="B5034" s="2">
        <v>44313</v>
      </c>
      <c r="C5034" s="1" t="s">
        <v>5784</v>
      </c>
      <c r="E5034" s="3">
        <v>206.03</v>
      </c>
      <c r="F5034" s="4">
        <v>206.03</v>
      </c>
      <c r="G5034" s="1">
        <v>2021</v>
      </c>
      <c r="H5034" s="1">
        <v>4</v>
      </c>
      <c r="I5034" s="1" t="s">
        <v>86</v>
      </c>
      <c r="J5034" s="1" t="s">
        <v>35</v>
      </c>
      <c r="K5034" s="1" t="s">
        <v>20</v>
      </c>
      <c r="L5034" s="1" t="s">
        <v>87</v>
      </c>
      <c r="M5034" s="1" t="s">
        <v>37</v>
      </c>
    </row>
    <row r="5035" spans="1:15" x14ac:dyDescent="0.25">
      <c r="A5035" s="1" t="s">
        <v>4530</v>
      </c>
      <c r="B5035" s="2">
        <v>44313</v>
      </c>
      <c r="C5035" s="1" t="s">
        <v>1315</v>
      </c>
      <c r="D5035" s="3">
        <v>20</v>
      </c>
      <c r="E5035" s="3">
        <v>773.81</v>
      </c>
      <c r="F5035" s="4">
        <v>644.84</v>
      </c>
      <c r="G5035" s="1">
        <v>2021</v>
      </c>
      <c r="H5035" s="1">
        <v>4</v>
      </c>
      <c r="I5035" s="1" t="s">
        <v>56</v>
      </c>
      <c r="J5035" s="1" t="s">
        <v>35</v>
      </c>
      <c r="K5035" s="1" t="s">
        <v>20</v>
      </c>
      <c r="L5035" s="1" t="s">
        <v>57</v>
      </c>
      <c r="M5035" s="1" t="s">
        <v>37</v>
      </c>
      <c r="O5035">
        <f>F5035*216</f>
        <v>139285.44</v>
      </c>
    </row>
    <row r="5036" spans="1:15" x14ac:dyDescent="0.25">
      <c r="A5036" s="1" t="s">
        <v>582</v>
      </c>
      <c r="B5036" s="2">
        <v>44313</v>
      </c>
      <c r="C5036" s="1" t="s">
        <v>5785</v>
      </c>
      <c r="E5036" s="3">
        <v>16.07</v>
      </c>
      <c r="F5036" s="4">
        <v>16.07</v>
      </c>
      <c r="G5036" s="1">
        <v>2021</v>
      </c>
      <c r="H5036" s="1">
        <v>4</v>
      </c>
      <c r="I5036" s="1" t="s">
        <v>168</v>
      </c>
      <c r="J5036" s="1" t="s">
        <v>35</v>
      </c>
      <c r="K5036" s="1" t="s">
        <v>20</v>
      </c>
      <c r="L5036" s="1" t="s">
        <v>169</v>
      </c>
      <c r="M5036" s="1" t="s">
        <v>37</v>
      </c>
    </row>
    <row r="5037" spans="1:15" x14ac:dyDescent="0.25">
      <c r="A5037" s="1" t="s">
        <v>5786</v>
      </c>
      <c r="B5037" s="2">
        <v>44313</v>
      </c>
      <c r="C5037" s="1" t="s">
        <v>5787</v>
      </c>
      <c r="E5037" s="3">
        <v>1622.4</v>
      </c>
      <c r="F5037" s="4">
        <v>1622.4</v>
      </c>
      <c r="G5037" s="1">
        <v>2021</v>
      </c>
      <c r="H5037" s="1">
        <v>4</v>
      </c>
      <c r="I5037" s="1" t="s">
        <v>168</v>
      </c>
      <c r="J5037" s="1" t="s">
        <v>35</v>
      </c>
      <c r="K5037" s="1" t="s">
        <v>20</v>
      </c>
      <c r="L5037" s="1" t="s">
        <v>169</v>
      </c>
      <c r="M5037" s="1" t="s">
        <v>37</v>
      </c>
      <c r="O5037">
        <f>F5037*11.4716895</f>
        <v>18611.669044800001</v>
      </c>
    </row>
    <row r="5038" spans="1:15" x14ac:dyDescent="0.25">
      <c r="A5038" s="1" t="s">
        <v>5775</v>
      </c>
      <c r="B5038" s="2">
        <v>44313</v>
      </c>
      <c r="C5038" s="1" t="s">
        <v>59</v>
      </c>
      <c r="E5038" s="3">
        <v>61.9</v>
      </c>
      <c r="F5038" s="4">
        <v>61.9</v>
      </c>
      <c r="G5038" s="1">
        <v>2021</v>
      </c>
      <c r="H5038" s="1">
        <v>4</v>
      </c>
      <c r="I5038" s="1" t="s">
        <v>86</v>
      </c>
      <c r="J5038" s="1" t="s">
        <v>41</v>
      </c>
      <c r="K5038" s="1" t="s">
        <v>20</v>
      </c>
      <c r="L5038" s="1" t="s">
        <v>87</v>
      </c>
      <c r="M5038" s="1" t="s">
        <v>43</v>
      </c>
    </row>
    <row r="5039" spans="1:15" x14ac:dyDescent="0.25">
      <c r="A5039" s="1" t="s">
        <v>5788</v>
      </c>
      <c r="B5039" s="2">
        <v>44313</v>
      </c>
      <c r="C5039" s="1" t="s">
        <v>5789</v>
      </c>
      <c r="D5039" s="3">
        <v>20</v>
      </c>
      <c r="E5039" s="3">
        <v>218.4</v>
      </c>
      <c r="F5039" s="4">
        <v>182</v>
      </c>
      <c r="G5039" s="1">
        <v>2021</v>
      </c>
      <c r="H5039" s="1">
        <v>4</v>
      </c>
      <c r="I5039" s="1" t="s">
        <v>34</v>
      </c>
      <c r="J5039" s="1" t="s">
        <v>35</v>
      </c>
      <c r="K5039" s="1" t="s">
        <v>20</v>
      </c>
      <c r="L5039" s="1" t="s">
        <v>36</v>
      </c>
      <c r="M5039" s="1" t="s">
        <v>37</v>
      </c>
    </row>
    <row r="5040" spans="1:15" x14ac:dyDescent="0.25">
      <c r="A5040" s="1" t="s">
        <v>5790</v>
      </c>
      <c r="B5040" s="2">
        <v>44315</v>
      </c>
      <c r="C5040" s="1" t="s">
        <v>1307</v>
      </c>
      <c r="E5040" s="3">
        <v>54.2</v>
      </c>
      <c r="F5040" s="4">
        <v>54.2</v>
      </c>
      <c r="G5040" s="1">
        <v>2021</v>
      </c>
      <c r="H5040" s="1">
        <v>4</v>
      </c>
      <c r="I5040" s="1" t="s">
        <v>345</v>
      </c>
      <c r="J5040" s="1" t="s">
        <v>35</v>
      </c>
      <c r="K5040" s="1" t="s">
        <v>20</v>
      </c>
      <c r="L5040" s="1" t="s">
        <v>346</v>
      </c>
      <c r="M5040" s="1" t="s">
        <v>37</v>
      </c>
      <c r="O5040">
        <f>F5040*52.63</f>
        <v>2852.5460000000003</v>
      </c>
    </row>
    <row r="5041" spans="1:16" x14ac:dyDescent="0.25">
      <c r="A5041" s="1" t="s">
        <v>2763</v>
      </c>
      <c r="B5041" s="2">
        <v>44315</v>
      </c>
      <c r="C5041" s="1" t="s">
        <v>5791</v>
      </c>
      <c r="E5041" s="3">
        <v>37.46</v>
      </c>
      <c r="F5041" s="4">
        <v>37.46</v>
      </c>
      <c r="G5041" s="1">
        <v>2021</v>
      </c>
      <c r="H5041" s="1">
        <v>4</v>
      </c>
      <c r="I5041" s="1" t="s">
        <v>40</v>
      </c>
      <c r="J5041" s="1" t="s">
        <v>41</v>
      </c>
      <c r="K5041" s="1" t="s">
        <v>20</v>
      </c>
      <c r="L5041" s="1" t="s">
        <v>42</v>
      </c>
      <c r="M5041" s="1" t="s">
        <v>43</v>
      </c>
      <c r="O5041">
        <f>F5041/1.26</f>
        <v>29.730158730158731</v>
      </c>
    </row>
    <row r="5042" spans="1:16" x14ac:dyDescent="0.25">
      <c r="A5042" s="1" t="s">
        <v>2751</v>
      </c>
      <c r="B5042" s="2">
        <v>44315</v>
      </c>
      <c r="C5042" s="1" t="s">
        <v>5792</v>
      </c>
      <c r="E5042" s="3">
        <v>333.28</v>
      </c>
      <c r="F5042" s="4">
        <v>333.28</v>
      </c>
      <c r="G5042" s="1">
        <v>2021</v>
      </c>
      <c r="H5042" s="1">
        <v>4</v>
      </c>
      <c r="I5042" s="1" t="s">
        <v>40</v>
      </c>
      <c r="J5042" s="1" t="s">
        <v>41</v>
      </c>
      <c r="K5042" s="1" t="s">
        <v>20</v>
      </c>
      <c r="L5042" s="1" t="s">
        <v>42</v>
      </c>
      <c r="M5042" s="1" t="s">
        <v>43</v>
      </c>
      <c r="O5042">
        <f>F5042/1.26</f>
        <v>264.50793650793651</v>
      </c>
      <c r="P5042" s="1" t="s">
        <v>5793</v>
      </c>
    </row>
    <row r="5043" spans="1:16" x14ac:dyDescent="0.25">
      <c r="A5043" s="1" t="s">
        <v>590</v>
      </c>
      <c r="B5043" s="2">
        <v>44315</v>
      </c>
      <c r="C5043" s="1" t="s">
        <v>5792</v>
      </c>
      <c r="E5043" s="3">
        <v>55.76</v>
      </c>
      <c r="F5043" s="4">
        <v>55.76</v>
      </c>
      <c r="G5043" s="1">
        <v>2021</v>
      </c>
      <c r="H5043" s="1">
        <v>4</v>
      </c>
      <c r="I5043" s="1" t="s">
        <v>40</v>
      </c>
      <c r="J5043" s="1" t="s">
        <v>41</v>
      </c>
      <c r="K5043" s="1" t="s">
        <v>20</v>
      </c>
      <c r="L5043" s="1" t="s">
        <v>42</v>
      </c>
      <c r="M5043" s="1" t="s">
        <v>43</v>
      </c>
      <c r="O5043">
        <f>F5043/1.26</f>
        <v>44.253968253968253</v>
      </c>
    </row>
    <row r="5044" spans="1:16" x14ac:dyDescent="0.25">
      <c r="A5044" s="1" t="s">
        <v>5794</v>
      </c>
      <c r="B5044" s="2">
        <v>44315</v>
      </c>
      <c r="C5044" s="1" t="s">
        <v>3655</v>
      </c>
      <c r="D5044" s="3">
        <v>20</v>
      </c>
      <c r="E5044" s="3">
        <v>1232.67</v>
      </c>
      <c r="F5044" s="4">
        <v>1027.22</v>
      </c>
      <c r="G5044" s="1">
        <v>2021</v>
      </c>
      <c r="H5044" s="1">
        <v>4</v>
      </c>
      <c r="I5044" s="1" t="s">
        <v>34</v>
      </c>
      <c r="J5044" s="1" t="s">
        <v>237</v>
      </c>
      <c r="K5044" s="1" t="s">
        <v>20</v>
      </c>
      <c r="L5044" s="1" t="s">
        <v>36</v>
      </c>
      <c r="M5044" s="1" t="s">
        <v>4213</v>
      </c>
    </row>
    <row r="5045" spans="1:16" x14ac:dyDescent="0.25">
      <c r="A5045" s="1" t="s">
        <v>603</v>
      </c>
      <c r="B5045" s="2">
        <v>44315</v>
      </c>
      <c r="C5045" s="1" t="s">
        <v>5795</v>
      </c>
      <c r="E5045" s="3">
        <v>84.36</v>
      </c>
      <c r="F5045" s="4">
        <v>84.36</v>
      </c>
      <c r="G5045" s="1">
        <v>2021</v>
      </c>
      <c r="H5045" s="1">
        <v>4</v>
      </c>
      <c r="I5045" s="1" t="s">
        <v>704</v>
      </c>
      <c r="J5045" s="1" t="s">
        <v>212</v>
      </c>
      <c r="K5045" s="1" t="s">
        <v>20</v>
      </c>
      <c r="L5045" s="1" t="s">
        <v>705</v>
      </c>
      <c r="M5045" s="1" t="s">
        <v>4424</v>
      </c>
    </row>
    <row r="5046" spans="1:16" x14ac:dyDescent="0.25">
      <c r="A5046" s="1" t="s">
        <v>2777</v>
      </c>
      <c r="B5046" s="2">
        <v>44315</v>
      </c>
      <c r="C5046" s="1" t="s">
        <v>1232</v>
      </c>
      <c r="E5046" s="3">
        <v>141.6</v>
      </c>
      <c r="F5046" s="4">
        <v>141.6</v>
      </c>
      <c r="G5046" s="1">
        <v>2021</v>
      </c>
      <c r="H5046" s="1">
        <v>4</v>
      </c>
      <c r="I5046" s="1" t="s">
        <v>345</v>
      </c>
      <c r="J5046" s="1" t="s">
        <v>35</v>
      </c>
      <c r="K5046" s="1" t="s">
        <v>20</v>
      </c>
      <c r="L5046" s="1" t="s">
        <v>346</v>
      </c>
      <c r="M5046" s="1" t="s">
        <v>37</v>
      </c>
      <c r="O5046">
        <f>F5046*5.3</f>
        <v>750.4799999999999</v>
      </c>
    </row>
    <row r="5047" spans="1:16" x14ac:dyDescent="0.25">
      <c r="A5047" s="1" t="s">
        <v>5796</v>
      </c>
      <c r="B5047" s="2">
        <v>44315</v>
      </c>
      <c r="C5047" s="1" t="s">
        <v>5797</v>
      </c>
      <c r="E5047" s="3">
        <v>540.21</v>
      </c>
      <c r="F5047" s="4">
        <v>540.21</v>
      </c>
      <c r="G5047" s="1">
        <v>2021</v>
      </c>
      <c r="H5047" s="1">
        <v>4</v>
      </c>
      <c r="I5047" s="1" t="s">
        <v>86</v>
      </c>
      <c r="J5047" s="1" t="s">
        <v>378</v>
      </c>
      <c r="K5047" s="1" t="s">
        <v>20</v>
      </c>
      <c r="L5047" s="1" t="s">
        <v>87</v>
      </c>
      <c r="M5047" s="1" t="s">
        <v>379</v>
      </c>
    </row>
    <row r="5048" spans="1:16" x14ac:dyDescent="0.25">
      <c r="A5048" s="1" t="s">
        <v>5798</v>
      </c>
      <c r="B5048" s="2">
        <v>44315</v>
      </c>
      <c r="C5048" s="1" t="s">
        <v>5799</v>
      </c>
      <c r="E5048" s="3">
        <v>108.14</v>
      </c>
      <c r="F5048" s="4">
        <v>108.14</v>
      </c>
      <c r="G5048" s="1">
        <v>2021</v>
      </c>
      <c r="H5048" s="1">
        <v>4</v>
      </c>
      <c r="I5048" s="1" t="s">
        <v>168</v>
      </c>
      <c r="J5048" s="1" t="s">
        <v>81</v>
      </c>
      <c r="K5048" s="1" t="s">
        <v>20</v>
      </c>
      <c r="L5048" s="1" t="s">
        <v>169</v>
      </c>
      <c r="M5048" s="1" t="s">
        <v>83</v>
      </c>
      <c r="O5048">
        <f>F5048*5.3</f>
        <v>573.14199999999994</v>
      </c>
    </row>
    <row r="5049" spans="1:16" x14ac:dyDescent="0.25">
      <c r="A5049" s="1" t="s">
        <v>4561</v>
      </c>
      <c r="B5049" s="2">
        <v>44315</v>
      </c>
      <c r="C5049" s="1" t="s">
        <v>5800</v>
      </c>
      <c r="E5049" s="3">
        <v>32.5</v>
      </c>
      <c r="F5049" s="4">
        <v>32.5</v>
      </c>
      <c r="G5049" s="1">
        <v>2021</v>
      </c>
      <c r="H5049" s="1">
        <v>4</v>
      </c>
      <c r="I5049" s="1" t="s">
        <v>225</v>
      </c>
      <c r="J5049" s="1" t="s">
        <v>19</v>
      </c>
      <c r="K5049" s="1" t="s">
        <v>20</v>
      </c>
      <c r="L5049" s="1" t="s">
        <v>227</v>
      </c>
      <c r="M5049" s="1" t="s">
        <v>22</v>
      </c>
    </row>
    <row r="5050" spans="1:16" x14ac:dyDescent="0.25">
      <c r="A5050" s="1" t="s">
        <v>5801</v>
      </c>
      <c r="B5050" s="2">
        <v>44315</v>
      </c>
      <c r="C5050" s="1" t="s">
        <v>5802</v>
      </c>
      <c r="E5050" s="3">
        <v>104.6</v>
      </c>
      <c r="F5050" s="4">
        <v>104.6</v>
      </c>
      <c r="G5050" s="1">
        <v>2021</v>
      </c>
      <c r="H5050" s="1">
        <v>4</v>
      </c>
      <c r="I5050" s="1" t="s">
        <v>86</v>
      </c>
      <c r="J5050" s="1" t="s">
        <v>378</v>
      </c>
      <c r="K5050" s="1" t="s">
        <v>20</v>
      </c>
      <c r="L5050" s="1" t="s">
        <v>87</v>
      </c>
      <c r="M5050" s="1" t="s">
        <v>379</v>
      </c>
    </row>
    <row r="5051" spans="1:16" x14ac:dyDescent="0.25">
      <c r="A5051" s="1" t="s">
        <v>4546</v>
      </c>
      <c r="B5051" s="2">
        <v>44315</v>
      </c>
      <c r="C5051" s="1" t="s">
        <v>5803</v>
      </c>
      <c r="E5051" s="3">
        <v>36.409999999999997</v>
      </c>
      <c r="F5051" s="4">
        <v>36.409999999999997</v>
      </c>
      <c r="G5051" s="1">
        <v>2021</v>
      </c>
      <c r="H5051" s="1">
        <v>4</v>
      </c>
      <c r="I5051" s="1" t="s">
        <v>345</v>
      </c>
      <c r="J5051" s="1" t="s">
        <v>35</v>
      </c>
      <c r="K5051" s="1" t="s">
        <v>20</v>
      </c>
      <c r="L5051" s="1" t="s">
        <v>346</v>
      </c>
      <c r="M5051" s="1" t="s">
        <v>37</v>
      </c>
      <c r="O5051">
        <f>F5051*52.63</f>
        <v>1916.2583</v>
      </c>
    </row>
    <row r="5052" spans="1:16" x14ac:dyDescent="0.25">
      <c r="A5052" s="1" t="s">
        <v>5804</v>
      </c>
      <c r="B5052" s="2">
        <v>44315</v>
      </c>
      <c r="C5052" s="1" t="s">
        <v>5805</v>
      </c>
      <c r="E5052" s="3">
        <v>445.63</v>
      </c>
      <c r="F5052" s="4">
        <v>445.63</v>
      </c>
      <c r="G5052" s="1">
        <v>2021</v>
      </c>
      <c r="H5052" s="1">
        <v>4</v>
      </c>
      <c r="I5052" s="1" t="s">
        <v>86</v>
      </c>
      <c r="J5052" s="1" t="s">
        <v>35</v>
      </c>
      <c r="K5052" s="1" t="s">
        <v>20</v>
      </c>
      <c r="L5052" s="1" t="s">
        <v>87</v>
      </c>
      <c r="M5052" s="1" t="s">
        <v>37</v>
      </c>
    </row>
    <row r="5053" spans="1:16" x14ac:dyDescent="0.25">
      <c r="A5053" s="1" t="s">
        <v>2797</v>
      </c>
      <c r="B5053" s="2">
        <v>44315</v>
      </c>
      <c r="C5053" s="1" t="s">
        <v>7971</v>
      </c>
      <c r="E5053" s="3">
        <v>15.08</v>
      </c>
      <c r="F5053" s="4">
        <v>15.08</v>
      </c>
      <c r="G5053" s="1">
        <v>2021</v>
      </c>
      <c r="H5053" s="1">
        <v>4</v>
      </c>
      <c r="I5053" s="1" t="s">
        <v>138</v>
      </c>
      <c r="J5053" s="1" t="s">
        <v>35</v>
      </c>
      <c r="K5053" s="1" t="s">
        <v>20</v>
      </c>
      <c r="L5053" s="1" t="s">
        <v>139</v>
      </c>
      <c r="M5053" s="1" t="s">
        <v>37</v>
      </c>
    </row>
    <row r="5054" spans="1:16" x14ac:dyDescent="0.25">
      <c r="A5054" s="1" t="s">
        <v>605</v>
      </c>
      <c r="B5054" s="2">
        <v>44315</v>
      </c>
      <c r="C5054" s="1" t="s">
        <v>5806</v>
      </c>
      <c r="E5054" s="3">
        <v>140.08000000000001</v>
      </c>
      <c r="F5054" s="4">
        <v>140.08000000000001</v>
      </c>
      <c r="G5054" s="1">
        <v>2021</v>
      </c>
      <c r="H5054" s="1">
        <v>4</v>
      </c>
      <c r="I5054" s="1" t="s">
        <v>138</v>
      </c>
      <c r="J5054" s="1" t="s">
        <v>35</v>
      </c>
      <c r="K5054" s="1" t="s">
        <v>20</v>
      </c>
      <c r="L5054" s="1" t="s">
        <v>139</v>
      </c>
      <c r="M5054" s="1" t="s">
        <v>37</v>
      </c>
    </row>
    <row r="5055" spans="1:16" x14ac:dyDescent="0.25">
      <c r="A5055" s="1" t="s">
        <v>2781</v>
      </c>
      <c r="B5055" s="2">
        <v>44320</v>
      </c>
      <c r="C5055" s="1" t="s">
        <v>7972</v>
      </c>
      <c r="E5055" s="3">
        <v>-191.88</v>
      </c>
      <c r="F5055" s="4">
        <v>-191.88</v>
      </c>
      <c r="G5055" s="1">
        <v>2021</v>
      </c>
      <c r="H5055" s="1">
        <v>5</v>
      </c>
      <c r="I5055" s="1" t="s">
        <v>34</v>
      </c>
      <c r="J5055" s="1" t="s">
        <v>378</v>
      </c>
      <c r="K5055" s="1" t="s">
        <v>20</v>
      </c>
      <c r="L5055" s="1" t="s">
        <v>36</v>
      </c>
      <c r="M5055" s="1" t="s">
        <v>379</v>
      </c>
    </row>
    <row r="5056" spans="1:16" x14ac:dyDescent="0.25">
      <c r="A5056" s="1" t="s">
        <v>2775</v>
      </c>
      <c r="B5056" s="2">
        <v>44321</v>
      </c>
      <c r="C5056" s="1" t="s">
        <v>462</v>
      </c>
      <c r="E5056" s="3">
        <v>13.98</v>
      </c>
      <c r="F5056" s="4">
        <v>13.98</v>
      </c>
      <c r="G5056" s="1">
        <v>2021</v>
      </c>
      <c r="H5056" s="1">
        <v>5</v>
      </c>
      <c r="I5056" s="1" t="s">
        <v>50</v>
      </c>
      <c r="J5056" s="1" t="s">
        <v>51</v>
      </c>
      <c r="K5056" s="1" t="s">
        <v>20</v>
      </c>
      <c r="L5056" s="1" t="s">
        <v>52</v>
      </c>
      <c r="M5056" s="1" t="s">
        <v>53</v>
      </c>
      <c r="O5056">
        <f>F5056*50</f>
        <v>699</v>
      </c>
    </row>
    <row r="5057" spans="1:15" x14ac:dyDescent="0.25">
      <c r="A5057" s="1" t="s">
        <v>625</v>
      </c>
      <c r="B5057" s="2">
        <v>44321</v>
      </c>
      <c r="C5057" s="1" t="s">
        <v>887</v>
      </c>
      <c r="E5057" s="3">
        <v>351.7</v>
      </c>
      <c r="F5057" s="4">
        <v>351.7</v>
      </c>
      <c r="G5057" s="1">
        <v>2021</v>
      </c>
      <c r="H5057" s="1">
        <v>5</v>
      </c>
      <c r="I5057" s="1" t="s">
        <v>24</v>
      </c>
      <c r="J5057" s="1" t="s">
        <v>25</v>
      </c>
      <c r="K5057" s="1" t="s">
        <v>20</v>
      </c>
      <c r="L5057" s="1" t="s">
        <v>26</v>
      </c>
      <c r="M5057" s="1" t="s">
        <v>4184</v>
      </c>
      <c r="O5057">
        <f>F5057*400</f>
        <v>140680</v>
      </c>
    </row>
    <row r="5058" spans="1:15" x14ac:dyDescent="0.25">
      <c r="A5058" s="1" t="s">
        <v>630</v>
      </c>
      <c r="B5058" s="2">
        <v>44321</v>
      </c>
      <c r="C5058" s="1" t="s">
        <v>780</v>
      </c>
      <c r="D5058" s="3">
        <v>20</v>
      </c>
      <c r="E5058" s="3">
        <v>33</v>
      </c>
      <c r="F5058" s="4">
        <v>27.5</v>
      </c>
      <c r="G5058" s="1">
        <v>2021</v>
      </c>
      <c r="H5058" s="1">
        <v>5</v>
      </c>
      <c r="I5058" s="1" t="s">
        <v>34</v>
      </c>
      <c r="J5058" s="1" t="s">
        <v>378</v>
      </c>
      <c r="K5058" s="1" t="s">
        <v>20</v>
      </c>
      <c r="L5058" s="1" t="s">
        <v>36</v>
      </c>
      <c r="M5058" s="1" t="s">
        <v>379</v>
      </c>
    </row>
    <row r="5059" spans="1:15" x14ac:dyDescent="0.25">
      <c r="A5059" s="1" t="s">
        <v>5807</v>
      </c>
      <c r="B5059" s="2">
        <v>44321</v>
      </c>
      <c r="C5059" s="1" t="s">
        <v>5808</v>
      </c>
      <c r="E5059" s="3">
        <v>702</v>
      </c>
      <c r="F5059" s="4">
        <v>702</v>
      </c>
      <c r="G5059" s="1">
        <v>2021</v>
      </c>
      <c r="H5059" s="1">
        <v>5</v>
      </c>
      <c r="I5059" s="1" t="s">
        <v>168</v>
      </c>
      <c r="J5059" s="1" t="s">
        <v>35</v>
      </c>
      <c r="K5059" s="1" t="s">
        <v>20</v>
      </c>
      <c r="L5059" s="1" t="s">
        <v>169</v>
      </c>
      <c r="M5059" s="1" t="s">
        <v>37</v>
      </c>
    </row>
    <row r="5060" spans="1:15" x14ac:dyDescent="0.25">
      <c r="A5060" s="1" t="s">
        <v>5809</v>
      </c>
      <c r="B5060" s="2">
        <v>44321</v>
      </c>
      <c r="C5060" s="1" t="s">
        <v>5810</v>
      </c>
      <c r="E5060" s="3">
        <v>57.48</v>
      </c>
      <c r="F5060" s="4">
        <v>57.48</v>
      </c>
      <c r="G5060" s="1">
        <v>2021</v>
      </c>
      <c r="H5060" s="1">
        <v>5</v>
      </c>
      <c r="I5060" s="1" t="s">
        <v>86</v>
      </c>
      <c r="J5060" s="1" t="s">
        <v>35</v>
      </c>
      <c r="K5060" s="1" t="s">
        <v>20</v>
      </c>
      <c r="L5060" s="1" t="s">
        <v>87</v>
      </c>
      <c r="M5060" s="1" t="s">
        <v>37</v>
      </c>
    </row>
    <row r="5061" spans="1:15" x14ac:dyDescent="0.25">
      <c r="A5061" s="1" t="s">
        <v>5811</v>
      </c>
      <c r="B5061" s="2">
        <v>44321</v>
      </c>
      <c r="C5061" s="1" t="s">
        <v>5812</v>
      </c>
      <c r="D5061" s="3">
        <v>20</v>
      </c>
      <c r="E5061" s="3">
        <v>39.4</v>
      </c>
      <c r="F5061" s="4">
        <v>32.83</v>
      </c>
      <c r="G5061" s="1">
        <v>2021</v>
      </c>
      <c r="H5061" s="1">
        <v>5</v>
      </c>
      <c r="I5061" s="1" t="s">
        <v>134</v>
      </c>
      <c r="J5061" s="1" t="s">
        <v>144</v>
      </c>
      <c r="K5061" s="1" t="s">
        <v>20</v>
      </c>
      <c r="L5061" s="1" t="s">
        <v>135</v>
      </c>
      <c r="M5061" s="1" t="s">
        <v>145</v>
      </c>
    </row>
    <row r="5062" spans="1:15" x14ac:dyDescent="0.25">
      <c r="A5062" s="1" t="s">
        <v>620</v>
      </c>
      <c r="B5062" s="2">
        <v>44321</v>
      </c>
      <c r="C5062" s="1" t="s">
        <v>5813</v>
      </c>
      <c r="D5062" s="3">
        <v>20</v>
      </c>
      <c r="E5062" s="3">
        <v>664.44</v>
      </c>
      <c r="F5062" s="4">
        <v>553.70000000000005</v>
      </c>
      <c r="G5062" s="1">
        <v>2021</v>
      </c>
      <c r="H5062" s="1">
        <v>5</v>
      </c>
      <c r="I5062" s="1" t="s">
        <v>34</v>
      </c>
      <c r="J5062" s="1" t="s">
        <v>1106</v>
      </c>
      <c r="K5062" s="1" t="s">
        <v>20</v>
      </c>
      <c r="L5062" s="1" t="s">
        <v>36</v>
      </c>
      <c r="M5062" s="1" t="s">
        <v>4523</v>
      </c>
      <c r="O5062">
        <f>F5062*72.79120024</f>
        <v>40304.487572888</v>
      </c>
    </row>
    <row r="5063" spans="1:15" x14ac:dyDescent="0.25">
      <c r="A5063" s="1" t="s">
        <v>2819</v>
      </c>
      <c r="B5063" s="2">
        <v>44321</v>
      </c>
      <c r="C5063" s="1" t="s">
        <v>5814</v>
      </c>
      <c r="E5063" s="3">
        <v>67.5</v>
      </c>
      <c r="F5063" s="4">
        <v>67.5</v>
      </c>
      <c r="G5063" s="1">
        <v>2021</v>
      </c>
      <c r="H5063" s="1">
        <v>5</v>
      </c>
      <c r="I5063" s="1" t="s">
        <v>86</v>
      </c>
      <c r="J5063" s="1" t="s">
        <v>35</v>
      </c>
      <c r="K5063" s="1" t="s">
        <v>20</v>
      </c>
      <c r="L5063" s="1" t="s">
        <v>87</v>
      </c>
      <c r="M5063" s="1" t="s">
        <v>37</v>
      </c>
    </row>
    <row r="5064" spans="1:15" x14ac:dyDescent="0.25">
      <c r="A5064" s="1" t="s">
        <v>5815</v>
      </c>
      <c r="B5064" s="2">
        <v>44321</v>
      </c>
      <c r="C5064" s="1" t="s">
        <v>5816</v>
      </c>
      <c r="E5064" s="3">
        <v>52.15</v>
      </c>
      <c r="F5064" s="4">
        <v>52.15</v>
      </c>
      <c r="G5064" s="1">
        <v>2021</v>
      </c>
      <c r="H5064" s="1">
        <v>5</v>
      </c>
      <c r="I5064" s="1" t="s">
        <v>704</v>
      </c>
      <c r="J5064" s="1" t="s">
        <v>35</v>
      </c>
      <c r="K5064" s="1" t="s">
        <v>20</v>
      </c>
      <c r="L5064" s="1" t="s">
        <v>705</v>
      </c>
      <c r="M5064" s="1" t="s">
        <v>37</v>
      </c>
      <c r="O5064">
        <f>F5064*1850</f>
        <v>96477.5</v>
      </c>
    </row>
    <row r="5065" spans="1:15" x14ac:dyDescent="0.25">
      <c r="A5065" s="1" t="s">
        <v>2791</v>
      </c>
      <c r="B5065" s="2">
        <v>44321</v>
      </c>
      <c r="C5065" s="1" t="s">
        <v>5817</v>
      </c>
      <c r="E5065" s="3">
        <v>482.34</v>
      </c>
      <c r="F5065" s="4">
        <v>482.34</v>
      </c>
      <c r="G5065" s="1">
        <v>2021</v>
      </c>
      <c r="H5065" s="1">
        <v>5</v>
      </c>
      <c r="I5065" s="1" t="s">
        <v>704</v>
      </c>
      <c r="J5065" s="1" t="s">
        <v>35</v>
      </c>
      <c r="K5065" s="1" t="s">
        <v>20</v>
      </c>
      <c r="L5065" s="1" t="s">
        <v>705</v>
      </c>
      <c r="M5065" s="1" t="s">
        <v>37</v>
      </c>
      <c r="O5065">
        <f>F5065*52.63</f>
        <v>25385.554199999999</v>
      </c>
    </row>
    <row r="5066" spans="1:15" x14ac:dyDescent="0.25">
      <c r="A5066" s="1" t="s">
        <v>633</v>
      </c>
      <c r="B5066" s="2">
        <v>44321</v>
      </c>
      <c r="C5066" s="1" t="s">
        <v>5818</v>
      </c>
      <c r="D5066" s="3">
        <v>20</v>
      </c>
      <c r="E5066" s="3">
        <v>1563.6</v>
      </c>
      <c r="F5066" s="4">
        <v>1303</v>
      </c>
      <c r="G5066" s="1">
        <v>2021</v>
      </c>
      <c r="H5066" s="1">
        <v>5</v>
      </c>
      <c r="I5066" s="1" t="s">
        <v>34</v>
      </c>
      <c r="J5066" s="1" t="s">
        <v>237</v>
      </c>
      <c r="K5066" s="1" t="s">
        <v>20</v>
      </c>
      <c r="L5066" s="1" t="s">
        <v>36</v>
      </c>
      <c r="M5066" s="1" t="s">
        <v>4213</v>
      </c>
      <c r="O5066">
        <f>F5066*72.79120024</f>
        <v>94846.933912719993</v>
      </c>
    </row>
    <row r="5067" spans="1:15" x14ac:dyDescent="0.25">
      <c r="A5067" s="1" t="s">
        <v>622</v>
      </c>
      <c r="B5067" s="2">
        <v>44321</v>
      </c>
      <c r="C5067" s="1" t="s">
        <v>5819</v>
      </c>
      <c r="D5067" s="3">
        <v>20</v>
      </c>
      <c r="E5067" s="3">
        <v>1.49</v>
      </c>
      <c r="F5067" s="4">
        <v>1.24</v>
      </c>
      <c r="G5067" s="1">
        <v>2021</v>
      </c>
      <c r="H5067" s="1">
        <v>5</v>
      </c>
      <c r="I5067" s="1" t="s">
        <v>34</v>
      </c>
      <c r="J5067" s="1" t="s">
        <v>237</v>
      </c>
      <c r="K5067" s="1" t="s">
        <v>20</v>
      </c>
      <c r="L5067" s="1" t="s">
        <v>36</v>
      </c>
      <c r="M5067" s="1" t="s">
        <v>4213</v>
      </c>
    </row>
    <row r="5068" spans="1:15" x14ac:dyDescent="0.25">
      <c r="A5068" s="1" t="s">
        <v>2816</v>
      </c>
      <c r="B5068" s="2">
        <v>44328</v>
      </c>
      <c r="C5068" s="1" t="s">
        <v>5820</v>
      </c>
      <c r="D5068" s="3">
        <v>20</v>
      </c>
      <c r="E5068" s="3">
        <v>26.4</v>
      </c>
      <c r="F5068" s="4">
        <v>22</v>
      </c>
      <c r="G5068" s="1">
        <v>2021</v>
      </c>
      <c r="H5068" s="1">
        <v>5</v>
      </c>
      <c r="I5068" s="1" t="s">
        <v>111</v>
      </c>
      <c r="J5068" s="1" t="s">
        <v>35</v>
      </c>
      <c r="K5068" s="1" t="s">
        <v>20</v>
      </c>
      <c r="L5068" s="1" t="s">
        <v>112</v>
      </c>
      <c r="M5068" s="1" t="s">
        <v>37</v>
      </c>
    </row>
    <row r="5069" spans="1:15" x14ac:dyDescent="0.25">
      <c r="A5069" s="1" t="s">
        <v>5821</v>
      </c>
      <c r="B5069" s="2">
        <v>44328</v>
      </c>
      <c r="C5069" s="1" t="s">
        <v>5822</v>
      </c>
      <c r="E5069" s="3">
        <v>209.29</v>
      </c>
      <c r="F5069" s="4">
        <v>209.29</v>
      </c>
      <c r="G5069" s="1">
        <v>2021</v>
      </c>
      <c r="H5069" s="1">
        <v>5</v>
      </c>
      <c r="I5069" s="1" t="s">
        <v>91</v>
      </c>
      <c r="J5069" s="1" t="s">
        <v>98</v>
      </c>
      <c r="K5069" s="1" t="s">
        <v>20</v>
      </c>
      <c r="L5069" s="1" t="s">
        <v>93</v>
      </c>
      <c r="M5069" s="1" t="s">
        <v>100</v>
      </c>
    </row>
    <row r="5070" spans="1:15" x14ac:dyDescent="0.25">
      <c r="A5070" s="1" t="s">
        <v>5823</v>
      </c>
      <c r="B5070" s="2">
        <v>44328</v>
      </c>
      <c r="C5070" s="1" t="s">
        <v>5824</v>
      </c>
      <c r="D5070" s="3">
        <v>20</v>
      </c>
      <c r="E5070" s="3">
        <v>575.91</v>
      </c>
      <c r="F5070" s="4">
        <v>479.92</v>
      </c>
      <c r="G5070" s="1">
        <v>2021</v>
      </c>
      <c r="H5070" s="1">
        <v>5</v>
      </c>
      <c r="I5070" s="1" t="s">
        <v>56</v>
      </c>
      <c r="J5070" s="1" t="s">
        <v>378</v>
      </c>
      <c r="K5070" s="1" t="s">
        <v>20</v>
      </c>
      <c r="L5070" s="1" t="s">
        <v>57</v>
      </c>
      <c r="M5070" s="1" t="s">
        <v>379</v>
      </c>
      <c r="O5070">
        <f>F5070*4.812</f>
        <v>2309.3750400000004</v>
      </c>
    </row>
    <row r="5071" spans="1:15" x14ac:dyDescent="0.25">
      <c r="A5071" s="1" t="s">
        <v>5825</v>
      </c>
      <c r="B5071" s="2">
        <v>44328</v>
      </c>
      <c r="C5071" s="1" t="s">
        <v>5826</v>
      </c>
      <c r="E5071" s="3">
        <v>280.63</v>
      </c>
      <c r="F5071" s="4">
        <v>280.63</v>
      </c>
      <c r="G5071" s="1">
        <v>2021</v>
      </c>
      <c r="H5071" s="1">
        <v>5</v>
      </c>
      <c r="I5071" s="1" t="s">
        <v>345</v>
      </c>
      <c r="J5071" s="1" t="s">
        <v>35</v>
      </c>
      <c r="K5071" s="1" t="s">
        <v>20</v>
      </c>
      <c r="L5071" s="1" t="s">
        <v>346</v>
      </c>
      <c r="M5071" s="1" t="s">
        <v>37</v>
      </c>
      <c r="O5071">
        <f>F5071*5.3</f>
        <v>1487.3389999999999</v>
      </c>
    </row>
    <row r="5072" spans="1:15" x14ac:dyDescent="0.25">
      <c r="A5072" s="1" t="s">
        <v>5827</v>
      </c>
      <c r="B5072" s="2">
        <v>44328</v>
      </c>
      <c r="C5072" s="1" t="s">
        <v>5828</v>
      </c>
      <c r="E5072" s="3">
        <v>76.709999999999994</v>
      </c>
      <c r="F5072" s="4">
        <v>76.709999999999994</v>
      </c>
      <c r="G5072" s="1">
        <v>2021</v>
      </c>
      <c r="H5072" s="1">
        <v>5</v>
      </c>
      <c r="I5072" s="1" t="s">
        <v>97</v>
      </c>
      <c r="J5072" s="1" t="s">
        <v>98</v>
      </c>
      <c r="K5072" s="1" t="s">
        <v>20</v>
      </c>
      <c r="L5072" s="1" t="s">
        <v>99</v>
      </c>
      <c r="M5072" s="1" t="s">
        <v>100</v>
      </c>
    </row>
    <row r="5073" spans="1:15" x14ac:dyDescent="0.25">
      <c r="A5073" s="1" t="s">
        <v>4580</v>
      </c>
      <c r="B5073" s="2">
        <v>44328</v>
      </c>
      <c r="C5073" s="1" t="s">
        <v>5829</v>
      </c>
      <c r="E5073" s="3">
        <v>13.14</v>
      </c>
      <c r="F5073" s="4">
        <v>13.14</v>
      </c>
      <c r="G5073" s="1">
        <v>2021</v>
      </c>
      <c r="H5073" s="1">
        <v>5</v>
      </c>
      <c r="I5073" s="1" t="s">
        <v>168</v>
      </c>
      <c r="J5073" s="1" t="s">
        <v>35</v>
      </c>
      <c r="K5073" s="1" t="s">
        <v>20</v>
      </c>
      <c r="L5073" s="1" t="s">
        <v>169</v>
      </c>
      <c r="M5073" s="1" t="s">
        <v>37</v>
      </c>
    </row>
    <row r="5074" spans="1:15" x14ac:dyDescent="0.25">
      <c r="A5074" s="1" t="s">
        <v>5830</v>
      </c>
      <c r="B5074" s="2">
        <v>44328</v>
      </c>
      <c r="C5074" s="1" t="s">
        <v>98</v>
      </c>
      <c r="E5074" s="3">
        <v>37.08</v>
      </c>
      <c r="F5074" s="4">
        <v>37.08</v>
      </c>
      <c r="G5074" s="1">
        <v>2021</v>
      </c>
      <c r="H5074" s="1">
        <v>5</v>
      </c>
      <c r="I5074" s="1" t="s">
        <v>111</v>
      </c>
      <c r="J5074" s="1" t="s">
        <v>98</v>
      </c>
      <c r="K5074" s="1" t="s">
        <v>20</v>
      </c>
      <c r="L5074" s="1" t="s">
        <v>112</v>
      </c>
      <c r="M5074" s="1" t="s">
        <v>100</v>
      </c>
    </row>
    <row r="5075" spans="1:15" x14ac:dyDescent="0.25">
      <c r="A5075" s="1" t="s">
        <v>5831</v>
      </c>
      <c r="B5075" s="2">
        <v>44328</v>
      </c>
      <c r="C5075" s="1" t="s">
        <v>5832</v>
      </c>
      <c r="E5075" s="3">
        <v>77.39</v>
      </c>
      <c r="F5075" s="4">
        <v>77.39</v>
      </c>
      <c r="G5075" s="1">
        <v>2021</v>
      </c>
      <c r="H5075" s="1">
        <v>5</v>
      </c>
      <c r="I5075" s="1" t="s">
        <v>86</v>
      </c>
      <c r="J5075" s="1" t="s">
        <v>35</v>
      </c>
      <c r="K5075" s="1" t="s">
        <v>20</v>
      </c>
      <c r="L5075" s="1" t="s">
        <v>87</v>
      </c>
      <c r="M5075" s="1" t="s">
        <v>37</v>
      </c>
    </row>
    <row r="5076" spans="1:15" x14ac:dyDescent="0.25">
      <c r="A5076" s="1" t="s">
        <v>5833</v>
      </c>
      <c r="B5076" s="2">
        <v>44328</v>
      </c>
      <c r="C5076" s="1" t="s">
        <v>5834</v>
      </c>
      <c r="E5076" s="3">
        <v>104.5</v>
      </c>
      <c r="F5076" s="4">
        <v>104.5</v>
      </c>
      <c r="G5076" s="1">
        <v>2021</v>
      </c>
      <c r="H5076" s="1">
        <v>5</v>
      </c>
      <c r="I5076" s="1" t="s">
        <v>91</v>
      </c>
      <c r="J5076" s="1" t="s">
        <v>35</v>
      </c>
      <c r="K5076" s="1" t="s">
        <v>20</v>
      </c>
      <c r="L5076" s="1" t="s">
        <v>93</v>
      </c>
      <c r="M5076" s="1" t="s">
        <v>37</v>
      </c>
    </row>
    <row r="5077" spans="1:15" x14ac:dyDescent="0.25">
      <c r="A5077" s="1" t="s">
        <v>5835</v>
      </c>
      <c r="B5077" s="2">
        <v>44328</v>
      </c>
      <c r="C5077" s="1" t="s">
        <v>5836</v>
      </c>
      <c r="D5077" s="3">
        <v>20</v>
      </c>
      <c r="E5077" s="3">
        <v>99.3</v>
      </c>
      <c r="F5077" s="4">
        <v>82.75</v>
      </c>
      <c r="G5077" s="1">
        <v>2021</v>
      </c>
      <c r="H5077" s="1">
        <v>5</v>
      </c>
      <c r="I5077" s="1" t="s">
        <v>34</v>
      </c>
      <c r="J5077" s="1" t="s">
        <v>1106</v>
      </c>
      <c r="K5077" s="1" t="s">
        <v>20</v>
      </c>
      <c r="L5077" s="1" t="s">
        <v>36</v>
      </c>
      <c r="M5077" s="1" t="s">
        <v>4523</v>
      </c>
    </row>
    <row r="5078" spans="1:15" x14ac:dyDescent="0.25">
      <c r="A5078" s="1" t="s">
        <v>5837</v>
      </c>
      <c r="B5078" s="2">
        <v>44328</v>
      </c>
      <c r="C5078" s="1" t="s">
        <v>5838</v>
      </c>
      <c r="E5078" s="3">
        <v>13.9</v>
      </c>
      <c r="F5078" s="4">
        <v>13.9</v>
      </c>
      <c r="G5078" s="1">
        <v>2021</v>
      </c>
      <c r="H5078" s="1">
        <v>5</v>
      </c>
      <c r="I5078" s="1" t="s">
        <v>91</v>
      </c>
      <c r="J5078" s="1" t="s">
        <v>35</v>
      </c>
      <c r="K5078" s="1" t="s">
        <v>20</v>
      </c>
      <c r="L5078" s="1" t="s">
        <v>93</v>
      </c>
      <c r="M5078" s="1" t="s">
        <v>37</v>
      </c>
    </row>
    <row r="5079" spans="1:15" x14ac:dyDescent="0.25">
      <c r="A5079" s="1" t="s">
        <v>640</v>
      </c>
      <c r="B5079" s="2">
        <v>44328</v>
      </c>
      <c r="C5079" s="1" t="s">
        <v>5839</v>
      </c>
      <c r="E5079" s="3">
        <v>136.56</v>
      </c>
      <c r="F5079" s="4">
        <v>136.56</v>
      </c>
      <c r="G5079" s="1">
        <v>2021</v>
      </c>
      <c r="H5079" s="1">
        <v>5</v>
      </c>
      <c r="I5079" s="1" t="s">
        <v>168</v>
      </c>
      <c r="J5079" s="1" t="s">
        <v>35</v>
      </c>
      <c r="K5079" s="1" t="s">
        <v>20</v>
      </c>
      <c r="L5079" s="1" t="s">
        <v>169</v>
      </c>
      <c r="M5079" s="1" t="s">
        <v>37</v>
      </c>
    </row>
    <row r="5080" spans="1:15" x14ac:dyDescent="0.25">
      <c r="A5080" s="1" t="s">
        <v>2827</v>
      </c>
      <c r="B5080" s="2">
        <v>44328</v>
      </c>
      <c r="C5080" s="1" t="s">
        <v>5840</v>
      </c>
      <c r="D5080" s="3">
        <v>20</v>
      </c>
      <c r="E5080" s="3">
        <v>1163.1400000000001</v>
      </c>
      <c r="F5080" s="4">
        <v>969.28</v>
      </c>
      <c r="G5080" s="1">
        <v>2021</v>
      </c>
      <c r="H5080" s="1">
        <v>5</v>
      </c>
      <c r="I5080" s="1" t="s">
        <v>34</v>
      </c>
      <c r="J5080" s="1" t="s">
        <v>237</v>
      </c>
      <c r="K5080" s="1" t="s">
        <v>20</v>
      </c>
      <c r="L5080" s="1" t="s">
        <v>36</v>
      </c>
      <c r="M5080" s="1" t="s">
        <v>4213</v>
      </c>
      <c r="O5080">
        <v>7000</v>
      </c>
    </row>
    <row r="5081" spans="1:15" x14ac:dyDescent="0.25">
      <c r="A5081" s="1" t="s">
        <v>5841</v>
      </c>
      <c r="B5081" s="2">
        <v>44328</v>
      </c>
      <c r="C5081" s="1" t="s">
        <v>5842</v>
      </c>
      <c r="E5081" s="3">
        <v>7.89</v>
      </c>
      <c r="F5081" s="4">
        <v>7.89</v>
      </c>
      <c r="G5081" s="1">
        <v>2021</v>
      </c>
      <c r="H5081" s="1">
        <v>5</v>
      </c>
      <c r="I5081" s="1" t="s">
        <v>91</v>
      </c>
      <c r="J5081" s="1" t="s">
        <v>51</v>
      </c>
      <c r="K5081" s="1" t="s">
        <v>20</v>
      </c>
      <c r="L5081" s="1" t="s">
        <v>93</v>
      </c>
      <c r="M5081" s="1" t="s">
        <v>53</v>
      </c>
    </row>
    <row r="5082" spans="1:15" x14ac:dyDescent="0.25">
      <c r="A5082" s="1" t="s">
        <v>5843</v>
      </c>
      <c r="B5082" s="2">
        <v>44334</v>
      </c>
      <c r="C5082" s="1" t="s">
        <v>7973</v>
      </c>
      <c r="E5082" s="3">
        <v>375.14</v>
      </c>
      <c r="F5082" s="4">
        <v>375.14</v>
      </c>
      <c r="G5082" s="1">
        <v>2021</v>
      </c>
      <c r="H5082" s="1">
        <v>5</v>
      </c>
      <c r="I5082" s="1" t="s">
        <v>18</v>
      </c>
      <c r="J5082" s="1" t="s">
        <v>19</v>
      </c>
      <c r="K5082" s="1" t="s">
        <v>20</v>
      </c>
      <c r="L5082" s="1" t="s">
        <v>21</v>
      </c>
      <c r="M5082" s="1" t="s">
        <v>22</v>
      </c>
    </row>
    <row r="5083" spans="1:15" x14ac:dyDescent="0.25">
      <c r="A5083" s="1" t="s">
        <v>5844</v>
      </c>
      <c r="B5083" s="2">
        <v>44334</v>
      </c>
      <c r="C5083" s="1" t="s">
        <v>29</v>
      </c>
      <c r="E5083" s="3">
        <v>62.71</v>
      </c>
      <c r="F5083" s="4">
        <v>62.71</v>
      </c>
      <c r="G5083" s="1">
        <v>2021</v>
      </c>
      <c r="H5083" s="1">
        <v>5</v>
      </c>
      <c r="I5083" s="1" t="s">
        <v>30</v>
      </c>
      <c r="J5083" s="1" t="s">
        <v>25</v>
      </c>
      <c r="K5083" s="1" t="s">
        <v>20</v>
      </c>
      <c r="L5083" s="1" t="s">
        <v>31</v>
      </c>
      <c r="M5083" s="1" t="s">
        <v>4184</v>
      </c>
    </row>
    <row r="5084" spans="1:15" x14ac:dyDescent="0.25">
      <c r="A5084" s="1" t="s">
        <v>5845</v>
      </c>
      <c r="B5084" s="2">
        <v>44334</v>
      </c>
      <c r="C5084" s="1" t="s">
        <v>5846</v>
      </c>
      <c r="E5084" s="3">
        <v>186.3</v>
      </c>
      <c r="F5084" s="4">
        <v>186.3</v>
      </c>
      <c r="G5084" s="1">
        <v>2021</v>
      </c>
      <c r="H5084" s="1">
        <v>5</v>
      </c>
      <c r="I5084" s="1" t="s">
        <v>18</v>
      </c>
      <c r="J5084" s="1" t="s">
        <v>119</v>
      </c>
      <c r="K5084" s="1" t="s">
        <v>20</v>
      </c>
      <c r="L5084" s="1" t="s">
        <v>21</v>
      </c>
      <c r="M5084" s="1" t="s">
        <v>120</v>
      </c>
    </row>
    <row r="5085" spans="1:15" x14ac:dyDescent="0.25">
      <c r="A5085" s="1" t="s">
        <v>5847</v>
      </c>
      <c r="B5085" s="2">
        <v>44335</v>
      </c>
      <c r="C5085" s="1" t="s">
        <v>5848</v>
      </c>
      <c r="D5085" s="3">
        <v>20</v>
      </c>
      <c r="E5085" s="3">
        <v>11.99</v>
      </c>
      <c r="F5085" s="4">
        <v>9.99</v>
      </c>
      <c r="G5085" s="1">
        <v>2021</v>
      </c>
      <c r="H5085" s="1">
        <v>5</v>
      </c>
      <c r="I5085" s="1" t="s">
        <v>34</v>
      </c>
      <c r="J5085" s="1" t="s">
        <v>378</v>
      </c>
      <c r="K5085" s="1" t="s">
        <v>20</v>
      </c>
      <c r="L5085" s="1" t="s">
        <v>36</v>
      </c>
      <c r="M5085" s="1" t="s">
        <v>379</v>
      </c>
    </row>
    <row r="5086" spans="1:15" x14ac:dyDescent="0.25">
      <c r="A5086" s="1" t="s">
        <v>686</v>
      </c>
      <c r="B5086" s="2">
        <v>44335</v>
      </c>
      <c r="C5086" s="1" t="s">
        <v>5849</v>
      </c>
      <c r="D5086" s="3">
        <v>20</v>
      </c>
      <c r="E5086" s="3">
        <v>3136.32</v>
      </c>
      <c r="F5086" s="4">
        <v>2613.6</v>
      </c>
      <c r="G5086" s="1">
        <v>2021</v>
      </c>
      <c r="H5086" s="1">
        <v>5</v>
      </c>
      <c r="I5086" s="1" t="s">
        <v>70</v>
      </c>
      <c r="J5086" s="1" t="s">
        <v>35</v>
      </c>
      <c r="K5086" s="1" t="s">
        <v>20</v>
      </c>
      <c r="L5086" s="1" t="s">
        <v>71</v>
      </c>
      <c r="M5086" s="1" t="s">
        <v>37</v>
      </c>
      <c r="O5086">
        <f>F5086*5.3</f>
        <v>13852.08</v>
      </c>
    </row>
    <row r="5087" spans="1:15" x14ac:dyDescent="0.25">
      <c r="A5087" s="1" t="s">
        <v>5850</v>
      </c>
      <c r="B5087" s="2">
        <v>44335</v>
      </c>
      <c r="C5087" s="1" t="s">
        <v>5851</v>
      </c>
      <c r="E5087" s="3">
        <v>327.88</v>
      </c>
      <c r="F5087" s="4">
        <v>327.88</v>
      </c>
      <c r="G5087" s="1">
        <v>2021</v>
      </c>
      <c r="H5087" s="1">
        <v>5</v>
      </c>
      <c r="I5087" s="1" t="s">
        <v>86</v>
      </c>
      <c r="J5087" s="1" t="s">
        <v>35</v>
      </c>
      <c r="K5087" s="1" t="s">
        <v>20</v>
      </c>
      <c r="L5087" s="1" t="s">
        <v>87</v>
      </c>
      <c r="M5087" s="1" t="s">
        <v>37</v>
      </c>
    </row>
    <row r="5088" spans="1:15" x14ac:dyDescent="0.25">
      <c r="A5088" s="1" t="s">
        <v>2861</v>
      </c>
      <c r="B5088" s="2">
        <v>44335</v>
      </c>
      <c r="C5088" s="1" t="s">
        <v>5852</v>
      </c>
      <c r="E5088" s="3">
        <v>705</v>
      </c>
      <c r="F5088" s="4">
        <v>705</v>
      </c>
      <c r="G5088" s="1">
        <v>2021</v>
      </c>
      <c r="H5088" s="1">
        <v>5</v>
      </c>
      <c r="I5088" s="1" t="s">
        <v>704</v>
      </c>
      <c r="J5088" s="1" t="s">
        <v>35</v>
      </c>
      <c r="K5088" s="1" t="s">
        <v>20</v>
      </c>
      <c r="L5088" s="1" t="s">
        <v>705</v>
      </c>
      <c r="M5088" s="1" t="s">
        <v>37</v>
      </c>
    </row>
    <row r="5089" spans="1:15" x14ac:dyDescent="0.25">
      <c r="A5089" s="1" t="s">
        <v>5853</v>
      </c>
      <c r="B5089" s="2">
        <v>44335</v>
      </c>
      <c r="C5089" s="1" t="s">
        <v>5854</v>
      </c>
      <c r="E5089" s="3">
        <v>39.99</v>
      </c>
      <c r="F5089" s="4">
        <v>39.99</v>
      </c>
      <c r="G5089" s="1">
        <v>2021</v>
      </c>
      <c r="H5089" s="1">
        <v>5</v>
      </c>
      <c r="I5089" s="1" t="s">
        <v>704</v>
      </c>
      <c r="J5089" s="1" t="s">
        <v>212</v>
      </c>
      <c r="K5089" s="1" t="s">
        <v>20</v>
      </c>
      <c r="L5089" s="1" t="s">
        <v>705</v>
      </c>
      <c r="M5089" s="1" t="s">
        <v>4424</v>
      </c>
      <c r="O5089">
        <f>F5089*400</f>
        <v>15996</v>
      </c>
    </row>
    <row r="5090" spans="1:15" x14ac:dyDescent="0.25">
      <c r="A5090" s="1" t="s">
        <v>5855</v>
      </c>
      <c r="B5090" s="2">
        <v>44335</v>
      </c>
      <c r="C5090" s="1" t="s">
        <v>85</v>
      </c>
      <c r="E5090" s="3">
        <v>185.64</v>
      </c>
      <c r="F5090" s="4">
        <v>185.64</v>
      </c>
      <c r="G5090" s="1">
        <v>2021</v>
      </c>
      <c r="H5090" s="1">
        <v>5</v>
      </c>
      <c r="I5090" s="1" t="s">
        <v>40</v>
      </c>
      <c r="J5090" s="1" t="s">
        <v>41</v>
      </c>
      <c r="K5090" s="1" t="s">
        <v>20</v>
      </c>
      <c r="L5090" s="1" t="s">
        <v>42</v>
      </c>
      <c r="M5090" s="1" t="s">
        <v>43</v>
      </c>
      <c r="O5090">
        <f>F5090/1.26</f>
        <v>147.33333333333331</v>
      </c>
    </row>
    <row r="5091" spans="1:15" x14ac:dyDescent="0.25">
      <c r="A5091" s="1" t="s">
        <v>5856</v>
      </c>
      <c r="B5091" s="2">
        <v>44335</v>
      </c>
      <c r="C5091" s="1" t="s">
        <v>85</v>
      </c>
      <c r="D5091" s="3">
        <v>20</v>
      </c>
      <c r="E5091" s="3">
        <v>176.04</v>
      </c>
      <c r="F5091" s="4">
        <v>146.69999999999999</v>
      </c>
      <c r="G5091" s="1">
        <v>2021</v>
      </c>
      <c r="H5091" s="1">
        <v>5</v>
      </c>
      <c r="I5091" s="1" t="s">
        <v>70</v>
      </c>
      <c r="J5091" s="1" t="s">
        <v>41</v>
      </c>
      <c r="K5091" s="1" t="s">
        <v>20</v>
      </c>
      <c r="L5091" s="1" t="s">
        <v>71</v>
      </c>
      <c r="M5091" s="1" t="s">
        <v>43</v>
      </c>
      <c r="O5091">
        <f>F5091/1.26</f>
        <v>116.42857142857142</v>
      </c>
    </row>
    <row r="5092" spans="1:15" x14ac:dyDescent="0.25">
      <c r="A5092" s="1" t="s">
        <v>5857</v>
      </c>
      <c r="B5092" s="2">
        <v>44335</v>
      </c>
      <c r="C5092" s="1" t="s">
        <v>4422</v>
      </c>
      <c r="E5092" s="3">
        <v>361.4</v>
      </c>
      <c r="F5092" s="4">
        <v>361.4</v>
      </c>
      <c r="G5092" s="1">
        <v>2021</v>
      </c>
      <c r="H5092" s="1">
        <v>5</v>
      </c>
      <c r="I5092" s="1" t="s">
        <v>24</v>
      </c>
      <c r="J5092" s="1" t="s">
        <v>25</v>
      </c>
      <c r="K5092" s="1" t="s">
        <v>20</v>
      </c>
      <c r="L5092" s="1" t="s">
        <v>26</v>
      </c>
      <c r="M5092" s="1" t="s">
        <v>4184</v>
      </c>
    </row>
    <row r="5093" spans="1:15" x14ac:dyDescent="0.25">
      <c r="A5093" s="1" t="s">
        <v>2855</v>
      </c>
      <c r="B5093" s="2">
        <v>44335</v>
      </c>
      <c r="C5093" s="1" t="s">
        <v>5858</v>
      </c>
      <c r="E5093" s="3">
        <v>40.950000000000003</v>
      </c>
      <c r="F5093" s="4">
        <v>40.950000000000003</v>
      </c>
      <c r="G5093" s="1">
        <v>2021</v>
      </c>
      <c r="H5093" s="1">
        <v>5</v>
      </c>
      <c r="I5093" s="1" t="s">
        <v>219</v>
      </c>
      <c r="J5093" s="1" t="s">
        <v>35</v>
      </c>
      <c r="K5093" s="1" t="s">
        <v>20</v>
      </c>
      <c r="L5093" s="1" t="s">
        <v>220</v>
      </c>
      <c r="M5093" s="1" t="s">
        <v>37</v>
      </c>
      <c r="O5093">
        <f>F5093*1850</f>
        <v>75757.5</v>
      </c>
    </row>
    <row r="5094" spans="1:15" x14ac:dyDescent="0.25">
      <c r="A5094" s="1" t="s">
        <v>665</v>
      </c>
      <c r="B5094" s="2">
        <v>44335</v>
      </c>
      <c r="C5094" s="1" t="s">
        <v>7888</v>
      </c>
      <c r="E5094" s="3">
        <v>194.4</v>
      </c>
      <c r="F5094" s="4">
        <v>194.4</v>
      </c>
      <c r="G5094" s="1">
        <v>2021</v>
      </c>
      <c r="H5094" s="1">
        <v>5</v>
      </c>
      <c r="I5094" s="1" t="s">
        <v>168</v>
      </c>
      <c r="J5094" s="1" t="s">
        <v>81</v>
      </c>
      <c r="K5094" s="1" t="s">
        <v>20</v>
      </c>
      <c r="L5094" s="1" t="s">
        <v>169</v>
      </c>
      <c r="M5094" s="1" t="s">
        <v>83</v>
      </c>
    </row>
    <row r="5095" spans="1:15" x14ac:dyDescent="0.25">
      <c r="A5095" s="1" t="s">
        <v>5859</v>
      </c>
      <c r="B5095" s="2">
        <v>44335</v>
      </c>
      <c r="C5095" s="1" t="s">
        <v>5860</v>
      </c>
      <c r="E5095" s="3">
        <v>399</v>
      </c>
      <c r="F5095" s="4">
        <v>399</v>
      </c>
      <c r="G5095" s="1">
        <v>2021</v>
      </c>
      <c r="H5095" s="1">
        <v>5</v>
      </c>
      <c r="I5095" s="1" t="s">
        <v>111</v>
      </c>
      <c r="J5095" s="1" t="s">
        <v>35</v>
      </c>
      <c r="K5095" s="1" t="s">
        <v>20</v>
      </c>
      <c r="L5095" s="1" t="s">
        <v>112</v>
      </c>
      <c r="M5095" s="1" t="s">
        <v>37</v>
      </c>
      <c r="O5095">
        <f>F5095* 333</f>
        <v>132867</v>
      </c>
    </row>
    <row r="5096" spans="1:15" x14ac:dyDescent="0.25">
      <c r="A5096" s="1" t="s">
        <v>5857</v>
      </c>
      <c r="B5096" s="2">
        <v>44335</v>
      </c>
      <c r="C5096" s="1" t="s">
        <v>5861</v>
      </c>
      <c r="E5096" s="3">
        <v>190.92</v>
      </c>
      <c r="F5096" s="4">
        <v>190.92</v>
      </c>
      <c r="G5096" s="1">
        <v>2021</v>
      </c>
      <c r="H5096" s="1">
        <v>5</v>
      </c>
      <c r="I5096" s="1" t="s">
        <v>2757</v>
      </c>
      <c r="J5096" s="1" t="s">
        <v>35</v>
      </c>
      <c r="K5096" s="1" t="s">
        <v>20</v>
      </c>
      <c r="L5096" s="1" t="s">
        <v>2758</v>
      </c>
      <c r="M5096" s="1" t="s">
        <v>37</v>
      </c>
    </row>
    <row r="5097" spans="1:15" x14ac:dyDescent="0.25">
      <c r="A5097" s="1" t="s">
        <v>5862</v>
      </c>
      <c r="B5097" s="2">
        <v>44335</v>
      </c>
      <c r="C5097" s="1" t="s">
        <v>5863</v>
      </c>
      <c r="E5097" s="3">
        <v>8.9700000000000006</v>
      </c>
      <c r="F5097" s="4">
        <v>8.9700000000000006</v>
      </c>
      <c r="G5097" s="1">
        <v>2021</v>
      </c>
      <c r="H5097" s="1">
        <v>5</v>
      </c>
      <c r="I5097" s="1" t="s">
        <v>225</v>
      </c>
      <c r="J5097" s="1" t="s">
        <v>226</v>
      </c>
      <c r="K5097" s="1" t="s">
        <v>20</v>
      </c>
      <c r="L5097" s="1" t="s">
        <v>227</v>
      </c>
      <c r="M5097" s="1" t="s">
        <v>53</v>
      </c>
    </row>
    <row r="5098" spans="1:15" x14ac:dyDescent="0.25">
      <c r="A5098" s="1" t="s">
        <v>2867</v>
      </c>
      <c r="B5098" s="2">
        <v>44335</v>
      </c>
      <c r="C5098" s="1" t="s">
        <v>5864</v>
      </c>
      <c r="E5098" s="3">
        <v>76.959999999999994</v>
      </c>
      <c r="F5098" s="4">
        <v>76.959999999999994</v>
      </c>
      <c r="G5098" s="1">
        <v>2021</v>
      </c>
      <c r="H5098" s="1">
        <v>5</v>
      </c>
      <c r="I5098" s="1" t="s">
        <v>86</v>
      </c>
      <c r="J5098" s="1" t="s">
        <v>35</v>
      </c>
      <c r="K5098" s="1" t="s">
        <v>20</v>
      </c>
      <c r="L5098" s="1" t="s">
        <v>87</v>
      </c>
      <c r="M5098" s="1" t="s">
        <v>37</v>
      </c>
    </row>
    <row r="5099" spans="1:15" x14ac:dyDescent="0.25">
      <c r="A5099" s="1" t="s">
        <v>5865</v>
      </c>
      <c r="B5099" s="2">
        <v>44335</v>
      </c>
      <c r="C5099" s="1" t="s">
        <v>5866</v>
      </c>
      <c r="D5099" s="3">
        <v>20</v>
      </c>
      <c r="E5099" s="3">
        <v>127.3</v>
      </c>
      <c r="F5099" s="4">
        <v>106.08</v>
      </c>
      <c r="G5099" s="1">
        <v>2021</v>
      </c>
      <c r="H5099" s="1">
        <v>5</v>
      </c>
      <c r="I5099" s="1" t="s">
        <v>34</v>
      </c>
      <c r="J5099" s="1" t="s">
        <v>35</v>
      </c>
      <c r="K5099" s="1" t="s">
        <v>20</v>
      </c>
      <c r="L5099" s="1" t="s">
        <v>36</v>
      </c>
      <c r="M5099" s="1" t="s">
        <v>37</v>
      </c>
    </row>
    <row r="5100" spans="1:15" x14ac:dyDescent="0.25">
      <c r="A5100" s="1" t="s">
        <v>5867</v>
      </c>
      <c r="B5100" s="2">
        <v>44335</v>
      </c>
      <c r="C5100" s="1" t="s">
        <v>5868</v>
      </c>
      <c r="D5100" s="3">
        <v>20</v>
      </c>
      <c r="E5100" s="3">
        <v>36.96</v>
      </c>
      <c r="F5100" s="4">
        <v>30.8</v>
      </c>
      <c r="G5100" s="1">
        <v>2021</v>
      </c>
      <c r="H5100" s="1">
        <v>5</v>
      </c>
      <c r="I5100" s="1" t="s">
        <v>34</v>
      </c>
      <c r="J5100" s="1" t="s">
        <v>378</v>
      </c>
      <c r="K5100" s="1" t="s">
        <v>20</v>
      </c>
      <c r="L5100" s="1" t="s">
        <v>36</v>
      </c>
      <c r="M5100" s="1" t="s">
        <v>379</v>
      </c>
      <c r="O5100">
        <f>F5100*4.8</f>
        <v>147.84</v>
      </c>
    </row>
    <row r="5101" spans="1:15" x14ac:dyDescent="0.25">
      <c r="A5101" s="1" t="s">
        <v>708</v>
      </c>
      <c r="B5101" s="2">
        <v>44335</v>
      </c>
      <c r="C5101" s="1" t="s">
        <v>5869</v>
      </c>
      <c r="E5101" s="3">
        <v>27.24</v>
      </c>
      <c r="F5101" s="4">
        <v>27.24</v>
      </c>
      <c r="G5101" s="1">
        <v>2021</v>
      </c>
      <c r="H5101" s="1">
        <v>5</v>
      </c>
      <c r="I5101" s="1" t="s">
        <v>91</v>
      </c>
      <c r="J5101" s="1" t="s">
        <v>35</v>
      </c>
      <c r="K5101" s="1" t="s">
        <v>20</v>
      </c>
      <c r="L5101" s="1" t="s">
        <v>93</v>
      </c>
      <c r="M5101" s="1" t="s">
        <v>37</v>
      </c>
    </row>
    <row r="5102" spans="1:15" x14ac:dyDescent="0.25">
      <c r="A5102" s="1" t="s">
        <v>664</v>
      </c>
      <c r="B5102" s="2">
        <v>44335</v>
      </c>
      <c r="C5102" s="1" t="s">
        <v>7928</v>
      </c>
      <c r="D5102" s="3">
        <v>20</v>
      </c>
      <c r="E5102" s="3">
        <v>122.46</v>
      </c>
      <c r="F5102" s="4">
        <v>102.05</v>
      </c>
      <c r="G5102" s="1">
        <v>2021</v>
      </c>
      <c r="H5102" s="1">
        <v>5</v>
      </c>
      <c r="I5102" s="1" t="s">
        <v>111</v>
      </c>
      <c r="J5102" s="1" t="s">
        <v>98</v>
      </c>
      <c r="K5102" s="1" t="s">
        <v>20</v>
      </c>
      <c r="L5102" s="1" t="s">
        <v>112</v>
      </c>
      <c r="M5102" s="1" t="s">
        <v>100</v>
      </c>
    </row>
    <row r="5103" spans="1:15" x14ac:dyDescent="0.25">
      <c r="A5103" s="1" t="s">
        <v>664</v>
      </c>
      <c r="B5103" s="2">
        <v>44335</v>
      </c>
      <c r="C5103" s="1" t="s">
        <v>7928</v>
      </c>
      <c r="E5103" s="3">
        <v>122.46</v>
      </c>
      <c r="F5103" s="4">
        <v>122.46</v>
      </c>
      <c r="G5103" s="1">
        <v>2021</v>
      </c>
      <c r="H5103" s="1">
        <v>5</v>
      </c>
      <c r="I5103" s="1" t="s">
        <v>111</v>
      </c>
      <c r="J5103" s="1" t="s">
        <v>98</v>
      </c>
      <c r="K5103" s="1" t="s">
        <v>20</v>
      </c>
      <c r="L5103" s="1" t="s">
        <v>112</v>
      </c>
      <c r="M5103" s="1" t="s">
        <v>100</v>
      </c>
    </row>
    <row r="5104" spans="1:15" x14ac:dyDescent="0.25">
      <c r="A5104" s="1" t="s">
        <v>5870</v>
      </c>
      <c r="B5104" s="2">
        <v>44335</v>
      </c>
      <c r="C5104" s="1" t="s">
        <v>2328</v>
      </c>
      <c r="D5104" s="3">
        <v>20</v>
      </c>
      <c r="E5104" s="3">
        <v>143.94</v>
      </c>
      <c r="F5104" s="4">
        <v>119.95</v>
      </c>
      <c r="G5104" s="1">
        <v>2021</v>
      </c>
      <c r="H5104" s="1">
        <v>5</v>
      </c>
      <c r="I5104" s="1" t="s">
        <v>56</v>
      </c>
      <c r="J5104" s="1" t="s">
        <v>369</v>
      </c>
      <c r="K5104" s="1" t="s">
        <v>20</v>
      </c>
      <c r="L5104" s="1" t="s">
        <v>57</v>
      </c>
      <c r="M5104" s="1" t="s">
        <v>370</v>
      </c>
      <c r="O5104">
        <f>F5104*120</f>
        <v>14394</v>
      </c>
    </row>
    <row r="5105" spans="1:15" x14ac:dyDescent="0.25">
      <c r="A5105" s="1" t="s">
        <v>2844</v>
      </c>
      <c r="B5105" s="2">
        <v>44335</v>
      </c>
      <c r="C5105" s="1" t="s">
        <v>7974</v>
      </c>
      <c r="E5105" s="3">
        <v>285</v>
      </c>
      <c r="F5105" s="4">
        <v>285</v>
      </c>
      <c r="G5105" s="1">
        <v>2021</v>
      </c>
      <c r="H5105" s="1">
        <v>5</v>
      </c>
      <c r="I5105" s="1" t="s">
        <v>40</v>
      </c>
      <c r="J5105" s="1" t="s">
        <v>478</v>
      </c>
      <c r="K5105" s="1" t="s">
        <v>20</v>
      </c>
      <c r="L5105" s="1" t="s">
        <v>42</v>
      </c>
      <c r="M5105" s="1" t="s">
        <v>479</v>
      </c>
      <c r="O5105">
        <v>1081033</v>
      </c>
    </row>
    <row r="5106" spans="1:15" x14ac:dyDescent="0.25">
      <c r="A5106" s="1" t="s">
        <v>691</v>
      </c>
      <c r="B5106" s="2">
        <v>44335</v>
      </c>
      <c r="C5106" s="1" t="s">
        <v>4678</v>
      </c>
      <c r="D5106" s="3">
        <v>20</v>
      </c>
      <c r="E5106" s="3">
        <v>1056</v>
      </c>
      <c r="F5106" s="4">
        <v>880</v>
      </c>
      <c r="G5106" s="1">
        <v>2021</v>
      </c>
      <c r="H5106" s="1">
        <v>5</v>
      </c>
      <c r="I5106" s="1" t="s">
        <v>56</v>
      </c>
      <c r="J5106" s="1" t="s">
        <v>177</v>
      </c>
      <c r="K5106" s="1" t="s">
        <v>20</v>
      </c>
      <c r="L5106" s="1" t="s">
        <v>57</v>
      </c>
      <c r="M5106" s="1" t="s">
        <v>178</v>
      </c>
      <c r="O5106">
        <f>F5106*117</f>
        <v>102960</v>
      </c>
    </row>
    <row r="5107" spans="1:15" x14ac:dyDescent="0.25">
      <c r="A5107" s="1" t="s">
        <v>2871</v>
      </c>
      <c r="B5107" s="2">
        <v>44335</v>
      </c>
      <c r="C5107" s="1" t="s">
        <v>510</v>
      </c>
      <c r="E5107" s="3">
        <v>32.340000000000003</v>
      </c>
      <c r="F5107" s="4">
        <v>32.340000000000003</v>
      </c>
      <c r="G5107" s="1">
        <v>2021</v>
      </c>
      <c r="H5107" s="1">
        <v>5</v>
      </c>
      <c r="I5107" s="1" t="s">
        <v>40</v>
      </c>
      <c r="J5107" s="1" t="s">
        <v>81</v>
      </c>
      <c r="K5107" s="1" t="s">
        <v>20</v>
      </c>
      <c r="L5107" s="1" t="s">
        <v>42</v>
      </c>
      <c r="M5107" s="1" t="s">
        <v>83</v>
      </c>
    </row>
    <row r="5108" spans="1:15" x14ac:dyDescent="0.25">
      <c r="A5108" s="1" t="s">
        <v>5871</v>
      </c>
      <c r="B5108" s="2">
        <v>44335</v>
      </c>
      <c r="C5108" s="1" t="s">
        <v>5872</v>
      </c>
      <c r="E5108" s="3">
        <v>21.7</v>
      </c>
      <c r="F5108" s="4">
        <v>21.7</v>
      </c>
      <c r="G5108" s="1">
        <v>2021</v>
      </c>
      <c r="H5108" s="1">
        <v>5</v>
      </c>
      <c r="I5108" s="1" t="s">
        <v>91</v>
      </c>
      <c r="J5108" s="1" t="s">
        <v>81</v>
      </c>
      <c r="K5108" s="1" t="s">
        <v>20</v>
      </c>
      <c r="L5108" s="1" t="s">
        <v>93</v>
      </c>
      <c r="M5108" s="1" t="s">
        <v>83</v>
      </c>
    </row>
    <row r="5109" spans="1:15" x14ac:dyDescent="0.25">
      <c r="A5109" s="1" t="s">
        <v>2831</v>
      </c>
      <c r="B5109" s="2">
        <v>44335</v>
      </c>
      <c r="C5109" s="1" t="s">
        <v>5873</v>
      </c>
      <c r="E5109" s="3">
        <v>162.66</v>
      </c>
      <c r="F5109" s="4">
        <v>162.66</v>
      </c>
      <c r="G5109" s="1">
        <v>2021</v>
      </c>
      <c r="H5109" s="1">
        <v>5</v>
      </c>
      <c r="I5109" s="1" t="s">
        <v>86</v>
      </c>
      <c r="J5109" s="1" t="s">
        <v>35</v>
      </c>
      <c r="K5109" s="1" t="s">
        <v>20</v>
      </c>
      <c r="L5109" s="1" t="s">
        <v>87</v>
      </c>
      <c r="M5109" s="1" t="s">
        <v>37</v>
      </c>
    </row>
    <row r="5110" spans="1:15" x14ac:dyDescent="0.25">
      <c r="A5110" s="1" t="s">
        <v>5874</v>
      </c>
      <c r="B5110" s="2">
        <v>44335</v>
      </c>
      <c r="C5110" s="1" t="s">
        <v>5875</v>
      </c>
      <c r="E5110" s="3">
        <v>17.52</v>
      </c>
      <c r="F5110" s="4">
        <v>17.52</v>
      </c>
      <c r="G5110" s="1">
        <v>2021</v>
      </c>
      <c r="H5110" s="1">
        <v>5</v>
      </c>
      <c r="I5110" s="1" t="s">
        <v>86</v>
      </c>
      <c r="J5110" s="1" t="s">
        <v>378</v>
      </c>
      <c r="K5110" s="1" t="s">
        <v>20</v>
      </c>
      <c r="L5110" s="1" t="s">
        <v>87</v>
      </c>
      <c r="M5110" s="1" t="s">
        <v>379</v>
      </c>
      <c r="O5110">
        <f>F5110*1850</f>
        <v>32412</v>
      </c>
    </row>
    <row r="5111" spans="1:15" x14ac:dyDescent="0.25">
      <c r="A5111" s="1" t="s">
        <v>667</v>
      </c>
      <c r="B5111" s="2">
        <v>44335</v>
      </c>
      <c r="C5111" s="1" t="s">
        <v>62</v>
      </c>
      <c r="E5111" s="3">
        <v>167.69</v>
      </c>
      <c r="F5111" s="4">
        <v>167.69</v>
      </c>
      <c r="G5111" s="1">
        <v>2021</v>
      </c>
      <c r="H5111" s="1">
        <v>5</v>
      </c>
      <c r="I5111" s="1" t="s">
        <v>40</v>
      </c>
      <c r="J5111" s="1" t="s">
        <v>41</v>
      </c>
      <c r="K5111" s="1" t="s">
        <v>20</v>
      </c>
      <c r="L5111" s="1" t="s">
        <v>42</v>
      </c>
      <c r="M5111" s="1" t="s">
        <v>43</v>
      </c>
      <c r="O5111">
        <f>F5111/1.26</f>
        <v>133.0873015873016</v>
      </c>
    </row>
    <row r="5112" spans="1:15" x14ac:dyDescent="0.25">
      <c r="A5112" s="1" t="s">
        <v>5876</v>
      </c>
      <c r="B5112" s="2">
        <v>44335</v>
      </c>
      <c r="C5112" s="1" t="s">
        <v>62</v>
      </c>
      <c r="E5112" s="3">
        <v>69.709999999999994</v>
      </c>
      <c r="F5112" s="4">
        <v>69.709999999999994</v>
      </c>
      <c r="G5112" s="1">
        <v>2021</v>
      </c>
      <c r="H5112" s="1">
        <v>5</v>
      </c>
      <c r="I5112" s="1" t="s">
        <v>40</v>
      </c>
      <c r="J5112" s="1" t="s">
        <v>41</v>
      </c>
      <c r="K5112" s="1" t="s">
        <v>20</v>
      </c>
      <c r="L5112" s="1" t="s">
        <v>42</v>
      </c>
      <c r="M5112" s="1" t="s">
        <v>43</v>
      </c>
      <c r="O5112">
        <f>F5112/1.26</f>
        <v>55.325396825396822</v>
      </c>
    </row>
    <row r="5113" spans="1:15" x14ac:dyDescent="0.25">
      <c r="A5113" s="1" t="s">
        <v>708</v>
      </c>
      <c r="B5113" s="2">
        <v>44335</v>
      </c>
      <c r="C5113" s="1" t="s">
        <v>5877</v>
      </c>
      <c r="E5113" s="3">
        <v>105.98</v>
      </c>
      <c r="F5113" s="4">
        <v>105.98</v>
      </c>
      <c r="G5113" s="1">
        <v>2021</v>
      </c>
      <c r="H5113" s="1">
        <v>5</v>
      </c>
      <c r="I5113" s="1" t="s">
        <v>86</v>
      </c>
      <c r="J5113" s="1" t="s">
        <v>35</v>
      </c>
      <c r="K5113" s="1" t="s">
        <v>20</v>
      </c>
      <c r="L5113" s="1" t="s">
        <v>87</v>
      </c>
      <c r="M5113" s="1" t="s">
        <v>37</v>
      </c>
    </row>
    <row r="5114" spans="1:15" x14ac:dyDescent="0.25">
      <c r="A5114" s="1" t="s">
        <v>687</v>
      </c>
      <c r="B5114" s="2">
        <v>44335</v>
      </c>
      <c r="C5114" s="1" t="s">
        <v>5878</v>
      </c>
      <c r="D5114" s="3">
        <v>20</v>
      </c>
      <c r="E5114" s="3">
        <v>216</v>
      </c>
      <c r="F5114" s="4">
        <v>180</v>
      </c>
      <c r="G5114" s="1">
        <v>2021</v>
      </c>
      <c r="H5114" s="1">
        <v>5</v>
      </c>
      <c r="I5114" s="1" t="s">
        <v>34</v>
      </c>
      <c r="J5114" s="1" t="s">
        <v>35</v>
      </c>
      <c r="K5114" s="1" t="s">
        <v>20</v>
      </c>
      <c r="L5114" s="1" t="s">
        <v>36</v>
      </c>
      <c r="M5114" s="1" t="s">
        <v>37</v>
      </c>
      <c r="O5114">
        <f>F5114*7</f>
        <v>1260</v>
      </c>
    </row>
    <row r="5115" spans="1:15" x14ac:dyDescent="0.25">
      <c r="A5115" s="1" t="s">
        <v>2865</v>
      </c>
      <c r="B5115" s="2">
        <v>44336</v>
      </c>
      <c r="C5115" s="1" t="s">
        <v>29</v>
      </c>
      <c r="E5115" s="3">
        <v>87.34</v>
      </c>
      <c r="F5115" s="4">
        <v>87.34</v>
      </c>
      <c r="G5115" s="1">
        <v>2021</v>
      </c>
      <c r="H5115" s="1">
        <v>5</v>
      </c>
      <c r="I5115" s="1" t="s">
        <v>30</v>
      </c>
      <c r="J5115" s="1" t="s">
        <v>25</v>
      </c>
      <c r="K5115" s="1" t="s">
        <v>20</v>
      </c>
      <c r="L5115" s="1" t="s">
        <v>31</v>
      </c>
      <c r="M5115" s="1" t="s">
        <v>4184</v>
      </c>
    </row>
    <row r="5116" spans="1:15" x14ac:dyDescent="0.25">
      <c r="A5116" s="1" t="s">
        <v>5879</v>
      </c>
      <c r="B5116" s="2">
        <v>44336</v>
      </c>
      <c r="C5116" s="1" t="s">
        <v>5880</v>
      </c>
      <c r="E5116" s="3">
        <v>44.91</v>
      </c>
      <c r="F5116" s="4">
        <v>44.91</v>
      </c>
      <c r="G5116" s="1">
        <v>2021</v>
      </c>
      <c r="H5116" s="1">
        <v>5</v>
      </c>
      <c r="I5116" s="1" t="s">
        <v>30</v>
      </c>
      <c r="J5116" s="1" t="s">
        <v>25</v>
      </c>
      <c r="K5116" s="1" t="s">
        <v>20</v>
      </c>
      <c r="L5116" s="1" t="s">
        <v>31</v>
      </c>
      <c r="M5116" s="1" t="s">
        <v>4184</v>
      </c>
    </row>
    <row r="5117" spans="1:15" x14ac:dyDescent="0.25">
      <c r="A5117" s="1" t="s">
        <v>5881</v>
      </c>
      <c r="B5117" s="2">
        <v>44341</v>
      </c>
      <c r="C5117" s="1" t="s">
        <v>85</v>
      </c>
      <c r="E5117" s="3">
        <v>887.11</v>
      </c>
      <c r="F5117" s="4">
        <v>887.11</v>
      </c>
      <c r="G5117" s="1">
        <v>2021</v>
      </c>
      <c r="H5117" s="1">
        <v>5</v>
      </c>
      <c r="I5117" s="1" t="s">
        <v>86</v>
      </c>
      <c r="J5117" s="1" t="s">
        <v>41</v>
      </c>
      <c r="K5117" s="1" t="s">
        <v>20</v>
      </c>
      <c r="L5117" s="1" t="s">
        <v>87</v>
      </c>
      <c r="M5117" s="1" t="s">
        <v>43</v>
      </c>
      <c r="O5117">
        <f t="shared" ref="O5117:O5126" si="77">F5117/1.26</f>
        <v>704.05555555555554</v>
      </c>
    </row>
    <row r="5118" spans="1:15" x14ac:dyDescent="0.25">
      <c r="A5118" s="1" t="s">
        <v>5881</v>
      </c>
      <c r="B5118" s="2">
        <v>44341</v>
      </c>
      <c r="C5118" s="1" t="s">
        <v>85</v>
      </c>
      <c r="E5118" s="3">
        <v>647.23</v>
      </c>
      <c r="F5118" s="4">
        <v>647.23</v>
      </c>
      <c r="G5118" s="1">
        <v>2021</v>
      </c>
      <c r="H5118" s="1">
        <v>5</v>
      </c>
      <c r="I5118" s="1" t="s">
        <v>86</v>
      </c>
      <c r="J5118" s="1" t="s">
        <v>41</v>
      </c>
      <c r="K5118" s="1" t="s">
        <v>20</v>
      </c>
      <c r="L5118" s="1" t="s">
        <v>87</v>
      </c>
      <c r="M5118" s="1" t="s">
        <v>43</v>
      </c>
      <c r="O5118">
        <f t="shared" si="77"/>
        <v>513.67460317460313</v>
      </c>
    </row>
    <row r="5119" spans="1:15" x14ac:dyDescent="0.25">
      <c r="A5119" s="1" t="s">
        <v>5881</v>
      </c>
      <c r="B5119" s="2">
        <v>44341</v>
      </c>
      <c r="C5119" s="1" t="s">
        <v>85</v>
      </c>
      <c r="E5119" s="3">
        <v>168</v>
      </c>
      <c r="F5119" s="4">
        <v>168</v>
      </c>
      <c r="G5119" s="1">
        <v>2021</v>
      </c>
      <c r="H5119" s="1">
        <v>5</v>
      </c>
      <c r="I5119" s="1" t="s">
        <v>86</v>
      </c>
      <c r="J5119" s="1" t="s">
        <v>41</v>
      </c>
      <c r="K5119" s="1" t="s">
        <v>20</v>
      </c>
      <c r="L5119" s="1" t="s">
        <v>87</v>
      </c>
      <c r="M5119" s="1" t="s">
        <v>43</v>
      </c>
      <c r="O5119">
        <f t="shared" si="77"/>
        <v>133.33333333333334</v>
      </c>
    </row>
    <row r="5120" spans="1:15" x14ac:dyDescent="0.25">
      <c r="A5120" s="1" t="s">
        <v>5881</v>
      </c>
      <c r="B5120" s="2">
        <v>44341</v>
      </c>
      <c r="C5120" s="1" t="s">
        <v>85</v>
      </c>
      <c r="D5120" s="3">
        <v>20</v>
      </c>
      <c r="E5120" s="3">
        <v>168.68</v>
      </c>
      <c r="F5120" s="4">
        <v>140.57</v>
      </c>
      <c r="G5120" s="1">
        <v>2021</v>
      </c>
      <c r="H5120" s="1">
        <v>5</v>
      </c>
      <c r="I5120" s="1" t="s">
        <v>34</v>
      </c>
      <c r="J5120" s="1" t="s">
        <v>41</v>
      </c>
      <c r="K5120" s="1" t="s">
        <v>20</v>
      </c>
      <c r="L5120" s="1" t="s">
        <v>36</v>
      </c>
      <c r="M5120" s="1" t="s">
        <v>43</v>
      </c>
      <c r="O5120">
        <f t="shared" si="77"/>
        <v>111.56349206349206</v>
      </c>
    </row>
    <row r="5121" spans="1:15" x14ac:dyDescent="0.25">
      <c r="A5121" s="1" t="s">
        <v>5881</v>
      </c>
      <c r="B5121" s="2">
        <v>44341</v>
      </c>
      <c r="C5121" s="1" t="s">
        <v>85</v>
      </c>
      <c r="D5121" s="3">
        <v>20</v>
      </c>
      <c r="E5121" s="3">
        <v>137.74</v>
      </c>
      <c r="F5121" s="4">
        <v>114.78</v>
      </c>
      <c r="G5121" s="1">
        <v>2021</v>
      </c>
      <c r="H5121" s="1">
        <v>5</v>
      </c>
      <c r="I5121" s="1" t="s">
        <v>34</v>
      </c>
      <c r="J5121" s="1" t="s">
        <v>41</v>
      </c>
      <c r="K5121" s="1" t="s">
        <v>20</v>
      </c>
      <c r="L5121" s="1" t="s">
        <v>36</v>
      </c>
      <c r="M5121" s="1" t="s">
        <v>43</v>
      </c>
      <c r="O5121">
        <f t="shared" si="77"/>
        <v>91.095238095238102</v>
      </c>
    </row>
    <row r="5122" spans="1:15" x14ac:dyDescent="0.25">
      <c r="A5122" s="1" t="s">
        <v>5881</v>
      </c>
      <c r="B5122" s="2">
        <v>44341</v>
      </c>
      <c r="C5122" s="1" t="s">
        <v>85</v>
      </c>
      <c r="E5122" s="3">
        <v>82</v>
      </c>
      <c r="F5122" s="4">
        <v>82</v>
      </c>
      <c r="G5122" s="1">
        <v>2021</v>
      </c>
      <c r="H5122" s="1">
        <v>5</v>
      </c>
      <c r="I5122" s="1" t="s">
        <v>86</v>
      </c>
      <c r="J5122" s="1" t="s">
        <v>41</v>
      </c>
      <c r="K5122" s="1" t="s">
        <v>20</v>
      </c>
      <c r="L5122" s="1" t="s">
        <v>87</v>
      </c>
      <c r="M5122" s="1" t="s">
        <v>43</v>
      </c>
      <c r="O5122">
        <f t="shared" si="77"/>
        <v>65.079365079365076</v>
      </c>
    </row>
    <row r="5123" spans="1:15" x14ac:dyDescent="0.25">
      <c r="A5123" s="1" t="s">
        <v>5881</v>
      </c>
      <c r="B5123" s="2">
        <v>44341</v>
      </c>
      <c r="C5123" s="1" t="s">
        <v>85</v>
      </c>
      <c r="E5123" s="3">
        <v>73.16</v>
      </c>
      <c r="F5123" s="4">
        <v>73.16</v>
      </c>
      <c r="G5123" s="1">
        <v>2021</v>
      </c>
      <c r="H5123" s="1">
        <v>5</v>
      </c>
      <c r="I5123" s="1" t="s">
        <v>86</v>
      </c>
      <c r="J5123" s="1" t="s">
        <v>41</v>
      </c>
      <c r="K5123" s="1" t="s">
        <v>20</v>
      </c>
      <c r="L5123" s="1" t="s">
        <v>87</v>
      </c>
      <c r="M5123" s="1" t="s">
        <v>43</v>
      </c>
      <c r="O5123">
        <f t="shared" si="77"/>
        <v>58.063492063492063</v>
      </c>
    </row>
    <row r="5124" spans="1:15" x14ac:dyDescent="0.25">
      <c r="A5124" s="1" t="s">
        <v>5881</v>
      </c>
      <c r="B5124" s="2">
        <v>44341</v>
      </c>
      <c r="C5124" s="1" t="s">
        <v>85</v>
      </c>
      <c r="D5124" s="3">
        <v>20</v>
      </c>
      <c r="E5124" s="3">
        <v>86.01</v>
      </c>
      <c r="F5124" s="4">
        <v>71.67</v>
      </c>
      <c r="G5124" s="1">
        <v>2021</v>
      </c>
      <c r="H5124" s="1">
        <v>5</v>
      </c>
      <c r="I5124" s="1" t="s">
        <v>56</v>
      </c>
      <c r="J5124" s="1" t="s">
        <v>41</v>
      </c>
      <c r="K5124" s="1" t="s">
        <v>20</v>
      </c>
      <c r="L5124" s="1" t="s">
        <v>57</v>
      </c>
      <c r="M5124" s="1" t="s">
        <v>43</v>
      </c>
      <c r="O5124">
        <f t="shared" si="77"/>
        <v>56.88095238095238</v>
      </c>
    </row>
    <row r="5125" spans="1:15" x14ac:dyDescent="0.25">
      <c r="A5125" s="1" t="s">
        <v>5881</v>
      </c>
      <c r="B5125" s="2">
        <v>44341</v>
      </c>
      <c r="C5125" s="1" t="s">
        <v>85</v>
      </c>
      <c r="E5125" s="3">
        <v>56</v>
      </c>
      <c r="F5125" s="4">
        <v>56</v>
      </c>
      <c r="G5125" s="1">
        <v>2021</v>
      </c>
      <c r="H5125" s="1">
        <v>5</v>
      </c>
      <c r="I5125" s="1" t="s">
        <v>86</v>
      </c>
      <c r="J5125" s="1" t="s">
        <v>41</v>
      </c>
      <c r="K5125" s="1" t="s">
        <v>20</v>
      </c>
      <c r="L5125" s="1" t="s">
        <v>87</v>
      </c>
      <c r="M5125" s="1" t="s">
        <v>43</v>
      </c>
      <c r="O5125">
        <f t="shared" si="77"/>
        <v>44.444444444444443</v>
      </c>
    </row>
    <row r="5126" spans="1:15" x14ac:dyDescent="0.25">
      <c r="A5126" s="1" t="s">
        <v>5881</v>
      </c>
      <c r="B5126" s="2">
        <v>44341</v>
      </c>
      <c r="C5126" s="1" t="s">
        <v>85</v>
      </c>
      <c r="E5126" s="3">
        <v>27.55</v>
      </c>
      <c r="F5126" s="4">
        <v>27.55</v>
      </c>
      <c r="G5126" s="1">
        <v>2021</v>
      </c>
      <c r="H5126" s="1">
        <v>5</v>
      </c>
      <c r="I5126" s="1" t="s">
        <v>86</v>
      </c>
      <c r="J5126" s="1" t="s">
        <v>41</v>
      </c>
      <c r="K5126" s="1" t="s">
        <v>20</v>
      </c>
      <c r="L5126" s="1" t="s">
        <v>87</v>
      </c>
      <c r="M5126" s="1" t="s">
        <v>43</v>
      </c>
      <c r="O5126">
        <f t="shared" si="77"/>
        <v>21.865079365079364</v>
      </c>
    </row>
    <row r="5127" spans="1:15" x14ac:dyDescent="0.25">
      <c r="A5127" s="1" t="s">
        <v>2882</v>
      </c>
      <c r="B5127" s="2">
        <v>44341</v>
      </c>
      <c r="C5127" s="1" t="s">
        <v>5882</v>
      </c>
      <c r="E5127" s="3">
        <v>838.08</v>
      </c>
      <c r="F5127" s="4">
        <v>838.08</v>
      </c>
      <c r="G5127" s="1">
        <v>2021</v>
      </c>
      <c r="H5127" s="1">
        <v>5</v>
      </c>
      <c r="I5127" s="1" t="s">
        <v>345</v>
      </c>
      <c r="J5127" s="1" t="s">
        <v>35</v>
      </c>
      <c r="K5127" s="1" t="s">
        <v>20</v>
      </c>
      <c r="L5127" s="1" t="s">
        <v>346</v>
      </c>
      <c r="M5127" s="1" t="s">
        <v>37</v>
      </c>
      <c r="O5127">
        <f>F5127*5.3</f>
        <v>4441.8239999999996</v>
      </c>
    </row>
    <row r="5128" spans="1:15" x14ac:dyDescent="0.25">
      <c r="A5128" s="1" t="s">
        <v>5881</v>
      </c>
      <c r="B5128" s="2">
        <v>44341</v>
      </c>
      <c r="C5128" s="1" t="s">
        <v>59</v>
      </c>
      <c r="E5128" s="3">
        <v>32.020000000000003</v>
      </c>
      <c r="F5128" s="4">
        <v>32.020000000000003</v>
      </c>
      <c r="G5128" s="1">
        <v>2021</v>
      </c>
      <c r="H5128" s="1">
        <v>5</v>
      </c>
      <c r="I5128" s="1" t="s">
        <v>312</v>
      </c>
      <c r="J5128" s="1" t="s">
        <v>41</v>
      </c>
      <c r="K5128" s="1" t="s">
        <v>20</v>
      </c>
      <c r="L5128" s="1" t="s">
        <v>313</v>
      </c>
      <c r="M5128" s="1" t="s">
        <v>43</v>
      </c>
    </row>
    <row r="5129" spans="1:15" x14ac:dyDescent="0.25">
      <c r="A5129" s="1" t="s">
        <v>5881</v>
      </c>
      <c r="B5129" s="2">
        <v>44341</v>
      </c>
      <c r="C5129" s="1" t="s">
        <v>59</v>
      </c>
      <c r="E5129" s="3">
        <v>64.52</v>
      </c>
      <c r="F5129" s="4">
        <v>64.52</v>
      </c>
      <c r="G5129" s="1">
        <v>2021</v>
      </c>
      <c r="H5129" s="1">
        <v>5</v>
      </c>
      <c r="I5129" s="1" t="s">
        <v>86</v>
      </c>
      <c r="J5129" s="1" t="s">
        <v>41</v>
      </c>
      <c r="K5129" s="1" t="s">
        <v>20</v>
      </c>
      <c r="L5129" s="1" t="s">
        <v>87</v>
      </c>
      <c r="M5129" s="1" t="s">
        <v>43</v>
      </c>
    </row>
    <row r="5130" spans="1:15" x14ac:dyDescent="0.25">
      <c r="A5130" s="1" t="s">
        <v>5883</v>
      </c>
      <c r="B5130" s="2">
        <v>44343</v>
      </c>
      <c r="C5130" s="1" t="s">
        <v>5884</v>
      </c>
      <c r="E5130" s="3">
        <v>700.4</v>
      </c>
      <c r="F5130" s="4">
        <v>700.4</v>
      </c>
      <c r="G5130" s="1">
        <v>2021</v>
      </c>
      <c r="H5130" s="1">
        <v>5</v>
      </c>
      <c r="I5130" s="1" t="s">
        <v>86</v>
      </c>
      <c r="J5130" s="1" t="s">
        <v>369</v>
      </c>
      <c r="K5130" s="1" t="s">
        <v>20</v>
      </c>
      <c r="L5130" s="1" t="s">
        <v>87</v>
      </c>
      <c r="M5130" s="1" t="s">
        <v>370</v>
      </c>
      <c r="O5130">
        <f>F5130*120</f>
        <v>84048</v>
      </c>
    </row>
    <row r="5131" spans="1:15" x14ac:dyDescent="0.25">
      <c r="A5131" s="1" t="s">
        <v>731</v>
      </c>
      <c r="B5131" s="2">
        <v>44343</v>
      </c>
      <c r="C5131" s="1" t="s">
        <v>5885</v>
      </c>
      <c r="E5131" s="3">
        <v>127.27</v>
      </c>
      <c r="F5131" s="4">
        <v>127.27</v>
      </c>
      <c r="G5131" s="1">
        <v>2021</v>
      </c>
      <c r="H5131" s="1">
        <v>5</v>
      </c>
      <c r="I5131" s="1" t="s">
        <v>40</v>
      </c>
      <c r="J5131" s="1" t="s">
        <v>35</v>
      </c>
      <c r="K5131" s="1" t="s">
        <v>20</v>
      </c>
      <c r="L5131" s="1" t="s">
        <v>42</v>
      </c>
      <c r="M5131" s="1" t="s">
        <v>37</v>
      </c>
      <c r="O5131">
        <f>F5131*50</f>
        <v>6363.5</v>
      </c>
    </row>
    <row r="5132" spans="1:15" x14ac:dyDescent="0.25">
      <c r="A5132" s="1" t="s">
        <v>727</v>
      </c>
      <c r="B5132" s="2">
        <v>44343</v>
      </c>
      <c r="C5132" s="1" t="s">
        <v>462</v>
      </c>
      <c r="E5132" s="3">
        <v>39.07</v>
      </c>
      <c r="F5132" s="4">
        <v>39.07</v>
      </c>
      <c r="G5132" s="1">
        <v>2021</v>
      </c>
      <c r="H5132" s="1">
        <v>5</v>
      </c>
      <c r="I5132" s="1" t="s">
        <v>111</v>
      </c>
      <c r="J5132" s="1" t="s">
        <v>35</v>
      </c>
      <c r="K5132" s="1" t="s">
        <v>20</v>
      </c>
      <c r="L5132" s="1" t="s">
        <v>112</v>
      </c>
      <c r="M5132" s="1" t="s">
        <v>37</v>
      </c>
      <c r="O5132">
        <f>F5132*50</f>
        <v>1953.5</v>
      </c>
    </row>
    <row r="5133" spans="1:15" x14ac:dyDescent="0.25">
      <c r="A5133" s="1" t="s">
        <v>4603</v>
      </c>
      <c r="B5133" s="2">
        <v>44343</v>
      </c>
      <c r="C5133" s="1" t="s">
        <v>5886</v>
      </c>
      <c r="E5133" s="3">
        <v>3.77</v>
      </c>
      <c r="F5133" s="4">
        <v>3.77</v>
      </c>
      <c r="G5133" s="1">
        <v>2021</v>
      </c>
      <c r="H5133" s="1">
        <v>5</v>
      </c>
      <c r="I5133" s="1" t="s">
        <v>111</v>
      </c>
      <c r="J5133" s="1" t="s">
        <v>98</v>
      </c>
      <c r="K5133" s="1" t="s">
        <v>20</v>
      </c>
      <c r="L5133" s="1" t="s">
        <v>112</v>
      </c>
      <c r="M5133" s="1" t="s">
        <v>100</v>
      </c>
      <c r="O5133">
        <f>F5133* 333</f>
        <v>1255.4100000000001</v>
      </c>
    </row>
    <row r="5134" spans="1:15" x14ac:dyDescent="0.25">
      <c r="A5134" s="1" t="s">
        <v>5887</v>
      </c>
      <c r="B5134" s="2">
        <v>44343</v>
      </c>
      <c r="C5134" s="1" t="s">
        <v>5888</v>
      </c>
      <c r="D5134" s="3">
        <v>20</v>
      </c>
      <c r="E5134" s="3">
        <v>355.32</v>
      </c>
      <c r="F5134" s="4">
        <v>296.10000000000002</v>
      </c>
      <c r="G5134" s="1">
        <v>2021</v>
      </c>
      <c r="H5134" s="1">
        <v>5</v>
      </c>
      <c r="I5134" s="1" t="s">
        <v>134</v>
      </c>
      <c r="J5134" s="1" t="s">
        <v>98</v>
      </c>
      <c r="K5134" s="1" t="s">
        <v>20</v>
      </c>
      <c r="L5134" s="1" t="s">
        <v>135</v>
      </c>
      <c r="M5134" s="1" t="s">
        <v>100</v>
      </c>
      <c r="O5134">
        <f>F5134*243</f>
        <v>71952.3</v>
      </c>
    </row>
    <row r="5135" spans="1:15" x14ac:dyDescent="0.25">
      <c r="A5135" s="1" t="s">
        <v>5889</v>
      </c>
      <c r="B5135" s="2">
        <v>44343</v>
      </c>
      <c r="C5135" s="1" t="s">
        <v>5890</v>
      </c>
      <c r="E5135" s="3">
        <v>29.06</v>
      </c>
      <c r="F5135" s="4">
        <v>29.06</v>
      </c>
      <c r="G5135" s="1">
        <v>2021</v>
      </c>
      <c r="H5135" s="1">
        <v>5</v>
      </c>
      <c r="I5135" s="1" t="s">
        <v>40</v>
      </c>
      <c r="J5135" s="1" t="s">
        <v>35</v>
      </c>
      <c r="K5135" s="1" t="s">
        <v>20</v>
      </c>
      <c r="L5135" s="1" t="s">
        <v>42</v>
      </c>
      <c r="M5135" s="1" t="s">
        <v>37</v>
      </c>
    </row>
    <row r="5136" spans="1:15" x14ac:dyDescent="0.25">
      <c r="A5136" s="1" t="s">
        <v>736</v>
      </c>
      <c r="B5136" s="2">
        <v>44343</v>
      </c>
      <c r="C5136" s="1" t="s">
        <v>29</v>
      </c>
      <c r="E5136" s="3">
        <v>69.23</v>
      </c>
      <c r="F5136" s="4">
        <v>69.23</v>
      </c>
      <c r="G5136" s="1">
        <v>2021</v>
      </c>
      <c r="H5136" s="1">
        <v>5</v>
      </c>
      <c r="I5136" s="1" t="s">
        <v>30</v>
      </c>
      <c r="J5136" s="1" t="s">
        <v>25</v>
      </c>
      <c r="K5136" s="1" t="s">
        <v>20</v>
      </c>
      <c r="L5136" s="1" t="s">
        <v>31</v>
      </c>
      <c r="M5136" s="1" t="s">
        <v>4184</v>
      </c>
    </row>
    <row r="5137" spans="1:15" x14ac:dyDescent="0.25">
      <c r="A5137" s="1" t="s">
        <v>5891</v>
      </c>
      <c r="B5137" s="2">
        <v>44343</v>
      </c>
      <c r="C5137" s="1" t="s">
        <v>5892</v>
      </c>
      <c r="D5137" s="3">
        <v>20</v>
      </c>
      <c r="E5137" s="3">
        <v>177.7</v>
      </c>
      <c r="F5137" s="4">
        <v>148.08000000000001</v>
      </c>
      <c r="G5137" s="1">
        <v>2021</v>
      </c>
      <c r="H5137" s="1">
        <v>5</v>
      </c>
      <c r="I5137" s="1" t="s">
        <v>134</v>
      </c>
      <c r="J5137" s="1" t="s">
        <v>51</v>
      </c>
      <c r="K5137" s="1" t="s">
        <v>20</v>
      </c>
      <c r="L5137" s="1" t="s">
        <v>135</v>
      </c>
      <c r="M5137" s="1" t="s">
        <v>53</v>
      </c>
      <c r="O5137">
        <f>F5137*5.7</f>
        <v>844.05600000000015</v>
      </c>
    </row>
    <row r="5138" spans="1:15" x14ac:dyDescent="0.25">
      <c r="A5138" s="1" t="s">
        <v>729</v>
      </c>
      <c r="B5138" s="2">
        <v>44343</v>
      </c>
      <c r="C5138" s="1" t="s">
        <v>5893</v>
      </c>
      <c r="E5138" s="3">
        <v>212.63</v>
      </c>
      <c r="F5138" s="4">
        <v>212.63</v>
      </c>
      <c r="G5138" s="1">
        <v>2021</v>
      </c>
      <c r="H5138" s="1">
        <v>5</v>
      </c>
      <c r="I5138" s="1" t="s">
        <v>86</v>
      </c>
      <c r="J5138" s="1" t="s">
        <v>35</v>
      </c>
      <c r="K5138" s="1" t="s">
        <v>20</v>
      </c>
      <c r="L5138" s="1" t="s">
        <v>87</v>
      </c>
      <c r="M5138" s="1" t="s">
        <v>37</v>
      </c>
    </row>
    <row r="5139" spans="1:15" x14ac:dyDescent="0.25">
      <c r="A5139" s="1" t="s">
        <v>5894</v>
      </c>
      <c r="B5139" s="2">
        <v>44343</v>
      </c>
      <c r="C5139" s="1" t="s">
        <v>5895</v>
      </c>
      <c r="E5139" s="3">
        <v>44.21</v>
      </c>
      <c r="F5139" s="4">
        <v>44.21</v>
      </c>
      <c r="G5139" s="1">
        <v>2021</v>
      </c>
      <c r="H5139" s="1">
        <v>5</v>
      </c>
      <c r="I5139" s="1" t="s">
        <v>86</v>
      </c>
      <c r="J5139" s="1" t="s">
        <v>35</v>
      </c>
      <c r="K5139" s="1" t="s">
        <v>20</v>
      </c>
      <c r="L5139" s="1" t="s">
        <v>87</v>
      </c>
      <c r="M5139" s="1" t="s">
        <v>37</v>
      </c>
    </row>
    <row r="5140" spans="1:15" x14ac:dyDescent="0.25">
      <c r="A5140" s="1" t="s">
        <v>5896</v>
      </c>
      <c r="B5140" s="2">
        <v>44343</v>
      </c>
      <c r="C5140" s="1" t="s">
        <v>5897</v>
      </c>
      <c r="E5140" s="3">
        <v>297</v>
      </c>
      <c r="F5140" s="4">
        <v>297</v>
      </c>
      <c r="G5140" s="1">
        <v>2021</v>
      </c>
      <c r="H5140" s="1">
        <v>5</v>
      </c>
      <c r="I5140" s="1" t="s">
        <v>312</v>
      </c>
      <c r="J5140" s="1" t="s">
        <v>35</v>
      </c>
      <c r="K5140" s="1" t="s">
        <v>20</v>
      </c>
      <c r="L5140" s="1" t="s">
        <v>313</v>
      </c>
      <c r="M5140" s="1" t="s">
        <v>37</v>
      </c>
      <c r="O5140">
        <f>F5140*400</f>
        <v>118800</v>
      </c>
    </row>
    <row r="5141" spans="1:15" x14ac:dyDescent="0.25">
      <c r="A5141" s="1" t="s">
        <v>2915</v>
      </c>
      <c r="B5141" s="2">
        <v>44343</v>
      </c>
      <c r="C5141" s="1" t="s">
        <v>1527</v>
      </c>
      <c r="E5141" s="3">
        <v>79.98</v>
      </c>
      <c r="F5141" s="4">
        <v>79.98</v>
      </c>
      <c r="G5141" s="1">
        <v>2021</v>
      </c>
      <c r="H5141" s="1">
        <v>5</v>
      </c>
      <c r="I5141" s="1" t="s">
        <v>704</v>
      </c>
      <c r="J5141" s="1" t="s">
        <v>212</v>
      </c>
      <c r="K5141" s="1" t="s">
        <v>20</v>
      </c>
      <c r="L5141" s="1" t="s">
        <v>705</v>
      </c>
      <c r="M5141" s="1" t="s">
        <v>4424</v>
      </c>
    </row>
    <row r="5142" spans="1:15" x14ac:dyDescent="0.25">
      <c r="A5142" s="1" t="s">
        <v>5898</v>
      </c>
      <c r="B5142" s="2">
        <v>44343</v>
      </c>
      <c r="C5142" s="1" t="s">
        <v>5899</v>
      </c>
      <c r="E5142" s="3">
        <v>780</v>
      </c>
      <c r="F5142" s="4">
        <v>780</v>
      </c>
      <c r="G5142" s="1">
        <v>2021</v>
      </c>
      <c r="H5142" s="1">
        <v>5</v>
      </c>
      <c r="I5142" s="1" t="s">
        <v>345</v>
      </c>
      <c r="J5142" s="1" t="s">
        <v>35</v>
      </c>
      <c r="K5142" s="1" t="s">
        <v>20</v>
      </c>
      <c r="L5142" s="1" t="s">
        <v>346</v>
      </c>
      <c r="M5142" s="1" t="s">
        <v>37</v>
      </c>
      <c r="O5142">
        <f>F5142*5.3</f>
        <v>4134</v>
      </c>
    </row>
    <row r="5143" spans="1:15" x14ac:dyDescent="0.25">
      <c r="A5143" s="1" t="s">
        <v>5900</v>
      </c>
      <c r="B5143" s="2">
        <v>44343</v>
      </c>
      <c r="C5143" s="1" t="s">
        <v>342</v>
      </c>
      <c r="E5143" s="3">
        <v>281.94</v>
      </c>
      <c r="F5143" s="4">
        <v>281.94</v>
      </c>
      <c r="G5143" s="1">
        <v>2021</v>
      </c>
      <c r="H5143" s="1">
        <v>5</v>
      </c>
      <c r="I5143" s="1" t="s">
        <v>86</v>
      </c>
      <c r="J5143" s="1" t="s">
        <v>378</v>
      </c>
      <c r="K5143" s="1" t="s">
        <v>20</v>
      </c>
      <c r="L5143" s="1" t="s">
        <v>87</v>
      </c>
      <c r="M5143" s="1" t="s">
        <v>379</v>
      </c>
      <c r="O5143">
        <f>F5143*52.63</f>
        <v>14838.502200000001</v>
      </c>
    </row>
    <row r="5144" spans="1:15" x14ac:dyDescent="0.25">
      <c r="A5144" s="1" t="s">
        <v>5901</v>
      </c>
      <c r="B5144" s="2">
        <v>44349</v>
      </c>
      <c r="C5144" s="1" t="s">
        <v>5902</v>
      </c>
      <c r="E5144" s="3">
        <v>24.12</v>
      </c>
      <c r="F5144" s="4">
        <v>24.12</v>
      </c>
      <c r="G5144" s="1">
        <v>2021</v>
      </c>
      <c r="H5144" s="1">
        <v>6</v>
      </c>
      <c r="I5144" s="1" t="s">
        <v>168</v>
      </c>
      <c r="J5144" s="1" t="s">
        <v>81</v>
      </c>
      <c r="K5144" s="1" t="s">
        <v>20</v>
      </c>
      <c r="L5144" s="1" t="s">
        <v>169</v>
      </c>
      <c r="M5144" s="1" t="s">
        <v>83</v>
      </c>
    </row>
    <row r="5145" spans="1:15" x14ac:dyDescent="0.25">
      <c r="A5145" s="1" t="s">
        <v>5903</v>
      </c>
      <c r="B5145" s="2">
        <v>44349</v>
      </c>
      <c r="C5145" s="1" t="s">
        <v>5169</v>
      </c>
      <c r="D5145" s="3">
        <v>20</v>
      </c>
      <c r="E5145" s="3">
        <v>4.9000000000000004</v>
      </c>
      <c r="F5145" s="4">
        <v>4.08</v>
      </c>
      <c r="G5145" s="1">
        <v>2021</v>
      </c>
      <c r="H5145" s="1">
        <v>6</v>
      </c>
      <c r="I5145" s="1" t="s">
        <v>56</v>
      </c>
      <c r="J5145" s="1" t="s">
        <v>35</v>
      </c>
      <c r="K5145" s="1" t="s">
        <v>20</v>
      </c>
      <c r="L5145" s="1" t="s">
        <v>57</v>
      </c>
      <c r="M5145" s="1" t="s">
        <v>37</v>
      </c>
      <c r="O5145">
        <f>F5145*50</f>
        <v>204</v>
      </c>
    </row>
    <row r="5146" spans="1:15" x14ac:dyDescent="0.25">
      <c r="A5146" s="1" t="s">
        <v>5904</v>
      </c>
      <c r="B5146" s="2">
        <v>44349</v>
      </c>
      <c r="C5146" s="1" t="s">
        <v>1494</v>
      </c>
      <c r="D5146" s="3">
        <v>20</v>
      </c>
      <c r="E5146" s="3">
        <v>1484.52</v>
      </c>
      <c r="F5146" s="4">
        <v>1237.0999999999999</v>
      </c>
      <c r="G5146" s="1">
        <v>2021</v>
      </c>
      <c r="H5146" s="1">
        <v>6</v>
      </c>
      <c r="I5146" s="1" t="s">
        <v>70</v>
      </c>
      <c r="J5146" s="1" t="s">
        <v>35</v>
      </c>
      <c r="K5146" s="1" t="s">
        <v>20</v>
      </c>
      <c r="L5146" s="1" t="s">
        <v>71</v>
      </c>
      <c r="M5146" s="1" t="s">
        <v>37</v>
      </c>
      <c r="O5146">
        <f>F5146*4.18</f>
        <v>5171.0779999999995</v>
      </c>
    </row>
    <row r="5147" spans="1:15" x14ac:dyDescent="0.25">
      <c r="A5147" s="1" t="s">
        <v>5905</v>
      </c>
      <c r="B5147" s="2">
        <v>44349</v>
      </c>
      <c r="C5147" s="1" t="s">
        <v>5906</v>
      </c>
      <c r="D5147" s="3">
        <v>20</v>
      </c>
      <c r="E5147" s="3">
        <v>26.3</v>
      </c>
      <c r="F5147" s="4">
        <v>21.92</v>
      </c>
      <c r="G5147" s="1">
        <v>2021</v>
      </c>
      <c r="H5147" s="1">
        <v>6</v>
      </c>
      <c r="I5147" s="1" t="s">
        <v>134</v>
      </c>
      <c r="J5147" s="1" t="s">
        <v>144</v>
      </c>
      <c r="K5147" s="1" t="s">
        <v>20</v>
      </c>
      <c r="L5147" s="1" t="s">
        <v>135</v>
      </c>
      <c r="M5147" s="1" t="s">
        <v>145</v>
      </c>
    </row>
    <row r="5148" spans="1:15" x14ac:dyDescent="0.25">
      <c r="A5148" s="1" t="s">
        <v>4644</v>
      </c>
      <c r="B5148" s="2">
        <v>44349</v>
      </c>
      <c r="C5148" s="1" t="s">
        <v>1311</v>
      </c>
      <c r="E5148" s="3">
        <v>92.7</v>
      </c>
      <c r="F5148" s="4">
        <v>92.7</v>
      </c>
      <c r="G5148" s="1">
        <v>2021</v>
      </c>
      <c r="H5148" s="1">
        <v>6</v>
      </c>
      <c r="I5148" s="1" t="s">
        <v>24</v>
      </c>
      <c r="J5148" s="1" t="s">
        <v>25</v>
      </c>
      <c r="K5148" s="1" t="s">
        <v>20</v>
      </c>
      <c r="L5148" s="1" t="s">
        <v>26</v>
      </c>
      <c r="M5148" s="1" t="s">
        <v>4184</v>
      </c>
      <c r="O5148">
        <f>F5148*400</f>
        <v>37080</v>
      </c>
    </row>
    <row r="5149" spans="1:15" x14ac:dyDescent="0.25">
      <c r="A5149" s="1" t="s">
        <v>5907</v>
      </c>
      <c r="B5149" s="2">
        <v>44349</v>
      </c>
      <c r="C5149" s="1" t="s">
        <v>2606</v>
      </c>
      <c r="E5149" s="3">
        <v>183.11</v>
      </c>
      <c r="F5149" s="4">
        <v>183.11</v>
      </c>
      <c r="G5149" s="1">
        <v>2021</v>
      </c>
      <c r="H5149" s="1">
        <v>6</v>
      </c>
      <c r="I5149" s="1" t="s">
        <v>70</v>
      </c>
      <c r="J5149" s="1" t="s">
        <v>92</v>
      </c>
      <c r="K5149" s="1" t="s">
        <v>20</v>
      </c>
      <c r="L5149" s="1" t="s">
        <v>71</v>
      </c>
      <c r="M5149" s="1" t="s">
        <v>94</v>
      </c>
    </row>
    <row r="5150" spans="1:15" x14ac:dyDescent="0.25">
      <c r="A5150" s="1" t="s">
        <v>5908</v>
      </c>
      <c r="B5150" s="2">
        <v>44349</v>
      </c>
      <c r="C5150" s="1" t="s">
        <v>5909</v>
      </c>
      <c r="E5150" s="3">
        <v>290.76</v>
      </c>
      <c r="F5150" s="4">
        <v>290.76</v>
      </c>
      <c r="G5150" s="1">
        <v>2021</v>
      </c>
      <c r="H5150" s="1">
        <v>6</v>
      </c>
      <c r="I5150" s="1" t="s">
        <v>40</v>
      </c>
      <c r="J5150" s="1" t="s">
        <v>35</v>
      </c>
      <c r="K5150" s="1" t="s">
        <v>20</v>
      </c>
      <c r="L5150" s="1" t="s">
        <v>42</v>
      </c>
      <c r="M5150" s="1" t="s">
        <v>37</v>
      </c>
      <c r="O5150">
        <f>F5150*5.226921047</f>
        <v>1519.7795636257201</v>
      </c>
    </row>
    <row r="5151" spans="1:15" x14ac:dyDescent="0.25">
      <c r="A5151" s="1" t="s">
        <v>748</v>
      </c>
      <c r="B5151" s="2">
        <v>44349</v>
      </c>
      <c r="C5151" s="1" t="s">
        <v>5910</v>
      </c>
      <c r="E5151" s="3">
        <v>539.28</v>
      </c>
      <c r="F5151" s="4">
        <v>539.28</v>
      </c>
      <c r="G5151" s="1">
        <v>2021</v>
      </c>
      <c r="H5151" s="1">
        <v>6</v>
      </c>
      <c r="I5151" s="1" t="s">
        <v>40</v>
      </c>
      <c r="J5151" s="1" t="s">
        <v>35</v>
      </c>
      <c r="K5151" s="1" t="s">
        <v>20</v>
      </c>
      <c r="L5151" s="1" t="s">
        <v>42</v>
      </c>
      <c r="M5151" s="1" t="s">
        <v>37</v>
      </c>
      <c r="O5151">
        <f>F5151*5.226921047</f>
        <v>2818.7739822261601</v>
      </c>
    </row>
    <row r="5152" spans="1:15" x14ac:dyDescent="0.25">
      <c r="A5152" s="1" t="s">
        <v>4652</v>
      </c>
      <c r="B5152" s="2">
        <v>44349</v>
      </c>
      <c r="C5152" s="1" t="s">
        <v>5911</v>
      </c>
      <c r="E5152" s="3">
        <v>105.84</v>
      </c>
      <c r="F5152" s="4">
        <v>105.84</v>
      </c>
      <c r="G5152" s="1">
        <v>2021</v>
      </c>
      <c r="H5152" s="1">
        <v>6</v>
      </c>
      <c r="I5152" s="1" t="s">
        <v>40</v>
      </c>
      <c r="J5152" s="1" t="s">
        <v>35</v>
      </c>
      <c r="K5152" s="1" t="s">
        <v>20</v>
      </c>
      <c r="L5152" s="1" t="s">
        <v>42</v>
      </c>
      <c r="M5152" s="1" t="s">
        <v>37</v>
      </c>
    </row>
    <row r="5153" spans="1:15" x14ac:dyDescent="0.25">
      <c r="A5153" s="1" t="s">
        <v>4649</v>
      </c>
      <c r="B5153" s="2">
        <v>44349</v>
      </c>
      <c r="C5153" s="1" t="s">
        <v>7975</v>
      </c>
      <c r="E5153" s="3">
        <v>48.6</v>
      </c>
      <c r="F5153" s="4">
        <v>48.6</v>
      </c>
      <c r="G5153" s="1">
        <v>2021</v>
      </c>
      <c r="H5153" s="1">
        <v>6</v>
      </c>
      <c r="I5153" s="1" t="s">
        <v>18</v>
      </c>
      <c r="J5153" s="1" t="s">
        <v>119</v>
      </c>
      <c r="K5153" s="1" t="s">
        <v>20</v>
      </c>
      <c r="L5153" s="1" t="s">
        <v>21</v>
      </c>
      <c r="M5153" s="1" t="s">
        <v>120</v>
      </c>
      <c r="O5153">
        <f>F5153*12.5</f>
        <v>607.5</v>
      </c>
    </row>
    <row r="5154" spans="1:15" x14ac:dyDescent="0.25">
      <c r="A5154" s="1" t="s">
        <v>5912</v>
      </c>
      <c r="B5154" s="2">
        <v>44349</v>
      </c>
      <c r="C5154" s="1" t="s">
        <v>104</v>
      </c>
      <c r="E5154" s="3">
        <v>176.4</v>
      </c>
      <c r="F5154" s="4">
        <v>176.4</v>
      </c>
      <c r="G5154" s="1">
        <v>2021</v>
      </c>
      <c r="H5154" s="1">
        <v>6</v>
      </c>
      <c r="I5154" s="1" t="s">
        <v>91</v>
      </c>
      <c r="J5154" s="1" t="s">
        <v>98</v>
      </c>
      <c r="K5154" s="1" t="s">
        <v>20</v>
      </c>
      <c r="L5154" s="1" t="s">
        <v>93</v>
      </c>
      <c r="M5154" s="1" t="s">
        <v>100</v>
      </c>
      <c r="O5154">
        <f>F5154*178</f>
        <v>31399.200000000001</v>
      </c>
    </row>
    <row r="5155" spans="1:15" x14ac:dyDescent="0.25">
      <c r="A5155" s="1" t="s">
        <v>5913</v>
      </c>
      <c r="B5155" s="2">
        <v>44349</v>
      </c>
      <c r="C5155" s="1" t="s">
        <v>104</v>
      </c>
      <c r="E5155" s="3">
        <v>131.4</v>
      </c>
      <c r="F5155" s="4">
        <v>131.4</v>
      </c>
      <c r="G5155" s="1">
        <v>2021</v>
      </c>
      <c r="H5155" s="1">
        <v>6</v>
      </c>
      <c r="I5155" s="1" t="s">
        <v>97</v>
      </c>
      <c r="J5155" s="1" t="s">
        <v>98</v>
      </c>
      <c r="K5155" s="1" t="s">
        <v>20</v>
      </c>
      <c r="L5155" s="1" t="s">
        <v>99</v>
      </c>
      <c r="M5155" s="1" t="s">
        <v>100</v>
      </c>
      <c r="O5155">
        <f>F5155*178</f>
        <v>23389.200000000001</v>
      </c>
    </row>
    <row r="5156" spans="1:15" x14ac:dyDescent="0.25">
      <c r="A5156" s="1" t="s">
        <v>5914</v>
      </c>
      <c r="B5156" s="2">
        <v>44349</v>
      </c>
      <c r="C5156" s="1" t="s">
        <v>5915</v>
      </c>
      <c r="E5156" s="3">
        <v>49.73</v>
      </c>
      <c r="F5156" s="4">
        <v>49.73</v>
      </c>
      <c r="G5156" s="1">
        <v>2021</v>
      </c>
      <c r="H5156" s="1">
        <v>6</v>
      </c>
      <c r="I5156" s="1" t="s">
        <v>97</v>
      </c>
      <c r="J5156" s="1" t="s">
        <v>35</v>
      </c>
      <c r="K5156" s="1" t="s">
        <v>20</v>
      </c>
      <c r="L5156" s="1" t="s">
        <v>99</v>
      </c>
      <c r="M5156" s="1" t="s">
        <v>37</v>
      </c>
    </row>
    <row r="5157" spans="1:15" x14ac:dyDescent="0.25">
      <c r="A5157" s="1" t="s">
        <v>5916</v>
      </c>
      <c r="B5157" s="2">
        <v>44349</v>
      </c>
      <c r="C5157" s="1" t="s">
        <v>5917</v>
      </c>
      <c r="D5157" s="3">
        <v>20</v>
      </c>
      <c r="E5157" s="3">
        <v>477.5</v>
      </c>
      <c r="F5157" s="4">
        <v>397.92</v>
      </c>
      <c r="G5157" s="1">
        <v>2021</v>
      </c>
      <c r="H5157" s="1">
        <v>6</v>
      </c>
      <c r="I5157" s="1" t="s">
        <v>34</v>
      </c>
      <c r="J5157" s="1" t="s">
        <v>237</v>
      </c>
      <c r="K5157" s="1" t="s">
        <v>20</v>
      </c>
      <c r="L5157" s="1" t="s">
        <v>36</v>
      </c>
      <c r="M5157" s="1" t="s">
        <v>4213</v>
      </c>
    </row>
    <row r="5158" spans="1:15" x14ac:dyDescent="0.25">
      <c r="A5158" s="1" t="s">
        <v>5918</v>
      </c>
      <c r="B5158" s="2">
        <v>44349</v>
      </c>
      <c r="C5158" s="1" t="s">
        <v>5919</v>
      </c>
      <c r="E5158" s="3">
        <v>27.12</v>
      </c>
      <c r="F5158" s="4">
        <v>27.12</v>
      </c>
      <c r="G5158" s="1">
        <v>2021</v>
      </c>
      <c r="H5158" s="1">
        <v>6</v>
      </c>
      <c r="I5158" s="1" t="s">
        <v>40</v>
      </c>
      <c r="J5158" s="1" t="s">
        <v>35</v>
      </c>
      <c r="K5158" s="1" t="s">
        <v>20</v>
      </c>
      <c r="L5158" s="1" t="s">
        <v>42</v>
      </c>
      <c r="M5158" s="1" t="s">
        <v>37</v>
      </c>
    </row>
    <row r="5159" spans="1:15" x14ac:dyDescent="0.25">
      <c r="A5159" s="1" t="s">
        <v>5920</v>
      </c>
      <c r="B5159" s="2">
        <v>44349</v>
      </c>
      <c r="C5159" s="1" t="s">
        <v>5921</v>
      </c>
      <c r="E5159" s="3">
        <v>65.48</v>
      </c>
      <c r="F5159" s="4">
        <v>65.48</v>
      </c>
      <c r="G5159" s="1">
        <v>2021</v>
      </c>
      <c r="H5159" s="1">
        <v>6</v>
      </c>
      <c r="I5159" s="1" t="s">
        <v>111</v>
      </c>
      <c r="J5159" s="1" t="s">
        <v>98</v>
      </c>
      <c r="K5159" s="1" t="s">
        <v>20</v>
      </c>
      <c r="L5159" s="1" t="s">
        <v>112</v>
      </c>
      <c r="M5159" s="1" t="s">
        <v>100</v>
      </c>
    </row>
    <row r="5160" spans="1:15" x14ac:dyDescent="0.25">
      <c r="A5160" s="1" t="s">
        <v>5920</v>
      </c>
      <c r="B5160" s="2">
        <v>44349</v>
      </c>
      <c r="C5160" s="1" t="s">
        <v>5922</v>
      </c>
      <c r="D5160" s="3">
        <v>20</v>
      </c>
      <c r="E5160" s="3">
        <v>65.48</v>
      </c>
      <c r="F5160" s="4">
        <v>54.57</v>
      </c>
      <c r="G5160" s="1">
        <v>2021</v>
      </c>
      <c r="H5160" s="1">
        <v>6</v>
      </c>
      <c r="I5160" s="1" t="s">
        <v>111</v>
      </c>
      <c r="J5160" s="1" t="s">
        <v>98</v>
      </c>
      <c r="K5160" s="1" t="s">
        <v>20</v>
      </c>
      <c r="L5160" s="1" t="s">
        <v>112</v>
      </c>
      <c r="M5160" s="1" t="s">
        <v>100</v>
      </c>
    </row>
    <row r="5161" spans="1:15" x14ac:dyDescent="0.25">
      <c r="A5161" s="1" t="s">
        <v>5923</v>
      </c>
      <c r="B5161" s="2">
        <v>44349</v>
      </c>
      <c r="C5161" s="1" t="s">
        <v>5924</v>
      </c>
      <c r="D5161" s="3">
        <v>20</v>
      </c>
      <c r="E5161" s="3">
        <v>118.65</v>
      </c>
      <c r="F5161" s="4">
        <v>98.87</v>
      </c>
      <c r="G5161" s="1">
        <v>2021</v>
      </c>
      <c r="H5161" s="1">
        <v>6</v>
      </c>
      <c r="I5161" s="1" t="s">
        <v>70</v>
      </c>
      <c r="J5161" s="1" t="s">
        <v>35</v>
      </c>
      <c r="K5161" s="1" t="s">
        <v>20</v>
      </c>
      <c r="L5161" s="1" t="s">
        <v>71</v>
      </c>
      <c r="M5161" s="1" t="s">
        <v>37</v>
      </c>
    </row>
    <row r="5162" spans="1:15" x14ac:dyDescent="0.25">
      <c r="A5162" s="1" t="s">
        <v>5925</v>
      </c>
      <c r="B5162" s="2">
        <v>44349</v>
      </c>
      <c r="C5162" s="1" t="s">
        <v>5926</v>
      </c>
      <c r="D5162" s="3">
        <v>20</v>
      </c>
      <c r="E5162" s="3">
        <v>101.53</v>
      </c>
      <c r="F5162" s="4">
        <v>84.61</v>
      </c>
      <c r="G5162" s="1">
        <v>2021</v>
      </c>
      <c r="H5162" s="1">
        <v>6</v>
      </c>
      <c r="I5162" s="1" t="s">
        <v>34</v>
      </c>
      <c r="J5162" s="1" t="s">
        <v>237</v>
      </c>
      <c r="K5162" s="1" t="s">
        <v>20</v>
      </c>
      <c r="L5162" s="1" t="s">
        <v>36</v>
      </c>
      <c r="M5162" s="1" t="s">
        <v>4213</v>
      </c>
    </row>
    <row r="5163" spans="1:15" x14ac:dyDescent="0.25">
      <c r="A5163" s="1" t="s">
        <v>4644</v>
      </c>
      <c r="B5163" s="2">
        <v>44349</v>
      </c>
      <c r="C5163" s="1" t="s">
        <v>7976</v>
      </c>
      <c r="E5163" s="3">
        <v>1104</v>
      </c>
      <c r="F5163" s="4">
        <v>1104</v>
      </c>
      <c r="G5163" s="1">
        <v>2021</v>
      </c>
      <c r="H5163" s="1">
        <v>6</v>
      </c>
      <c r="I5163" s="1" t="s">
        <v>30</v>
      </c>
      <c r="J5163" s="1" t="s">
        <v>25</v>
      </c>
      <c r="K5163" s="1" t="s">
        <v>20</v>
      </c>
      <c r="L5163" s="1" t="s">
        <v>1819</v>
      </c>
      <c r="M5163" s="1" t="s">
        <v>4184</v>
      </c>
      <c r="O5163">
        <f>F5163*400</f>
        <v>441600</v>
      </c>
    </row>
    <row r="5164" spans="1:15" x14ac:dyDescent="0.25">
      <c r="A5164" s="1" t="s">
        <v>5927</v>
      </c>
      <c r="B5164" s="2">
        <v>44349</v>
      </c>
      <c r="C5164" s="1" t="s">
        <v>5928</v>
      </c>
      <c r="E5164" s="3">
        <v>1226.06</v>
      </c>
      <c r="F5164" s="4">
        <v>1226.06</v>
      </c>
      <c r="G5164" s="1">
        <v>2021</v>
      </c>
      <c r="H5164" s="1">
        <v>6</v>
      </c>
      <c r="I5164" s="1" t="s">
        <v>168</v>
      </c>
      <c r="J5164" s="1" t="s">
        <v>35</v>
      </c>
      <c r="K5164" s="1" t="s">
        <v>20</v>
      </c>
      <c r="L5164" s="1" t="s">
        <v>169</v>
      </c>
      <c r="M5164" s="1" t="s">
        <v>37</v>
      </c>
      <c r="O5164">
        <f>F5164*95.4</f>
        <v>116966.124</v>
      </c>
    </row>
    <row r="5165" spans="1:15" x14ac:dyDescent="0.25">
      <c r="A5165" s="1" t="s">
        <v>5929</v>
      </c>
      <c r="B5165" s="2">
        <v>44349</v>
      </c>
      <c r="C5165" s="1" t="s">
        <v>5930</v>
      </c>
      <c r="D5165" s="3">
        <v>20</v>
      </c>
      <c r="E5165" s="3">
        <v>1869.96</v>
      </c>
      <c r="F5165" s="4">
        <v>1558.3</v>
      </c>
      <c r="G5165" s="1">
        <v>2021</v>
      </c>
      <c r="H5165" s="1">
        <v>6</v>
      </c>
      <c r="I5165" s="1" t="s">
        <v>70</v>
      </c>
      <c r="J5165" s="1" t="s">
        <v>35</v>
      </c>
      <c r="K5165" s="1" t="s">
        <v>20</v>
      </c>
      <c r="L5165" s="1" t="s">
        <v>71</v>
      </c>
      <c r="M5165" s="1" t="s">
        <v>37</v>
      </c>
      <c r="O5165">
        <f>F5165*38.702682</f>
        <v>60310.389360600006</v>
      </c>
    </row>
    <row r="5166" spans="1:15" x14ac:dyDescent="0.25">
      <c r="A5166" s="1" t="s">
        <v>5931</v>
      </c>
      <c r="B5166" s="2">
        <v>44349</v>
      </c>
      <c r="C5166" s="1" t="s">
        <v>1315</v>
      </c>
      <c r="D5166" s="3">
        <v>20</v>
      </c>
      <c r="E5166" s="3">
        <v>580.36</v>
      </c>
      <c r="F5166" s="4">
        <v>483.63</v>
      </c>
      <c r="G5166" s="1">
        <v>2021</v>
      </c>
      <c r="H5166" s="1">
        <v>6</v>
      </c>
      <c r="I5166" s="1" t="s">
        <v>56</v>
      </c>
      <c r="J5166" s="1" t="s">
        <v>35</v>
      </c>
      <c r="K5166" s="1" t="s">
        <v>20</v>
      </c>
      <c r="L5166" s="1" t="s">
        <v>57</v>
      </c>
      <c r="M5166" s="1" t="s">
        <v>37</v>
      </c>
      <c r="O5166">
        <f>F5166*216</f>
        <v>104464.08</v>
      </c>
    </row>
    <row r="5167" spans="1:15" x14ac:dyDescent="0.25">
      <c r="A5167" s="1" t="s">
        <v>4651</v>
      </c>
      <c r="B5167" s="2">
        <v>44349</v>
      </c>
      <c r="C5167" s="1" t="s">
        <v>857</v>
      </c>
      <c r="E5167" s="3">
        <v>52.1</v>
      </c>
      <c r="F5167" s="4">
        <v>52.1</v>
      </c>
      <c r="G5167" s="1">
        <v>2021</v>
      </c>
      <c r="H5167" s="1">
        <v>6</v>
      </c>
      <c r="I5167" s="1" t="s">
        <v>91</v>
      </c>
      <c r="J5167" s="1" t="s">
        <v>19</v>
      </c>
      <c r="K5167" s="1" t="s">
        <v>20</v>
      </c>
      <c r="L5167" s="1" t="s">
        <v>93</v>
      </c>
      <c r="M5167" s="1" t="s">
        <v>22</v>
      </c>
    </row>
    <row r="5168" spans="1:15" x14ac:dyDescent="0.25">
      <c r="A5168" s="1" t="s">
        <v>5932</v>
      </c>
      <c r="B5168" s="2">
        <v>44349</v>
      </c>
      <c r="C5168" s="1" t="s">
        <v>2289</v>
      </c>
      <c r="D5168" s="3">
        <v>20</v>
      </c>
      <c r="E5168" s="3">
        <v>8.81</v>
      </c>
      <c r="F5168" s="4">
        <v>7.34</v>
      </c>
      <c r="G5168" s="1">
        <v>2021</v>
      </c>
      <c r="H5168" s="1">
        <v>6</v>
      </c>
      <c r="I5168" s="1" t="s">
        <v>34</v>
      </c>
      <c r="J5168" s="1" t="s">
        <v>378</v>
      </c>
      <c r="K5168" s="1" t="s">
        <v>20</v>
      </c>
      <c r="L5168" s="1" t="s">
        <v>36</v>
      </c>
      <c r="M5168" s="1" t="s">
        <v>379</v>
      </c>
    </row>
    <row r="5169" spans="1:15" x14ac:dyDescent="0.25">
      <c r="A5169" s="1" t="s">
        <v>5933</v>
      </c>
      <c r="B5169" s="2">
        <v>44349</v>
      </c>
      <c r="C5169" s="1" t="s">
        <v>5934</v>
      </c>
      <c r="E5169" s="3">
        <v>258</v>
      </c>
      <c r="F5169" s="4">
        <v>258</v>
      </c>
      <c r="G5169" s="1">
        <v>2021</v>
      </c>
      <c r="H5169" s="1">
        <v>6</v>
      </c>
      <c r="I5169" s="1" t="s">
        <v>86</v>
      </c>
      <c r="J5169" s="1" t="s">
        <v>378</v>
      </c>
      <c r="K5169" s="1" t="s">
        <v>20</v>
      </c>
      <c r="L5169" s="1" t="s">
        <v>87</v>
      </c>
      <c r="M5169" s="1" t="s">
        <v>379</v>
      </c>
      <c r="O5169">
        <f>F5169*7</f>
        <v>1806</v>
      </c>
    </row>
    <row r="5170" spans="1:15" x14ac:dyDescent="0.25">
      <c r="A5170" s="1" t="s">
        <v>5935</v>
      </c>
      <c r="B5170" s="2">
        <v>44349</v>
      </c>
      <c r="C5170" s="1" t="s">
        <v>5936</v>
      </c>
      <c r="E5170" s="3">
        <v>83.56</v>
      </c>
      <c r="F5170" s="4">
        <v>83.56</v>
      </c>
      <c r="G5170" s="1">
        <v>2021</v>
      </c>
      <c r="H5170" s="1">
        <v>6</v>
      </c>
      <c r="I5170" s="1" t="s">
        <v>40</v>
      </c>
      <c r="J5170" s="1" t="s">
        <v>35</v>
      </c>
      <c r="K5170" s="1" t="s">
        <v>20</v>
      </c>
      <c r="L5170" s="1" t="s">
        <v>42</v>
      </c>
      <c r="M5170" s="1" t="s">
        <v>37</v>
      </c>
    </row>
    <row r="5171" spans="1:15" x14ac:dyDescent="0.25">
      <c r="A5171" s="1" t="s">
        <v>5937</v>
      </c>
      <c r="B5171" s="2">
        <v>44349</v>
      </c>
      <c r="C5171" s="1" t="s">
        <v>5938</v>
      </c>
      <c r="E5171" s="3">
        <v>595.58000000000004</v>
      </c>
      <c r="F5171" s="4">
        <v>595.58000000000004</v>
      </c>
      <c r="G5171" s="1">
        <v>2021</v>
      </c>
      <c r="H5171" s="1">
        <v>6</v>
      </c>
      <c r="I5171" s="1" t="s">
        <v>345</v>
      </c>
      <c r="J5171" s="1" t="s">
        <v>35</v>
      </c>
      <c r="K5171" s="1" t="s">
        <v>20</v>
      </c>
      <c r="L5171" s="1" t="s">
        <v>346</v>
      </c>
      <c r="M5171" s="1" t="s">
        <v>37</v>
      </c>
      <c r="O5171">
        <f>F5171*5.3</f>
        <v>3156.5740000000001</v>
      </c>
    </row>
    <row r="5172" spans="1:15" x14ac:dyDescent="0.25">
      <c r="A5172" s="1" t="s">
        <v>5920</v>
      </c>
      <c r="B5172" s="2">
        <v>44349</v>
      </c>
      <c r="C5172" s="1" t="s">
        <v>5939</v>
      </c>
      <c r="D5172" s="3">
        <v>20</v>
      </c>
      <c r="E5172" s="3">
        <v>51.75</v>
      </c>
      <c r="F5172" s="4">
        <v>43.12</v>
      </c>
      <c r="G5172" s="1">
        <v>2021</v>
      </c>
      <c r="H5172" s="1">
        <v>6</v>
      </c>
      <c r="I5172" s="1" t="s">
        <v>111</v>
      </c>
      <c r="J5172" s="1" t="s">
        <v>98</v>
      </c>
      <c r="K5172" s="1" t="s">
        <v>20</v>
      </c>
      <c r="L5172" s="1" t="s">
        <v>112</v>
      </c>
      <c r="M5172" s="1" t="s">
        <v>100</v>
      </c>
    </row>
    <row r="5173" spans="1:15" x14ac:dyDescent="0.25">
      <c r="A5173" s="1" t="s">
        <v>5940</v>
      </c>
      <c r="B5173" s="2">
        <v>44349</v>
      </c>
      <c r="C5173" s="1" t="s">
        <v>5941</v>
      </c>
      <c r="E5173" s="3">
        <v>49.36</v>
      </c>
      <c r="F5173" s="4">
        <v>49.36</v>
      </c>
      <c r="G5173" s="1">
        <v>2021</v>
      </c>
      <c r="H5173" s="1">
        <v>6</v>
      </c>
      <c r="I5173" s="1" t="s">
        <v>40</v>
      </c>
      <c r="J5173" s="1" t="s">
        <v>35</v>
      </c>
      <c r="K5173" s="1" t="s">
        <v>20</v>
      </c>
      <c r="L5173" s="1" t="s">
        <v>42</v>
      </c>
      <c r="M5173" s="1" t="s">
        <v>37</v>
      </c>
    </row>
    <row r="5174" spans="1:15" x14ac:dyDescent="0.25">
      <c r="A5174" s="1" t="s">
        <v>765</v>
      </c>
      <c r="B5174" s="2">
        <v>44351</v>
      </c>
      <c r="C5174" s="1" t="s">
        <v>85</v>
      </c>
      <c r="E5174" s="3">
        <v>446.09</v>
      </c>
      <c r="F5174" s="4">
        <v>446.09</v>
      </c>
      <c r="G5174" s="1">
        <v>2021</v>
      </c>
      <c r="H5174" s="1">
        <v>6</v>
      </c>
      <c r="I5174" s="1" t="s">
        <v>86</v>
      </c>
      <c r="J5174" s="1" t="s">
        <v>41</v>
      </c>
      <c r="K5174" s="1" t="s">
        <v>20</v>
      </c>
      <c r="L5174" s="1" t="s">
        <v>87</v>
      </c>
      <c r="M5174" s="1" t="s">
        <v>43</v>
      </c>
      <c r="O5174">
        <f>F5174/1.26</f>
        <v>354.03968253968253</v>
      </c>
    </row>
    <row r="5175" spans="1:15" x14ac:dyDescent="0.25">
      <c r="A5175" s="1" t="s">
        <v>4654</v>
      </c>
      <c r="B5175" s="2">
        <v>44351</v>
      </c>
      <c r="C5175" s="1" t="s">
        <v>5942</v>
      </c>
      <c r="E5175" s="3">
        <v>-446.09</v>
      </c>
      <c r="F5175" s="4">
        <v>-446.09</v>
      </c>
      <c r="G5175" s="1">
        <v>2021</v>
      </c>
      <c r="H5175" s="1">
        <v>6</v>
      </c>
      <c r="I5175" s="1" t="s">
        <v>86</v>
      </c>
      <c r="J5175" s="1" t="s">
        <v>41</v>
      </c>
      <c r="K5175" s="1" t="s">
        <v>20</v>
      </c>
      <c r="L5175" s="1" t="s">
        <v>87</v>
      </c>
      <c r="M5175" s="1" t="s">
        <v>43</v>
      </c>
      <c r="O5175">
        <f>F5175/1.26</f>
        <v>-354.03968253968253</v>
      </c>
    </row>
    <row r="5176" spans="1:15" x14ac:dyDescent="0.25">
      <c r="A5176" s="1" t="s">
        <v>5943</v>
      </c>
      <c r="B5176" s="2">
        <v>44355</v>
      </c>
      <c r="C5176" s="1" t="s">
        <v>29</v>
      </c>
      <c r="E5176" s="3">
        <v>49.72</v>
      </c>
      <c r="F5176" s="4">
        <v>49.72</v>
      </c>
      <c r="G5176" s="1">
        <v>2021</v>
      </c>
      <c r="H5176" s="1">
        <v>6</v>
      </c>
      <c r="I5176" s="1" t="s">
        <v>30</v>
      </c>
      <c r="J5176" s="1" t="s">
        <v>25</v>
      </c>
      <c r="K5176" s="1" t="s">
        <v>20</v>
      </c>
      <c r="L5176" s="1" t="s">
        <v>31</v>
      </c>
      <c r="M5176" s="1" t="s">
        <v>4184</v>
      </c>
    </row>
    <row r="5177" spans="1:15" x14ac:dyDescent="0.25">
      <c r="A5177" s="1" t="s">
        <v>2959</v>
      </c>
      <c r="B5177" s="2">
        <v>44355</v>
      </c>
      <c r="C5177" s="1" t="s">
        <v>5944</v>
      </c>
      <c r="E5177" s="3">
        <v>459.85</v>
      </c>
      <c r="F5177" s="4">
        <v>459.85</v>
      </c>
      <c r="G5177" s="1">
        <v>2021</v>
      </c>
      <c r="H5177" s="1">
        <v>6</v>
      </c>
      <c r="I5177" s="1" t="s">
        <v>18</v>
      </c>
      <c r="J5177" s="1" t="s">
        <v>119</v>
      </c>
      <c r="K5177" s="1" t="s">
        <v>20</v>
      </c>
      <c r="L5177" s="1" t="s">
        <v>21</v>
      </c>
      <c r="M5177" s="1" t="s">
        <v>120</v>
      </c>
    </row>
    <row r="5178" spans="1:15" x14ac:dyDescent="0.25">
      <c r="A5178" s="1" t="s">
        <v>2959</v>
      </c>
      <c r="B5178" s="2">
        <v>44355</v>
      </c>
      <c r="C5178" s="1" t="s">
        <v>5944</v>
      </c>
      <c r="D5178" s="3">
        <v>20</v>
      </c>
      <c r="E5178" s="3">
        <v>908.66</v>
      </c>
      <c r="F5178" s="4">
        <v>757.22</v>
      </c>
      <c r="G5178" s="1">
        <v>2021</v>
      </c>
      <c r="H5178" s="1">
        <v>6</v>
      </c>
      <c r="I5178" s="1" t="s">
        <v>18</v>
      </c>
      <c r="J5178" s="1" t="s">
        <v>119</v>
      </c>
      <c r="K5178" s="1" t="s">
        <v>20</v>
      </c>
      <c r="L5178" s="1" t="s">
        <v>21</v>
      </c>
      <c r="M5178" s="1" t="s">
        <v>120</v>
      </c>
    </row>
    <row r="5179" spans="1:15" x14ac:dyDescent="0.25">
      <c r="A5179" s="1" t="s">
        <v>2937</v>
      </c>
      <c r="B5179" s="2">
        <v>44355</v>
      </c>
      <c r="C5179" s="1" t="s">
        <v>7977</v>
      </c>
      <c r="E5179" s="3">
        <v>-511.3</v>
      </c>
      <c r="F5179" s="4">
        <v>-511.3</v>
      </c>
      <c r="G5179" s="1">
        <v>2021</v>
      </c>
      <c r="H5179" s="1">
        <v>6</v>
      </c>
      <c r="I5179" s="1" t="s">
        <v>345</v>
      </c>
      <c r="J5179" s="1" t="s">
        <v>35</v>
      </c>
      <c r="K5179" s="1" t="s">
        <v>20</v>
      </c>
      <c r="L5179" s="1" t="s">
        <v>346</v>
      </c>
      <c r="M5179" s="1" t="s">
        <v>37</v>
      </c>
    </row>
    <row r="5180" spans="1:15" x14ac:dyDescent="0.25">
      <c r="A5180" s="1" t="s">
        <v>5945</v>
      </c>
      <c r="B5180" s="2">
        <v>44356</v>
      </c>
      <c r="C5180" s="1" t="s">
        <v>85</v>
      </c>
      <c r="E5180" s="3">
        <v>231.12</v>
      </c>
      <c r="F5180" s="4">
        <v>231.12</v>
      </c>
      <c r="G5180" s="1">
        <v>2021</v>
      </c>
      <c r="H5180" s="1">
        <v>6</v>
      </c>
      <c r="I5180" s="1" t="s">
        <v>86</v>
      </c>
      <c r="J5180" s="1" t="s">
        <v>41</v>
      </c>
      <c r="K5180" s="1" t="s">
        <v>20</v>
      </c>
      <c r="L5180" s="1" t="s">
        <v>87</v>
      </c>
      <c r="M5180" s="1" t="s">
        <v>43</v>
      </c>
      <c r="O5180">
        <f>F5180/1.26</f>
        <v>183.42857142857144</v>
      </c>
    </row>
    <row r="5181" spans="1:15" x14ac:dyDescent="0.25">
      <c r="A5181" s="1" t="s">
        <v>5945</v>
      </c>
      <c r="B5181" s="2">
        <v>44356</v>
      </c>
      <c r="C5181" s="1" t="s">
        <v>85</v>
      </c>
      <c r="E5181" s="3">
        <v>96.67</v>
      </c>
      <c r="F5181" s="4">
        <v>96.67</v>
      </c>
      <c r="G5181" s="1">
        <v>2021</v>
      </c>
      <c r="H5181" s="1">
        <v>6</v>
      </c>
      <c r="I5181" s="1" t="s">
        <v>86</v>
      </c>
      <c r="J5181" s="1" t="s">
        <v>41</v>
      </c>
      <c r="K5181" s="1" t="s">
        <v>20</v>
      </c>
      <c r="L5181" s="1" t="s">
        <v>87</v>
      </c>
      <c r="M5181" s="1" t="s">
        <v>43</v>
      </c>
      <c r="O5181">
        <f>F5181/1.26</f>
        <v>76.722222222222229</v>
      </c>
    </row>
    <row r="5182" spans="1:15" x14ac:dyDescent="0.25">
      <c r="A5182" s="1" t="s">
        <v>5945</v>
      </c>
      <c r="B5182" s="2">
        <v>44356</v>
      </c>
      <c r="C5182" s="1" t="s">
        <v>85</v>
      </c>
      <c r="E5182" s="3">
        <v>75.08</v>
      </c>
      <c r="F5182" s="4">
        <v>75.08</v>
      </c>
      <c r="G5182" s="1">
        <v>2021</v>
      </c>
      <c r="H5182" s="1">
        <v>6</v>
      </c>
      <c r="I5182" s="1" t="s">
        <v>86</v>
      </c>
      <c r="J5182" s="1" t="s">
        <v>41</v>
      </c>
      <c r="K5182" s="1" t="s">
        <v>20</v>
      </c>
      <c r="L5182" s="1" t="s">
        <v>87</v>
      </c>
      <c r="M5182" s="1" t="s">
        <v>43</v>
      </c>
      <c r="O5182">
        <f>F5182/1.26</f>
        <v>59.587301587301589</v>
      </c>
    </row>
    <row r="5183" spans="1:15" x14ac:dyDescent="0.25">
      <c r="A5183" s="1" t="s">
        <v>5945</v>
      </c>
      <c r="B5183" s="2">
        <v>44356</v>
      </c>
      <c r="C5183" s="1" t="s">
        <v>85</v>
      </c>
      <c r="E5183" s="3">
        <v>26.27</v>
      </c>
      <c r="F5183" s="4">
        <v>26.27</v>
      </c>
      <c r="G5183" s="1">
        <v>2021</v>
      </c>
      <c r="H5183" s="1">
        <v>6</v>
      </c>
      <c r="I5183" s="1" t="s">
        <v>86</v>
      </c>
      <c r="J5183" s="1" t="s">
        <v>41</v>
      </c>
      <c r="K5183" s="1" t="s">
        <v>20</v>
      </c>
      <c r="L5183" s="1" t="s">
        <v>87</v>
      </c>
      <c r="M5183" s="1" t="s">
        <v>43</v>
      </c>
      <c r="O5183">
        <f>F5183/1.26</f>
        <v>20.849206349206348</v>
      </c>
    </row>
    <row r="5184" spans="1:15" x14ac:dyDescent="0.25">
      <c r="A5184" s="1" t="s">
        <v>5946</v>
      </c>
      <c r="B5184" s="2">
        <v>44356</v>
      </c>
      <c r="C5184" s="1" t="s">
        <v>791</v>
      </c>
      <c r="D5184" s="3">
        <v>20</v>
      </c>
      <c r="E5184" s="3">
        <v>3200.4</v>
      </c>
      <c r="F5184" s="4">
        <v>2667</v>
      </c>
      <c r="G5184" s="1">
        <v>2021</v>
      </c>
      <c r="H5184" s="1">
        <v>6</v>
      </c>
      <c r="I5184" s="1" t="s">
        <v>56</v>
      </c>
      <c r="J5184" s="1" t="s">
        <v>177</v>
      </c>
      <c r="K5184" s="1" t="s">
        <v>20</v>
      </c>
      <c r="L5184" s="1" t="s">
        <v>57</v>
      </c>
      <c r="M5184" s="1" t="s">
        <v>178</v>
      </c>
      <c r="O5184">
        <v>1050000</v>
      </c>
    </row>
    <row r="5185" spans="1:15" x14ac:dyDescent="0.25">
      <c r="A5185" s="1" t="s">
        <v>5947</v>
      </c>
      <c r="B5185" s="2">
        <v>44356</v>
      </c>
      <c r="C5185" s="1" t="s">
        <v>5948</v>
      </c>
      <c r="D5185" s="3">
        <v>20</v>
      </c>
      <c r="E5185" s="3">
        <v>21.46</v>
      </c>
      <c r="F5185" s="4">
        <v>17.88</v>
      </c>
      <c r="G5185" s="1">
        <v>2021</v>
      </c>
      <c r="H5185" s="1">
        <v>6</v>
      </c>
      <c r="I5185" s="1" t="s">
        <v>34</v>
      </c>
      <c r="J5185" s="1" t="s">
        <v>369</v>
      </c>
      <c r="K5185" s="1" t="s">
        <v>20</v>
      </c>
      <c r="L5185" s="1" t="s">
        <v>36</v>
      </c>
      <c r="M5185" s="1" t="s">
        <v>370</v>
      </c>
    </row>
    <row r="5186" spans="1:15" x14ac:dyDescent="0.25">
      <c r="A5186" s="1" t="s">
        <v>815</v>
      </c>
      <c r="B5186" s="2">
        <v>44356</v>
      </c>
      <c r="C5186" s="1" t="s">
        <v>4349</v>
      </c>
      <c r="E5186" s="3">
        <v>60</v>
      </c>
      <c r="F5186" s="4">
        <v>60</v>
      </c>
      <c r="G5186" s="1">
        <v>2021</v>
      </c>
      <c r="H5186" s="1">
        <v>6</v>
      </c>
      <c r="I5186" s="1" t="s">
        <v>345</v>
      </c>
      <c r="J5186" s="1" t="s">
        <v>35</v>
      </c>
      <c r="K5186" s="1" t="s">
        <v>20</v>
      </c>
      <c r="L5186" s="1" t="s">
        <v>346</v>
      </c>
      <c r="M5186" s="1" t="s">
        <v>37</v>
      </c>
      <c r="O5186">
        <f>F5186*5.3</f>
        <v>318</v>
      </c>
    </row>
    <row r="5187" spans="1:15" x14ac:dyDescent="0.25">
      <c r="A5187" s="1" t="s">
        <v>2942</v>
      </c>
      <c r="B5187" s="2">
        <v>44356</v>
      </c>
      <c r="C5187" s="1" t="s">
        <v>5949</v>
      </c>
      <c r="D5187" s="3">
        <v>20</v>
      </c>
      <c r="E5187" s="3">
        <v>35.64</v>
      </c>
      <c r="F5187" s="4">
        <v>29.7</v>
      </c>
      <c r="G5187" s="1">
        <v>2021</v>
      </c>
      <c r="H5187" s="1">
        <v>6</v>
      </c>
      <c r="I5187" s="1" t="s">
        <v>134</v>
      </c>
      <c r="J5187" s="1" t="s">
        <v>98</v>
      </c>
      <c r="K5187" s="1" t="s">
        <v>20</v>
      </c>
      <c r="L5187" s="1" t="s">
        <v>135</v>
      </c>
      <c r="M5187" s="1" t="s">
        <v>100</v>
      </c>
    </row>
    <row r="5188" spans="1:15" x14ac:dyDescent="0.25">
      <c r="A5188" s="1" t="s">
        <v>5945</v>
      </c>
      <c r="B5188" s="2">
        <v>44356</v>
      </c>
      <c r="C5188" s="1" t="s">
        <v>368</v>
      </c>
      <c r="E5188" s="3">
        <v>16.95</v>
      </c>
      <c r="F5188" s="4">
        <v>16.95</v>
      </c>
      <c r="G5188" s="1">
        <v>2021</v>
      </c>
      <c r="H5188" s="1">
        <v>6</v>
      </c>
      <c r="I5188" s="1" t="s">
        <v>86</v>
      </c>
      <c r="J5188" s="1" t="s">
        <v>369</v>
      </c>
      <c r="K5188" s="1" t="s">
        <v>20</v>
      </c>
      <c r="L5188" s="1" t="s">
        <v>87</v>
      </c>
      <c r="M5188" s="1" t="s">
        <v>370</v>
      </c>
      <c r="O5188">
        <v>1622.4</v>
      </c>
    </row>
    <row r="5189" spans="1:15" x14ac:dyDescent="0.25">
      <c r="A5189" s="1" t="s">
        <v>810</v>
      </c>
      <c r="B5189" s="2">
        <v>44356</v>
      </c>
      <c r="C5189" s="1" t="s">
        <v>5950</v>
      </c>
      <c r="D5189" s="3">
        <v>20</v>
      </c>
      <c r="E5189" s="3">
        <v>92.37</v>
      </c>
      <c r="F5189" s="4">
        <v>76.97</v>
      </c>
      <c r="G5189" s="1">
        <v>2021</v>
      </c>
      <c r="H5189" s="1">
        <v>6</v>
      </c>
      <c r="I5189" s="1" t="s">
        <v>34</v>
      </c>
      <c r="J5189" s="1" t="s">
        <v>1106</v>
      </c>
      <c r="K5189" s="1" t="s">
        <v>20</v>
      </c>
      <c r="L5189" s="1" t="s">
        <v>36</v>
      </c>
      <c r="M5189" s="1" t="s">
        <v>4523</v>
      </c>
    </row>
    <row r="5190" spans="1:15" x14ac:dyDescent="0.25">
      <c r="A5190" s="1" t="s">
        <v>5951</v>
      </c>
      <c r="B5190" s="2">
        <v>44356</v>
      </c>
      <c r="C5190" s="1" t="s">
        <v>3870</v>
      </c>
      <c r="D5190" s="3">
        <v>20</v>
      </c>
      <c r="E5190" s="3">
        <v>144</v>
      </c>
      <c r="F5190" s="4">
        <v>120</v>
      </c>
      <c r="G5190" s="1">
        <v>2021</v>
      </c>
      <c r="H5190" s="1">
        <v>6</v>
      </c>
      <c r="I5190" s="1" t="s">
        <v>70</v>
      </c>
      <c r="J5190" s="1" t="s">
        <v>35</v>
      </c>
      <c r="K5190" s="1" t="s">
        <v>20</v>
      </c>
      <c r="L5190" s="1" t="s">
        <v>71</v>
      </c>
      <c r="M5190" s="1" t="s">
        <v>37</v>
      </c>
      <c r="O5190" s="9">
        <f>F5190*15.57547146</f>
        <v>1869.0565752</v>
      </c>
    </row>
    <row r="5191" spans="1:15" x14ac:dyDescent="0.25">
      <c r="A5191" s="1" t="s">
        <v>2961</v>
      </c>
      <c r="B5191" s="2">
        <v>44356</v>
      </c>
      <c r="C5191" s="1" t="s">
        <v>5952</v>
      </c>
      <c r="D5191" s="3">
        <v>20</v>
      </c>
      <c r="E5191" s="3">
        <v>1543.5</v>
      </c>
      <c r="F5191" s="4">
        <v>1286.25</v>
      </c>
      <c r="G5191" s="1">
        <v>2021</v>
      </c>
      <c r="H5191" s="1">
        <v>6</v>
      </c>
      <c r="I5191" s="1" t="s">
        <v>34</v>
      </c>
      <c r="J5191" s="1" t="s">
        <v>237</v>
      </c>
      <c r="K5191" s="1" t="s">
        <v>20</v>
      </c>
      <c r="L5191" s="1" t="s">
        <v>36</v>
      </c>
      <c r="M5191" s="1" t="s">
        <v>4213</v>
      </c>
    </row>
    <row r="5192" spans="1:15" x14ac:dyDescent="0.25">
      <c r="A5192" s="1" t="s">
        <v>2983</v>
      </c>
      <c r="B5192" s="2">
        <v>44361</v>
      </c>
      <c r="C5192" s="1" t="s">
        <v>5953</v>
      </c>
      <c r="E5192" s="3">
        <v>993</v>
      </c>
      <c r="F5192" s="4">
        <v>993</v>
      </c>
      <c r="G5192" s="1">
        <v>2021</v>
      </c>
      <c r="H5192" s="1">
        <v>6</v>
      </c>
      <c r="I5192" s="1" t="s">
        <v>345</v>
      </c>
      <c r="J5192" s="1" t="s">
        <v>35</v>
      </c>
      <c r="K5192" s="1" t="s">
        <v>20</v>
      </c>
      <c r="L5192" s="1" t="s">
        <v>346</v>
      </c>
      <c r="M5192" s="1" t="s">
        <v>37</v>
      </c>
      <c r="O5192">
        <f>F5192*11.4716895</f>
        <v>11391.387673499999</v>
      </c>
    </row>
    <row r="5193" spans="1:15" x14ac:dyDescent="0.25">
      <c r="A5193" s="1" t="s">
        <v>4668</v>
      </c>
      <c r="B5193" s="2">
        <v>44361</v>
      </c>
      <c r="C5193" s="1" t="s">
        <v>5954</v>
      </c>
      <c r="D5193" s="3">
        <v>20</v>
      </c>
      <c r="E5193" s="3">
        <v>6607.44</v>
      </c>
      <c r="F5193" s="4">
        <v>5506.2</v>
      </c>
      <c r="G5193" s="1">
        <v>2021</v>
      </c>
      <c r="H5193" s="1">
        <v>6</v>
      </c>
      <c r="I5193" s="1" t="s">
        <v>56</v>
      </c>
      <c r="J5193" s="1" t="s">
        <v>177</v>
      </c>
      <c r="K5193" s="1" t="s">
        <v>20</v>
      </c>
      <c r="L5193" s="1" t="s">
        <v>57</v>
      </c>
      <c r="M5193" s="1" t="s">
        <v>178</v>
      </c>
      <c r="O5193">
        <v>55062</v>
      </c>
    </row>
    <row r="5194" spans="1:15" x14ac:dyDescent="0.25">
      <c r="A5194" s="1" t="s">
        <v>5955</v>
      </c>
      <c r="B5194" s="2">
        <v>44361</v>
      </c>
      <c r="C5194" s="1" t="s">
        <v>5956</v>
      </c>
      <c r="D5194" s="3">
        <v>20</v>
      </c>
      <c r="E5194" s="3">
        <v>168</v>
      </c>
      <c r="F5194" s="4">
        <v>140</v>
      </c>
      <c r="G5194" s="1">
        <v>2021</v>
      </c>
      <c r="H5194" s="1">
        <v>6</v>
      </c>
      <c r="I5194" s="1" t="s">
        <v>34</v>
      </c>
      <c r="J5194" s="1" t="s">
        <v>35</v>
      </c>
      <c r="K5194" s="1" t="s">
        <v>20</v>
      </c>
      <c r="L5194" s="1" t="s">
        <v>36</v>
      </c>
      <c r="M5194" s="1" t="s">
        <v>37</v>
      </c>
    </row>
    <row r="5195" spans="1:15" x14ac:dyDescent="0.25">
      <c r="A5195" s="1" t="s">
        <v>5957</v>
      </c>
      <c r="B5195" s="2">
        <v>44361</v>
      </c>
      <c r="C5195" s="1" t="s">
        <v>7978</v>
      </c>
      <c r="E5195" s="3">
        <v>266.88</v>
      </c>
      <c r="F5195" s="4">
        <v>266.88</v>
      </c>
      <c r="G5195" s="1">
        <v>2021</v>
      </c>
      <c r="H5195" s="1">
        <v>6</v>
      </c>
      <c r="I5195" s="1" t="s">
        <v>219</v>
      </c>
      <c r="J5195" s="1" t="s">
        <v>35</v>
      </c>
      <c r="K5195" s="1" t="s">
        <v>20</v>
      </c>
      <c r="L5195" s="1" t="s">
        <v>220</v>
      </c>
      <c r="M5195" s="1" t="s">
        <v>37</v>
      </c>
      <c r="O5195">
        <f>F5195*52.63</f>
        <v>14045.894400000001</v>
      </c>
    </row>
    <row r="5196" spans="1:15" x14ac:dyDescent="0.25">
      <c r="A5196" s="1" t="s">
        <v>4659</v>
      </c>
      <c r="B5196" s="2">
        <v>44361</v>
      </c>
      <c r="C5196" s="1" t="s">
        <v>5958</v>
      </c>
      <c r="E5196" s="3">
        <v>102.32</v>
      </c>
      <c r="F5196" s="4">
        <v>102.32</v>
      </c>
      <c r="G5196" s="1">
        <v>2021</v>
      </c>
      <c r="H5196" s="1">
        <v>6</v>
      </c>
      <c r="I5196" s="1" t="s">
        <v>86</v>
      </c>
      <c r="J5196" s="1" t="s">
        <v>35</v>
      </c>
      <c r="K5196" s="1" t="s">
        <v>20</v>
      </c>
      <c r="L5196" s="1" t="s">
        <v>87</v>
      </c>
      <c r="M5196" s="1" t="s">
        <v>37</v>
      </c>
    </row>
    <row r="5197" spans="1:15" x14ac:dyDescent="0.25">
      <c r="A5197" s="1" t="s">
        <v>5959</v>
      </c>
      <c r="B5197" s="2">
        <v>44361</v>
      </c>
      <c r="C5197" s="1" t="s">
        <v>5960</v>
      </c>
      <c r="E5197" s="3">
        <v>21.52</v>
      </c>
      <c r="F5197" s="4">
        <v>21.52</v>
      </c>
      <c r="G5197" s="1">
        <v>2021</v>
      </c>
      <c r="H5197" s="1">
        <v>6</v>
      </c>
      <c r="I5197" s="1" t="s">
        <v>86</v>
      </c>
      <c r="J5197" s="1" t="s">
        <v>35</v>
      </c>
      <c r="K5197" s="1" t="s">
        <v>20</v>
      </c>
      <c r="L5197" s="1" t="s">
        <v>87</v>
      </c>
      <c r="M5197" s="1" t="s">
        <v>37</v>
      </c>
    </row>
    <row r="5198" spans="1:15" x14ac:dyDescent="0.25">
      <c r="A5198" s="1" t="s">
        <v>2983</v>
      </c>
      <c r="B5198" s="2">
        <v>44361</v>
      </c>
      <c r="C5198" s="1" t="s">
        <v>5961</v>
      </c>
      <c r="E5198" s="3">
        <v>352.2</v>
      </c>
      <c r="F5198" s="4">
        <v>352.2</v>
      </c>
      <c r="G5198" s="1">
        <v>2021</v>
      </c>
      <c r="H5198" s="1">
        <v>6</v>
      </c>
      <c r="I5198" s="1" t="s">
        <v>86</v>
      </c>
      <c r="J5198" s="1" t="s">
        <v>35</v>
      </c>
      <c r="K5198" s="1" t="s">
        <v>20</v>
      </c>
      <c r="L5198" s="1" t="s">
        <v>87</v>
      </c>
      <c r="M5198" s="1" t="s">
        <v>37</v>
      </c>
    </row>
    <row r="5199" spans="1:15" x14ac:dyDescent="0.25">
      <c r="A5199" s="1" t="s">
        <v>5962</v>
      </c>
      <c r="B5199" s="2">
        <v>44361</v>
      </c>
      <c r="C5199" s="1" t="s">
        <v>5963</v>
      </c>
      <c r="E5199" s="3">
        <v>145.18</v>
      </c>
      <c r="F5199" s="4">
        <v>145.18</v>
      </c>
      <c r="G5199" s="1">
        <v>2021</v>
      </c>
      <c r="H5199" s="1">
        <v>6</v>
      </c>
      <c r="I5199" s="1" t="s">
        <v>86</v>
      </c>
      <c r="J5199" s="1" t="s">
        <v>35</v>
      </c>
      <c r="K5199" s="1" t="s">
        <v>20</v>
      </c>
      <c r="L5199" s="1" t="s">
        <v>87</v>
      </c>
      <c r="M5199" s="1" t="s">
        <v>37</v>
      </c>
    </row>
    <row r="5200" spans="1:15" x14ac:dyDescent="0.25">
      <c r="A5200" s="1" t="s">
        <v>5964</v>
      </c>
      <c r="B5200" s="2">
        <v>44361</v>
      </c>
      <c r="C5200" s="1" t="s">
        <v>5965</v>
      </c>
      <c r="D5200" s="3">
        <v>20</v>
      </c>
      <c r="E5200" s="3">
        <v>149.52000000000001</v>
      </c>
      <c r="F5200" s="4">
        <v>124.6</v>
      </c>
      <c r="G5200" s="1">
        <v>2021</v>
      </c>
      <c r="H5200" s="1">
        <v>6</v>
      </c>
      <c r="I5200" s="1" t="s">
        <v>56</v>
      </c>
      <c r="J5200" s="1" t="s">
        <v>35</v>
      </c>
      <c r="K5200" s="1" t="s">
        <v>20</v>
      </c>
      <c r="L5200" s="1" t="s">
        <v>57</v>
      </c>
      <c r="M5200" s="1" t="s">
        <v>37</v>
      </c>
    </row>
    <row r="5201" spans="1:15" x14ac:dyDescent="0.25">
      <c r="A5201" s="1" t="s">
        <v>4657</v>
      </c>
      <c r="B5201" s="2">
        <v>44361</v>
      </c>
      <c r="C5201" s="1" t="s">
        <v>5966</v>
      </c>
      <c r="E5201" s="3">
        <v>4.46</v>
      </c>
      <c r="F5201" s="4">
        <v>4.46</v>
      </c>
      <c r="G5201" s="1">
        <v>2021</v>
      </c>
      <c r="H5201" s="1">
        <v>6</v>
      </c>
      <c r="I5201" s="1" t="s">
        <v>219</v>
      </c>
      <c r="J5201" s="1" t="s">
        <v>35</v>
      </c>
      <c r="K5201" s="1" t="s">
        <v>20</v>
      </c>
      <c r="L5201" s="1" t="s">
        <v>220</v>
      </c>
      <c r="M5201" s="1" t="s">
        <v>37</v>
      </c>
    </row>
    <row r="5202" spans="1:15" x14ac:dyDescent="0.25">
      <c r="A5202" s="1" t="s">
        <v>5967</v>
      </c>
      <c r="B5202" s="2">
        <v>44361</v>
      </c>
      <c r="C5202" s="1" t="s">
        <v>1479</v>
      </c>
      <c r="E5202" s="3">
        <v>502.27</v>
      </c>
      <c r="F5202" s="4">
        <v>502.27</v>
      </c>
      <c r="G5202" s="1">
        <v>2021</v>
      </c>
      <c r="H5202" s="1">
        <v>6</v>
      </c>
      <c r="I5202" s="1" t="s">
        <v>345</v>
      </c>
      <c r="J5202" s="1" t="s">
        <v>35</v>
      </c>
      <c r="K5202" s="1" t="s">
        <v>20</v>
      </c>
      <c r="L5202" s="1" t="s">
        <v>346</v>
      </c>
      <c r="M5202" s="1" t="s">
        <v>37</v>
      </c>
      <c r="O5202">
        <f>F5202*5.3</f>
        <v>2662.0309999999999</v>
      </c>
    </row>
    <row r="5203" spans="1:15" x14ac:dyDescent="0.25">
      <c r="A5203" s="1" t="s">
        <v>835</v>
      </c>
      <c r="B5203" s="2">
        <v>44363</v>
      </c>
      <c r="C5203" s="1" t="s">
        <v>778</v>
      </c>
      <c r="D5203" s="3">
        <v>20</v>
      </c>
      <c r="E5203" s="3">
        <v>11.35</v>
      </c>
      <c r="F5203" s="4">
        <v>9.4600000000000009</v>
      </c>
      <c r="G5203" s="1">
        <v>2021</v>
      </c>
      <c r="H5203" s="1">
        <v>6</v>
      </c>
      <c r="I5203" s="1" t="s">
        <v>56</v>
      </c>
      <c r="J5203" s="1" t="s">
        <v>98</v>
      </c>
      <c r="K5203" s="1" t="s">
        <v>20</v>
      </c>
      <c r="L5203" s="1" t="s">
        <v>57</v>
      </c>
      <c r="M5203" s="1" t="s">
        <v>100</v>
      </c>
      <c r="O5203">
        <f>F5203*191</f>
        <v>1806.8600000000001</v>
      </c>
    </row>
    <row r="5204" spans="1:15" x14ac:dyDescent="0.25">
      <c r="A5204" s="1" t="s">
        <v>825</v>
      </c>
      <c r="B5204" s="2">
        <v>44363</v>
      </c>
      <c r="C5204" s="1" t="s">
        <v>2204</v>
      </c>
      <c r="E5204" s="3">
        <v>36.58</v>
      </c>
      <c r="F5204" s="4">
        <v>36.58</v>
      </c>
      <c r="G5204" s="1">
        <v>2021</v>
      </c>
      <c r="H5204" s="1">
        <v>6</v>
      </c>
      <c r="I5204" s="1" t="s">
        <v>30</v>
      </c>
      <c r="J5204" s="1" t="s">
        <v>25</v>
      </c>
      <c r="K5204" s="1" t="s">
        <v>20</v>
      </c>
      <c r="L5204" s="1" t="s">
        <v>31</v>
      </c>
      <c r="M5204" s="1" t="s">
        <v>4184</v>
      </c>
    </row>
    <row r="5205" spans="1:15" x14ac:dyDescent="0.25">
      <c r="A5205" s="1" t="s">
        <v>5968</v>
      </c>
      <c r="B5205" s="2">
        <v>44363</v>
      </c>
      <c r="C5205" s="1" t="s">
        <v>5969</v>
      </c>
      <c r="D5205" s="3">
        <v>20</v>
      </c>
      <c r="E5205" s="3">
        <v>60.8</v>
      </c>
      <c r="F5205" s="4">
        <v>50.67</v>
      </c>
      <c r="G5205" s="1">
        <v>2021</v>
      </c>
      <c r="H5205" s="1">
        <v>6</v>
      </c>
      <c r="I5205" s="1" t="s">
        <v>34</v>
      </c>
      <c r="J5205" s="1" t="s">
        <v>237</v>
      </c>
      <c r="K5205" s="1" t="s">
        <v>20</v>
      </c>
      <c r="L5205" s="1" t="s">
        <v>36</v>
      </c>
      <c r="M5205" s="1" t="s">
        <v>4213</v>
      </c>
    </row>
    <row r="5206" spans="1:15" x14ac:dyDescent="0.25">
      <c r="A5206" s="1" t="s">
        <v>5970</v>
      </c>
      <c r="B5206" s="2">
        <v>44363</v>
      </c>
      <c r="C5206" s="1" t="s">
        <v>5971</v>
      </c>
      <c r="D5206" s="3">
        <v>20</v>
      </c>
      <c r="E5206" s="3">
        <v>57</v>
      </c>
      <c r="F5206" s="4">
        <v>47.5</v>
      </c>
      <c r="G5206" s="1">
        <v>2021</v>
      </c>
      <c r="H5206" s="1">
        <v>6</v>
      </c>
      <c r="I5206" s="1" t="s">
        <v>134</v>
      </c>
      <c r="J5206" s="1" t="s">
        <v>35</v>
      </c>
      <c r="K5206" s="1" t="s">
        <v>20</v>
      </c>
      <c r="L5206" s="1" t="s">
        <v>135</v>
      </c>
      <c r="M5206" s="1" t="s">
        <v>37</v>
      </c>
    </row>
    <row r="5207" spans="1:15" x14ac:dyDescent="0.25">
      <c r="A5207" s="1" t="s">
        <v>829</v>
      </c>
      <c r="B5207" s="2">
        <v>44363</v>
      </c>
      <c r="C5207" s="1" t="s">
        <v>29</v>
      </c>
      <c r="E5207" s="3">
        <v>76.62</v>
      </c>
      <c r="F5207" s="4">
        <v>76.62</v>
      </c>
      <c r="G5207" s="1">
        <v>2021</v>
      </c>
      <c r="H5207" s="1">
        <v>6</v>
      </c>
      <c r="I5207" s="1" t="s">
        <v>30</v>
      </c>
      <c r="J5207" s="1" t="s">
        <v>25</v>
      </c>
      <c r="K5207" s="1" t="s">
        <v>20</v>
      </c>
      <c r="L5207" s="1" t="s">
        <v>31</v>
      </c>
      <c r="M5207" s="1" t="s">
        <v>4184</v>
      </c>
    </row>
    <row r="5208" spans="1:15" x14ac:dyDescent="0.25">
      <c r="A5208" s="1" t="s">
        <v>3010</v>
      </c>
      <c r="B5208" s="2">
        <v>44363</v>
      </c>
      <c r="C5208" s="1" t="s">
        <v>5972</v>
      </c>
      <c r="E5208" s="3">
        <v>103.54</v>
      </c>
      <c r="F5208" s="4">
        <v>103.54</v>
      </c>
      <c r="G5208" s="1">
        <v>2021</v>
      </c>
      <c r="H5208" s="1">
        <v>6</v>
      </c>
      <c r="I5208" s="1" t="s">
        <v>168</v>
      </c>
      <c r="J5208" s="1" t="s">
        <v>35</v>
      </c>
      <c r="K5208" s="1" t="s">
        <v>20</v>
      </c>
      <c r="L5208" s="1" t="s">
        <v>169</v>
      </c>
      <c r="M5208" s="1" t="s">
        <v>37</v>
      </c>
    </row>
    <row r="5209" spans="1:15" x14ac:dyDescent="0.25">
      <c r="A5209" s="1" t="s">
        <v>5973</v>
      </c>
      <c r="B5209" s="2">
        <v>44363</v>
      </c>
      <c r="C5209" s="1" t="s">
        <v>7947</v>
      </c>
      <c r="E5209" s="3">
        <v>48.31</v>
      </c>
      <c r="F5209" s="4">
        <v>48.31</v>
      </c>
      <c r="G5209" s="1">
        <v>2021</v>
      </c>
      <c r="H5209" s="1">
        <v>6</v>
      </c>
      <c r="I5209" s="1" t="s">
        <v>1734</v>
      </c>
      <c r="J5209" s="1" t="s">
        <v>35</v>
      </c>
      <c r="K5209" s="1" t="s">
        <v>20</v>
      </c>
      <c r="L5209" s="1" t="s">
        <v>1735</v>
      </c>
      <c r="M5209" s="1" t="s">
        <v>37</v>
      </c>
    </row>
    <row r="5210" spans="1:15" x14ac:dyDescent="0.25">
      <c r="A5210" s="1" t="s">
        <v>3008</v>
      </c>
      <c r="B5210" s="2">
        <v>44363</v>
      </c>
      <c r="C5210" s="1" t="s">
        <v>5974</v>
      </c>
      <c r="E5210" s="3">
        <v>1457.94</v>
      </c>
      <c r="F5210" s="4">
        <v>1457.94</v>
      </c>
      <c r="G5210" s="1">
        <v>2021</v>
      </c>
      <c r="H5210" s="1">
        <v>6</v>
      </c>
      <c r="I5210" s="1" t="s">
        <v>168</v>
      </c>
      <c r="J5210" s="1" t="s">
        <v>81</v>
      </c>
      <c r="K5210" s="1" t="s">
        <v>20</v>
      </c>
      <c r="L5210" s="1" t="s">
        <v>169</v>
      </c>
      <c r="M5210" s="1" t="s">
        <v>83</v>
      </c>
      <c r="O5210">
        <f>F5210*7692</f>
        <v>11214474.48</v>
      </c>
    </row>
    <row r="5211" spans="1:15" x14ac:dyDescent="0.25">
      <c r="A5211" s="1" t="s">
        <v>838</v>
      </c>
      <c r="B5211" s="2">
        <v>44365</v>
      </c>
      <c r="C5211" s="1" t="s">
        <v>85</v>
      </c>
      <c r="E5211" s="3">
        <v>60.35</v>
      </c>
      <c r="F5211" s="4">
        <v>60.35</v>
      </c>
      <c r="G5211" s="1">
        <v>2021</v>
      </c>
      <c r="H5211" s="1">
        <v>6</v>
      </c>
      <c r="I5211" s="1" t="s">
        <v>40</v>
      </c>
      <c r="J5211" s="1" t="s">
        <v>41</v>
      </c>
      <c r="K5211" s="1" t="s">
        <v>20</v>
      </c>
      <c r="L5211" s="1" t="s">
        <v>42</v>
      </c>
      <c r="M5211" s="1" t="s">
        <v>43</v>
      </c>
      <c r="O5211">
        <f t="shared" ref="O5211:O5216" si="78">F5211/1.26</f>
        <v>47.896825396825399</v>
      </c>
    </row>
    <row r="5212" spans="1:15" x14ac:dyDescent="0.25">
      <c r="A5212" s="1" t="s">
        <v>5975</v>
      </c>
      <c r="B5212" s="2">
        <v>44365</v>
      </c>
      <c r="C5212" s="1" t="s">
        <v>85</v>
      </c>
      <c r="D5212" s="3">
        <v>20</v>
      </c>
      <c r="E5212" s="3">
        <v>62.76</v>
      </c>
      <c r="F5212" s="4">
        <v>52.3</v>
      </c>
      <c r="G5212" s="1">
        <v>2021</v>
      </c>
      <c r="H5212" s="1">
        <v>6</v>
      </c>
      <c r="I5212" s="1" t="s">
        <v>70</v>
      </c>
      <c r="J5212" s="1" t="s">
        <v>41</v>
      </c>
      <c r="K5212" s="1" t="s">
        <v>20</v>
      </c>
      <c r="L5212" s="1" t="s">
        <v>71</v>
      </c>
      <c r="M5212" s="1" t="s">
        <v>43</v>
      </c>
      <c r="O5212">
        <f t="shared" si="78"/>
        <v>41.507936507936506</v>
      </c>
    </row>
    <row r="5213" spans="1:15" x14ac:dyDescent="0.25">
      <c r="A5213" s="1" t="s">
        <v>838</v>
      </c>
      <c r="B5213" s="2">
        <v>44365</v>
      </c>
      <c r="C5213" s="1" t="s">
        <v>85</v>
      </c>
      <c r="E5213" s="3">
        <v>48.23</v>
      </c>
      <c r="F5213" s="4">
        <v>48.23</v>
      </c>
      <c r="G5213" s="1">
        <v>2021</v>
      </c>
      <c r="H5213" s="1">
        <v>6</v>
      </c>
      <c r="I5213" s="1" t="s">
        <v>40</v>
      </c>
      <c r="J5213" s="1" t="s">
        <v>41</v>
      </c>
      <c r="K5213" s="1" t="s">
        <v>20</v>
      </c>
      <c r="L5213" s="1" t="s">
        <v>42</v>
      </c>
      <c r="M5213" s="1" t="s">
        <v>43</v>
      </c>
      <c r="O5213">
        <f t="shared" si="78"/>
        <v>38.277777777777779</v>
      </c>
    </row>
    <row r="5214" spans="1:15" x14ac:dyDescent="0.25">
      <c r="A5214" s="1" t="s">
        <v>5976</v>
      </c>
      <c r="B5214" s="2">
        <v>44365</v>
      </c>
      <c r="C5214" s="1" t="s">
        <v>39</v>
      </c>
      <c r="E5214" s="3">
        <v>496.75</v>
      </c>
      <c r="F5214" s="4">
        <v>496.75</v>
      </c>
      <c r="G5214" s="1">
        <v>2021</v>
      </c>
      <c r="H5214" s="1">
        <v>6</v>
      </c>
      <c r="I5214" s="1" t="s">
        <v>40</v>
      </c>
      <c r="J5214" s="1" t="s">
        <v>41</v>
      </c>
      <c r="K5214" s="1" t="s">
        <v>20</v>
      </c>
      <c r="L5214" s="1" t="s">
        <v>42</v>
      </c>
      <c r="M5214" s="1" t="s">
        <v>43</v>
      </c>
      <c r="O5214">
        <f t="shared" si="78"/>
        <v>394.24603174603175</v>
      </c>
    </row>
    <row r="5215" spans="1:15" x14ac:dyDescent="0.25">
      <c r="A5215" s="1" t="s">
        <v>5977</v>
      </c>
      <c r="B5215" s="2">
        <v>44365</v>
      </c>
      <c r="C5215" s="1" t="s">
        <v>39</v>
      </c>
      <c r="E5215" s="3">
        <v>106.91</v>
      </c>
      <c r="F5215" s="4">
        <v>106.91</v>
      </c>
      <c r="G5215" s="1">
        <v>2021</v>
      </c>
      <c r="H5215" s="1">
        <v>6</v>
      </c>
      <c r="I5215" s="1" t="s">
        <v>40</v>
      </c>
      <c r="J5215" s="1" t="s">
        <v>41</v>
      </c>
      <c r="K5215" s="1" t="s">
        <v>20</v>
      </c>
      <c r="L5215" s="1" t="s">
        <v>42</v>
      </c>
      <c r="M5215" s="1" t="s">
        <v>43</v>
      </c>
      <c r="O5215">
        <f t="shared" si="78"/>
        <v>84.849206349206341</v>
      </c>
    </row>
    <row r="5216" spans="1:15" x14ac:dyDescent="0.25">
      <c r="A5216" s="1" t="s">
        <v>5978</v>
      </c>
      <c r="B5216" s="2">
        <v>44365</v>
      </c>
      <c r="C5216" s="1" t="s">
        <v>39</v>
      </c>
      <c r="E5216" s="3">
        <v>90.06</v>
      </c>
      <c r="F5216" s="4">
        <v>90.06</v>
      </c>
      <c r="G5216" s="1">
        <v>2021</v>
      </c>
      <c r="H5216" s="1">
        <v>6</v>
      </c>
      <c r="I5216" s="1" t="s">
        <v>40</v>
      </c>
      <c r="J5216" s="1" t="s">
        <v>41</v>
      </c>
      <c r="K5216" s="1" t="s">
        <v>20</v>
      </c>
      <c r="L5216" s="1" t="s">
        <v>42</v>
      </c>
      <c r="M5216" s="1" t="s">
        <v>43</v>
      </c>
      <c r="O5216">
        <f t="shared" si="78"/>
        <v>71.476190476190482</v>
      </c>
    </row>
    <row r="5217" spans="1:15" x14ac:dyDescent="0.25">
      <c r="A5217" s="1" t="s">
        <v>5979</v>
      </c>
      <c r="B5217" s="2">
        <v>44365</v>
      </c>
      <c r="C5217" s="1" t="s">
        <v>4422</v>
      </c>
      <c r="E5217" s="3">
        <v>135.27000000000001</v>
      </c>
      <c r="F5217" s="4">
        <v>135.27000000000001</v>
      </c>
      <c r="G5217" s="1">
        <v>2021</v>
      </c>
      <c r="H5217" s="1">
        <v>6</v>
      </c>
      <c r="I5217" s="1" t="s">
        <v>24</v>
      </c>
      <c r="J5217" s="1" t="s">
        <v>25</v>
      </c>
      <c r="K5217" s="1" t="s">
        <v>20</v>
      </c>
      <c r="L5217" s="1" t="s">
        <v>26</v>
      </c>
      <c r="M5217" s="1" t="s">
        <v>4184</v>
      </c>
    </row>
    <row r="5218" spans="1:15" x14ac:dyDescent="0.25">
      <c r="A5218" s="1" t="s">
        <v>5980</v>
      </c>
      <c r="B5218" s="2">
        <v>44365</v>
      </c>
      <c r="C5218" s="1" t="s">
        <v>5981</v>
      </c>
      <c r="D5218" s="3">
        <v>20</v>
      </c>
      <c r="E5218" s="3">
        <v>134.71</v>
      </c>
      <c r="F5218" s="4">
        <v>112.26</v>
      </c>
      <c r="G5218" s="1">
        <v>2021</v>
      </c>
      <c r="H5218" s="1">
        <v>6</v>
      </c>
      <c r="I5218" s="1" t="s">
        <v>34</v>
      </c>
      <c r="J5218" s="1" t="s">
        <v>35</v>
      </c>
      <c r="K5218" s="1" t="s">
        <v>20</v>
      </c>
      <c r="L5218" s="1" t="s">
        <v>36</v>
      </c>
      <c r="M5218" s="1" t="s">
        <v>37</v>
      </c>
    </row>
    <row r="5219" spans="1:15" x14ac:dyDescent="0.25">
      <c r="A5219" s="1" t="s">
        <v>5979</v>
      </c>
      <c r="B5219" s="2">
        <v>44365</v>
      </c>
      <c r="C5219" s="1" t="s">
        <v>98</v>
      </c>
      <c r="E5219" s="3">
        <v>34.9</v>
      </c>
      <c r="F5219" s="4">
        <v>34.9</v>
      </c>
      <c r="G5219" s="1">
        <v>2021</v>
      </c>
      <c r="H5219" s="1">
        <v>6</v>
      </c>
      <c r="I5219" s="1" t="s">
        <v>111</v>
      </c>
      <c r="J5219" s="1" t="s">
        <v>98</v>
      </c>
      <c r="K5219" s="1" t="s">
        <v>20</v>
      </c>
      <c r="L5219" s="1" t="s">
        <v>112</v>
      </c>
      <c r="M5219" s="1" t="s">
        <v>100</v>
      </c>
    </row>
    <row r="5220" spans="1:15" x14ac:dyDescent="0.25">
      <c r="A5220" s="1" t="s">
        <v>5982</v>
      </c>
      <c r="B5220" s="2">
        <v>44365</v>
      </c>
      <c r="C5220" s="1" t="s">
        <v>5593</v>
      </c>
      <c r="E5220" s="3">
        <v>16.95</v>
      </c>
      <c r="F5220" s="4">
        <v>16.95</v>
      </c>
      <c r="G5220" s="1">
        <v>2021</v>
      </c>
      <c r="H5220" s="1">
        <v>6</v>
      </c>
      <c r="I5220" s="1" t="s">
        <v>18</v>
      </c>
      <c r="J5220" s="1" t="s">
        <v>51</v>
      </c>
      <c r="K5220" s="1" t="s">
        <v>20</v>
      </c>
      <c r="L5220" s="1" t="s">
        <v>21</v>
      </c>
      <c r="M5220" s="1" t="s">
        <v>53</v>
      </c>
    </row>
    <row r="5221" spans="1:15" x14ac:dyDescent="0.25">
      <c r="A5221" s="1" t="s">
        <v>5983</v>
      </c>
      <c r="B5221" s="2">
        <v>44370</v>
      </c>
      <c r="C5221" s="1" t="s">
        <v>532</v>
      </c>
      <c r="D5221" s="3">
        <v>20</v>
      </c>
      <c r="E5221" s="3">
        <v>208.15</v>
      </c>
      <c r="F5221" s="4">
        <v>173.46</v>
      </c>
      <c r="G5221" s="1">
        <v>2021</v>
      </c>
      <c r="H5221" s="1">
        <v>6</v>
      </c>
      <c r="I5221" s="1" t="s">
        <v>56</v>
      </c>
      <c r="J5221" s="1" t="s">
        <v>35</v>
      </c>
      <c r="K5221" s="1" t="s">
        <v>20</v>
      </c>
      <c r="L5221" s="1" t="s">
        <v>57</v>
      </c>
      <c r="M5221" s="1" t="s">
        <v>37</v>
      </c>
      <c r="O5221">
        <f>F5221*7</f>
        <v>1214.22</v>
      </c>
    </row>
    <row r="5222" spans="1:15" x14ac:dyDescent="0.25">
      <c r="A5222" s="1" t="s">
        <v>5983</v>
      </c>
      <c r="B5222" s="2">
        <v>44370</v>
      </c>
      <c r="C5222" s="1" t="s">
        <v>532</v>
      </c>
      <c r="D5222" s="3">
        <v>20</v>
      </c>
      <c r="E5222" s="3">
        <v>104.08</v>
      </c>
      <c r="F5222" s="4">
        <v>86.73</v>
      </c>
      <c r="G5222" s="1">
        <v>2021</v>
      </c>
      <c r="H5222" s="1">
        <v>6</v>
      </c>
      <c r="I5222" s="1" t="s">
        <v>34</v>
      </c>
      <c r="J5222" s="1" t="s">
        <v>35</v>
      </c>
      <c r="K5222" s="1" t="s">
        <v>20</v>
      </c>
      <c r="L5222" s="1" t="s">
        <v>36</v>
      </c>
      <c r="M5222" s="1" t="s">
        <v>37</v>
      </c>
      <c r="O5222">
        <f>F5222*7</f>
        <v>607.11</v>
      </c>
    </row>
    <row r="5223" spans="1:15" x14ac:dyDescent="0.25">
      <c r="A5223" s="1" t="s">
        <v>5984</v>
      </c>
      <c r="B5223" s="2">
        <v>44370</v>
      </c>
      <c r="C5223" s="1" t="s">
        <v>5985</v>
      </c>
      <c r="D5223" s="3">
        <v>20</v>
      </c>
      <c r="E5223" s="3">
        <v>11.5</v>
      </c>
      <c r="F5223" s="4">
        <v>9.58</v>
      </c>
      <c r="G5223" s="1">
        <v>2021</v>
      </c>
      <c r="H5223" s="1">
        <v>6</v>
      </c>
      <c r="I5223" s="1" t="s">
        <v>134</v>
      </c>
      <c r="J5223" s="1" t="s">
        <v>144</v>
      </c>
      <c r="K5223" s="1" t="s">
        <v>20</v>
      </c>
      <c r="L5223" s="1" t="s">
        <v>135</v>
      </c>
      <c r="M5223" s="1" t="s">
        <v>145</v>
      </c>
    </row>
    <row r="5224" spans="1:15" x14ac:dyDescent="0.25">
      <c r="A5224" s="1" t="s">
        <v>3024</v>
      </c>
      <c r="B5224" s="2">
        <v>44370</v>
      </c>
      <c r="C5224" s="1" t="s">
        <v>5986</v>
      </c>
      <c r="E5224" s="3">
        <v>10.99</v>
      </c>
      <c r="F5224" s="4">
        <v>10.99</v>
      </c>
      <c r="G5224" s="1">
        <v>2021</v>
      </c>
      <c r="H5224" s="1">
        <v>6</v>
      </c>
      <c r="I5224" s="1" t="s">
        <v>704</v>
      </c>
      <c r="J5224" s="1" t="s">
        <v>212</v>
      </c>
      <c r="K5224" s="1" t="s">
        <v>20</v>
      </c>
      <c r="L5224" s="1" t="s">
        <v>705</v>
      </c>
      <c r="M5224" s="1" t="s">
        <v>4424</v>
      </c>
    </row>
    <row r="5225" spans="1:15" x14ac:dyDescent="0.25">
      <c r="A5225" s="1" t="s">
        <v>5987</v>
      </c>
      <c r="B5225" s="2">
        <v>44370</v>
      </c>
      <c r="C5225" s="1" t="s">
        <v>5988</v>
      </c>
      <c r="E5225" s="3">
        <v>102</v>
      </c>
      <c r="F5225" s="4">
        <v>102</v>
      </c>
      <c r="G5225" s="1">
        <v>2021</v>
      </c>
      <c r="H5225" s="1">
        <v>6</v>
      </c>
      <c r="I5225" s="1" t="s">
        <v>40</v>
      </c>
      <c r="J5225" s="1" t="s">
        <v>35</v>
      </c>
      <c r="K5225" s="1" t="s">
        <v>20</v>
      </c>
      <c r="L5225" s="1" t="s">
        <v>42</v>
      </c>
      <c r="M5225" s="1" t="s">
        <v>37</v>
      </c>
      <c r="O5225">
        <f>F5225*1850</f>
        <v>188700</v>
      </c>
    </row>
    <row r="5226" spans="1:15" x14ac:dyDescent="0.25">
      <c r="A5226" s="1" t="s">
        <v>856</v>
      </c>
      <c r="B5226" s="2">
        <v>44370</v>
      </c>
      <c r="C5226" s="1" t="s">
        <v>5989</v>
      </c>
      <c r="D5226" s="3">
        <v>20</v>
      </c>
      <c r="E5226" s="3">
        <v>15.1</v>
      </c>
      <c r="F5226" s="4">
        <v>12.58</v>
      </c>
      <c r="G5226" s="1">
        <v>2021</v>
      </c>
      <c r="H5226" s="1">
        <v>6</v>
      </c>
      <c r="I5226" s="1" t="s">
        <v>134</v>
      </c>
      <c r="J5226" s="1" t="s">
        <v>98</v>
      </c>
      <c r="K5226" s="1" t="s">
        <v>20</v>
      </c>
      <c r="L5226" s="1" t="s">
        <v>135</v>
      </c>
      <c r="M5226" s="1" t="s">
        <v>100</v>
      </c>
    </row>
    <row r="5227" spans="1:15" x14ac:dyDescent="0.25">
      <c r="A5227" s="1" t="s">
        <v>5990</v>
      </c>
      <c r="B5227" s="2">
        <v>44370</v>
      </c>
      <c r="C5227" s="1" t="s">
        <v>5991</v>
      </c>
      <c r="E5227" s="3">
        <v>190.21</v>
      </c>
      <c r="F5227" s="4">
        <v>190.21</v>
      </c>
      <c r="G5227" s="1">
        <v>2021</v>
      </c>
      <c r="H5227" s="1">
        <v>6</v>
      </c>
      <c r="I5227" s="1" t="s">
        <v>138</v>
      </c>
      <c r="J5227" s="1" t="s">
        <v>35</v>
      </c>
      <c r="K5227" s="1" t="s">
        <v>20</v>
      </c>
      <c r="L5227" s="1" t="s">
        <v>139</v>
      </c>
      <c r="M5227" s="1" t="s">
        <v>37</v>
      </c>
    </row>
    <row r="5228" spans="1:15" x14ac:dyDescent="0.25">
      <c r="A5228" s="1" t="s">
        <v>5992</v>
      </c>
      <c r="B5228" s="2">
        <v>44370</v>
      </c>
      <c r="C5228" s="1" t="s">
        <v>5993</v>
      </c>
      <c r="D5228" s="3">
        <v>20</v>
      </c>
      <c r="E5228" s="3">
        <v>80.05</v>
      </c>
      <c r="F5228" s="4">
        <v>66.709999999999994</v>
      </c>
      <c r="G5228" s="1">
        <v>2021</v>
      </c>
      <c r="H5228" s="1">
        <v>6</v>
      </c>
      <c r="I5228" s="1" t="s">
        <v>34</v>
      </c>
      <c r="J5228" s="1" t="s">
        <v>237</v>
      </c>
      <c r="K5228" s="1" t="s">
        <v>20</v>
      </c>
      <c r="L5228" s="1" t="s">
        <v>36</v>
      </c>
      <c r="M5228" s="1" t="s">
        <v>4213</v>
      </c>
      <c r="O5228">
        <f>F5228*7</f>
        <v>466.96999999999997</v>
      </c>
    </row>
    <row r="5229" spans="1:15" x14ac:dyDescent="0.25">
      <c r="A5229" s="1" t="s">
        <v>3021</v>
      </c>
      <c r="B5229" s="2">
        <v>44370</v>
      </c>
      <c r="C5229" s="1" t="s">
        <v>5994</v>
      </c>
      <c r="E5229" s="3">
        <v>101</v>
      </c>
      <c r="F5229" s="4">
        <v>101</v>
      </c>
      <c r="G5229" s="1">
        <v>2021</v>
      </c>
      <c r="H5229" s="1">
        <v>6</v>
      </c>
      <c r="I5229" s="1" t="s">
        <v>138</v>
      </c>
      <c r="J5229" s="1" t="s">
        <v>35</v>
      </c>
      <c r="K5229" s="1" t="s">
        <v>20</v>
      </c>
      <c r="L5229" s="1" t="s">
        <v>139</v>
      </c>
      <c r="M5229" s="1" t="s">
        <v>37</v>
      </c>
    </row>
    <row r="5230" spans="1:15" x14ac:dyDescent="0.25">
      <c r="A5230" s="1" t="s">
        <v>5995</v>
      </c>
      <c r="B5230" s="2">
        <v>44370</v>
      </c>
      <c r="C5230" s="1" t="s">
        <v>5994</v>
      </c>
      <c r="E5230" s="3">
        <v>123.71</v>
      </c>
      <c r="F5230" s="4">
        <v>123.71</v>
      </c>
      <c r="G5230" s="1">
        <v>2021</v>
      </c>
      <c r="H5230" s="1">
        <v>6</v>
      </c>
      <c r="I5230" s="1" t="s">
        <v>138</v>
      </c>
      <c r="J5230" s="1" t="s">
        <v>35</v>
      </c>
      <c r="K5230" s="1" t="s">
        <v>20</v>
      </c>
      <c r="L5230" s="1" t="s">
        <v>139</v>
      </c>
      <c r="M5230" s="1" t="s">
        <v>37</v>
      </c>
    </row>
    <row r="5231" spans="1:15" x14ac:dyDescent="0.25">
      <c r="A5231" s="1" t="s">
        <v>846</v>
      </c>
      <c r="B5231" s="2">
        <v>44370</v>
      </c>
      <c r="C5231" s="1" t="s">
        <v>29</v>
      </c>
      <c r="E5231" s="3">
        <v>87.01</v>
      </c>
      <c r="F5231" s="4">
        <v>87.01</v>
      </c>
      <c r="G5231" s="1">
        <v>2021</v>
      </c>
      <c r="H5231" s="1">
        <v>6</v>
      </c>
      <c r="I5231" s="1" t="s">
        <v>30</v>
      </c>
      <c r="J5231" s="1" t="s">
        <v>25</v>
      </c>
      <c r="K5231" s="1" t="s">
        <v>20</v>
      </c>
      <c r="L5231" s="1" t="s">
        <v>31</v>
      </c>
      <c r="M5231" s="1" t="s">
        <v>4184</v>
      </c>
    </row>
    <row r="5232" spans="1:15" x14ac:dyDescent="0.25">
      <c r="A5232" s="1" t="s">
        <v>3029</v>
      </c>
      <c r="B5232" s="2">
        <v>44370</v>
      </c>
      <c r="C5232" s="1" t="s">
        <v>5996</v>
      </c>
      <c r="E5232" s="3">
        <v>10</v>
      </c>
      <c r="F5232" s="4">
        <v>10</v>
      </c>
      <c r="G5232" s="1">
        <v>2021</v>
      </c>
      <c r="H5232" s="1">
        <v>6</v>
      </c>
      <c r="I5232" s="1" t="s">
        <v>86</v>
      </c>
      <c r="J5232" s="1" t="s">
        <v>35</v>
      </c>
      <c r="K5232" s="1" t="s">
        <v>20</v>
      </c>
      <c r="L5232" s="1" t="s">
        <v>87</v>
      </c>
      <c r="M5232" s="1" t="s">
        <v>37</v>
      </c>
    </row>
    <row r="5233" spans="1:15" x14ac:dyDescent="0.25">
      <c r="A5233" s="1" t="s">
        <v>5997</v>
      </c>
      <c r="B5233" s="2">
        <v>44370</v>
      </c>
      <c r="C5233" s="1" t="s">
        <v>5998</v>
      </c>
      <c r="E5233" s="3">
        <v>627</v>
      </c>
      <c r="F5233" s="4">
        <v>627</v>
      </c>
      <c r="G5233" s="1">
        <v>2021</v>
      </c>
      <c r="H5233" s="1">
        <v>6</v>
      </c>
      <c r="I5233" s="1" t="s">
        <v>704</v>
      </c>
      <c r="J5233" s="1" t="s">
        <v>212</v>
      </c>
      <c r="K5233" s="1" t="s">
        <v>20</v>
      </c>
      <c r="L5233" s="1" t="s">
        <v>705</v>
      </c>
      <c r="M5233" s="1" t="s">
        <v>4424</v>
      </c>
      <c r="O5233">
        <f>F5233*400</f>
        <v>250800</v>
      </c>
    </row>
    <row r="5234" spans="1:15" x14ac:dyDescent="0.25">
      <c r="A5234" s="1" t="s">
        <v>3032</v>
      </c>
      <c r="B5234" s="2">
        <v>44370</v>
      </c>
      <c r="C5234" s="1" t="s">
        <v>5999</v>
      </c>
      <c r="E5234" s="3">
        <v>52.06</v>
      </c>
      <c r="F5234" s="4">
        <v>52.06</v>
      </c>
      <c r="G5234" s="1">
        <v>2021</v>
      </c>
      <c r="H5234" s="1">
        <v>6</v>
      </c>
      <c r="I5234" s="1" t="s">
        <v>312</v>
      </c>
      <c r="J5234" s="1" t="s">
        <v>35</v>
      </c>
      <c r="K5234" s="1" t="s">
        <v>20</v>
      </c>
      <c r="L5234" s="1" t="s">
        <v>313</v>
      </c>
      <c r="M5234" s="1" t="s">
        <v>37</v>
      </c>
    </row>
    <row r="5235" spans="1:15" x14ac:dyDescent="0.25">
      <c r="A5235" s="1" t="s">
        <v>3029</v>
      </c>
      <c r="B5235" s="2">
        <v>44370</v>
      </c>
      <c r="C5235" s="1" t="s">
        <v>6000</v>
      </c>
      <c r="E5235" s="3">
        <v>47.76</v>
      </c>
      <c r="F5235" s="4">
        <v>47.76</v>
      </c>
      <c r="G5235" s="1">
        <v>2021</v>
      </c>
      <c r="H5235" s="1">
        <v>6</v>
      </c>
      <c r="I5235" s="1" t="s">
        <v>86</v>
      </c>
      <c r="J5235" s="1" t="s">
        <v>98</v>
      </c>
      <c r="K5235" s="1" t="s">
        <v>20</v>
      </c>
      <c r="L5235" s="1" t="s">
        <v>87</v>
      </c>
      <c r="M5235" s="1" t="s">
        <v>100</v>
      </c>
    </row>
    <row r="5236" spans="1:15" x14ac:dyDescent="0.25">
      <c r="A5236" s="1" t="s">
        <v>6001</v>
      </c>
      <c r="B5236" s="2">
        <v>44370</v>
      </c>
      <c r="C5236" s="1" t="s">
        <v>6002</v>
      </c>
      <c r="E5236" s="3">
        <v>177.7</v>
      </c>
      <c r="F5236" s="4">
        <v>177.7</v>
      </c>
      <c r="G5236" s="1">
        <v>2021</v>
      </c>
      <c r="H5236" s="1">
        <v>6</v>
      </c>
      <c r="I5236" s="1" t="s">
        <v>86</v>
      </c>
      <c r="J5236" s="1" t="s">
        <v>378</v>
      </c>
      <c r="K5236" s="1" t="s">
        <v>20</v>
      </c>
      <c r="L5236" s="1" t="s">
        <v>87</v>
      </c>
      <c r="M5236" s="1" t="s">
        <v>379</v>
      </c>
    </row>
    <row r="5237" spans="1:15" x14ac:dyDescent="0.25">
      <c r="A5237" s="1" t="s">
        <v>6003</v>
      </c>
      <c r="B5237" s="2">
        <v>44370</v>
      </c>
      <c r="C5237" s="1" t="s">
        <v>6004</v>
      </c>
      <c r="E5237" s="3">
        <v>233.16</v>
      </c>
      <c r="F5237" s="4">
        <v>233.16</v>
      </c>
      <c r="G5237" s="1">
        <v>2021</v>
      </c>
      <c r="H5237" s="1">
        <v>6</v>
      </c>
      <c r="I5237" s="1" t="s">
        <v>138</v>
      </c>
      <c r="J5237" s="1" t="s">
        <v>35</v>
      </c>
      <c r="K5237" s="1" t="s">
        <v>20</v>
      </c>
      <c r="L5237" s="1" t="s">
        <v>139</v>
      </c>
      <c r="M5237" s="1" t="s">
        <v>37</v>
      </c>
    </row>
    <row r="5238" spans="1:15" x14ac:dyDescent="0.25">
      <c r="A5238" s="1" t="s">
        <v>3045</v>
      </c>
      <c r="B5238" s="2">
        <v>44372</v>
      </c>
      <c r="C5238" s="1" t="s">
        <v>6005</v>
      </c>
      <c r="E5238" s="3">
        <v>20.45</v>
      </c>
      <c r="F5238" s="4">
        <v>20.45</v>
      </c>
      <c r="G5238" s="1">
        <v>2021</v>
      </c>
      <c r="H5238" s="1">
        <v>6</v>
      </c>
      <c r="I5238" s="1" t="s">
        <v>97</v>
      </c>
      <c r="J5238" s="1" t="s">
        <v>35</v>
      </c>
      <c r="K5238" s="1" t="s">
        <v>20</v>
      </c>
      <c r="L5238" s="1" t="s">
        <v>99</v>
      </c>
      <c r="M5238" s="1" t="s">
        <v>37</v>
      </c>
    </row>
    <row r="5239" spans="1:15" x14ac:dyDescent="0.25">
      <c r="A5239" s="1" t="s">
        <v>6006</v>
      </c>
      <c r="B5239" s="2">
        <v>44372</v>
      </c>
      <c r="C5239" s="1" t="s">
        <v>33</v>
      </c>
      <c r="D5239" s="3">
        <v>20</v>
      </c>
      <c r="E5239" s="3">
        <v>1127.52</v>
      </c>
      <c r="F5239" s="4">
        <v>939.6</v>
      </c>
      <c r="G5239" s="1">
        <v>2021</v>
      </c>
      <c r="H5239" s="1">
        <v>6</v>
      </c>
      <c r="I5239" s="1" t="s">
        <v>34</v>
      </c>
      <c r="J5239" s="1" t="s">
        <v>35</v>
      </c>
      <c r="K5239" s="1" t="s">
        <v>20</v>
      </c>
      <c r="L5239" s="1" t="s">
        <v>36</v>
      </c>
      <c r="M5239" s="1" t="s">
        <v>37</v>
      </c>
      <c r="O5239">
        <f>F5239*72.79120024</f>
        <v>68394.611745503993</v>
      </c>
    </row>
    <row r="5240" spans="1:15" x14ac:dyDescent="0.25">
      <c r="A5240" s="1" t="s">
        <v>6007</v>
      </c>
      <c r="B5240" s="2">
        <v>44372</v>
      </c>
      <c r="C5240" s="1" t="s">
        <v>4437</v>
      </c>
      <c r="E5240" s="3">
        <v>27.6</v>
      </c>
      <c r="F5240" s="4">
        <v>27.6</v>
      </c>
      <c r="G5240" s="1">
        <v>2021</v>
      </c>
      <c r="H5240" s="1">
        <v>6</v>
      </c>
      <c r="I5240" s="1" t="s">
        <v>40</v>
      </c>
      <c r="J5240" s="1" t="s">
        <v>35</v>
      </c>
      <c r="K5240" s="1" t="s">
        <v>20</v>
      </c>
      <c r="L5240" s="1" t="s">
        <v>42</v>
      </c>
      <c r="M5240" s="1" t="s">
        <v>37</v>
      </c>
    </row>
    <row r="5241" spans="1:15" x14ac:dyDescent="0.25">
      <c r="A5241" s="1" t="s">
        <v>864</v>
      </c>
      <c r="B5241" s="2">
        <v>44372</v>
      </c>
      <c r="C5241" s="1" t="s">
        <v>7979</v>
      </c>
      <c r="E5241" s="3">
        <v>61.68</v>
      </c>
      <c r="F5241" s="4">
        <v>61.68</v>
      </c>
      <c r="G5241" s="1">
        <v>2021</v>
      </c>
      <c r="H5241" s="1">
        <v>6</v>
      </c>
      <c r="I5241" s="1" t="s">
        <v>345</v>
      </c>
      <c r="J5241" s="1" t="s">
        <v>35</v>
      </c>
      <c r="K5241" s="1" t="s">
        <v>20</v>
      </c>
      <c r="L5241" s="1" t="s">
        <v>346</v>
      </c>
      <c r="M5241" s="1" t="s">
        <v>37</v>
      </c>
      <c r="O5241">
        <f>F5241*5.3</f>
        <v>326.904</v>
      </c>
    </row>
    <row r="5242" spans="1:15" x14ac:dyDescent="0.25">
      <c r="A5242" s="1" t="s">
        <v>6008</v>
      </c>
      <c r="B5242" s="2">
        <v>44377</v>
      </c>
      <c r="C5242" s="1" t="s">
        <v>6009</v>
      </c>
      <c r="D5242" s="3">
        <v>20</v>
      </c>
      <c r="E5242" s="3">
        <v>11.9</v>
      </c>
      <c r="F5242" s="4">
        <v>9.92</v>
      </c>
      <c r="G5242" s="1">
        <v>2021</v>
      </c>
      <c r="H5242" s="1">
        <v>6</v>
      </c>
      <c r="I5242" s="1" t="s">
        <v>34</v>
      </c>
      <c r="J5242" s="1" t="s">
        <v>378</v>
      </c>
      <c r="K5242" s="1" t="s">
        <v>20</v>
      </c>
      <c r="L5242" s="1" t="s">
        <v>36</v>
      </c>
      <c r="M5242" s="1" t="s">
        <v>379</v>
      </c>
      <c r="O5242">
        <f>F5242*50</f>
        <v>496</v>
      </c>
    </row>
    <row r="5243" spans="1:15" x14ac:dyDescent="0.25">
      <c r="A5243" s="1" t="s">
        <v>917</v>
      </c>
      <c r="B5243" s="2">
        <v>44377</v>
      </c>
      <c r="C5243" s="1" t="s">
        <v>6010</v>
      </c>
      <c r="D5243" s="3">
        <v>20</v>
      </c>
      <c r="E5243" s="3">
        <v>19.600000000000001</v>
      </c>
      <c r="F5243" s="4">
        <v>16.329999999999998</v>
      </c>
      <c r="G5243" s="1">
        <v>2021</v>
      </c>
      <c r="H5243" s="1">
        <v>6</v>
      </c>
      <c r="I5243" s="1" t="s">
        <v>56</v>
      </c>
      <c r="J5243" s="1" t="s">
        <v>35</v>
      </c>
      <c r="K5243" s="1" t="s">
        <v>20</v>
      </c>
      <c r="L5243" s="1" t="s">
        <v>57</v>
      </c>
      <c r="M5243" s="1" t="s">
        <v>37</v>
      </c>
      <c r="O5243">
        <f>F5243*50</f>
        <v>816.49999999999989</v>
      </c>
    </row>
    <row r="5244" spans="1:15" x14ac:dyDescent="0.25">
      <c r="A5244" s="1" t="s">
        <v>6011</v>
      </c>
      <c r="B5244" s="2">
        <v>44377</v>
      </c>
      <c r="C5244" s="1" t="s">
        <v>6012</v>
      </c>
      <c r="E5244" s="3">
        <v>223.08</v>
      </c>
      <c r="F5244" s="4">
        <v>223.08</v>
      </c>
      <c r="G5244" s="1">
        <v>2021</v>
      </c>
      <c r="H5244" s="1">
        <v>6</v>
      </c>
      <c r="I5244" s="1" t="s">
        <v>86</v>
      </c>
      <c r="J5244" s="1" t="s">
        <v>35</v>
      </c>
      <c r="K5244" s="1" t="s">
        <v>20</v>
      </c>
      <c r="L5244" s="1" t="s">
        <v>87</v>
      </c>
      <c r="M5244" s="1" t="s">
        <v>37</v>
      </c>
    </row>
    <row r="5245" spans="1:15" x14ac:dyDescent="0.25">
      <c r="A5245" s="1" t="s">
        <v>6013</v>
      </c>
      <c r="B5245" s="2">
        <v>44377</v>
      </c>
      <c r="C5245" s="1" t="s">
        <v>6014</v>
      </c>
      <c r="E5245" s="3">
        <v>148.32</v>
      </c>
      <c r="F5245" s="4">
        <v>148.32</v>
      </c>
      <c r="G5245" s="1">
        <v>2021</v>
      </c>
      <c r="H5245" s="1">
        <v>6</v>
      </c>
      <c r="I5245" s="1" t="s">
        <v>40</v>
      </c>
      <c r="J5245" s="1" t="s">
        <v>35</v>
      </c>
      <c r="K5245" s="1" t="s">
        <v>20</v>
      </c>
      <c r="L5245" s="1" t="s">
        <v>42</v>
      </c>
      <c r="M5245" s="1" t="s">
        <v>37</v>
      </c>
    </row>
    <row r="5246" spans="1:15" x14ac:dyDescent="0.25">
      <c r="A5246" s="1" t="s">
        <v>863</v>
      </c>
      <c r="B5246" s="2">
        <v>44377</v>
      </c>
      <c r="C5246" s="1" t="s">
        <v>6015</v>
      </c>
      <c r="E5246" s="3">
        <v>63.2</v>
      </c>
      <c r="F5246" s="4">
        <v>63.2</v>
      </c>
      <c r="G5246" s="1">
        <v>2021</v>
      </c>
      <c r="H5246" s="1">
        <v>6</v>
      </c>
      <c r="I5246" s="1" t="s">
        <v>345</v>
      </c>
      <c r="J5246" s="1" t="s">
        <v>35</v>
      </c>
      <c r="K5246" s="1" t="s">
        <v>20</v>
      </c>
      <c r="L5246" s="1" t="s">
        <v>346</v>
      </c>
      <c r="M5246" s="1" t="s">
        <v>37</v>
      </c>
    </row>
    <row r="5247" spans="1:15" x14ac:dyDescent="0.25">
      <c r="A5247" s="1" t="s">
        <v>6016</v>
      </c>
      <c r="B5247" s="2">
        <v>44377</v>
      </c>
      <c r="C5247" s="1" t="s">
        <v>6017</v>
      </c>
      <c r="E5247" s="3">
        <v>227.26</v>
      </c>
      <c r="F5247" s="4">
        <v>227.26</v>
      </c>
      <c r="G5247" s="1">
        <v>2021</v>
      </c>
      <c r="H5247" s="1">
        <v>6</v>
      </c>
      <c r="I5247" s="1" t="s">
        <v>30</v>
      </c>
      <c r="J5247" s="1" t="s">
        <v>25</v>
      </c>
      <c r="K5247" s="1" t="s">
        <v>20</v>
      </c>
      <c r="L5247" s="1" t="s">
        <v>31</v>
      </c>
      <c r="M5247" s="1" t="s">
        <v>4184</v>
      </c>
    </row>
    <row r="5248" spans="1:15" x14ac:dyDescent="0.25">
      <c r="A5248" s="1" t="s">
        <v>6018</v>
      </c>
      <c r="B5248" s="2">
        <v>44377</v>
      </c>
      <c r="C5248" s="1" t="s">
        <v>6019</v>
      </c>
      <c r="D5248" s="3">
        <v>20</v>
      </c>
      <c r="E5248" s="3">
        <v>5.17</v>
      </c>
      <c r="F5248" s="4">
        <v>4.3099999999999996</v>
      </c>
      <c r="G5248" s="1">
        <v>2021</v>
      </c>
      <c r="H5248" s="1">
        <v>6</v>
      </c>
      <c r="I5248" s="1" t="s">
        <v>34</v>
      </c>
      <c r="J5248" s="1" t="s">
        <v>378</v>
      </c>
      <c r="K5248" s="1" t="s">
        <v>20</v>
      </c>
      <c r="L5248" s="1" t="s">
        <v>36</v>
      </c>
      <c r="M5248" s="1" t="s">
        <v>379</v>
      </c>
    </row>
    <row r="5249" spans="1:15" x14ac:dyDescent="0.25">
      <c r="A5249" s="1" t="s">
        <v>6020</v>
      </c>
      <c r="B5249" s="2">
        <v>44377</v>
      </c>
      <c r="C5249" s="1" t="s">
        <v>6021</v>
      </c>
      <c r="E5249" s="3">
        <v>92.48</v>
      </c>
      <c r="F5249" s="4">
        <v>92.48</v>
      </c>
      <c r="G5249" s="1">
        <v>2021</v>
      </c>
      <c r="H5249" s="1">
        <v>6</v>
      </c>
      <c r="I5249" s="1" t="s">
        <v>40</v>
      </c>
      <c r="J5249" s="1" t="s">
        <v>35</v>
      </c>
      <c r="K5249" s="1" t="s">
        <v>20</v>
      </c>
      <c r="L5249" s="1" t="s">
        <v>42</v>
      </c>
      <c r="M5249" s="1" t="s">
        <v>37</v>
      </c>
    </row>
    <row r="5250" spans="1:15" x14ac:dyDescent="0.25">
      <c r="A5250" s="1" t="s">
        <v>908</v>
      </c>
      <c r="B5250" s="2">
        <v>44377</v>
      </c>
      <c r="C5250" s="1" t="s">
        <v>29</v>
      </c>
      <c r="E5250" s="3">
        <v>89.96</v>
      </c>
      <c r="F5250" s="4">
        <v>89.96</v>
      </c>
      <c r="G5250" s="1">
        <v>2021</v>
      </c>
      <c r="H5250" s="1">
        <v>6</v>
      </c>
      <c r="I5250" s="1" t="s">
        <v>30</v>
      </c>
      <c r="J5250" s="1" t="s">
        <v>25</v>
      </c>
      <c r="K5250" s="1" t="s">
        <v>20</v>
      </c>
      <c r="L5250" s="1" t="s">
        <v>31</v>
      </c>
      <c r="M5250" s="1" t="s">
        <v>4184</v>
      </c>
    </row>
    <row r="5251" spans="1:15" x14ac:dyDescent="0.25">
      <c r="A5251" s="1" t="s">
        <v>6022</v>
      </c>
      <c r="B5251" s="2">
        <v>44377</v>
      </c>
      <c r="C5251" s="1" t="s">
        <v>6023</v>
      </c>
      <c r="E5251" s="3">
        <v>70.2</v>
      </c>
      <c r="F5251" s="4">
        <v>70.2</v>
      </c>
      <c r="G5251" s="1">
        <v>2021</v>
      </c>
      <c r="H5251" s="1">
        <v>6</v>
      </c>
      <c r="I5251" s="1" t="s">
        <v>40</v>
      </c>
      <c r="J5251" s="1" t="s">
        <v>35</v>
      </c>
      <c r="K5251" s="1" t="s">
        <v>20</v>
      </c>
      <c r="L5251" s="1" t="s">
        <v>42</v>
      </c>
      <c r="M5251" s="1" t="s">
        <v>37</v>
      </c>
    </row>
    <row r="5252" spans="1:15" x14ac:dyDescent="0.25">
      <c r="A5252" s="1" t="s">
        <v>927</v>
      </c>
      <c r="B5252" s="2">
        <v>44377</v>
      </c>
      <c r="C5252" s="1" t="s">
        <v>6024</v>
      </c>
      <c r="E5252" s="3">
        <v>63</v>
      </c>
      <c r="F5252" s="4">
        <v>63</v>
      </c>
      <c r="G5252" s="1">
        <v>2021</v>
      </c>
      <c r="H5252" s="1">
        <v>6</v>
      </c>
      <c r="I5252" s="1" t="s">
        <v>86</v>
      </c>
      <c r="J5252" s="1" t="s">
        <v>35</v>
      </c>
      <c r="K5252" s="1" t="s">
        <v>20</v>
      </c>
      <c r="L5252" s="1" t="s">
        <v>87</v>
      </c>
      <c r="M5252" s="1" t="s">
        <v>37</v>
      </c>
    </row>
    <row r="5253" spans="1:15" x14ac:dyDescent="0.25">
      <c r="A5253" s="1" t="s">
        <v>6025</v>
      </c>
      <c r="B5253" s="2">
        <v>44377</v>
      </c>
      <c r="C5253" s="1" t="s">
        <v>6026</v>
      </c>
      <c r="E5253" s="3">
        <v>648.73</v>
      </c>
      <c r="F5253" s="4">
        <v>648.73</v>
      </c>
      <c r="G5253" s="1">
        <v>2021</v>
      </c>
      <c r="H5253" s="1">
        <v>6</v>
      </c>
      <c r="I5253" s="1" t="s">
        <v>86</v>
      </c>
      <c r="J5253" s="1" t="s">
        <v>35</v>
      </c>
      <c r="K5253" s="1" t="s">
        <v>20</v>
      </c>
      <c r="L5253" s="1" t="s">
        <v>87</v>
      </c>
      <c r="M5253" s="1" t="s">
        <v>37</v>
      </c>
    </row>
    <row r="5254" spans="1:15" x14ac:dyDescent="0.25">
      <c r="A5254" s="1" t="s">
        <v>6027</v>
      </c>
      <c r="B5254" s="2">
        <v>44377</v>
      </c>
      <c r="C5254" s="1" t="s">
        <v>6028</v>
      </c>
      <c r="E5254" s="3">
        <v>119.14</v>
      </c>
      <c r="F5254" s="4">
        <v>119.14</v>
      </c>
      <c r="G5254" s="1">
        <v>2021</v>
      </c>
      <c r="H5254" s="1">
        <v>6</v>
      </c>
      <c r="I5254" s="1" t="s">
        <v>86</v>
      </c>
      <c r="J5254" s="1" t="s">
        <v>35</v>
      </c>
      <c r="K5254" s="1" t="s">
        <v>20</v>
      </c>
      <c r="L5254" s="1" t="s">
        <v>87</v>
      </c>
      <c r="M5254" s="1" t="s">
        <v>37</v>
      </c>
    </row>
    <row r="5255" spans="1:15" x14ac:dyDescent="0.25">
      <c r="A5255" s="1" t="s">
        <v>6029</v>
      </c>
      <c r="B5255" s="2">
        <v>44377</v>
      </c>
      <c r="C5255" s="1" t="s">
        <v>6030</v>
      </c>
      <c r="E5255" s="3">
        <v>251.19</v>
      </c>
      <c r="F5255" s="4">
        <v>251.19</v>
      </c>
      <c r="G5255" s="1">
        <v>2021</v>
      </c>
      <c r="H5255" s="1">
        <v>6</v>
      </c>
      <c r="I5255" s="1" t="s">
        <v>111</v>
      </c>
      <c r="J5255" s="1" t="s">
        <v>98</v>
      </c>
      <c r="K5255" s="1" t="s">
        <v>20</v>
      </c>
      <c r="L5255" s="1" t="s">
        <v>112</v>
      </c>
      <c r="M5255" s="1" t="s">
        <v>100</v>
      </c>
      <c r="O5255">
        <f>F5255*178</f>
        <v>44711.82</v>
      </c>
    </row>
    <row r="5256" spans="1:15" x14ac:dyDescent="0.25">
      <c r="A5256" s="1" t="s">
        <v>6029</v>
      </c>
      <c r="B5256" s="2">
        <v>44377</v>
      </c>
      <c r="C5256" s="1" t="s">
        <v>6030</v>
      </c>
      <c r="D5256" s="3">
        <v>20</v>
      </c>
      <c r="E5256" s="3">
        <v>251.19</v>
      </c>
      <c r="F5256" s="4">
        <v>209.32</v>
      </c>
      <c r="G5256" s="1">
        <v>2021</v>
      </c>
      <c r="H5256" s="1">
        <v>6</v>
      </c>
      <c r="I5256" s="1" t="s">
        <v>111</v>
      </c>
      <c r="J5256" s="1" t="s">
        <v>98</v>
      </c>
      <c r="K5256" s="1" t="s">
        <v>20</v>
      </c>
      <c r="L5256" s="1" t="s">
        <v>112</v>
      </c>
      <c r="M5256" s="1" t="s">
        <v>100</v>
      </c>
      <c r="O5256">
        <f>F5256*178</f>
        <v>37258.959999999999</v>
      </c>
    </row>
    <row r="5257" spans="1:15" x14ac:dyDescent="0.25">
      <c r="A5257" s="1" t="s">
        <v>933</v>
      </c>
      <c r="B5257" s="2">
        <v>44377</v>
      </c>
      <c r="C5257" s="1" t="s">
        <v>6031</v>
      </c>
      <c r="E5257" s="3">
        <v>49.9</v>
      </c>
      <c r="F5257" s="4">
        <v>49.9</v>
      </c>
      <c r="G5257" s="1">
        <v>2021</v>
      </c>
      <c r="H5257" s="1">
        <v>6</v>
      </c>
      <c r="I5257" s="1" t="s">
        <v>18</v>
      </c>
      <c r="J5257" s="1" t="s">
        <v>51</v>
      </c>
      <c r="K5257" s="1" t="s">
        <v>20</v>
      </c>
      <c r="L5257" s="1" t="s">
        <v>21</v>
      </c>
      <c r="M5257" s="1" t="s">
        <v>53</v>
      </c>
      <c r="O5257">
        <f>F5257*8.3</f>
        <v>414.17</v>
      </c>
    </row>
    <row r="5258" spans="1:15" x14ac:dyDescent="0.25">
      <c r="A5258" s="1" t="s">
        <v>6032</v>
      </c>
      <c r="B5258" s="2">
        <v>44377</v>
      </c>
      <c r="C5258" s="1" t="s">
        <v>342</v>
      </c>
      <c r="D5258" s="3">
        <v>20</v>
      </c>
      <c r="E5258" s="3">
        <v>11.93</v>
      </c>
      <c r="F5258" s="4">
        <v>9.94</v>
      </c>
      <c r="G5258" s="1">
        <v>2021</v>
      </c>
      <c r="H5258" s="1">
        <v>6</v>
      </c>
      <c r="I5258" s="1" t="s">
        <v>34</v>
      </c>
      <c r="J5258" s="1" t="s">
        <v>237</v>
      </c>
      <c r="K5258" s="1" t="s">
        <v>20</v>
      </c>
      <c r="L5258" s="1" t="s">
        <v>36</v>
      </c>
      <c r="M5258" s="1" t="s">
        <v>4213</v>
      </c>
      <c r="O5258">
        <f>F5258*52.63</f>
        <v>523.1422</v>
      </c>
    </row>
    <row r="5259" spans="1:15" x14ac:dyDescent="0.25">
      <c r="A5259" s="1" t="s">
        <v>6033</v>
      </c>
      <c r="B5259" s="2">
        <v>44378</v>
      </c>
      <c r="C5259" s="1" t="s">
        <v>6034</v>
      </c>
      <c r="E5259" s="3">
        <v>366.92</v>
      </c>
      <c r="F5259" s="4">
        <v>366.92</v>
      </c>
      <c r="G5259" s="1">
        <v>2021</v>
      </c>
      <c r="H5259" s="1">
        <v>7</v>
      </c>
      <c r="I5259" s="1" t="s">
        <v>18</v>
      </c>
      <c r="J5259" s="1" t="s">
        <v>119</v>
      </c>
      <c r="K5259" s="1" t="s">
        <v>20</v>
      </c>
      <c r="L5259" s="1" t="s">
        <v>21</v>
      </c>
      <c r="M5259" s="1" t="s">
        <v>120</v>
      </c>
    </row>
    <row r="5260" spans="1:15" x14ac:dyDescent="0.25">
      <c r="A5260" s="1" t="s">
        <v>6035</v>
      </c>
      <c r="B5260" s="2">
        <v>44378</v>
      </c>
      <c r="C5260" s="1" t="s">
        <v>6034</v>
      </c>
      <c r="E5260" s="3">
        <v>528.59</v>
      </c>
      <c r="F5260" s="4">
        <v>528.59</v>
      </c>
      <c r="G5260" s="1">
        <v>2021</v>
      </c>
      <c r="H5260" s="1">
        <v>7</v>
      </c>
      <c r="I5260" s="1" t="s">
        <v>24</v>
      </c>
      <c r="J5260" s="1" t="s">
        <v>25</v>
      </c>
      <c r="K5260" s="1" t="s">
        <v>20</v>
      </c>
      <c r="L5260" s="1" t="s">
        <v>26</v>
      </c>
      <c r="M5260" s="1" t="s">
        <v>4184</v>
      </c>
    </row>
    <row r="5261" spans="1:15" x14ac:dyDescent="0.25">
      <c r="A5261" s="1" t="s">
        <v>4694</v>
      </c>
      <c r="B5261" s="2">
        <v>44383</v>
      </c>
      <c r="C5261" s="1" t="s">
        <v>6036</v>
      </c>
      <c r="E5261" s="3">
        <v>237.48</v>
      </c>
      <c r="F5261" s="4">
        <v>237.48</v>
      </c>
      <c r="G5261" s="1">
        <v>2021</v>
      </c>
      <c r="H5261" s="1">
        <v>7</v>
      </c>
      <c r="I5261" s="1" t="s">
        <v>40</v>
      </c>
      <c r="J5261" s="1" t="s">
        <v>35</v>
      </c>
      <c r="K5261" s="1" t="s">
        <v>20</v>
      </c>
      <c r="L5261" s="1" t="s">
        <v>42</v>
      </c>
      <c r="M5261" s="1" t="s">
        <v>37</v>
      </c>
      <c r="O5261">
        <f>F5261*5.226921047</f>
        <v>1241.2892102415601</v>
      </c>
    </row>
    <row r="5262" spans="1:15" x14ac:dyDescent="0.25">
      <c r="A5262" s="1" t="s">
        <v>6037</v>
      </c>
      <c r="B5262" s="2">
        <v>44383</v>
      </c>
      <c r="C5262" s="1" t="s">
        <v>1002</v>
      </c>
      <c r="E5262" s="3">
        <v>73</v>
      </c>
      <c r="F5262" s="4">
        <v>73</v>
      </c>
      <c r="G5262" s="1">
        <v>2021</v>
      </c>
      <c r="H5262" s="1">
        <v>7</v>
      </c>
      <c r="I5262" s="1" t="s">
        <v>24</v>
      </c>
      <c r="J5262" s="1" t="s">
        <v>25</v>
      </c>
      <c r="K5262" s="1" t="s">
        <v>20</v>
      </c>
      <c r="L5262" s="1" t="s">
        <v>26</v>
      </c>
      <c r="M5262" s="1" t="s">
        <v>4184</v>
      </c>
    </row>
    <row r="5263" spans="1:15" x14ac:dyDescent="0.25">
      <c r="A5263" s="1" t="s">
        <v>6038</v>
      </c>
      <c r="B5263" s="2">
        <v>44383</v>
      </c>
      <c r="C5263" s="1" t="s">
        <v>2900</v>
      </c>
      <c r="E5263" s="3">
        <v>191.93</v>
      </c>
      <c r="F5263" s="4">
        <v>191.93</v>
      </c>
      <c r="G5263" s="1">
        <v>2021</v>
      </c>
      <c r="H5263" s="1">
        <v>7</v>
      </c>
      <c r="I5263" s="1" t="s">
        <v>150</v>
      </c>
      <c r="J5263" s="1" t="s">
        <v>51</v>
      </c>
      <c r="K5263" s="1" t="s">
        <v>20</v>
      </c>
      <c r="L5263" s="1" t="s">
        <v>151</v>
      </c>
      <c r="M5263" s="1" t="s">
        <v>53</v>
      </c>
      <c r="O5263">
        <f>F5263*12.5</f>
        <v>2399.125</v>
      </c>
    </row>
    <row r="5264" spans="1:15" x14ac:dyDescent="0.25">
      <c r="A5264" s="1" t="s">
        <v>940</v>
      </c>
      <c r="B5264" s="2">
        <v>44384</v>
      </c>
      <c r="C5264" s="1" t="s">
        <v>6009</v>
      </c>
      <c r="D5264" s="3">
        <v>20</v>
      </c>
      <c r="E5264" s="3">
        <v>11.9</v>
      </c>
      <c r="F5264" s="4">
        <v>9.92</v>
      </c>
      <c r="G5264" s="1">
        <v>2021</v>
      </c>
      <c r="H5264" s="1">
        <v>7</v>
      </c>
      <c r="I5264" s="1" t="s">
        <v>34</v>
      </c>
      <c r="J5264" s="1" t="s">
        <v>35</v>
      </c>
      <c r="K5264" s="1" t="s">
        <v>20</v>
      </c>
      <c r="L5264" s="1" t="s">
        <v>36</v>
      </c>
      <c r="M5264" s="1" t="s">
        <v>37</v>
      </c>
      <c r="O5264">
        <f>F5264*50</f>
        <v>496</v>
      </c>
    </row>
    <row r="5265" spans="1:15" x14ac:dyDescent="0.25">
      <c r="A5265" s="1" t="s">
        <v>3064</v>
      </c>
      <c r="B5265" s="2">
        <v>44384</v>
      </c>
      <c r="C5265" s="1" t="s">
        <v>85</v>
      </c>
      <c r="E5265" s="3">
        <v>602.74</v>
      </c>
      <c r="F5265" s="4">
        <v>602.74</v>
      </c>
      <c r="G5265" s="1">
        <v>2021</v>
      </c>
      <c r="H5265" s="1">
        <v>7</v>
      </c>
      <c r="I5265" s="1" t="s">
        <v>86</v>
      </c>
      <c r="J5265" s="1" t="s">
        <v>41</v>
      </c>
      <c r="K5265" s="1" t="s">
        <v>20</v>
      </c>
      <c r="L5265" s="1" t="s">
        <v>87</v>
      </c>
      <c r="M5265" s="1" t="s">
        <v>43</v>
      </c>
      <c r="O5265">
        <f t="shared" ref="O5265:O5271" si="79">F5265/1.26</f>
        <v>478.3650793650794</v>
      </c>
    </row>
    <row r="5266" spans="1:15" x14ac:dyDescent="0.25">
      <c r="A5266" s="1" t="s">
        <v>3064</v>
      </c>
      <c r="B5266" s="2">
        <v>44384</v>
      </c>
      <c r="C5266" s="1" t="s">
        <v>85</v>
      </c>
      <c r="E5266" s="3">
        <v>285.02999999999997</v>
      </c>
      <c r="F5266" s="4">
        <v>285.02999999999997</v>
      </c>
      <c r="G5266" s="1">
        <v>2021</v>
      </c>
      <c r="H5266" s="1">
        <v>7</v>
      </c>
      <c r="I5266" s="1" t="s">
        <v>86</v>
      </c>
      <c r="J5266" s="1" t="s">
        <v>41</v>
      </c>
      <c r="K5266" s="1" t="s">
        <v>20</v>
      </c>
      <c r="L5266" s="1" t="s">
        <v>87</v>
      </c>
      <c r="M5266" s="1" t="s">
        <v>43</v>
      </c>
      <c r="O5266">
        <f t="shared" si="79"/>
        <v>226.21428571428569</v>
      </c>
    </row>
    <row r="5267" spans="1:15" x14ac:dyDescent="0.25">
      <c r="A5267" s="1" t="s">
        <v>3064</v>
      </c>
      <c r="B5267" s="2">
        <v>44384</v>
      </c>
      <c r="C5267" s="1" t="s">
        <v>85</v>
      </c>
      <c r="E5267" s="3">
        <v>146.83000000000001</v>
      </c>
      <c r="F5267" s="4">
        <v>146.83000000000001</v>
      </c>
      <c r="G5267" s="1">
        <v>2021</v>
      </c>
      <c r="H5267" s="1">
        <v>7</v>
      </c>
      <c r="I5267" s="1" t="s">
        <v>86</v>
      </c>
      <c r="J5267" s="1" t="s">
        <v>41</v>
      </c>
      <c r="K5267" s="1" t="s">
        <v>20</v>
      </c>
      <c r="L5267" s="1" t="s">
        <v>87</v>
      </c>
      <c r="M5267" s="1" t="s">
        <v>43</v>
      </c>
      <c r="O5267">
        <f t="shared" si="79"/>
        <v>116.53174603174604</v>
      </c>
    </row>
    <row r="5268" spans="1:15" x14ac:dyDescent="0.25">
      <c r="A5268" s="1" t="s">
        <v>3064</v>
      </c>
      <c r="B5268" s="2">
        <v>44384</v>
      </c>
      <c r="C5268" s="1" t="s">
        <v>85</v>
      </c>
      <c r="E5268" s="3">
        <v>139</v>
      </c>
      <c r="F5268" s="4">
        <v>139</v>
      </c>
      <c r="G5268" s="1">
        <v>2021</v>
      </c>
      <c r="H5268" s="1">
        <v>7</v>
      </c>
      <c r="I5268" s="1" t="s">
        <v>86</v>
      </c>
      <c r="J5268" s="1" t="s">
        <v>41</v>
      </c>
      <c r="K5268" s="1" t="s">
        <v>20</v>
      </c>
      <c r="L5268" s="1" t="s">
        <v>87</v>
      </c>
      <c r="M5268" s="1" t="s">
        <v>43</v>
      </c>
      <c r="O5268">
        <f t="shared" si="79"/>
        <v>110.31746031746032</v>
      </c>
    </row>
    <row r="5269" spans="1:15" x14ac:dyDescent="0.25">
      <c r="A5269" s="1" t="s">
        <v>3064</v>
      </c>
      <c r="B5269" s="2">
        <v>44384</v>
      </c>
      <c r="C5269" s="1" t="s">
        <v>85</v>
      </c>
      <c r="E5269" s="3">
        <v>100.78</v>
      </c>
      <c r="F5269" s="4">
        <v>100.78</v>
      </c>
      <c r="G5269" s="1">
        <v>2021</v>
      </c>
      <c r="H5269" s="1">
        <v>7</v>
      </c>
      <c r="I5269" s="1" t="s">
        <v>86</v>
      </c>
      <c r="J5269" s="1" t="s">
        <v>41</v>
      </c>
      <c r="K5269" s="1" t="s">
        <v>20</v>
      </c>
      <c r="L5269" s="1" t="s">
        <v>87</v>
      </c>
      <c r="M5269" s="1" t="s">
        <v>43</v>
      </c>
      <c r="O5269">
        <f t="shared" si="79"/>
        <v>79.984126984126988</v>
      </c>
    </row>
    <row r="5270" spans="1:15" x14ac:dyDescent="0.25">
      <c r="A5270" s="1" t="s">
        <v>3064</v>
      </c>
      <c r="B5270" s="2">
        <v>44384</v>
      </c>
      <c r="C5270" s="1" t="s">
        <v>85</v>
      </c>
      <c r="E5270" s="3">
        <v>94.42</v>
      </c>
      <c r="F5270" s="4">
        <v>94.42</v>
      </c>
      <c r="G5270" s="1">
        <v>2021</v>
      </c>
      <c r="H5270" s="1">
        <v>7</v>
      </c>
      <c r="I5270" s="1" t="s">
        <v>86</v>
      </c>
      <c r="J5270" s="1" t="s">
        <v>41</v>
      </c>
      <c r="K5270" s="1" t="s">
        <v>20</v>
      </c>
      <c r="L5270" s="1" t="s">
        <v>87</v>
      </c>
      <c r="M5270" s="1" t="s">
        <v>43</v>
      </c>
      <c r="O5270">
        <f t="shared" si="79"/>
        <v>74.936507936507937</v>
      </c>
    </row>
    <row r="5271" spans="1:15" x14ac:dyDescent="0.25">
      <c r="A5271" s="1" t="s">
        <v>3064</v>
      </c>
      <c r="B5271" s="2">
        <v>44384</v>
      </c>
      <c r="C5271" s="1" t="s">
        <v>85</v>
      </c>
      <c r="E5271" s="3">
        <v>61.61</v>
      </c>
      <c r="F5271" s="4">
        <v>61.61</v>
      </c>
      <c r="G5271" s="1">
        <v>2021</v>
      </c>
      <c r="H5271" s="1">
        <v>7</v>
      </c>
      <c r="I5271" s="1" t="s">
        <v>18</v>
      </c>
      <c r="J5271" s="1" t="s">
        <v>41</v>
      </c>
      <c r="K5271" s="1" t="s">
        <v>20</v>
      </c>
      <c r="L5271" s="1" t="s">
        <v>21</v>
      </c>
      <c r="M5271" s="1" t="s">
        <v>43</v>
      </c>
      <c r="O5271">
        <f t="shared" si="79"/>
        <v>48.896825396825399</v>
      </c>
    </row>
    <row r="5272" spans="1:15" x14ac:dyDescent="0.25">
      <c r="A5272" s="1" t="s">
        <v>4702</v>
      </c>
      <c r="B5272" s="2">
        <v>44384</v>
      </c>
      <c r="C5272" s="1" t="s">
        <v>7980</v>
      </c>
      <c r="E5272" s="3">
        <v>104.8</v>
      </c>
      <c r="F5272" s="4">
        <v>104.8</v>
      </c>
      <c r="G5272" s="1">
        <v>2021</v>
      </c>
      <c r="H5272" s="1">
        <v>7</v>
      </c>
      <c r="I5272" s="1" t="s">
        <v>91</v>
      </c>
      <c r="J5272" s="1" t="s">
        <v>207</v>
      </c>
      <c r="K5272" s="1" t="s">
        <v>20</v>
      </c>
      <c r="L5272" s="1" t="s">
        <v>93</v>
      </c>
      <c r="M5272" s="1" t="s">
        <v>208</v>
      </c>
    </row>
    <row r="5273" spans="1:15" x14ac:dyDescent="0.25">
      <c r="A5273" s="1" t="s">
        <v>6039</v>
      </c>
      <c r="B5273" s="2">
        <v>44384</v>
      </c>
      <c r="C5273" s="1" t="s">
        <v>5401</v>
      </c>
      <c r="D5273" s="3">
        <v>20</v>
      </c>
      <c r="E5273" s="3">
        <v>1850.48</v>
      </c>
      <c r="F5273" s="4">
        <v>1542.07</v>
      </c>
      <c r="G5273" s="1">
        <v>2021</v>
      </c>
      <c r="H5273" s="1">
        <v>7</v>
      </c>
      <c r="I5273" s="1" t="s">
        <v>34</v>
      </c>
      <c r="J5273" s="1" t="s">
        <v>237</v>
      </c>
      <c r="K5273" s="1" t="s">
        <v>20</v>
      </c>
      <c r="L5273" s="1" t="s">
        <v>36</v>
      </c>
      <c r="M5273" s="1" t="s">
        <v>4213</v>
      </c>
      <c r="O5273">
        <f>F5273*25</f>
        <v>38551.75</v>
      </c>
    </row>
    <row r="5274" spans="1:15" x14ac:dyDescent="0.25">
      <c r="A5274" s="1" t="s">
        <v>3064</v>
      </c>
      <c r="B5274" s="2">
        <v>44384</v>
      </c>
      <c r="C5274" s="1" t="s">
        <v>6040</v>
      </c>
      <c r="E5274" s="3">
        <v>0.7</v>
      </c>
      <c r="F5274" s="4">
        <v>0.7</v>
      </c>
      <c r="G5274" s="1">
        <v>2021</v>
      </c>
      <c r="H5274" s="1">
        <v>7</v>
      </c>
      <c r="I5274" s="1" t="s">
        <v>86</v>
      </c>
      <c r="J5274" s="1" t="s">
        <v>41</v>
      </c>
      <c r="K5274" s="1" t="s">
        <v>20</v>
      </c>
      <c r="L5274" s="1" t="s">
        <v>87</v>
      </c>
      <c r="M5274" s="1" t="s">
        <v>43</v>
      </c>
    </row>
    <row r="5275" spans="1:15" x14ac:dyDescent="0.25">
      <c r="A5275" s="1" t="s">
        <v>3068</v>
      </c>
      <c r="B5275" s="2">
        <v>44384</v>
      </c>
      <c r="C5275" s="1" t="s">
        <v>6041</v>
      </c>
      <c r="D5275" s="3">
        <v>20</v>
      </c>
      <c r="E5275" s="3">
        <v>144</v>
      </c>
      <c r="F5275" s="4">
        <v>120</v>
      </c>
      <c r="G5275" s="1">
        <v>2021</v>
      </c>
      <c r="H5275" s="1">
        <v>7</v>
      </c>
      <c r="I5275" s="1" t="s">
        <v>34</v>
      </c>
      <c r="J5275" s="1" t="s">
        <v>51</v>
      </c>
      <c r="K5275" s="1" t="s">
        <v>20</v>
      </c>
      <c r="L5275" s="1" t="s">
        <v>36</v>
      </c>
      <c r="M5275" s="1" t="s">
        <v>53</v>
      </c>
    </row>
    <row r="5276" spans="1:15" x14ac:dyDescent="0.25">
      <c r="A5276" s="1" t="s">
        <v>3064</v>
      </c>
      <c r="B5276" s="2">
        <v>44384</v>
      </c>
      <c r="C5276" s="1" t="s">
        <v>368</v>
      </c>
      <c r="E5276" s="3">
        <v>16.95</v>
      </c>
      <c r="F5276" s="4">
        <v>16.95</v>
      </c>
      <c r="G5276" s="1">
        <v>2021</v>
      </c>
      <c r="H5276" s="1">
        <v>7</v>
      </c>
      <c r="I5276" s="1" t="s">
        <v>86</v>
      </c>
      <c r="J5276" s="1" t="s">
        <v>369</v>
      </c>
      <c r="K5276" s="1" t="s">
        <v>20</v>
      </c>
      <c r="L5276" s="1" t="s">
        <v>87</v>
      </c>
      <c r="M5276" s="1" t="s">
        <v>370</v>
      </c>
      <c r="O5276">
        <f>F5276*120</f>
        <v>2034</v>
      </c>
    </row>
    <row r="5277" spans="1:15" x14ac:dyDescent="0.25">
      <c r="A5277" s="1" t="s">
        <v>6042</v>
      </c>
      <c r="B5277" s="2">
        <v>44384</v>
      </c>
      <c r="C5277" s="1" t="s">
        <v>6043</v>
      </c>
      <c r="D5277" s="3">
        <v>20</v>
      </c>
      <c r="E5277" s="3">
        <v>536.16</v>
      </c>
      <c r="F5277" s="4">
        <v>446.8</v>
      </c>
      <c r="G5277" s="1">
        <v>2021</v>
      </c>
      <c r="H5277" s="1">
        <v>7</v>
      </c>
      <c r="I5277" s="1" t="s">
        <v>34</v>
      </c>
      <c r="J5277" s="1" t="s">
        <v>237</v>
      </c>
      <c r="K5277" s="1" t="s">
        <v>20</v>
      </c>
      <c r="L5277" s="1" t="s">
        <v>36</v>
      </c>
      <c r="M5277" s="1" t="s">
        <v>4213</v>
      </c>
    </row>
    <row r="5278" spans="1:15" x14ac:dyDescent="0.25">
      <c r="A5278" s="1" t="s">
        <v>3049</v>
      </c>
      <c r="B5278" s="2">
        <v>44384</v>
      </c>
      <c r="C5278" s="1" t="s">
        <v>6044</v>
      </c>
      <c r="D5278" s="3">
        <v>20</v>
      </c>
      <c r="E5278" s="3">
        <v>732.77</v>
      </c>
      <c r="F5278" s="4">
        <v>610.64</v>
      </c>
      <c r="G5278" s="1">
        <v>2021</v>
      </c>
      <c r="H5278" s="1">
        <v>7</v>
      </c>
      <c r="I5278" s="1" t="s">
        <v>34</v>
      </c>
      <c r="J5278" s="1" t="s">
        <v>237</v>
      </c>
      <c r="K5278" s="1" t="s">
        <v>20</v>
      </c>
      <c r="L5278" s="1" t="s">
        <v>36</v>
      </c>
      <c r="M5278" s="1" t="s">
        <v>4213</v>
      </c>
    </row>
    <row r="5279" spans="1:15" x14ac:dyDescent="0.25">
      <c r="A5279" s="1" t="s">
        <v>6045</v>
      </c>
      <c r="B5279" s="2">
        <v>44385</v>
      </c>
      <c r="C5279" s="1" t="s">
        <v>6046</v>
      </c>
      <c r="E5279" s="3">
        <v>10.31</v>
      </c>
      <c r="F5279" s="4">
        <v>10.31</v>
      </c>
      <c r="G5279" s="1">
        <v>2021</v>
      </c>
      <c r="H5279" s="1">
        <v>7</v>
      </c>
      <c r="I5279" s="1" t="s">
        <v>30</v>
      </c>
      <c r="J5279" s="1" t="s">
        <v>25</v>
      </c>
      <c r="K5279" s="1" t="s">
        <v>20</v>
      </c>
      <c r="L5279" s="1" t="s">
        <v>31</v>
      </c>
      <c r="M5279" s="1" t="s">
        <v>4184</v>
      </c>
    </row>
    <row r="5280" spans="1:15" x14ac:dyDescent="0.25">
      <c r="A5280" s="1" t="s">
        <v>6047</v>
      </c>
      <c r="B5280" s="2">
        <v>44385</v>
      </c>
      <c r="C5280" s="1" t="s">
        <v>6048</v>
      </c>
      <c r="D5280" s="3">
        <v>10</v>
      </c>
      <c r="E5280" s="3">
        <v>57.8</v>
      </c>
      <c r="F5280" s="4">
        <v>52.55</v>
      </c>
      <c r="G5280" s="1">
        <v>2021</v>
      </c>
      <c r="H5280" s="1">
        <v>7</v>
      </c>
      <c r="I5280" s="1" t="s">
        <v>34</v>
      </c>
      <c r="J5280" s="1" t="s">
        <v>92</v>
      </c>
      <c r="K5280" s="1" t="s">
        <v>20</v>
      </c>
      <c r="L5280" s="1" t="s">
        <v>36</v>
      </c>
      <c r="M5280" s="1" t="s">
        <v>94</v>
      </c>
    </row>
    <row r="5281" spans="1:15" x14ac:dyDescent="0.25">
      <c r="A5281" s="1" t="s">
        <v>6049</v>
      </c>
      <c r="B5281" s="2">
        <v>44385</v>
      </c>
      <c r="C5281" s="1" t="s">
        <v>29</v>
      </c>
      <c r="E5281" s="3">
        <v>70.239999999999995</v>
      </c>
      <c r="F5281" s="4">
        <v>70.239999999999995</v>
      </c>
      <c r="G5281" s="1">
        <v>2021</v>
      </c>
      <c r="H5281" s="1">
        <v>7</v>
      </c>
      <c r="I5281" s="1" t="s">
        <v>30</v>
      </c>
      <c r="J5281" s="1" t="s">
        <v>25</v>
      </c>
      <c r="K5281" s="1" t="s">
        <v>20</v>
      </c>
      <c r="L5281" s="1" t="s">
        <v>31</v>
      </c>
      <c r="M5281" s="1" t="s">
        <v>4184</v>
      </c>
    </row>
    <row r="5282" spans="1:15" x14ac:dyDescent="0.25">
      <c r="A5282" s="1" t="s">
        <v>6050</v>
      </c>
      <c r="B5282" s="2">
        <v>44389</v>
      </c>
      <c r="C5282" s="1" t="s">
        <v>1054</v>
      </c>
      <c r="E5282" s="3">
        <v>59.19</v>
      </c>
      <c r="F5282" s="4">
        <v>59.19</v>
      </c>
      <c r="G5282" s="1">
        <v>2021</v>
      </c>
      <c r="H5282" s="1">
        <v>7</v>
      </c>
      <c r="I5282" s="1" t="s">
        <v>30</v>
      </c>
      <c r="J5282" s="1" t="s">
        <v>25</v>
      </c>
      <c r="K5282" s="1" t="s">
        <v>20</v>
      </c>
      <c r="L5282" s="1" t="s">
        <v>31</v>
      </c>
      <c r="M5282" s="1" t="s">
        <v>4184</v>
      </c>
    </row>
    <row r="5283" spans="1:15" x14ac:dyDescent="0.25">
      <c r="A5283" s="1" t="s">
        <v>6051</v>
      </c>
      <c r="B5283" s="2">
        <v>44389</v>
      </c>
      <c r="C5283" s="1" t="s">
        <v>6052</v>
      </c>
      <c r="E5283" s="3">
        <v>56.92</v>
      </c>
      <c r="F5283" s="4">
        <v>56.92</v>
      </c>
      <c r="G5283" s="1">
        <v>2021</v>
      </c>
      <c r="H5283" s="1">
        <v>7</v>
      </c>
      <c r="I5283" s="1" t="s">
        <v>30</v>
      </c>
      <c r="J5283" s="1" t="s">
        <v>25</v>
      </c>
      <c r="K5283" s="1" t="s">
        <v>20</v>
      </c>
      <c r="L5283" s="1" t="s">
        <v>31</v>
      </c>
      <c r="M5283" s="1" t="s">
        <v>4184</v>
      </c>
    </row>
    <row r="5284" spans="1:15" x14ac:dyDescent="0.25">
      <c r="A5284" s="1" t="s">
        <v>6053</v>
      </c>
      <c r="B5284" s="2">
        <v>44391</v>
      </c>
      <c r="C5284" s="1" t="s">
        <v>6054</v>
      </c>
      <c r="E5284" s="3">
        <v>14.85</v>
      </c>
      <c r="F5284" s="4">
        <v>14.85</v>
      </c>
      <c r="G5284" s="1">
        <v>2021</v>
      </c>
      <c r="H5284" s="1">
        <v>7</v>
      </c>
      <c r="I5284" s="1" t="s">
        <v>91</v>
      </c>
      <c r="J5284" s="1" t="s">
        <v>35</v>
      </c>
      <c r="K5284" s="1" t="s">
        <v>20</v>
      </c>
      <c r="L5284" s="1" t="s">
        <v>93</v>
      </c>
      <c r="M5284" s="1" t="s">
        <v>37</v>
      </c>
      <c r="O5284">
        <f>F5284*50</f>
        <v>742.5</v>
      </c>
    </row>
    <row r="5285" spans="1:15" x14ac:dyDescent="0.25">
      <c r="A5285" s="1" t="s">
        <v>6055</v>
      </c>
      <c r="B5285" s="2">
        <v>44391</v>
      </c>
      <c r="C5285" s="1" t="s">
        <v>6056</v>
      </c>
      <c r="E5285" s="3">
        <v>32.619999999999997</v>
      </c>
      <c r="F5285" s="4">
        <v>32.619999999999997</v>
      </c>
      <c r="G5285" s="1">
        <v>2021</v>
      </c>
      <c r="H5285" s="1">
        <v>7</v>
      </c>
      <c r="I5285" s="1" t="s">
        <v>91</v>
      </c>
      <c r="J5285" s="1" t="s">
        <v>35</v>
      </c>
      <c r="K5285" s="1" t="s">
        <v>20</v>
      </c>
      <c r="L5285" s="1" t="s">
        <v>93</v>
      </c>
      <c r="M5285" s="1" t="s">
        <v>37</v>
      </c>
      <c r="O5285">
        <f>F5285*400</f>
        <v>13047.999999999998</v>
      </c>
    </row>
    <row r="5286" spans="1:15" x14ac:dyDescent="0.25">
      <c r="A5286" s="1" t="s">
        <v>6057</v>
      </c>
      <c r="B5286" s="2">
        <v>44391</v>
      </c>
      <c r="C5286" s="1" t="s">
        <v>85</v>
      </c>
      <c r="E5286" s="3">
        <v>308.26</v>
      </c>
      <c r="F5286" s="4">
        <v>308.26</v>
      </c>
      <c r="G5286" s="1">
        <v>2021</v>
      </c>
      <c r="H5286" s="1">
        <v>7</v>
      </c>
      <c r="I5286" s="1" t="s">
        <v>86</v>
      </c>
      <c r="J5286" s="1" t="s">
        <v>41</v>
      </c>
      <c r="K5286" s="1" t="s">
        <v>20</v>
      </c>
      <c r="L5286" s="1" t="s">
        <v>87</v>
      </c>
      <c r="M5286" s="1" t="s">
        <v>43</v>
      </c>
      <c r="O5286">
        <f t="shared" ref="O5286:O5295" si="80">F5286/1.26</f>
        <v>244.65079365079364</v>
      </c>
    </row>
    <row r="5287" spans="1:15" x14ac:dyDescent="0.25">
      <c r="A5287" s="1" t="s">
        <v>6057</v>
      </c>
      <c r="B5287" s="2">
        <v>44391</v>
      </c>
      <c r="C5287" s="1" t="s">
        <v>85</v>
      </c>
      <c r="E5287" s="3">
        <v>228.26</v>
      </c>
      <c r="F5287" s="4">
        <v>228.26</v>
      </c>
      <c r="G5287" s="1">
        <v>2021</v>
      </c>
      <c r="H5287" s="1">
        <v>7</v>
      </c>
      <c r="I5287" s="1" t="s">
        <v>86</v>
      </c>
      <c r="J5287" s="1" t="s">
        <v>41</v>
      </c>
      <c r="K5287" s="1" t="s">
        <v>20</v>
      </c>
      <c r="L5287" s="1" t="s">
        <v>87</v>
      </c>
      <c r="M5287" s="1" t="s">
        <v>43</v>
      </c>
      <c r="O5287">
        <f t="shared" si="80"/>
        <v>181.15873015873015</v>
      </c>
    </row>
    <row r="5288" spans="1:15" x14ac:dyDescent="0.25">
      <c r="A5288" s="1" t="s">
        <v>6057</v>
      </c>
      <c r="B5288" s="2">
        <v>44391</v>
      </c>
      <c r="C5288" s="1" t="s">
        <v>85</v>
      </c>
      <c r="D5288" s="3">
        <v>20</v>
      </c>
      <c r="E5288" s="3">
        <v>240.75</v>
      </c>
      <c r="F5288" s="4">
        <v>200.62</v>
      </c>
      <c r="G5288" s="1">
        <v>2021</v>
      </c>
      <c r="H5288" s="1">
        <v>7</v>
      </c>
      <c r="I5288" s="1" t="s">
        <v>34</v>
      </c>
      <c r="J5288" s="1" t="s">
        <v>41</v>
      </c>
      <c r="K5288" s="1" t="s">
        <v>20</v>
      </c>
      <c r="L5288" s="1" t="s">
        <v>36</v>
      </c>
      <c r="M5288" s="1" t="s">
        <v>43</v>
      </c>
      <c r="O5288">
        <f t="shared" si="80"/>
        <v>159.22222222222223</v>
      </c>
    </row>
    <row r="5289" spans="1:15" x14ac:dyDescent="0.25">
      <c r="A5289" s="1" t="s">
        <v>6057</v>
      </c>
      <c r="B5289" s="2">
        <v>44391</v>
      </c>
      <c r="C5289" s="1" t="s">
        <v>85</v>
      </c>
      <c r="D5289" s="3">
        <v>20</v>
      </c>
      <c r="E5289" s="3">
        <v>201.35</v>
      </c>
      <c r="F5289" s="4">
        <v>167.79</v>
      </c>
      <c r="G5289" s="1">
        <v>2021</v>
      </c>
      <c r="H5289" s="1">
        <v>7</v>
      </c>
      <c r="I5289" s="1" t="s">
        <v>56</v>
      </c>
      <c r="J5289" s="1" t="s">
        <v>41</v>
      </c>
      <c r="K5289" s="1" t="s">
        <v>20</v>
      </c>
      <c r="L5289" s="1" t="s">
        <v>57</v>
      </c>
      <c r="M5289" s="1" t="s">
        <v>43</v>
      </c>
      <c r="O5289">
        <f t="shared" si="80"/>
        <v>133.16666666666666</v>
      </c>
    </row>
    <row r="5290" spans="1:15" x14ac:dyDescent="0.25">
      <c r="A5290" s="1" t="s">
        <v>6057</v>
      </c>
      <c r="B5290" s="2">
        <v>44391</v>
      </c>
      <c r="C5290" s="1" t="s">
        <v>85</v>
      </c>
      <c r="D5290" s="3">
        <v>20</v>
      </c>
      <c r="E5290" s="3">
        <v>181.9</v>
      </c>
      <c r="F5290" s="4">
        <v>151.58000000000001</v>
      </c>
      <c r="G5290" s="1">
        <v>2021</v>
      </c>
      <c r="H5290" s="1">
        <v>7</v>
      </c>
      <c r="I5290" s="1" t="s">
        <v>34</v>
      </c>
      <c r="J5290" s="1" t="s">
        <v>41</v>
      </c>
      <c r="K5290" s="1" t="s">
        <v>20</v>
      </c>
      <c r="L5290" s="1" t="s">
        <v>36</v>
      </c>
      <c r="M5290" s="1" t="s">
        <v>43</v>
      </c>
      <c r="O5290">
        <f t="shared" si="80"/>
        <v>120.3015873015873</v>
      </c>
    </row>
    <row r="5291" spans="1:15" x14ac:dyDescent="0.25">
      <c r="A5291" s="1" t="s">
        <v>6057</v>
      </c>
      <c r="B5291" s="2">
        <v>44391</v>
      </c>
      <c r="C5291" s="1" t="s">
        <v>85</v>
      </c>
      <c r="E5291" s="3">
        <v>126.73</v>
      </c>
      <c r="F5291" s="4">
        <v>126.73</v>
      </c>
      <c r="G5291" s="1">
        <v>2021</v>
      </c>
      <c r="H5291" s="1">
        <v>7</v>
      </c>
      <c r="I5291" s="1" t="s">
        <v>86</v>
      </c>
      <c r="J5291" s="1" t="s">
        <v>41</v>
      </c>
      <c r="K5291" s="1" t="s">
        <v>20</v>
      </c>
      <c r="L5291" s="1" t="s">
        <v>87</v>
      </c>
      <c r="M5291" s="1" t="s">
        <v>43</v>
      </c>
      <c r="O5291">
        <f t="shared" si="80"/>
        <v>100.57936507936508</v>
      </c>
    </row>
    <row r="5292" spans="1:15" x14ac:dyDescent="0.25">
      <c r="A5292" s="1" t="s">
        <v>6057</v>
      </c>
      <c r="B5292" s="2">
        <v>44391</v>
      </c>
      <c r="C5292" s="1" t="s">
        <v>85</v>
      </c>
      <c r="E5292" s="3">
        <v>86.3</v>
      </c>
      <c r="F5292" s="4">
        <v>86.3</v>
      </c>
      <c r="G5292" s="1">
        <v>2021</v>
      </c>
      <c r="H5292" s="1">
        <v>7</v>
      </c>
      <c r="I5292" s="1" t="s">
        <v>86</v>
      </c>
      <c r="J5292" s="1" t="s">
        <v>41</v>
      </c>
      <c r="K5292" s="1" t="s">
        <v>20</v>
      </c>
      <c r="L5292" s="1" t="s">
        <v>87</v>
      </c>
      <c r="M5292" s="1" t="s">
        <v>43</v>
      </c>
      <c r="O5292">
        <f t="shared" si="80"/>
        <v>68.492063492063494</v>
      </c>
    </row>
    <row r="5293" spans="1:15" x14ac:dyDescent="0.25">
      <c r="A5293" s="1" t="s">
        <v>6057</v>
      </c>
      <c r="B5293" s="2">
        <v>44391</v>
      </c>
      <c r="C5293" s="1" t="s">
        <v>85</v>
      </c>
      <c r="E5293" s="3">
        <v>81.760000000000005</v>
      </c>
      <c r="F5293" s="4">
        <v>81.760000000000005</v>
      </c>
      <c r="G5293" s="1">
        <v>2021</v>
      </c>
      <c r="H5293" s="1">
        <v>7</v>
      </c>
      <c r="I5293" s="1" t="s">
        <v>86</v>
      </c>
      <c r="J5293" s="1" t="s">
        <v>41</v>
      </c>
      <c r="K5293" s="1" t="s">
        <v>20</v>
      </c>
      <c r="L5293" s="1" t="s">
        <v>87</v>
      </c>
      <c r="M5293" s="1" t="s">
        <v>43</v>
      </c>
      <c r="O5293">
        <f t="shared" si="80"/>
        <v>64.888888888888886</v>
      </c>
    </row>
    <row r="5294" spans="1:15" x14ac:dyDescent="0.25">
      <c r="A5294" s="1" t="s">
        <v>6057</v>
      </c>
      <c r="B5294" s="2">
        <v>44391</v>
      </c>
      <c r="C5294" s="1" t="s">
        <v>85</v>
      </c>
      <c r="E5294" s="3">
        <v>29.81</v>
      </c>
      <c r="F5294" s="4">
        <v>29.81</v>
      </c>
      <c r="G5294" s="1">
        <v>2021</v>
      </c>
      <c r="H5294" s="1">
        <v>7</v>
      </c>
      <c r="I5294" s="1" t="s">
        <v>86</v>
      </c>
      <c r="J5294" s="1" t="s">
        <v>41</v>
      </c>
      <c r="K5294" s="1" t="s">
        <v>20</v>
      </c>
      <c r="L5294" s="1" t="s">
        <v>87</v>
      </c>
      <c r="M5294" s="1" t="s">
        <v>43</v>
      </c>
      <c r="O5294">
        <f t="shared" si="80"/>
        <v>23.658730158730158</v>
      </c>
    </row>
    <row r="5295" spans="1:15" x14ac:dyDescent="0.25">
      <c r="A5295" s="1" t="s">
        <v>6057</v>
      </c>
      <c r="B5295" s="2">
        <v>44391</v>
      </c>
      <c r="C5295" s="1" t="s">
        <v>85</v>
      </c>
      <c r="E5295" s="3">
        <v>14.21</v>
      </c>
      <c r="F5295" s="4">
        <v>14.21</v>
      </c>
      <c r="G5295" s="1">
        <v>2021</v>
      </c>
      <c r="H5295" s="1">
        <v>7</v>
      </c>
      <c r="I5295" s="1" t="s">
        <v>18</v>
      </c>
      <c r="J5295" s="1" t="s">
        <v>41</v>
      </c>
      <c r="K5295" s="1" t="s">
        <v>20</v>
      </c>
      <c r="L5295" s="1" t="s">
        <v>21</v>
      </c>
      <c r="M5295" s="1" t="s">
        <v>43</v>
      </c>
      <c r="O5295">
        <f t="shared" si="80"/>
        <v>11.277777777777779</v>
      </c>
    </row>
    <row r="5296" spans="1:15" x14ac:dyDescent="0.25">
      <c r="A5296" s="1" t="s">
        <v>6058</v>
      </c>
      <c r="B5296" s="2">
        <v>44391</v>
      </c>
      <c r="C5296" s="1" t="s">
        <v>4257</v>
      </c>
      <c r="E5296" s="3">
        <v>176.62</v>
      </c>
      <c r="F5296" s="4">
        <v>176.62</v>
      </c>
      <c r="G5296" s="1">
        <v>2021</v>
      </c>
      <c r="H5296" s="1">
        <v>7</v>
      </c>
      <c r="I5296" s="1" t="s">
        <v>30</v>
      </c>
      <c r="J5296" s="1" t="s">
        <v>25</v>
      </c>
      <c r="K5296" s="1" t="s">
        <v>20</v>
      </c>
      <c r="L5296" s="1" t="s">
        <v>31</v>
      </c>
      <c r="M5296" s="1" t="s">
        <v>4184</v>
      </c>
    </row>
    <row r="5297" spans="1:15" x14ac:dyDescent="0.25">
      <c r="A5297" s="1" t="s">
        <v>1029</v>
      </c>
      <c r="B5297" s="2">
        <v>44391</v>
      </c>
      <c r="C5297" s="1" t="s">
        <v>6059</v>
      </c>
      <c r="D5297" s="3">
        <v>20</v>
      </c>
      <c r="E5297" s="3">
        <v>250.36</v>
      </c>
      <c r="F5297" s="4">
        <v>208.63</v>
      </c>
      <c r="G5297" s="1">
        <v>2021</v>
      </c>
      <c r="H5297" s="1">
        <v>7</v>
      </c>
      <c r="I5297" s="1" t="s">
        <v>111</v>
      </c>
      <c r="J5297" s="1" t="s">
        <v>35</v>
      </c>
      <c r="K5297" s="1" t="s">
        <v>20</v>
      </c>
      <c r="L5297" s="1" t="s">
        <v>112</v>
      </c>
      <c r="M5297" s="1" t="s">
        <v>37</v>
      </c>
    </row>
    <row r="5298" spans="1:15" x14ac:dyDescent="0.25">
      <c r="A5298" s="1" t="s">
        <v>1001</v>
      </c>
      <c r="B5298" s="2">
        <v>44391</v>
      </c>
      <c r="C5298" s="1" t="s">
        <v>6060</v>
      </c>
      <c r="E5298" s="3">
        <v>26.46</v>
      </c>
      <c r="F5298" s="4">
        <v>26.46</v>
      </c>
      <c r="G5298" s="1">
        <v>2021</v>
      </c>
      <c r="H5298" s="1">
        <v>7</v>
      </c>
      <c r="I5298" s="1" t="s">
        <v>86</v>
      </c>
      <c r="J5298" s="1" t="s">
        <v>378</v>
      </c>
      <c r="K5298" s="1" t="s">
        <v>20</v>
      </c>
      <c r="L5298" s="1" t="s">
        <v>87</v>
      </c>
      <c r="M5298" s="1" t="s">
        <v>379</v>
      </c>
    </row>
    <row r="5299" spans="1:15" x14ac:dyDescent="0.25">
      <c r="A5299" s="1" t="s">
        <v>6061</v>
      </c>
      <c r="B5299" s="2">
        <v>44391</v>
      </c>
      <c r="C5299" s="1" t="s">
        <v>6062</v>
      </c>
      <c r="E5299" s="3">
        <v>163.89</v>
      </c>
      <c r="F5299" s="4">
        <v>163.89</v>
      </c>
      <c r="G5299" s="1">
        <v>2021</v>
      </c>
      <c r="H5299" s="1">
        <v>7</v>
      </c>
      <c r="I5299" s="1" t="s">
        <v>91</v>
      </c>
      <c r="J5299" s="1" t="s">
        <v>98</v>
      </c>
      <c r="K5299" s="1" t="s">
        <v>20</v>
      </c>
      <c r="L5299" s="1" t="s">
        <v>93</v>
      </c>
      <c r="M5299" s="1" t="s">
        <v>100</v>
      </c>
    </row>
    <row r="5300" spans="1:15" x14ac:dyDescent="0.25">
      <c r="A5300" s="1" t="s">
        <v>1016</v>
      </c>
      <c r="B5300" s="2">
        <v>44391</v>
      </c>
      <c r="C5300" s="1" t="s">
        <v>6063</v>
      </c>
      <c r="D5300" s="3">
        <v>20</v>
      </c>
      <c r="E5300" s="3">
        <v>0.97</v>
      </c>
      <c r="F5300" s="4">
        <v>0.81</v>
      </c>
      <c r="G5300" s="1">
        <v>2021</v>
      </c>
      <c r="H5300" s="1">
        <v>7</v>
      </c>
      <c r="I5300" s="1" t="s">
        <v>56</v>
      </c>
      <c r="J5300" s="1" t="s">
        <v>35</v>
      </c>
      <c r="K5300" s="1" t="s">
        <v>20</v>
      </c>
      <c r="L5300" s="1" t="s">
        <v>57</v>
      </c>
      <c r="M5300" s="1" t="s">
        <v>37</v>
      </c>
      <c r="O5300">
        <f>F5300*2405</f>
        <v>1948.0500000000002</v>
      </c>
    </row>
    <row r="5301" spans="1:15" x14ac:dyDescent="0.25">
      <c r="A5301" s="1" t="s">
        <v>6064</v>
      </c>
      <c r="B5301" s="2">
        <v>44391</v>
      </c>
      <c r="C5301" s="1" t="s">
        <v>6065</v>
      </c>
      <c r="E5301" s="3">
        <v>201.31</v>
      </c>
      <c r="F5301" s="4">
        <v>201.31</v>
      </c>
      <c r="G5301" s="1">
        <v>2021</v>
      </c>
      <c r="H5301" s="1">
        <v>7</v>
      </c>
      <c r="I5301" s="1" t="s">
        <v>704</v>
      </c>
      <c r="J5301" s="1" t="s">
        <v>212</v>
      </c>
      <c r="K5301" s="1" t="s">
        <v>20</v>
      </c>
      <c r="L5301" s="1" t="s">
        <v>705</v>
      </c>
      <c r="M5301" s="1" t="s">
        <v>4424</v>
      </c>
    </row>
    <row r="5302" spans="1:15" x14ac:dyDescent="0.25">
      <c r="A5302" s="1" t="s">
        <v>6066</v>
      </c>
      <c r="B5302" s="2">
        <v>44391</v>
      </c>
      <c r="C5302" s="1" t="s">
        <v>6067</v>
      </c>
      <c r="D5302" s="3">
        <v>20</v>
      </c>
      <c r="E5302" s="3">
        <v>27.55</v>
      </c>
      <c r="F5302" s="4">
        <v>22.96</v>
      </c>
      <c r="G5302" s="1">
        <v>2021</v>
      </c>
      <c r="H5302" s="1">
        <v>7</v>
      </c>
      <c r="I5302" s="1" t="s">
        <v>34</v>
      </c>
      <c r="J5302" s="1" t="s">
        <v>1106</v>
      </c>
      <c r="K5302" s="1" t="s">
        <v>20</v>
      </c>
      <c r="L5302" s="1" t="s">
        <v>36</v>
      </c>
      <c r="M5302" s="1" t="s">
        <v>4523</v>
      </c>
    </row>
    <row r="5303" spans="1:15" x14ac:dyDescent="0.25">
      <c r="A5303" s="1" t="s">
        <v>3111</v>
      </c>
      <c r="B5303" s="2">
        <v>44391</v>
      </c>
      <c r="C5303" s="1" t="s">
        <v>477</v>
      </c>
      <c r="E5303" s="3">
        <v>2340.13</v>
      </c>
      <c r="F5303" s="4">
        <v>2340.13</v>
      </c>
      <c r="G5303" s="1">
        <v>2021</v>
      </c>
      <c r="H5303" s="1">
        <v>7</v>
      </c>
      <c r="I5303" s="1" t="s">
        <v>40</v>
      </c>
      <c r="J5303" s="1" t="s">
        <v>478</v>
      </c>
      <c r="K5303" s="1" t="s">
        <v>20</v>
      </c>
      <c r="L5303" s="1" t="s">
        <v>42</v>
      </c>
      <c r="M5303" s="1" t="s">
        <v>479</v>
      </c>
      <c r="O5303">
        <f>F5303*778</f>
        <v>1820621.1400000001</v>
      </c>
    </row>
    <row r="5304" spans="1:15" x14ac:dyDescent="0.25">
      <c r="A5304" s="1" t="s">
        <v>6068</v>
      </c>
      <c r="B5304" s="2">
        <v>44391</v>
      </c>
      <c r="C5304" s="1" t="s">
        <v>6069</v>
      </c>
      <c r="E5304" s="3">
        <v>2214.02</v>
      </c>
      <c r="F5304" s="4">
        <v>2214.02</v>
      </c>
      <c r="G5304" s="1">
        <v>2021</v>
      </c>
      <c r="H5304" s="1">
        <v>7</v>
      </c>
      <c r="I5304" s="1" t="s">
        <v>40</v>
      </c>
      <c r="J5304" s="1" t="s">
        <v>478</v>
      </c>
      <c r="K5304" s="1" t="s">
        <v>20</v>
      </c>
      <c r="L5304" s="1" t="s">
        <v>42</v>
      </c>
      <c r="M5304" s="1" t="s">
        <v>479</v>
      </c>
      <c r="O5304">
        <f>F5304*778</f>
        <v>1722507.56</v>
      </c>
    </row>
    <row r="5305" spans="1:15" x14ac:dyDescent="0.25">
      <c r="A5305" s="1" t="s">
        <v>6070</v>
      </c>
      <c r="B5305" s="2">
        <v>44391</v>
      </c>
      <c r="C5305" s="1" t="s">
        <v>7981</v>
      </c>
      <c r="E5305" s="3">
        <v>11.46</v>
      </c>
      <c r="F5305" s="4">
        <v>11.46</v>
      </c>
      <c r="G5305" s="1">
        <v>2021</v>
      </c>
      <c r="H5305" s="1">
        <v>7</v>
      </c>
      <c r="I5305" s="1" t="s">
        <v>40</v>
      </c>
      <c r="J5305" s="1" t="s">
        <v>81</v>
      </c>
      <c r="K5305" s="1" t="s">
        <v>20</v>
      </c>
      <c r="L5305" s="1" t="s">
        <v>42</v>
      </c>
      <c r="M5305" s="1" t="s">
        <v>83</v>
      </c>
      <c r="O5305">
        <f>F5305*12.5</f>
        <v>143.25</v>
      </c>
    </row>
    <row r="5306" spans="1:15" x14ac:dyDescent="0.25">
      <c r="A5306" s="1" t="s">
        <v>1045</v>
      </c>
      <c r="B5306" s="2">
        <v>44391</v>
      </c>
      <c r="C5306" s="1" t="s">
        <v>6071</v>
      </c>
      <c r="E5306" s="3">
        <v>38.18</v>
      </c>
      <c r="F5306" s="4">
        <v>38.18</v>
      </c>
      <c r="G5306" s="1">
        <v>2021</v>
      </c>
      <c r="H5306" s="1">
        <v>7</v>
      </c>
      <c r="I5306" s="1" t="s">
        <v>86</v>
      </c>
      <c r="J5306" s="1" t="s">
        <v>51</v>
      </c>
      <c r="K5306" s="1" t="s">
        <v>20</v>
      </c>
      <c r="L5306" s="1" t="s">
        <v>87</v>
      </c>
      <c r="M5306" s="1" t="s">
        <v>53</v>
      </c>
    </row>
    <row r="5307" spans="1:15" x14ac:dyDescent="0.25">
      <c r="A5307" s="1" t="s">
        <v>6072</v>
      </c>
      <c r="B5307" s="2">
        <v>44391</v>
      </c>
      <c r="C5307" s="1" t="s">
        <v>5018</v>
      </c>
      <c r="E5307" s="3">
        <v>24.22</v>
      </c>
      <c r="F5307" s="4">
        <v>24.22</v>
      </c>
      <c r="G5307" s="1">
        <v>2021</v>
      </c>
      <c r="H5307" s="1">
        <v>7</v>
      </c>
      <c r="I5307" s="1" t="s">
        <v>91</v>
      </c>
      <c r="J5307" s="1" t="s">
        <v>51</v>
      </c>
      <c r="K5307" s="1" t="s">
        <v>20</v>
      </c>
      <c r="L5307" s="1" t="s">
        <v>93</v>
      </c>
      <c r="M5307" s="1" t="s">
        <v>53</v>
      </c>
    </row>
    <row r="5308" spans="1:15" x14ac:dyDescent="0.25">
      <c r="A5308" s="1" t="s">
        <v>6073</v>
      </c>
      <c r="B5308" s="2">
        <v>44391</v>
      </c>
      <c r="C5308" s="1" t="s">
        <v>6074</v>
      </c>
      <c r="E5308" s="3">
        <v>186.72</v>
      </c>
      <c r="F5308" s="4">
        <v>186.72</v>
      </c>
      <c r="G5308" s="1">
        <v>2021</v>
      </c>
      <c r="H5308" s="1">
        <v>7</v>
      </c>
      <c r="I5308" s="1" t="s">
        <v>86</v>
      </c>
      <c r="J5308" s="1" t="s">
        <v>369</v>
      </c>
      <c r="K5308" s="1" t="s">
        <v>20</v>
      </c>
      <c r="L5308" s="1" t="s">
        <v>87</v>
      </c>
      <c r="M5308" s="1" t="s">
        <v>370</v>
      </c>
    </row>
    <row r="5309" spans="1:15" x14ac:dyDescent="0.25">
      <c r="A5309" s="1" t="s">
        <v>998</v>
      </c>
      <c r="B5309" s="2">
        <v>44391</v>
      </c>
      <c r="C5309" s="1" t="s">
        <v>6075</v>
      </c>
      <c r="E5309" s="3">
        <v>20.46</v>
      </c>
      <c r="F5309" s="4">
        <v>20.46</v>
      </c>
      <c r="G5309" s="1">
        <v>2021</v>
      </c>
      <c r="H5309" s="1">
        <v>7</v>
      </c>
      <c r="I5309" s="1" t="s">
        <v>91</v>
      </c>
      <c r="J5309" s="1" t="s">
        <v>144</v>
      </c>
      <c r="K5309" s="1" t="s">
        <v>20</v>
      </c>
      <c r="L5309" s="1" t="s">
        <v>93</v>
      </c>
      <c r="M5309" s="1" t="s">
        <v>145</v>
      </c>
    </row>
    <row r="5310" spans="1:15" x14ac:dyDescent="0.25">
      <c r="A5310" s="1" t="s">
        <v>6073</v>
      </c>
      <c r="B5310" s="2">
        <v>44391</v>
      </c>
      <c r="C5310" s="1" t="s">
        <v>5605</v>
      </c>
      <c r="E5310" s="3">
        <v>139.87</v>
      </c>
      <c r="F5310" s="4">
        <v>139.87</v>
      </c>
      <c r="G5310" s="1">
        <v>2021</v>
      </c>
      <c r="H5310" s="1">
        <v>7</v>
      </c>
      <c r="I5310" s="1" t="s">
        <v>86</v>
      </c>
      <c r="J5310" s="1" t="s">
        <v>98</v>
      </c>
      <c r="K5310" s="1" t="s">
        <v>20</v>
      </c>
      <c r="L5310" s="1" t="s">
        <v>87</v>
      </c>
      <c r="M5310" s="1" t="s">
        <v>100</v>
      </c>
    </row>
    <row r="5311" spans="1:15" x14ac:dyDescent="0.25">
      <c r="A5311" s="1" t="s">
        <v>3104</v>
      </c>
      <c r="B5311" s="2">
        <v>44391</v>
      </c>
      <c r="C5311" s="1" t="s">
        <v>6076</v>
      </c>
      <c r="D5311" s="3">
        <v>20</v>
      </c>
      <c r="E5311" s="3">
        <v>28.23</v>
      </c>
      <c r="F5311" s="4">
        <v>23.52</v>
      </c>
      <c r="G5311" s="1">
        <v>2021</v>
      </c>
      <c r="H5311" s="1">
        <v>7</v>
      </c>
      <c r="I5311" s="1" t="s">
        <v>34</v>
      </c>
      <c r="J5311" s="1" t="s">
        <v>237</v>
      </c>
      <c r="K5311" s="1" t="s">
        <v>20</v>
      </c>
      <c r="L5311" s="1" t="s">
        <v>36</v>
      </c>
      <c r="M5311" s="1" t="s">
        <v>4213</v>
      </c>
      <c r="O5311">
        <f>F5311*283</f>
        <v>6656.16</v>
      </c>
    </row>
    <row r="5312" spans="1:15" x14ac:dyDescent="0.25">
      <c r="A5312" s="1" t="s">
        <v>994</v>
      </c>
      <c r="B5312" s="2">
        <v>44391</v>
      </c>
      <c r="C5312" s="1" t="s">
        <v>6077</v>
      </c>
      <c r="E5312" s="3">
        <v>65.38</v>
      </c>
      <c r="F5312" s="4">
        <v>65.38</v>
      </c>
      <c r="G5312" s="1">
        <v>2021</v>
      </c>
      <c r="H5312" s="1">
        <v>7</v>
      </c>
      <c r="I5312" s="1" t="s">
        <v>86</v>
      </c>
      <c r="J5312" s="1" t="s">
        <v>378</v>
      </c>
      <c r="K5312" s="1" t="s">
        <v>20</v>
      </c>
      <c r="L5312" s="1" t="s">
        <v>87</v>
      </c>
      <c r="M5312" s="1" t="s">
        <v>379</v>
      </c>
    </row>
    <row r="5313" spans="1:15" x14ac:dyDescent="0.25">
      <c r="A5313" s="1" t="s">
        <v>6078</v>
      </c>
      <c r="B5313" s="2">
        <v>44391</v>
      </c>
      <c r="C5313" s="1" t="s">
        <v>1613</v>
      </c>
      <c r="E5313" s="3">
        <v>17.559999999999999</v>
      </c>
      <c r="F5313" s="4">
        <v>17.559999999999999</v>
      </c>
      <c r="G5313" s="1">
        <v>2021</v>
      </c>
      <c r="H5313" s="1">
        <v>7</v>
      </c>
      <c r="I5313" s="1" t="s">
        <v>704</v>
      </c>
      <c r="J5313" s="1" t="s">
        <v>212</v>
      </c>
      <c r="K5313" s="1" t="s">
        <v>20</v>
      </c>
      <c r="L5313" s="1" t="s">
        <v>705</v>
      </c>
      <c r="M5313" s="1" t="s">
        <v>4424</v>
      </c>
      <c r="O5313">
        <f>F5313*1850</f>
        <v>32485.999999999996</v>
      </c>
    </row>
    <row r="5314" spans="1:15" x14ac:dyDescent="0.25">
      <c r="A5314" s="1" t="s">
        <v>999</v>
      </c>
      <c r="B5314" s="2">
        <v>44391</v>
      </c>
      <c r="C5314" s="1" t="s">
        <v>6079</v>
      </c>
      <c r="E5314" s="3">
        <v>0.98</v>
      </c>
      <c r="F5314" s="4">
        <v>0.98</v>
      </c>
      <c r="G5314" s="1">
        <v>2021</v>
      </c>
      <c r="H5314" s="1">
        <v>7</v>
      </c>
      <c r="I5314" s="1" t="s">
        <v>97</v>
      </c>
      <c r="J5314" s="1" t="s">
        <v>35</v>
      </c>
      <c r="K5314" s="1" t="s">
        <v>20</v>
      </c>
      <c r="L5314" s="1" t="s">
        <v>99</v>
      </c>
      <c r="M5314" s="1" t="s">
        <v>37</v>
      </c>
      <c r="O5314">
        <f>F5314*1850</f>
        <v>1813</v>
      </c>
    </row>
    <row r="5315" spans="1:15" x14ac:dyDescent="0.25">
      <c r="A5315" s="1" t="s">
        <v>1008</v>
      </c>
      <c r="B5315" s="2">
        <v>44391</v>
      </c>
      <c r="C5315" s="1" t="s">
        <v>6080</v>
      </c>
      <c r="E5315" s="3">
        <v>200.64</v>
      </c>
      <c r="F5315" s="4">
        <v>200.64</v>
      </c>
      <c r="G5315" s="1">
        <v>2021</v>
      </c>
      <c r="H5315" s="1">
        <v>7</v>
      </c>
      <c r="I5315" s="1" t="s">
        <v>1734</v>
      </c>
      <c r="J5315" s="1" t="s">
        <v>35</v>
      </c>
      <c r="K5315" s="1" t="s">
        <v>20</v>
      </c>
      <c r="L5315" s="1" t="s">
        <v>1735</v>
      </c>
      <c r="M5315" s="1" t="s">
        <v>37</v>
      </c>
      <c r="O5315">
        <f>F5315*5.3</f>
        <v>1063.3919999999998</v>
      </c>
    </row>
    <row r="5316" spans="1:15" x14ac:dyDescent="0.25">
      <c r="A5316" s="1" t="s">
        <v>6057</v>
      </c>
      <c r="B5316" s="2">
        <v>44391</v>
      </c>
      <c r="C5316" s="1" t="s">
        <v>59</v>
      </c>
      <c r="E5316" s="3">
        <v>26.01</v>
      </c>
      <c r="F5316" s="4">
        <v>26.01</v>
      </c>
      <c r="G5316" s="1">
        <v>2021</v>
      </c>
      <c r="H5316" s="1">
        <v>7</v>
      </c>
      <c r="I5316" s="1" t="s">
        <v>86</v>
      </c>
      <c r="J5316" s="1" t="s">
        <v>41</v>
      </c>
      <c r="K5316" s="1" t="s">
        <v>20</v>
      </c>
      <c r="L5316" s="1" t="s">
        <v>87</v>
      </c>
      <c r="M5316" s="1" t="s">
        <v>43</v>
      </c>
    </row>
    <row r="5317" spans="1:15" x14ac:dyDescent="0.25">
      <c r="A5317" s="1" t="s">
        <v>6057</v>
      </c>
      <c r="B5317" s="2">
        <v>44391</v>
      </c>
      <c r="C5317" s="1" t="s">
        <v>59</v>
      </c>
      <c r="E5317" s="3">
        <v>34.01</v>
      </c>
      <c r="F5317" s="4">
        <v>34.01</v>
      </c>
      <c r="G5317" s="1">
        <v>2021</v>
      </c>
      <c r="H5317" s="1">
        <v>7</v>
      </c>
      <c r="I5317" s="1" t="s">
        <v>312</v>
      </c>
      <c r="J5317" s="1" t="s">
        <v>41</v>
      </c>
      <c r="K5317" s="1" t="s">
        <v>20</v>
      </c>
      <c r="L5317" s="1" t="s">
        <v>313</v>
      </c>
      <c r="M5317" s="1" t="s">
        <v>43</v>
      </c>
    </row>
    <row r="5318" spans="1:15" x14ac:dyDescent="0.25">
      <c r="A5318" s="1" t="s">
        <v>4712</v>
      </c>
      <c r="B5318" s="2">
        <v>44391</v>
      </c>
      <c r="C5318" s="1" t="s">
        <v>3034</v>
      </c>
      <c r="D5318" s="3">
        <v>20</v>
      </c>
      <c r="E5318" s="3">
        <v>134.4</v>
      </c>
      <c r="F5318" s="4">
        <v>112</v>
      </c>
      <c r="G5318" s="1">
        <v>2021</v>
      </c>
      <c r="H5318" s="1">
        <v>7</v>
      </c>
      <c r="I5318" s="1" t="s">
        <v>34</v>
      </c>
      <c r="J5318" s="1" t="s">
        <v>35</v>
      </c>
      <c r="K5318" s="1" t="s">
        <v>20</v>
      </c>
      <c r="L5318" s="1" t="s">
        <v>36</v>
      </c>
      <c r="M5318" s="1" t="s">
        <v>37</v>
      </c>
    </row>
    <row r="5319" spans="1:15" x14ac:dyDescent="0.25">
      <c r="A5319" s="1" t="s">
        <v>6081</v>
      </c>
      <c r="B5319" s="2">
        <v>44391</v>
      </c>
      <c r="C5319" s="1" t="s">
        <v>1049</v>
      </c>
      <c r="E5319" s="3">
        <v>50</v>
      </c>
      <c r="F5319" s="4">
        <v>50</v>
      </c>
      <c r="G5319" s="1">
        <v>2021</v>
      </c>
      <c r="H5319" s="1">
        <v>7</v>
      </c>
      <c r="I5319" s="1" t="s">
        <v>91</v>
      </c>
      <c r="J5319" s="1" t="s">
        <v>19</v>
      </c>
      <c r="K5319" s="1" t="s">
        <v>20</v>
      </c>
      <c r="L5319" s="1" t="s">
        <v>93</v>
      </c>
      <c r="M5319" s="1" t="s">
        <v>22</v>
      </c>
    </row>
    <row r="5320" spans="1:15" x14ac:dyDescent="0.25">
      <c r="A5320" s="1" t="s">
        <v>4740</v>
      </c>
      <c r="B5320" s="2">
        <v>44393</v>
      </c>
      <c r="C5320" s="1" t="s">
        <v>6082</v>
      </c>
      <c r="E5320" s="3">
        <v>60.27</v>
      </c>
      <c r="F5320" s="4">
        <v>60.27</v>
      </c>
      <c r="G5320" s="1">
        <v>2021</v>
      </c>
      <c r="H5320" s="1">
        <v>7</v>
      </c>
      <c r="I5320" s="1" t="s">
        <v>30</v>
      </c>
      <c r="J5320" s="1" t="s">
        <v>25</v>
      </c>
      <c r="K5320" s="1" t="s">
        <v>20</v>
      </c>
      <c r="L5320" s="1" t="s">
        <v>31</v>
      </c>
      <c r="M5320" s="1" t="s">
        <v>4184</v>
      </c>
    </row>
    <row r="5321" spans="1:15" x14ac:dyDescent="0.25">
      <c r="A5321" s="1" t="s">
        <v>6083</v>
      </c>
      <c r="B5321" s="2">
        <v>44396</v>
      </c>
      <c r="C5321" s="1" t="s">
        <v>947</v>
      </c>
      <c r="D5321" s="3">
        <v>20</v>
      </c>
      <c r="E5321" s="3">
        <v>740.3</v>
      </c>
      <c r="F5321" s="4">
        <v>616.91999999999996</v>
      </c>
      <c r="G5321" s="1">
        <v>2021</v>
      </c>
      <c r="H5321" s="1">
        <v>7</v>
      </c>
      <c r="I5321" s="1" t="s">
        <v>56</v>
      </c>
      <c r="J5321" s="1" t="s">
        <v>177</v>
      </c>
      <c r="K5321" s="1" t="s">
        <v>20</v>
      </c>
      <c r="L5321" s="1" t="s">
        <v>57</v>
      </c>
      <c r="M5321" s="1" t="s">
        <v>178</v>
      </c>
      <c r="O5321">
        <f>F5321*19.4</f>
        <v>11968.247999999998</v>
      </c>
    </row>
    <row r="5322" spans="1:15" x14ac:dyDescent="0.25">
      <c r="A5322" s="1" t="s">
        <v>4732</v>
      </c>
      <c r="B5322" s="2">
        <v>44396</v>
      </c>
      <c r="C5322" s="1" t="s">
        <v>85</v>
      </c>
      <c r="E5322" s="3">
        <v>142.18</v>
      </c>
      <c r="F5322" s="4">
        <v>142.18</v>
      </c>
      <c r="G5322" s="1">
        <v>2021</v>
      </c>
      <c r="H5322" s="1">
        <v>7</v>
      </c>
      <c r="I5322" s="1" t="s">
        <v>40</v>
      </c>
      <c r="J5322" s="1" t="s">
        <v>41</v>
      </c>
      <c r="K5322" s="1" t="s">
        <v>20</v>
      </c>
      <c r="L5322" s="1" t="s">
        <v>42</v>
      </c>
      <c r="M5322" s="1" t="s">
        <v>43</v>
      </c>
      <c r="O5322">
        <f>F5322/1.26</f>
        <v>112.84126984126985</v>
      </c>
    </row>
    <row r="5323" spans="1:15" x14ac:dyDescent="0.25">
      <c r="A5323" s="1" t="s">
        <v>6084</v>
      </c>
      <c r="B5323" s="2">
        <v>44396</v>
      </c>
      <c r="C5323" s="1" t="s">
        <v>6085</v>
      </c>
      <c r="E5323" s="3">
        <v>644.64</v>
      </c>
      <c r="F5323" s="4">
        <v>644.64</v>
      </c>
      <c r="G5323" s="1">
        <v>2021</v>
      </c>
      <c r="H5323" s="1">
        <v>7</v>
      </c>
      <c r="I5323" s="1" t="s">
        <v>91</v>
      </c>
      <c r="J5323" s="1" t="s">
        <v>51</v>
      </c>
      <c r="K5323" s="1" t="s">
        <v>20</v>
      </c>
      <c r="L5323" s="1" t="s">
        <v>93</v>
      </c>
      <c r="M5323" s="1" t="s">
        <v>53</v>
      </c>
      <c r="O5323">
        <f>F5323*5.7</f>
        <v>3674.4479999999999</v>
      </c>
    </row>
    <row r="5324" spans="1:15" x14ac:dyDescent="0.25">
      <c r="A5324" s="1" t="s">
        <v>6084</v>
      </c>
      <c r="B5324" s="2">
        <v>44396</v>
      </c>
      <c r="C5324" s="1" t="s">
        <v>6085</v>
      </c>
      <c r="E5324" s="3">
        <v>104.64</v>
      </c>
      <c r="F5324" s="4">
        <v>104.64</v>
      </c>
      <c r="G5324" s="1">
        <v>2021</v>
      </c>
      <c r="H5324" s="1">
        <v>7</v>
      </c>
      <c r="I5324" s="1" t="s">
        <v>211</v>
      </c>
      <c r="J5324" s="1" t="s">
        <v>212</v>
      </c>
      <c r="K5324" s="1" t="s">
        <v>20</v>
      </c>
      <c r="L5324" s="1" t="s">
        <v>213</v>
      </c>
      <c r="M5324" s="1" t="s">
        <v>37</v>
      </c>
      <c r="O5324">
        <f>F5324*5.7</f>
        <v>596.44799999999998</v>
      </c>
    </row>
    <row r="5325" spans="1:15" x14ac:dyDescent="0.25">
      <c r="A5325" s="1" t="s">
        <v>4746</v>
      </c>
      <c r="B5325" s="2">
        <v>44396</v>
      </c>
      <c r="C5325" s="1" t="s">
        <v>6086</v>
      </c>
      <c r="E5325" s="3">
        <v>1800</v>
      </c>
      <c r="F5325" s="4">
        <v>1800</v>
      </c>
      <c r="G5325" s="1">
        <v>2021</v>
      </c>
      <c r="H5325" s="1">
        <v>7</v>
      </c>
      <c r="I5325" s="1" t="s">
        <v>1734</v>
      </c>
      <c r="J5325" s="1" t="s">
        <v>35</v>
      </c>
      <c r="K5325" s="1" t="s">
        <v>20</v>
      </c>
      <c r="L5325" s="1" t="s">
        <v>1735</v>
      </c>
      <c r="M5325" s="1" t="s">
        <v>37</v>
      </c>
      <c r="O5325">
        <f>F5325*5.3</f>
        <v>9540</v>
      </c>
    </row>
    <row r="5326" spans="1:15" x14ac:dyDescent="0.25">
      <c r="A5326" s="1" t="s">
        <v>1052</v>
      </c>
      <c r="B5326" s="2">
        <v>44396</v>
      </c>
      <c r="C5326" s="1" t="s">
        <v>6087</v>
      </c>
      <c r="E5326" s="3">
        <v>166.22</v>
      </c>
      <c r="F5326" s="4">
        <v>166.22</v>
      </c>
      <c r="G5326" s="1">
        <v>2021</v>
      </c>
      <c r="H5326" s="1">
        <v>7</v>
      </c>
      <c r="I5326" s="1" t="s">
        <v>97</v>
      </c>
      <c r="J5326" s="1" t="s">
        <v>98</v>
      </c>
      <c r="K5326" s="1" t="s">
        <v>20</v>
      </c>
      <c r="L5326" s="1" t="s">
        <v>99</v>
      </c>
      <c r="M5326" s="1" t="s">
        <v>100</v>
      </c>
    </row>
    <row r="5327" spans="1:15" x14ac:dyDescent="0.25">
      <c r="A5327" s="1" t="s">
        <v>4722</v>
      </c>
      <c r="B5327" s="2">
        <v>44396</v>
      </c>
      <c r="C5327" s="1" t="s">
        <v>6088</v>
      </c>
      <c r="E5327" s="3">
        <v>990</v>
      </c>
      <c r="F5327" s="4">
        <v>990</v>
      </c>
      <c r="G5327" s="1">
        <v>2021</v>
      </c>
      <c r="H5327" s="1">
        <v>7</v>
      </c>
      <c r="I5327" s="1" t="s">
        <v>168</v>
      </c>
      <c r="J5327" s="1" t="s">
        <v>35</v>
      </c>
      <c r="K5327" s="1" t="s">
        <v>20</v>
      </c>
      <c r="L5327" s="1" t="s">
        <v>169</v>
      </c>
      <c r="M5327" s="1" t="s">
        <v>37</v>
      </c>
      <c r="O5327">
        <f>F5327*11.4716895</f>
        <v>11356.972605000001</v>
      </c>
    </row>
    <row r="5328" spans="1:15" x14ac:dyDescent="0.25">
      <c r="A5328" s="1" t="s">
        <v>6089</v>
      </c>
      <c r="B5328" s="2">
        <v>44396</v>
      </c>
      <c r="C5328" s="1" t="s">
        <v>6090</v>
      </c>
      <c r="E5328" s="3">
        <v>438.22</v>
      </c>
      <c r="F5328" s="4">
        <v>438.22</v>
      </c>
      <c r="G5328" s="1">
        <v>2021</v>
      </c>
      <c r="H5328" s="1">
        <v>7</v>
      </c>
      <c r="I5328" s="1" t="s">
        <v>30</v>
      </c>
      <c r="J5328" s="1" t="s">
        <v>25</v>
      </c>
      <c r="K5328" s="1" t="s">
        <v>20</v>
      </c>
      <c r="L5328" s="1" t="s">
        <v>31</v>
      </c>
      <c r="M5328" s="1" t="s">
        <v>4184</v>
      </c>
    </row>
    <row r="5329" spans="1:15" x14ac:dyDescent="0.25">
      <c r="A5329" s="1" t="s">
        <v>6091</v>
      </c>
      <c r="B5329" s="2">
        <v>44396</v>
      </c>
      <c r="C5329" s="1" t="s">
        <v>1049</v>
      </c>
      <c r="E5329" s="3">
        <v>42.9</v>
      </c>
      <c r="F5329" s="4">
        <v>42.9</v>
      </c>
      <c r="G5329" s="1">
        <v>2021</v>
      </c>
      <c r="H5329" s="1">
        <v>7</v>
      </c>
      <c r="I5329" s="1" t="s">
        <v>91</v>
      </c>
      <c r="J5329" s="1" t="s">
        <v>51</v>
      </c>
      <c r="K5329" s="1" t="s">
        <v>20</v>
      </c>
      <c r="L5329" s="1" t="s">
        <v>93</v>
      </c>
      <c r="M5329" s="1" t="s">
        <v>53</v>
      </c>
    </row>
    <row r="5330" spans="1:15" x14ac:dyDescent="0.25">
      <c r="A5330" s="1" t="s">
        <v>6092</v>
      </c>
      <c r="B5330" s="2">
        <v>44397</v>
      </c>
      <c r="C5330" s="1" t="s">
        <v>1311</v>
      </c>
      <c r="E5330" s="3">
        <v>387.1</v>
      </c>
      <c r="F5330" s="4">
        <v>387.1</v>
      </c>
      <c r="G5330" s="1">
        <v>2021</v>
      </c>
      <c r="H5330" s="1">
        <v>7</v>
      </c>
      <c r="I5330" s="1" t="s">
        <v>24</v>
      </c>
      <c r="J5330" s="1" t="s">
        <v>25</v>
      </c>
      <c r="K5330" s="1" t="s">
        <v>20</v>
      </c>
      <c r="L5330" s="1" t="s">
        <v>26</v>
      </c>
      <c r="M5330" s="1" t="s">
        <v>4184</v>
      </c>
      <c r="O5330">
        <f>F5330*400</f>
        <v>154840</v>
      </c>
    </row>
    <row r="5331" spans="1:15" x14ac:dyDescent="0.25">
      <c r="A5331" s="1" t="s">
        <v>3168</v>
      </c>
      <c r="B5331" s="2">
        <v>44398</v>
      </c>
      <c r="C5331" s="1" t="s">
        <v>6093</v>
      </c>
      <c r="D5331" s="3">
        <v>20</v>
      </c>
      <c r="E5331" s="3">
        <v>919.16</v>
      </c>
      <c r="F5331" s="4">
        <v>765.97</v>
      </c>
      <c r="G5331" s="1">
        <v>2021</v>
      </c>
      <c r="H5331" s="1">
        <v>7</v>
      </c>
      <c r="I5331" s="1" t="s">
        <v>34</v>
      </c>
      <c r="J5331" s="1" t="s">
        <v>237</v>
      </c>
      <c r="K5331" s="1" t="s">
        <v>20</v>
      </c>
      <c r="L5331" s="1" t="s">
        <v>36</v>
      </c>
      <c r="M5331" s="1" t="s">
        <v>4213</v>
      </c>
    </row>
    <row r="5332" spans="1:15" x14ac:dyDescent="0.25">
      <c r="A5332" s="1" t="s">
        <v>3168</v>
      </c>
      <c r="B5332" s="2">
        <v>44398</v>
      </c>
      <c r="C5332" s="1" t="s">
        <v>6093</v>
      </c>
      <c r="D5332" s="3">
        <v>20</v>
      </c>
      <c r="E5332" s="3">
        <v>919.17</v>
      </c>
      <c r="F5332" s="4">
        <v>765.97</v>
      </c>
      <c r="G5332" s="1">
        <v>2021</v>
      </c>
      <c r="H5332" s="1">
        <v>7</v>
      </c>
      <c r="I5332" s="1" t="s">
        <v>34</v>
      </c>
      <c r="J5332" s="1" t="s">
        <v>1106</v>
      </c>
      <c r="K5332" s="1" t="s">
        <v>20</v>
      </c>
      <c r="L5332" s="1" t="s">
        <v>36</v>
      </c>
      <c r="M5332" s="1" t="s">
        <v>4523</v>
      </c>
    </row>
    <row r="5333" spans="1:15" x14ac:dyDescent="0.25">
      <c r="A5333" s="1" t="s">
        <v>4771</v>
      </c>
      <c r="B5333" s="2">
        <v>44398</v>
      </c>
      <c r="C5333" s="1" t="s">
        <v>85</v>
      </c>
      <c r="D5333" s="3">
        <v>20</v>
      </c>
      <c r="E5333" s="3">
        <v>177.82</v>
      </c>
      <c r="F5333" s="4">
        <v>148.18</v>
      </c>
      <c r="G5333" s="1">
        <v>2021</v>
      </c>
      <c r="H5333" s="1">
        <v>7</v>
      </c>
      <c r="I5333" s="1" t="s">
        <v>70</v>
      </c>
      <c r="J5333" s="1" t="s">
        <v>41</v>
      </c>
      <c r="K5333" s="1" t="s">
        <v>20</v>
      </c>
      <c r="L5333" s="1" t="s">
        <v>71</v>
      </c>
      <c r="M5333" s="1" t="s">
        <v>43</v>
      </c>
      <c r="O5333">
        <f>F5333/1.26</f>
        <v>117.60317460317461</v>
      </c>
    </row>
    <row r="5334" spans="1:15" x14ac:dyDescent="0.25">
      <c r="A5334" s="1" t="s">
        <v>6094</v>
      </c>
      <c r="B5334" s="2">
        <v>44398</v>
      </c>
      <c r="C5334" s="1" t="s">
        <v>4422</v>
      </c>
      <c r="E5334" s="3">
        <v>113.62</v>
      </c>
      <c r="F5334" s="4">
        <v>113.62</v>
      </c>
      <c r="G5334" s="1">
        <v>2021</v>
      </c>
      <c r="H5334" s="1">
        <v>7</v>
      </c>
      <c r="I5334" s="1" t="s">
        <v>24</v>
      </c>
      <c r="J5334" s="1" t="s">
        <v>25</v>
      </c>
      <c r="K5334" s="1" t="s">
        <v>20</v>
      </c>
      <c r="L5334" s="1" t="s">
        <v>26</v>
      </c>
      <c r="M5334" s="1" t="s">
        <v>4184</v>
      </c>
    </row>
    <row r="5335" spans="1:15" x14ac:dyDescent="0.25">
      <c r="A5335" s="1" t="s">
        <v>1068</v>
      </c>
      <c r="B5335" s="2">
        <v>44398</v>
      </c>
      <c r="C5335" s="1" t="s">
        <v>2204</v>
      </c>
      <c r="E5335" s="3">
        <v>54.7</v>
      </c>
      <c r="F5335" s="4">
        <v>54.7</v>
      </c>
      <c r="G5335" s="1">
        <v>2021</v>
      </c>
      <c r="H5335" s="1">
        <v>7</v>
      </c>
      <c r="I5335" s="1" t="s">
        <v>30</v>
      </c>
      <c r="J5335" s="1" t="s">
        <v>25</v>
      </c>
      <c r="K5335" s="1" t="s">
        <v>20</v>
      </c>
      <c r="L5335" s="1" t="s">
        <v>31</v>
      </c>
      <c r="M5335" s="1" t="s">
        <v>4184</v>
      </c>
    </row>
    <row r="5336" spans="1:15" x14ac:dyDescent="0.25">
      <c r="A5336" s="1" t="s">
        <v>1065</v>
      </c>
      <c r="B5336" s="2">
        <v>44398</v>
      </c>
      <c r="C5336" s="1" t="s">
        <v>6095</v>
      </c>
      <c r="D5336" s="3">
        <v>20</v>
      </c>
      <c r="E5336" s="3">
        <v>22.34</v>
      </c>
      <c r="F5336" s="4">
        <v>18.62</v>
      </c>
      <c r="G5336" s="1">
        <v>2021</v>
      </c>
      <c r="H5336" s="1">
        <v>7</v>
      </c>
      <c r="I5336" s="1" t="s">
        <v>34</v>
      </c>
      <c r="J5336" s="1" t="s">
        <v>369</v>
      </c>
      <c r="K5336" s="1" t="s">
        <v>20</v>
      </c>
      <c r="L5336" s="1" t="s">
        <v>36</v>
      </c>
      <c r="M5336" s="1" t="s">
        <v>370</v>
      </c>
    </row>
    <row r="5337" spans="1:15" x14ac:dyDescent="0.25">
      <c r="A5337" s="1" t="s">
        <v>3170</v>
      </c>
      <c r="B5337" s="2">
        <v>44398</v>
      </c>
      <c r="C5337" s="1" t="s">
        <v>6096</v>
      </c>
      <c r="E5337" s="3">
        <v>23.86</v>
      </c>
      <c r="F5337" s="4">
        <v>23.86</v>
      </c>
      <c r="G5337" s="1">
        <v>2021</v>
      </c>
      <c r="H5337" s="1">
        <v>7</v>
      </c>
      <c r="I5337" s="1" t="s">
        <v>345</v>
      </c>
      <c r="J5337" s="1" t="s">
        <v>35</v>
      </c>
      <c r="K5337" s="1" t="s">
        <v>20</v>
      </c>
      <c r="L5337" s="1" t="s">
        <v>346</v>
      </c>
      <c r="M5337" s="1" t="s">
        <v>37</v>
      </c>
    </row>
    <row r="5338" spans="1:15" x14ac:dyDescent="0.25">
      <c r="A5338" s="1" t="s">
        <v>4750</v>
      </c>
      <c r="B5338" s="2">
        <v>44398</v>
      </c>
      <c r="C5338" s="1" t="s">
        <v>7928</v>
      </c>
      <c r="D5338" s="3">
        <v>20</v>
      </c>
      <c r="E5338" s="3">
        <v>122.46</v>
      </c>
      <c r="F5338" s="4">
        <v>102.05</v>
      </c>
      <c r="G5338" s="1">
        <v>2021</v>
      </c>
      <c r="H5338" s="1">
        <v>7</v>
      </c>
      <c r="I5338" s="1" t="s">
        <v>111</v>
      </c>
      <c r="J5338" s="1" t="s">
        <v>98</v>
      </c>
      <c r="K5338" s="1" t="s">
        <v>20</v>
      </c>
      <c r="L5338" s="1" t="s">
        <v>112</v>
      </c>
      <c r="M5338" s="1" t="s">
        <v>100</v>
      </c>
    </row>
    <row r="5339" spans="1:15" x14ac:dyDescent="0.25">
      <c r="A5339" s="1" t="s">
        <v>4750</v>
      </c>
      <c r="B5339" s="2">
        <v>44398</v>
      </c>
      <c r="C5339" s="1" t="s">
        <v>7982</v>
      </c>
      <c r="E5339" s="3">
        <v>122.46</v>
      </c>
      <c r="F5339" s="4">
        <v>122.46</v>
      </c>
      <c r="G5339" s="1">
        <v>2021</v>
      </c>
      <c r="H5339" s="1">
        <v>7</v>
      </c>
      <c r="I5339" s="1" t="s">
        <v>111</v>
      </c>
      <c r="J5339" s="1" t="s">
        <v>98</v>
      </c>
      <c r="K5339" s="1" t="s">
        <v>20</v>
      </c>
      <c r="L5339" s="1" t="s">
        <v>112</v>
      </c>
      <c r="M5339" s="1" t="s">
        <v>100</v>
      </c>
    </row>
    <row r="5340" spans="1:15" x14ac:dyDescent="0.25">
      <c r="A5340" s="1" t="s">
        <v>3175</v>
      </c>
      <c r="B5340" s="2">
        <v>44398</v>
      </c>
      <c r="C5340" s="1" t="s">
        <v>6097</v>
      </c>
      <c r="E5340" s="3">
        <v>2009.5</v>
      </c>
      <c r="F5340" s="4">
        <v>2009.5</v>
      </c>
      <c r="G5340" s="1">
        <v>2021</v>
      </c>
      <c r="H5340" s="1">
        <v>7</v>
      </c>
      <c r="I5340" s="1" t="s">
        <v>345</v>
      </c>
      <c r="J5340" s="1" t="s">
        <v>35</v>
      </c>
      <c r="K5340" s="1" t="s">
        <v>20</v>
      </c>
      <c r="L5340" s="1" t="s">
        <v>346</v>
      </c>
      <c r="M5340" s="1" t="s">
        <v>37</v>
      </c>
      <c r="O5340">
        <f>F5340*5.3</f>
        <v>10650.35</v>
      </c>
    </row>
    <row r="5341" spans="1:15" x14ac:dyDescent="0.25">
      <c r="A5341" s="1" t="s">
        <v>6098</v>
      </c>
      <c r="B5341" s="2">
        <v>44398</v>
      </c>
      <c r="C5341" s="1" t="s">
        <v>2529</v>
      </c>
      <c r="D5341" s="3">
        <v>20</v>
      </c>
      <c r="E5341" s="3">
        <v>209.09</v>
      </c>
      <c r="F5341" s="4">
        <v>174.24</v>
      </c>
      <c r="G5341" s="1">
        <v>2021</v>
      </c>
      <c r="H5341" s="1">
        <v>7</v>
      </c>
      <c r="I5341" s="1" t="s">
        <v>34</v>
      </c>
      <c r="J5341" s="1" t="s">
        <v>1106</v>
      </c>
      <c r="K5341" s="1" t="s">
        <v>20</v>
      </c>
      <c r="L5341" s="1" t="s">
        <v>36</v>
      </c>
      <c r="M5341" s="1" t="s">
        <v>4523</v>
      </c>
    </row>
    <row r="5342" spans="1:15" x14ac:dyDescent="0.25">
      <c r="A5342" s="1" t="s">
        <v>4773</v>
      </c>
      <c r="B5342" s="2">
        <v>44398</v>
      </c>
      <c r="C5342" s="1" t="s">
        <v>6099</v>
      </c>
      <c r="D5342" s="3">
        <v>20</v>
      </c>
      <c r="E5342" s="3">
        <v>54.44</v>
      </c>
      <c r="F5342" s="4">
        <v>45.37</v>
      </c>
      <c r="G5342" s="1">
        <v>2021</v>
      </c>
      <c r="H5342" s="1">
        <v>7</v>
      </c>
      <c r="I5342" s="1" t="s">
        <v>70</v>
      </c>
      <c r="J5342" s="1" t="s">
        <v>35</v>
      </c>
      <c r="K5342" s="1" t="s">
        <v>20</v>
      </c>
      <c r="L5342" s="1" t="s">
        <v>71</v>
      </c>
      <c r="M5342" s="1" t="s">
        <v>37</v>
      </c>
    </row>
    <row r="5343" spans="1:15" x14ac:dyDescent="0.25">
      <c r="A5343" s="1" t="s">
        <v>1057</v>
      </c>
      <c r="B5343" s="2">
        <v>44398</v>
      </c>
      <c r="C5343" s="1" t="s">
        <v>6100</v>
      </c>
      <c r="E5343" s="3">
        <v>66.89</v>
      </c>
      <c r="F5343" s="4">
        <v>66.89</v>
      </c>
      <c r="G5343" s="1">
        <v>2021</v>
      </c>
      <c r="H5343" s="1">
        <v>7</v>
      </c>
      <c r="I5343" s="1" t="s">
        <v>18</v>
      </c>
      <c r="J5343" s="1" t="s">
        <v>51</v>
      </c>
      <c r="K5343" s="1" t="s">
        <v>20</v>
      </c>
      <c r="L5343" s="1" t="s">
        <v>21</v>
      </c>
      <c r="M5343" s="1" t="s">
        <v>53</v>
      </c>
      <c r="O5343">
        <f>F5343*12.5</f>
        <v>836.125</v>
      </c>
    </row>
    <row r="5344" spans="1:15" x14ac:dyDescent="0.25">
      <c r="A5344" s="1" t="s">
        <v>6101</v>
      </c>
      <c r="B5344" s="2">
        <v>44399</v>
      </c>
      <c r="C5344" s="1" t="s">
        <v>7983</v>
      </c>
      <c r="E5344" s="3">
        <v>10</v>
      </c>
      <c r="F5344" s="4">
        <v>10</v>
      </c>
      <c r="G5344" s="1">
        <v>2021</v>
      </c>
      <c r="H5344" s="1">
        <v>7</v>
      </c>
      <c r="I5344" s="1" t="s">
        <v>30</v>
      </c>
      <c r="J5344" s="1" t="s">
        <v>25</v>
      </c>
      <c r="K5344" s="1" t="s">
        <v>20</v>
      </c>
      <c r="L5344" s="1" t="s">
        <v>31</v>
      </c>
      <c r="M5344" s="1" t="s">
        <v>4184</v>
      </c>
    </row>
    <row r="5345" spans="1:15" x14ac:dyDescent="0.25">
      <c r="A5345" s="1" t="s">
        <v>6102</v>
      </c>
      <c r="B5345" s="2">
        <v>44399</v>
      </c>
      <c r="C5345" s="1" t="s">
        <v>7984</v>
      </c>
      <c r="D5345" s="3">
        <v>20</v>
      </c>
      <c r="E5345" s="3">
        <v>48.7</v>
      </c>
      <c r="F5345" s="4">
        <v>40.58</v>
      </c>
      <c r="G5345" s="1">
        <v>2021</v>
      </c>
      <c r="H5345" s="1">
        <v>7</v>
      </c>
      <c r="I5345" s="1" t="s">
        <v>134</v>
      </c>
      <c r="J5345" s="1" t="s">
        <v>98</v>
      </c>
      <c r="K5345" s="1" t="s">
        <v>20</v>
      </c>
      <c r="L5345" s="1" t="s">
        <v>135</v>
      </c>
      <c r="M5345" s="1" t="s">
        <v>100</v>
      </c>
    </row>
    <row r="5346" spans="1:15" x14ac:dyDescent="0.25">
      <c r="A5346" s="1" t="s">
        <v>6103</v>
      </c>
      <c r="B5346" s="2">
        <v>44399</v>
      </c>
      <c r="C5346" s="1" t="s">
        <v>7985</v>
      </c>
      <c r="D5346" s="3">
        <v>20</v>
      </c>
      <c r="E5346" s="3">
        <v>10.35</v>
      </c>
      <c r="F5346" s="4">
        <v>8.6199999999999992</v>
      </c>
      <c r="G5346" s="1">
        <v>2021</v>
      </c>
      <c r="H5346" s="1">
        <v>7</v>
      </c>
      <c r="I5346" s="1" t="s">
        <v>134</v>
      </c>
      <c r="J5346" s="1" t="s">
        <v>98</v>
      </c>
      <c r="K5346" s="1" t="s">
        <v>20</v>
      </c>
      <c r="L5346" s="1" t="s">
        <v>135</v>
      </c>
      <c r="M5346" s="1" t="s">
        <v>100</v>
      </c>
    </row>
    <row r="5347" spans="1:15" x14ac:dyDescent="0.25">
      <c r="A5347" s="1" t="s">
        <v>6104</v>
      </c>
      <c r="B5347" s="2">
        <v>44399</v>
      </c>
      <c r="C5347" s="1" t="s">
        <v>6105</v>
      </c>
      <c r="D5347" s="3">
        <v>20</v>
      </c>
      <c r="E5347" s="3">
        <v>18.25</v>
      </c>
      <c r="F5347" s="4">
        <v>15.21</v>
      </c>
      <c r="G5347" s="1">
        <v>2021</v>
      </c>
      <c r="H5347" s="1">
        <v>7</v>
      </c>
      <c r="I5347" s="1" t="s">
        <v>134</v>
      </c>
      <c r="J5347" s="1" t="s">
        <v>92</v>
      </c>
      <c r="K5347" s="1" t="s">
        <v>20</v>
      </c>
      <c r="L5347" s="1" t="s">
        <v>135</v>
      </c>
      <c r="M5347" s="1" t="s">
        <v>94</v>
      </c>
    </row>
    <row r="5348" spans="1:15" x14ac:dyDescent="0.25">
      <c r="A5348" s="1" t="s">
        <v>6106</v>
      </c>
      <c r="B5348" s="2">
        <v>44399</v>
      </c>
      <c r="C5348" s="1" t="s">
        <v>6107</v>
      </c>
      <c r="E5348" s="3">
        <v>15.6</v>
      </c>
      <c r="F5348" s="4">
        <v>15.6</v>
      </c>
      <c r="G5348" s="1">
        <v>2021</v>
      </c>
      <c r="H5348" s="1">
        <v>7</v>
      </c>
      <c r="I5348" s="1" t="s">
        <v>30</v>
      </c>
      <c r="J5348" s="1" t="s">
        <v>25</v>
      </c>
      <c r="K5348" s="1" t="s">
        <v>20</v>
      </c>
      <c r="L5348" s="1" t="s">
        <v>31</v>
      </c>
      <c r="M5348" s="1" t="s">
        <v>4184</v>
      </c>
    </row>
    <row r="5349" spans="1:15" x14ac:dyDescent="0.25">
      <c r="A5349" s="1" t="s">
        <v>6108</v>
      </c>
      <c r="B5349" s="2">
        <v>44399</v>
      </c>
      <c r="C5349" s="1" t="s">
        <v>6109</v>
      </c>
      <c r="E5349" s="3">
        <v>15.99</v>
      </c>
      <c r="F5349" s="4">
        <v>15.99</v>
      </c>
      <c r="G5349" s="1">
        <v>2021</v>
      </c>
      <c r="H5349" s="1">
        <v>7</v>
      </c>
      <c r="I5349" s="1" t="s">
        <v>30</v>
      </c>
      <c r="J5349" s="1" t="s">
        <v>25</v>
      </c>
      <c r="K5349" s="1" t="s">
        <v>20</v>
      </c>
      <c r="L5349" s="1" t="s">
        <v>31</v>
      </c>
      <c r="M5349" s="1" t="s">
        <v>4184</v>
      </c>
    </row>
    <row r="5350" spans="1:15" x14ac:dyDescent="0.25">
      <c r="A5350" s="1" t="s">
        <v>6110</v>
      </c>
      <c r="B5350" s="2">
        <v>44399</v>
      </c>
      <c r="C5350" s="1" t="s">
        <v>6111</v>
      </c>
      <c r="D5350" s="3">
        <v>20</v>
      </c>
      <c r="E5350" s="3">
        <v>4.74</v>
      </c>
      <c r="F5350" s="4">
        <v>3.95</v>
      </c>
      <c r="G5350" s="1">
        <v>2021</v>
      </c>
      <c r="H5350" s="1">
        <v>7</v>
      </c>
      <c r="I5350" s="1" t="s">
        <v>134</v>
      </c>
      <c r="J5350" s="1" t="s">
        <v>98</v>
      </c>
      <c r="K5350" s="1" t="s">
        <v>20</v>
      </c>
      <c r="L5350" s="1" t="s">
        <v>135</v>
      </c>
      <c r="M5350" s="1" t="s">
        <v>100</v>
      </c>
      <c r="O5350">
        <f>F5350*191</f>
        <v>754.45</v>
      </c>
    </row>
    <row r="5351" spans="1:15" x14ac:dyDescent="0.25">
      <c r="A5351" s="1" t="s">
        <v>1087</v>
      </c>
      <c r="B5351" s="2">
        <v>44399</v>
      </c>
      <c r="C5351" s="1" t="s">
        <v>6112</v>
      </c>
      <c r="E5351" s="3">
        <v>-106.52</v>
      </c>
      <c r="F5351" s="4">
        <v>-106.52</v>
      </c>
      <c r="G5351" s="1">
        <v>2021</v>
      </c>
      <c r="H5351" s="1">
        <v>7</v>
      </c>
      <c r="I5351" s="1" t="s">
        <v>211</v>
      </c>
      <c r="J5351" s="1" t="s">
        <v>212</v>
      </c>
      <c r="K5351" s="1" t="s">
        <v>20</v>
      </c>
      <c r="L5351" s="1" t="s">
        <v>213</v>
      </c>
      <c r="M5351" s="1" t="s">
        <v>37</v>
      </c>
    </row>
    <row r="5352" spans="1:15" x14ac:dyDescent="0.25">
      <c r="A5352" s="1" t="s">
        <v>6113</v>
      </c>
      <c r="B5352" s="2">
        <v>44400</v>
      </c>
      <c r="C5352" s="1" t="s">
        <v>85</v>
      </c>
      <c r="E5352" s="3">
        <v>76.48</v>
      </c>
      <c r="F5352" s="4">
        <v>76.48</v>
      </c>
      <c r="G5352" s="1">
        <v>2021</v>
      </c>
      <c r="H5352" s="1">
        <v>7</v>
      </c>
      <c r="I5352" s="1" t="s">
        <v>40</v>
      </c>
      <c r="J5352" s="1" t="s">
        <v>41</v>
      </c>
      <c r="K5352" s="1" t="s">
        <v>20</v>
      </c>
      <c r="L5352" s="1" t="s">
        <v>42</v>
      </c>
      <c r="M5352" s="1" t="s">
        <v>43</v>
      </c>
      <c r="O5352">
        <f>F5352/1.26</f>
        <v>60.698412698412703</v>
      </c>
    </row>
    <row r="5353" spans="1:15" x14ac:dyDescent="0.25">
      <c r="A5353" s="1" t="s">
        <v>6114</v>
      </c>
      <c r="B5353" s="2">
        <v>44400</v>
      </c>
      <c r="C5353" s="1" t="s">
        <v>6115</v>
      </c>
      <c r="E5353" s="3">
        <v>66</v>
      </c>
      <c r="F5353" s="4">
        <v>66</v>
      </c>
      <c r="G5353" s="1">
        <v>2021</v>
      </c>
      <c r="H5353" s="1">
        <v>7</v>
      </c>
      <c r="I5353" s="1" t="s">
        <v>24</v>
      </c>
      <c r="J5353" s="1" t="s">
        <v>25</v>
      </c>
      <c r="K5353" s="1" t="s">
        <v>20</v>
      </c>
      <c r="L5353" s="1" t="s">
        <v>26</v>
      </c>
      <c r="M5353" s="1" t="s">
        <v>4184</v>
      </c>
    </row>
    <row r="5354" spans="1:15" x14ac:dyDescent="0.25">
      <c r="A5354" s="1" t="s">
        <v>1083</v>
      </c>
      <c r="B5354" s="2">
        <v>44400</v>
      </c>
      <c r="C5354" s="1" t="s">
        <v>59</v>
      </c>
      <c r="E5354" s="3">
        <v>92.26</v>
      </c>
      <c r="F5354" s="4">
        <v>92.26</v>
      </c>
      <c r="G5354" s="1">
        <v>2021</v>
      </c>
      <c r="H5354" s="1">
        <v>7</v>
      </c>
      <c r="I5354" s="1" t="s">
        <v>40</v>
      </c>
      <c r="J5354" s="1" t="s">
        <v>41</v>
      </c>
      <c r="K5354" s="1" t="s">
        <v>20</v>
      </c>
      <c r="L5354" s="1" t="s">
        <v>42</v>
      </c>
      <c r="M5354" s="1" t="s">
        <v>43</v>
      </c>
    </row>
    <row r="5355" spans="1:15" x14ac:dyDescent="0.25">
      <c r="A5355" s="1" t="s">
        <v>6116</v>
      </c>
      <c r="B5355" s="2">
        <v>44400</v>
      </c>
      <c r="C5355" s="1" t="s">
        <v>62</v>
      </c>
      <c r="E5355" s="3">
        <v>68.14</v>
      </c>
      <c r="F5355" s="4">
        <v>68.14</v>
      </c>
      <c r="G5355" s="1">
        <v>2021</v>
      </c>
      <c r="H5355" s="1">
        <v>7</v>
      </c>
      <c r="I5355" s="1" t="s">
        <v>40</v>
      </c>
      <c r="J5355" s="1" t="s">
        <v>41</v>
      </c>
      <c r="K5355" s="1" t="s">
        <v>20</v>
      </c>
      <c r="L5355" s="1" t="s">
        <v>42</v>
      </c>
      <c r="M5355" s="1" t="s">
        <v>43</v>
      </c>
      <c r="O5355">
        <f>F5355/1.26</f>
        <v>54.079365079365083</v>
      </c>
    </row>
    <row r="5356" spans="1:15" x14ac:dyDescent="0.25">
      <c r="A5356" s="1" t="s">
        <v>1096</v>
      </c>
      <c r="B5356" s="2">
        <v>44404</v>
      </c>
      <c r="C5356" s="1" t="s">
        <v>6117</v>
      </c>
      <c r="E5356" s="3">
        <v>23.97</v>
      </c>
      <c r="F5356" s="4">
        <v>23.97</v>
      </c>
      <c r="G5356" s="1">
        <v>2021</v>
      </c>
      <c r="H5356" s="1">
        <v>7</v>
      </c>
      <c r="I5356" s="1" t="s">
        <v>18</v>
      </c>
      <c r="J5356" s="1" t="s">
        <v>51</v>
      </c>
      <c r="K5356" s="1" t="s">
        <v>20</v>
      </c>
      <c r="L5356" s="1" t="s">
        <v>21</v>
      </c>
      <c r="M5356" s="1" t="s">
        <v>53</v>
      </c>
    </row>
    <row r="5357" spans="1:15" x14ac:dyDescent="0.25">
      <c r="A5357" s="1" t="s">
        <v>3187</v>
      </c>
      <c r="B5357" s="2">
        <v>44404</v>
      </c>
      <c r="C5357" s="1" t="s">
        <v>6118</v>
      </c>
      <c r="E5357" s="3">
        <v>11.96</v>
      </c>
      <c r="F5357" s="4">
        <v>11.96</v>
      </c>
      <c r="G5357" s="1">
        <v>2021</v>
      </c>
      <c r="H5357" s="1">
        <v>7</v>
      </c>
      <c r="I5357" s="1" t="s">
        <v>50</v>
      </c>
      <c r="J5357" s="1" t="s">
        <v>51</v>
      </c>
      <c r="K5357" s="1" t="s">
        <v>20</v>
      </c>
      <c r="L5357" s="1" t="s">
        <v>52</v>
      </c>
      <c r="M5357" s="1" t="s">
        <v>53</v>
      </c>
    </row>
    <row r="5358" spans="1:15" x14ac:dyDescent="0.25">
      <c r="A5358" s="1" t="s">
        <v>1089</v>
      </c>
      <c r="B5358" s="2">
        <v>44404</v>
      </c>
      <c r="C5358" s="1" t="s">
        <v>6119</v>
      </c>
      <c r="E5358" s="3">
        <v>2.0499999999999998</v>
      </c>
      <c r="F5358" s="4">
        <v>2.0499999999999998</v>
      </c>
      <c r="G5358" s="1">
        <v>2021</v>
      </c>
      <c r="H5358" s="1">
        <v>7</v>
      </c>
      <c r="I5358" s="1" t="s">
        <v>50</v>
      </c>
      <c r="J5358" s="1" t="s">
        <v>51</v>
      </c>
      <c r="K5358" s="1" t="s">
        <v>20</v>
      </c>
      <c r="L5358" s="1" t="s">
        <v>52</v>
      </c>
      <c r="M5358" s="1" t="s">
        <v>53</v>
      </c>
    </row>
    <row r="5359" spans="1:15" x14ac:dyDescent="0.25">
      <c r="A5359" s="1" t="s">
        <v>6120</v>
      </c>
      <c r="B5359" s="2">
        <v>44405</v>
      </c>
      <c r="C5359" s="1" t="s">
        <v>85</v>
      </c>
      <c r="D5359" s="3">
        <v>20</v>
      </c>
      <c r="E5359" s="3">
        <v>264.10000000000002</v>
      </c>
      <c r="F5359" s="4">
        <v>220.08</v>
      </c>
      <c r="G5359" s="1">
        <v>2021</v>
      </c>
      <c r="H5359" s="1">
        <v>7</v>
      </c>
      <c r="I5359" s="1" t="s">
        <v>34</v>
      </c>
      <c r="J5359" s="1" t="s">
        <v>41</v>
      </c>
      <c r="K5359" s="1" t="s">
        <v>20</v>
      </c>
      <c r="L5359" s="1" t="s">
        <v>36</v>
      </c>
      <c r="M5359" s="1" t="s">
        <v>43</v>
      </c>
      <c r="O5359">
        <f t="shared" ref="O5359:O5364" si="81">F5359/1.26</f>
        <v>174.66666666666669</v>
      </c>
    </row>
    <row r="5360" spans="1:15" x14ac:dyDescent="0.25">
      <c r="A5360" s="1" t="s">
        <v>6120</v>
      </c>
      <c r="B5360" s="2">
        <v>44405</v>
      </c>
      <c r="C5360" s="1" t="s">
        <v>85</v>
      </c>
      <c r="D5360" s="3">
        <v>20</v>
      </c>
      <c r="E5360" s="3">
        <v>230.54</v>
      </c>
      <c r="F5360" s="4">
        <v>192.12</v>
      </c>
      <c r="G5360" s="1">
        <v>2021</v>
      </c>
      <c r="H5360" s="1">
        <v>7</v>
      </c>
      <c r="I5360" s="1" t="s">
        <v>34</v>
      </c>
      <c r="J5360" s="1" t="s">
        <v>41</v>
      </c>
      <c r="K5360" s="1" t="s">
        <v>20</v>
      </c>
      <c r="L5360" s="1" t="s">
        <v>36</v>
      </c>
      <c r="M5360" s="1" t="s">
        <v>43</v>
      </c>
      <c r="O5360">
        <f t="shared" si="81"/>
        <v>152.47619047619048</v>
      </c>
    </row>
    <row r="5361" spans="1:15" x14ac:dyDescent="0.25">
      <c r="A5361" s="1" t="s">
        <v>6120</v>
      </c>
      <c r="B5361" s="2">
        <v>44405</v>
      </c>
      <c r="C5361" s="1" t="s">
        <v>85</v>
      </c>
      <c r="D5361" s="3">
        <v>20</v>
      </c>
      <c r="E5361" s="3">
        <v>170.11</v>
      </c>
      <c r="F5361" s="4">
        <v>141.76</v>
      </c>
      <c r="G5361" s="1">
        <v>2021</v>
      </c>
      <c r="H5361" s="1">
        <v>7</v>
      </c>
      <c r="I5361" s="1" t="s">
        <v>56</v>
      </c>
      <c r="J5361" s="1" t="s">
        <v>41</v>
      </c>
      <c r="K5361" s="1" t="s">
        <v>20</v>
      </c>
      <c r="L5361" s="1" t="s">
        <v>57</v>
      </c>
      <c r="M5361" s="1" t="s">
        <v>43</v>
      </c>
      <c r="O5361">
        <f t="shared" si="81"/>
        <v>112.50793650793651</v>
      </c>
    </row>
    <row r="5362" spans="1:15" x14ac:dyDescent="0.25">
      <c r="A5362" s="1" t="s">
        <v>6120</v>
      </c>
      <c r="B5362" s="2">
        <v>44405</v>
      </c>
      <c r="C5362" s="1" t="s">
        <v>85</v>
      </c>
      <c r="E5362" s="3">
        <v>131.87</v>
      </c>
      <c r="F5362" s="4">
        <v>131.87</v>
      </c>
      <c r="G5362" s="1">
        <v>2021</v>
      </c>
      <c r="H5362" s="1">
        <v>7</v>
      </c>
      <c r="I5362" s="1" t="s">
        <v>86</v>
      </c>
      <c r="J5362" s="1" t="s">
        <v>41</v>
      </c>
      <c r="K5362" s="1" t="s">
        <v>20</v>
      </c>
      <c r="L5362" s="1" t="s">
        <v>87</v>
      </c>
      <c r="M5362" s="1" t="s">
        <v>43</v>
      </c>
      <c r="O5362">
        <f t="shared" si="81"/>
        <v>104.65873015873017</v>
      </c>
    </row>
    <row r="5363" spans="1:15" x14ac:dyDescent="0.25">
      <c r="A5363" s="1" t="s">
        <v>6120</v>
      </c>
      <c r="B5363" s="2">
        <v>44405</v>
      </c>
      <c r="C5363" s="1" t="s">
        <v>85</v>
      </c>
      <c r="E5363" s="3">
        <v>104.28</v>
      </c>
      <c r="F5363" s="4">
        <v>104.28</v>
      </c>
      <c r="G5363" s="1">
        <v>2021</v>
      </c>
      <c r="H5363" s="1">
        <v>7</v>
      </c>
      <c r="I5363" s="1" t="s">
        <v>86</v>
      </c>
      <c r="J5363" s="1" t="s">
        <v>41</v>
      </c>
      <c r="K5363" s="1" t="s">
        <v>20</v>
      </c>
      <c r="L5363" s="1" t="s">
        <v>87</v>
      </c>
      <c r="M5363" s="1" t="s">
        <v>43</v>
      </c>
      <c r="O5363">
        <f t="shared" si="81"/>
        <v>82.761904761904759</v>
      </c>
    </row>
    <row r="5364" spans="1:15" x14ac:dyDescent="0.25">
      <c r="A5364" s="1" t="s">
        <v>6120</v>
      </c>
      <c r="B5364" s="2">
        <v>44405</v>
      </c>
      <c r="C5364" s="1" t="s">
        <v>85</v>
      </c>
      <c r="E5364" s="3">
        <v>100</v>
      </c>
      <c r="F5364" s="4">
        <v>100</v>
      </c>
      <c r="G5364" s="1">
        <v>2021</v>
      </c>
      <c r="H5364" s="1">
        <v>7</v>
      </c>
      <c r="I5364" s="1" t="s">
        <v>86</v>
      </c>
      <c r="J5364" s="1" t="s">
        <v>41</v>
      </c>
      <c r="K5364" s="1" t="s">
        <v>20</v>
      </c>
      <c r="L5364" s="1" t="s">
        <v>87</v>
      </c>
      <c r="M5364" s="1" t="s">
        <v>43</v>
      </c>
      <c r="O5364">
        <f t="shared" si="81"/>
        <v>79.365079365079367</v>
      </c>
    </row>
    <row r="5365" spans="1:15" x14ac:dyDescent="0.25">
      <c r="A5365" s="1" t="s">
        <v>1100</v>
      </c>
      <c r="B5365" s="2">
        <v>44405</v>
      </c>
      <c r="C5365" s="1" t="s">
        <v>6121</v>
      </c>
      <c r="E5365" s="3">
        <v>192</v>
      </c>
      <c r="F5365" s="4">
        <v>192</v>
      </c>
      <c r="G5365" s="1">
        <v>2021</v>
      </c>
      <c r="H5365" s="1">
        <v>7</v>
      </c>
      <c r="I5365" s="1" t="s">
        <v>86</v>
      </c>
      <c r="J5365" s="1" t="s">
        <v>98</v>
      </c>
      <c r="K5365" s="1" t="s">
        <v>20</v>
      </c>
      <c r="L5365" s="1" t="s">
        <v>87</v>
      </c>
      <c r="M5365" s="1" t="s">
        <v>100</v>
      </c>
    </row>
    <row r="5366" spans="1:15" x14ac:dyDescent="0.25">
      <c r="A5366" s="1" t="s">
        <v>1139</v>
      </c>
      <c r="B5366" s="2">
        <v>44405</v>
      </c>
      <c r="C5366" s="1" t="s">
        <v>6122</v>
      </c>
      <c r="E5366" s="3">
        <v>828</v>
      </c>
      <c r="F5366" s="4">
        <v>828</v>
      </c>
      <c r="G5366" s="1">
        <v>2021</v>
      </c>
      <c r="H5366" s="1">
        <v>7</v>
      </c>
      <c r="I5366" s="1" t="s">
        <v>168</v>
      </c>
      <c r="J5366" s="1" t="s">
        <v>35</v>
      </c>
      <c r="K5366" s="1" t="s">
        <v>20</v>
      </c>
      <c r="L5366" s="1" t="s">
        <v>169</v>
      </c>
      <c r="M5366" s="1" t="s">
        <v>37</v>
      </c>
    </row>
    <row r="5367" spans="1:15" x14ac:dyDescent="0.25">
      <c r="A5367" s="1" t="s">
        <v>1102</v>
      </c>
      <c r="B5367" s="2">
        <v>44405</v>
      </c>
      <c r="C5367" s="1" t="s">
        <v>6123</v>
      </c>
      <c r="E5367" s="3">
        <v>290.04000000000002</v>
      </c>
      <c r="F5367" s="4">
        <v>290.04000000000002</v>
      </c>
      <c r="G5367" s="1">
        <v>2021</v>
      </c>
      <c r="H5367" s="1">
        <v>7</v>
      </c>
      <c r="I5367" s="1" t="s">
        <v>86</v>
      </c>
      <c r="J5367" s="1" t="s">
        <v>98</v>
      </c>
      <c r="K5367" s="1" t="s">
        <v>20</v>
      </c>
      <c r="L5367" s="1" t="s">
        <v>87</v>
      </c>
      <c r="M5367" s="1" t="s">
        <v>100</v>
      </c>
      <c r="O5367">
        <f>F5367*243</f>
        <v>70479.72</v>
      </c>
    </row>
    <row r="5368" spans="1:15" x14ac:dyDescent="0.25">
      <c r="A5368" s="1" t="s">
        <v>6124</v>
      </c>
      <c r="B5368" s="2">
        <v>44405</v>
      </c>
      <c r="C5368" s="1" t="s">
        <v>102</v>
      </c>
      <c r="E5368" s="3">
        <v>295.8</v>
      </c>
      <c r="F5368" s="4">
        <v>295.8</v>
      </c>
      <c r="G5368" s="1">
        <v>2021</v>
      </c>
      <c r="H5368" s="1">
        <v>7</v>
      </c>
      <c r="I5368" s="1" t="s">
        <v>312</v>
      </c>
      <c r="J5368" s="1" t="s">
        <v>98</v>
      </c>
      <c r="K5368" s="1" t="s">
        <v>20</v>
      </c>
      <c r="L5368" s="1" t="s">
        <v>313</v>
      </c>
      <c r="M5368" s="1" t="s">
        <v>100</v>
      </c>
      <c r="O5368">
        <f>F5368*243</f>
        <v>71879.400000000009</v>
      </c>
    </row>
    <row r="5369" spans="1:15" x14ac:dyDescent="0.25">
      <c r="A5369" s="1" t="s">
        <v>1123</v>
      </c>
      <c r="B5369" s="2">
        <v>44405</v>
      </c>
      <c r="C5369" s="1" t="s">
        <v>3410</v>
      </c>
      <c r="E5369" s="3">
        <v>207.83</v>
      </c>
      <c r="F5369" s="4">
        <v>207.83</v>
      </c>
      <c r="G5369" s="1">
        <v>2021</v>
      </c>
      <c r="H5369" s="1">
        <v>7</v>
      </c>
      <c r="I5369" s="1" t="s">
        <v>30</v>
      </c>
      <c r="J5369" s="1" t="s">
        <v>35</v>
      </c>
      <c r="K5369" s="1" t="s">
        <v>20</v>
      </c>
      <c r="L5369" s="1" t="s">
        <v>195</v>
      </c>
      <c r="M5369" s="1" t="s">
        <v>37</v>
      </c>
    </row>
    <row r="5370" spans="1:15" x14ac:dyDescent="0.25">
      <c r="A5370" s="1" t="s">
        <v>6120</v>
      </c>
      <c r="B5370" s="2">
        <v>44405</v>
      </c>
      <c r="C5370" s="1" t="s">
        <v>476</v>
      </c>
      <c r="D5370" s="3">
        <v>20</v>
      </c>
      <c r="E5370" s="3">
        <v>11.5</v>
      </c>
      <c r="F5370" s="4">
        <v>9.58</v>
      </c>
      <c r="G5370" s="1">
        <v>2021</v>
      </c>
      <c r="H5370" s="1">
        <v>7</v>
      </c>
      <c r="I5370" s="1" t="s">
        <v>56</v>
      </c>
      <c r="J5370" s="1" t="s">
        <v>41</v>
      </c>
      <c r="K5370" s="1" t="s">
        <v>20</v>
      </c>
      <c r="L5370" s="1" t="s">
        <v>57</v>
      </c>
      <c r="M5370" s="1" t="s">
        <v>43</v>
      </c>
    </row>
    <row r="5371" spans="1:15" x14ac:dyDescent="0.25">
      <c r="A5371" s="1" t="s">
        <v>6120</v>
      </c>
      <c r="B5371" s="2">
        <v>44405</v>
      </c>
      <c r="C5371" s="1" t="s">
        <v>906</v>
      </c>
      <c r="D5371" s="3">
        <v>20</v>
      </c>
      <c r="E5371" s="3">
        <v>30.9</v>
      </c>
      <c r="F5371" s="4">
        <v>25.75</v>
      </c>
      <c r="G5371" s="1">
        <v>2021</v>
      </c>
      <c r="H5371" s="1">
        <v>7</v>
      </c>
      <c r="I5371" s="1" t="s">
        <v>34</v>
      </c>
      <c r="J5371" s="1" t="s">
        <v>41</v>
      </c>
      <c r="K5371" s="1" t="s">
        <v>20</v>
      </c>
      <c r="L5371" s="1" t="s">
        <v>36</v>
      </c>
      <c r="M5371" s="1" t="s">
        <v>43</v>
      </c>
    </row>
    <row r="5372" spans="1:15" x14ac:dyDescent="0.25">
      <c r="A5372" s="1" t="s">
        <v>6125</v>
      </c>
      <c r="B5372" s="2">
        <v>44405</v>
      </c>
      <c r="C5372" s="1" t="s">
        <v>1002</v>
      </c>
      <c r="E5372" s="3">
        <v>55</v>
      </c>
      <c r="F5372" s="4">
        <v>55</v>
      </c>
      <c r="G5372" s="1">
        <v>2021</v>
      </c>
      <c r="H5372" s="1">
        <v>7</v>
      </c>
      <c r="I5372" s="1" t="s">
        <v>24</v>
      </c>
      <c r="J5372" s="1" t="s">
        <v>25</v>
      </c>
      <c r="K5372" s="1" t="s">
        <v>20</v>
      </c>
      <c r="L5372" s="1" t="s">
        <v>26</v>
      </c>
      <c r="M5372" s="1" t="s">
        <v>4184</v>
      </c>
    </row>
    <row r="5373" spans="1:15" x14ac:dyDescent="0.25">
      <c r="A5373" s="1" t="s">
        <v>3192</v>
      </c>
      <c r="B5373" s="2">
        <v>44405</v>
      </c>
      <c r="C5373" s="1" t="s">
        <v>6126</v>
      </c>
      <c r="D5373" s="3">
        <v>20</v>
      </c>
      <c r="E5373" s="3">
        <v>544.59</v>
      </c>
      <c r="F5373" s="4">
        <v>453.82</v>
      </c>
      <c r="G5373" s="1">
        <v>2021</v>
      </c>
      <c r="H5373" s="1">
        <v>7</v>
      </c>
      <c r="I5373" s="1" t="s">
        <v>34</v>
      </c>
      <c r="J5373" s="1" t="s">
        <v>237</v>
      </c>
      <c r="K5373" s="1" t="s">
        <v>20</v>
      </c>
      <c r="L5373" s="1" t="s">
        <v>36</v>
      </c>
      <c r="M5373" s="1" t="s">
        <v>4213</v>
      </c>
      <c r="O5373">
        <f>F5373*25</f>
        <v>11345.5</v>
      </c>
    </row>
    <row r="5374" spans="1:15" x14ac:dyDescent="0.25">
      <c r="A5374" s="1" t="s">
        <v>4786</v>
      </c>
      <c r="B5374" s="2">
        <v>44405</v>
      </c>
      <c r="C5374" s="1" t="s">
        <v>7986</v>
      </c>
      <c r="D5374" s="3">
        <v>20</v>
      </c>
      <c r="E5374" s="3">
        <v>330.34</v>
      </c>
      <c r="F5374" s="4">
        <v>275.27999999999997</v>
      </c>
      <c r="G5374" s="1">
        <v>2021</v>
      </c>
      <c r="H5374" s="1">
        <v>7</v>
      </c>
      <c r="I5374" s="1" t="s">
        <v>34</v>
      </c>
      <c r="J5374" s="1" t="s">
        <v>35</v>
      </c>
      <c r="K5374" s="1" t="s">
        <v>20</v>
      </c>
      <c r="L5374" s="1" t="s">
        <v>36</v>
      </c>
      <c r="M5374" s="1" t="s">
        <v>37</v>
      </c>
    </row>
    <row r="5375" spans="1:15" x14ac:dyDescent="0.25">
      <c r="A5375" s="1" t="s">
        <v>1111</v>
      </c>
      <c r="B5375" s="2">
        <v>44405</v>
      </c>
      <c r="C5375" s="1" t="s">
        <v>1599</v>
      </c>
      <c r="D5375" s="3">
        <v>20</v>
      </c>
      <c r="E5375" s="3">
        <v>61.7</v>
      </c>
      <c r="F5375" s="4">
        <v>51.42</v>
      </c>
      <c r="G5375" s="1">
        <v>2021</v>
      </c>
      <c r="H5375" s="1">
        <v>7</v>
      </c>
      <c r="I5375" s="1" t="s">
        <v>34</v>
      </c>
      <c r="J5375" s="1" t="s">
        <v>378</v>
      </c>
      <c r="K5375" s="1" t="s">
        <v>20</v>
      </c>
      <c r="L5375" s="1" t="s">
        <v>36</v>
      </c>
      <c r="M5375" s="1" t="s">
        <v>379</v>
      </c>
      <c r="O5375">
        <f>F5375*27.9</f>
        <v>1434.6179999999999</v>
      </c>
    </row>
    <row r="5376" spans="1:15" x14ac:dyDescent="0.25">
      <c r="A5376" s="1" t="s">
        <v>6127</v>
      </c>
      <c r="B5376" s="2">
        <v>44405</v>
      </c>
      <c r="C5376" s="1" t="s">
        <v>6128</v>
      </c>
      <c r="E5376" s="3">
        <v>213.37</v>
      </c>
      <c r="F5376" s="4">
        <v>213.37</v>
      </c>
      <c r="G5376" s="1">
        <v>2021</v>
      </c>
      <c r="H5376" s="1">
        <v>7</v>
      </c>
      <c r="I5376" s="1" t="s">
        <v>168</v>
      </c>
      <c r="J5376" s="1" t="s">
        <v>81</v>
      </c>
      <c r="K5376" s="1" t="s">
        <v>20</v>
      </c>
      <c r="L5376" s="1" t="s">
        <v>169</v>
      </c>
      <c r="M5376" s="1" t="s">
        <v>83</v>
      </c>
    </row>
    <row r="5377" spans="1:15" x14ac:dyDescent="0.25">
      <c r="A5377" s="1" t="s">
        <v>6120</v>
      </c>
      <c r="B5377" s="2">
        <v>44405</v>
      </c>
      <c r="C5377" s="1" t="s">
        <v>368</v>
      </c>
      <c r="E5377" s="3">
        <v>42.5</v>
      </c>
      <c r="F5377" s="4">
        <v>42.5</v>
      </c>
      <c r="G5377" s="1">
        <v>2021</v>
      </c>
      <c r="H5377" s="1">
        <v>7</v>
      </c>
      <c r="I5377" s="1" t="s">
        <v>86</v>
      </c>
      <c r="J5377" s="1" t="s">
        <v>369</v>
      </c>
      <c r="K5377" s="1" t="s">
        <v>20</v>
      </c>
      <c r="L5377" s="1" t="s">
        <v>87</v>
      </c>
      <c r="M5377" s="1" t="s">
        <v>370</v>
      </c>
      <c r="O5377">
        <f>F5377*120</f>
        <v>5100</v>
      </c>
    </row>
    <row r="5378" spans="1:15" x14ac:dyDescent="0.25">
      <c r="A5378" s="1" t="s">
        <v>1145</v>
      </c>
      <c r="B5378" s="2">
        <v>44405</v>
      </c>
      <c r="C5378" s="1" t="s">
        <v>6129</v>
      </c>
      <c r="E5378" s="3">
        <v>53.77</v>
      </c>
      <c r="F5378" s="4">
        <v>53.77</v>
      </c>
      <c r="G5378" s="1">
        <v>2021</v>
      </c>
      <c r="H5378" s="1">
        <v>7</v>
      </c>
      <c r="I5378" s="1" t="s">
        <v>111</v>
      </c>
      <c r="J5378" s="1" t="s">
        <v>35</v>
      </c>
      <c r="K5378" s="1" t="s">
        <v>20</v>
      </c>
      <c r="L5378" s="1" t="s">
        <v>112</v>
      </c>
      <c r="M5378" s="1" t="s">
        <v>37</v>
      </c>
      <c r="O5378" s="8">
        <f>F5378</f>
        <v>53.77</v>
      </c>
    </row>
    <row r="5379" spans="1:15" x14ac:dyDescent="0.25">
      <c r="A5379" s="1" t="s">
        <v>6130</v>
      </c>
      <c r="B5379" s="2">
        <v>44405</v>
      </c>
      <c r="C5379" s="1" t="s">
        <v>6131</v>
      </c>
      <c r="D5379" s="3">
        <v>20</v>
      </c>
      <c r="E5379" s="3">
        <v>579.6</v>
      </c>
      <c r="F5379" s="4">
        <v>483</v>
      </c>
      <c r="G5379" s="1">
        <v>2021</v>
      </c>
      <c r="H5379" s="1">
        <v>7</v>
      </c>
      <c r="I5379" s="1" t="s">
        <v>34</v>
      </c>
      <c r="J5379" s="1" t="s">
        <v>1106</v>
      </c>
      <c r="K5379" s="1" t="s">
        <v>20</v>
      </c>
      <c r="L5379" s="1" t="s">
        <v>36</v>
      </c>
      <c r="M5379" s="1" t="s">
        <v>4523</v>
      </c>
    </row>
    <row r="5380" spans="1:15" x14ac:dyDescent="0.25">
      <c r="A5380" s="1" t="s">
        <v>6132</v>
      </c>
      <c r="B5380" s="2">
        <v>44405</v>
      </c>
      <c r="C5380" s="1" t="s">
        <v>6133</v>
      </c>
      <c r="D5380" s="3">
        <v>20</v>
      </c>
      <c r="E5380" s="3">
        <v>114.68</v>
      </c>
      <c r="F5380" s="4">
        <v>95.57</v>
      </c>
      <c r="G5380" s="1">
        <v>2021</v>
      </c>
      <c r="H5380" s="1">
        <v>7</v>
      </c>
      <c r="I5380" s="1" t="s">
        <v>34</v>
      </c>
      <c r="J5380" s="1" t="s">
        <v>35</v>
      </c>
      <c r="K5380" s="1" t="s">
        <v>20</v>
      </c>
      <c r="L5380" s="1" t="s">
        <v>36</v>
      </c>
      <c r="M5380" s="1" t="s">
        <v>37</v>
      </c>
    </row>
    <row r="5381" spans="1:15" x14ac:dyDescent="0.25">
      <c r="A5381" s="1" t="s">
        <v>6132</v>
      </c>
      <c r="B5381" s="2">
        <v>44405</v>
      </c>
      <c r="C5381" s="1" t="s">
        <v>6133</v>
      </c>
      <c r="E5381" s="3">
        <v>198.3</v>
      </c>
      <c r="F5381" s="4">
        <v>198.3</v>
      </c>
      <c r="G5381" s="1">
        <v>2021</v>
      </c>
      <c r="H5381" s="1">
        <v>7</v>
      </c>
      <c r="I5381" s="1" t="s">
        <v>86</v>
      </c>
      <c r="J5381" s="1" t="s">
        <v>35</v>
      </c>
      <c r="K5381" s="1" t="s">
        <v>20</v>
      </c>
      <c r="L5381" s="1" t="s">
        <v>87</v>
      </c>
      <c r="M5381" s="1" t="s">
        <v>37</v>
      </c>
    </row>
    <row r="5382" spans="1:15" x14ac:dyDescent="0.25">
      <c r="A5382" s="1" t="s">
        <v>6134</v>
      </c>
      <c r="B5382" s="2">
        <v>44405</v>
      </c>
      <c r="C5382" s="1" t="s">
        <v>6135</v>
      </c>
      <c r="E5382" s="3">
        <v>611.38</v>
      </c>
      <c r="F5382" s="4">
        <v>611.38</v>
      </c>
      <c r="G5382" s="1">
        <v>2021</v>
      </c>
      <c r="H5382" s="1">
        <v>7</v>
      </c>
      <c r="I5382" s="1" t="s">
        <v>168</v>
      </c>
      <c r="J5382" s="1" t="s">
        <v>81</v>
      </c>
      <c r="K5382" s="1" t="s">
        <v>20</v>
      </c>
      <c r="L5382" s="1" t="s">
        <v>169</v>
      </c>
      <c r="M5382" s="1" t="s">
        <v>83</v>
      </c>
    </row>
    <row r="5383" spans="1:15" x14ac:dyDescent="0.25">
      <c r="A5383" s="1" t="s">
        <v>6120</v>
      </c>
      <c r="B5383" s="2">
        <v>44405</v>
      </c>
      <c r="C5383" s="1" t="s">
        <v>59</v>
      </c>
      <c r="E5383" s="3">
        <v>42.6</v>
      </c>
      <c r="F5383" s="4">
        <v>42.6</v>
      </c>
      <c r="G5383" s="1">
        <v>2021</v>
      </c>
      <c r="H5383" s="1">
        <v>7</v>
      </c>
      <c r="I5383" s="1" t="s">
        <v>91</v>
      </c>
      <c r="J5383" s="1" t="s">
        <v>41</v>
      </c>
      <c r="K5383" s="1" t="s">
        <v>20</v>
      </c>
      <c r="L5383" s="1" t="s">
        <v>93</v>
      </c>
      <c r="M5383" s="1" t="s">
        <v>43</v>
      </c>
    </row>
    <row r="5384" spans="1:15" x14ac:dyDescent="0.25">
      <c r="A5384" s="1" t="s">
        <v>6120</v>
      </c>
      <c r="B5384" s="2">
        <v>44405</v>
      </c>
      <c r="C5384" s="1" t="s">
        <v>59</v>
      </c>
      <c r="E5384" s="3">
        <v>63.98</v>
      </c>
      <c r="F5384" s="4">
        <v>63.98</v>
      </c>
      <c r="G5384" s="1">
        <v>2021</v>
      </c>
      <c r="H5384" s="1">
        <v>7</v>
      </c>
      <c r="I5384" s="1" t="s">
        <v>86</v>
      </c>
      <c r="J5384" s="1" t="s">
        <v>41</v>
      </c>
      <c r="K5384" s="1" t="s">
        <v>20</v>
      </c>
      <c r="L5384" s="1" t="s">
        <v>87</v>
      </c>
      <c r="M5384" s="1" t="s">
        <v>43</v>
      </c>
    </row>
    <row r="5385" spans="1:15" x14ac:dyDescent="0.25">
      <c r="A5385" s="1" t="s">
        <v>6120</v>
      </c>
      <c r="B5385" s="2">
        <v>44405</v>
      </c>
      <c r="C5385" s="1" t="s">
        <v>59</v>
      </c>
      <c r="E5385" s="3">
        <v>65.89</v>
      </c>
      <c r="F5385" s="4">
        <v>65.89</v>
      </c>
      <c r="G5385" s="1">
        <v>2021</v>
      </c>
      <c r="H5385" s="1">
        <v>7</v>
      </c>
      <c r="I5385" s="1" t="s">
        <v>312</v>
      </c>
      <c r="J5385" s="1" t="s">
        <v>41</v>
      </c>
      <c r="K5385" s="1" t="s">
        <v>20</v>
      </c>
      <c r="L5385" s="1" t="s">
        <v>313</v>
      </c>
      <c r="M5385" s="1" t="s">
        <v>43</v>
      </c>
    </row>
    <row r="5386" spans="1:15" x14ac:dyDescent="0.25">
      <c r="A5386" s="1" t="s">
        <v>6120</v>
      </c>
      <c r="B5386" s="2">
        <v>44405</v>
      </c>
      <c r="C5386" s="1" t="s">
        <v>59</v>
      </c>
      <c r="E5386" s="3">
        <v>115.34</v>
      </c>
      <c r="F5386" s="4">
        <v>115.34</v>
      </c>
      <c r="G5386" s="1">
        <v>2021</v>
      </c>
      <c r="H5386" s="1">
        <v>7</v>
      </c>
      <c r="I5386" s="1" t="s">
        <v>86</v>
      </c>
      <c r="J5386" s="1" t="s">
        <v>41</v>
      </c>
      <c r="K5386" s="1" t="s">
        <v>20</v>
      </c>
      <c r="L5386" s="1" t="s">
        <v>87</v>
      </c>
      <c r="M5386" s="1" t="s">
        <v>43</v>
      </c>
    </row>
    <row r="5387" spans="1:15" x14ac:dyDescent="0.25">
      <c r="A5387" s="1" t="s">
        <v>1100</v>
      </c>
      <c r="B5387" s="2">
        <v>44405</v>
      </c>
      <c r="C5387" s="1" t="s">
        <v>1442</v>
      </c>
      <c r="E5387" s="3">
        <v>67.2</v>
      </c>
      <c r="F5387" s="4">
        <v>67.2</v>
      </c>
      <c r="G5387" s="1">
        <v>2021</v>
      </c>
      <c r="H5387" s="1">
        <v>7</v>
      </c>
      <c r="I5387" s="1" t="s">
        <v>111</v>
      </c>
      <c r="J5387" s="1" t="s">
        <v>98</v>
      </c>
      <c r="K5387" s="1" t="s">
        <v>20</v>
      </c>
      <c r="L5387" s="1" t="s">
        <v>112</v>
      </c>
      <c r="M5387" s="1" t="s">
        <v>100</v>
      </c>
      <c r="O5387">
        <f>F5387*178</f>
        <v>11961.6</v>
      </c>
    </row>
    <row r="5388" spans="1:15" x14ac:dyDescent="0.25">
      <c r="A5388" s="1" t="s">
        <v>1161</v>
      </c>
      <c r="B5388" s="2">
        <v>44407</v>
      </c>
      <c r="C5388" s="1" t="s">
        <v>3137</v>
      </c>
      <c r="E5388" s="3">
        <v>75.760000000000005</v>
      </c>
      <c r="F5388" s="4">
        <v>75.760000000000005</v>
      </c>
      <c r="G5388" s="1">
        <v>2021</v>
      </c>
      <c r="H5388" s="1">
        <v>7</v>
      </c>
      <c r="I5388" s="1" t="s">
        <v>91</v>
      </c>
      <c r="J5388" s="1" t="s">
        <v>35</v>
      </c>
      <c r="K5388" s="1" t="s">
        <v>20</v>
      </c>
      <c r="L5388" s="1" t="s">
        <v>93</v>
      </c>
      <c r="M5388" s="1" t="s">
        <v>37</v>
      </c>
      <c r="O5388">
        <f>F5388*5.2</f>
        <v>393.95200000000006</v>
      </c>
    </row>
    <row r="5389" spans="1:15" x14ac:dyDescent="0.25">
      <c r="A5389" s="1" t="s">
        <v>6136</v>
      </c>
      <c r="B5389" s="2">
        <v>44407</v>
      </c>
      <c r="C5389" s="1" t="s">
        <v>7975</v>
      </c>
      <c r="E5389" s="3">
        <v>50.18</v>
      </c>
      <c r="F5389" s="4">
        <v>50.18</v>
      </c>
      <c r="G5389" s="1">
        <v>2021</v>
      </c>
      <c r="H5389" s="1">
        <v>7</v>
      </c>
      <c r="I5389" s="1" t="s">
        <v>18</v>
      </c>
      <c r="J5389" s="1" t="s">
        <v>119</v>
      </c>
      <c r="K5389" s="1" t="s">
        <v>20</v>
      </c>
      <c r="L5389" s="1" t="s">
        <v>21</v>
      </c>
      <c r="M5389" s="1" t="s">
        <v>120</v>
      </c>
      <c r="O5389">
        <f>F5389*12.5</f>
        <v>627.25</v>
      </c>
    </row>
    <row r="5390" spans="1:15" x14ac:dyDescent="0.25">
      <c r="A5390" s="1" t="s">
        <v>1155</v>
      </c>
      <c r="B5390" s="2">
        <v>44407</v>
      </c>
      <c r="C5390" s="1" t="s">
        <v>6137</v>
      </c>
      <c r="D5390" s="3">
        <v>20</v>
      </c>
      <c r="E5390" s="3">
        <v>99.9</v>
      </c>
      <c r="F5390" s="4">
        <v>83.25</v>
      </c>
      <c r="G5390" s="1">
        <v>2021</v>
      </c>
      <c r="H5390" s="1">
        <v>7</v>
      </c>
      <c r="I5390" s="1" t="s">
        <v>111</v>
      </c>
      <c r="J5390" s="1" t="s">
        <v>35</v>
      </c>
      <c r="K5390" s="1" t="s">
        <v>20</v>
      </c>
      <c r="L5390" s="1" t="s">
        <v>112</v>
      </c>
      <c r="M5390" s="1" t="s">
        <v>37</v>
      </c>
    </row>
    <row r="5391" spans="1:15" x14ac:dyDescent="0.25">
      <c r="A5391" s="1" t="s">
        <v>1151</v>
      </c>
      <c r="B5391" s="2">
        <v>44407</v>
      </c>
      <c r="C5391" s="1" t="s">
        <v>6138</v>
      </c>
      <c r="E5391" s="3">
        <v>169.63</v>
      </c>
      <c r="F5391" s="4">
        <v>169.63</v>
      </c>
      <c r="G5391" s="1">
        <v>2021</v>
      </c>
      <c r="H5391" s="1">
        <v>7</v>
      </c>
      <c r="I5391" s="1" t="s">
        <v>30</v>
      </c>
      <c r="J5391" s="1" t="s">
        <v>25</v>
      </c>
      <c r="K5391" s="1" t="s">
        <v>20</v>
      </c>
      <c r="L5391" s="1" t="s">
        <v>31</v>
      </c>
      <c r="M5391" s="1" t="s">
        <v>4184</v>
      </c>
    </row>
    <row r="5392" spans="1:15" x14ac:dyDescent="0.25">
      <c r="A5392" s="1" t="s">
        <v>6139</v>
      </c>
      <c r="B5392" s="2">
        <v>44407</v>
      </c>
      <c r="C5392" s="1" t="s">
        <v>6140</v>
      </c>
      <c r="E5392" s="3">
        <v>500.28</v>
      </c>
      <c r="F5392" s="4">
        <v>500.28</v>
      </c>
      <c r="G5392" s="1">
        <v>2021</v>
      </c>
      <c r="H5392" s="1">
        <v>7</v>
      </c>
      <c r="I5392" s="1" t="s">
        <v>168</v>
      </c>
      <c r="J5392" s="1" t="s">
        <v>81</v>
      </c>
      <c r="K5392" s="1" t="s">
        <v>20</v>
      </c>
      <c r="L5392" s="1" t="s">
        <v>169</v>
      </c>
      <c r="M5392" s="1" t="s">
        <v>83</v>
      </c>
    </row>
    <row r="5393" spans="1:15" x14ac:dyDescent="0.25">
      <c r="A5393" s="1" t="s">
        <v>6141</v>
      </c>
      <c r="B5393" s="2">
        <v>44407</v>
      </c>
      <c r="C5393" s="1" t="s">
        <v>6142</v>
      </c>
      <c r="E5393" s="3">
        <v>157.41999999999999</v>
      </c>
      <c r="F5393" s="4">
        <v>157.41999999999999</v>
      </c>
      <c r="G5393" s="1">
        <v>2021</v>
      </c>
      <c r="H5393" s="1">
        <v>7</v>
      </c>
      <c r="I5393" s="1" t="s">
        <v>86</v>
      </c>
      <c r="J5393" s="1" t="s">
        <v>35</v>
      </c>
      <c r="K5393" s="1" t="s">
        <v>20</v>
      </c>
      <c r="L5393" s="1" t="s">
        <v>87</v>
      </c>
      <c r="M5393" s="1" t="s">
        <v>37</v>
      </c>
    </row>
    <row r="5394" spans="1:15" x14ac:dyDescent="0.25">
      <c r="A5394" s="1" t="s">
        <v>1173</v>
      </c>
      <c r="B5394" s="2">
        <v>44407</v>
      </c>
      <c r="C5394" s="1" t="s">
        <v>6143</v>
      </c>
      <c r="E5394" s="3">
        <v>52.01</v>
      </c>
      <c r="F5394" s="4">
        <v>52.01</v>
      </c>
      <c r="G5394" s="1">
        <v>2021</v>
      </c>
      <c r="H5394" s="1">
        <v>7</v>
      </c>
      <c r="I5394" s="1" t="s">
        <v>168</v>
      </c>
      <c r="J5394" s="1" t="s">
        <v>81</v>
      </c>
      <c r="K5394" s="1" t="s">
        <v>20</v>
      </c>
      <c r="L5394" s="1" t="s">
        <v>169</v>
      </c>
      <c r="M5394" s="1" t="s">
        <v>83</v>
      </c>
    </row>
    <row r="5395" spans="1:15" x14ac:dyDescent="0.25">
      <c r="A5395" s="1" t="s">
        <v>1159</v>
      </c>
      <c r="B5395" s="2">
        <v>44407</v>
      </c>
      <c r="C5395" s="1" t="s">
        <v>3456</v>
      </c>
      <c r="D5395" s="3">
        <v>20</v>
      </c>
      <c r="E5395" s="3">
        <v>22.2</v>
      </c>
      <c r="F5395" s="4">
        <v>18.5</v>
      </c>
      <c r="G5395" s="1">
        <v>2021</v>
      </c>
      <c r="H5395" s="1">
        <v>7</v>
      </c>
      <c r="I5395" s="1" t="s">
        <v>34</v>
      </c>
      <c r="J5395" s="1" t="s">
        <v>378</v>
      </c>
      <c r="K5395" s="1" t="s">
        <v>20</v>
      </c>
      <c r="L5395" s="1" t="s">
        <v>36</v>
      </c>
      <c r="M5395" s="1" t="s">
        <v>379</v>
      </c>
    </row>
    <row r="5396" spans="1:15" x14ac:dyDescent="0.25">
      <c r="A5396" s="1" t="s">
        <v>6144</v>
      </c>
      <c r="B5396" s="2">
        <v>44407</v>
      </c>
      <c r="C5396" s="1" t="s">
        <v>6145</v>
      </c>
      <c r="E5396" s="3">
        <v>96.3</v>
      </c>
      <c r="F5396" s="4">
        <v>96.3</v>
      </c>
      <c r="G5396" s="1">
        <v>2021</v>
      </c>
      <c r="H5396" s="1">
        <v>7</v>
      </c>
      <c r="I5396" s="1" t="s">
        <v>86</v>
      </c>
      <c r="J5396" s="1" t="s">
        <v>35</v>
      </c>
      <c r="K5396" s="1" t="s">
        <v>20</v>
      </c>
      <c r="L5396" s="1" t="s">
        <v>87</v>
      </c>
      <c r="M5396" s="1" t="s">
        <v>37</v>
      </c>
    </row>
    <row r="5397" spans="1:15" x14ac:dyDescent="0.25">
      <c r="A5397" s="1" t="s">
        <v>1174</v>
      </c>
      <c r="B5397" s="2">
        <v>44407</v>
      </c>
      <c r="C5397" s="1" t="s">
        <v>6146</v>
      </c>
      <c r="D5397" s="3">
        <v>20</v>
      </c>
      <c r="E5397" s="3">
        <v>51.47</v>
      </c>
      <c r="F5397" s="4">
        <v>42.89</v>
      </c>
      <c r="G5397" s="1">
        <v>2021</v>
      </c>
      <c r="H5397" s="1">
        <v>7</v>
      </c>
      <c r="I5397" s="1" t="s">
        <v>34</v>
      </c>
      <c r="J5397" s="1" t="s">
        <v>378</v>
      </c>
      <c r="K5397" s="1" t="s">
        <v>20</v>
      </c>
      <c r="L5397" s="1" t="s">
        <v>36</v>
      </c>
      <c r="M5397" s="1" t="s">
        <v>379</v>
      </c>
    </row>
    <row r="5398" spans="1:15" x14ac:dyDescent="0.25">
      <c r="A5398" s="1" t="s">
        <v>6147</v>
      </c>
      <c r="B5398" s="2">
        <v>44407</v>
      </c>
      <c r="C5398" s="1" t="s">
        <v>6148</v>
      </c>
      <c r="E5398" s="3">
        <v>1908.18</v>
      </c>
      <c r="F5398" s="4">
        <v>1908.18</v>
      </c>
      <c r="G5398" s="1">
        <v>2021</v>
      </c>
      <c r="H5398" s="1">
        <v>7</v>
      </c>
      <c r="I5398" s="1" t="s">
        <v>345</v>
      </c>
      <c r="J5398" s="1" t="s">
        <v>35</v>
      </c>
      <c r="K5398" s="1" t="s">
        <v>20</v>
      </c>
      <c r="L5398" s="1" t="s">
        <v>346</v>
      </c>
      <c r="M5398" s="1" t="s">
        <v>37</v>
      </c>
    </row>
    <row r="5399" spans="1:15" x14ac:dyDescent="0.25">
      <c r="A5399" s="1" t="s">
        <v>1169</v>
      </c>
      <c r="B5399" s="2">
        <v>44407</v>
      </c>
      <c r="C5399" s="1" t="s">
        <v>6149</v>
      </c>
      <c r="E5399" s="3">
        <v>167.63</v>
      </c>
      <c r="F5399" s="4">
        <v>167.63</v>
      </c>
      <c r="G5399" s="1">
        <v>2021</v>
      </c>
      <c r="H5399" s="1">
        <v>7</v>
      </c>
      <c r="I5399" s="1" t="s">
        <v>138</v>
      </c>
      <c r="J5399" s="1" t="s">
        <v>35</v>
      </c>
      <c r="K5399" s="1" t="s">
        <v>20</v>
      </c>
      <c r="L5399" s="1" t="s">
        <v>139</v>
      </c>
      <c r="M5399" s="1" t="s">
        <v>37</v>
      </c>
    </row>
    <row r="5400" spans="1:15" x14ac:dyDescent="0.25">
      <c r="A5400" s="1" t="s">
        <v>1167</v>
      </c>
      <c r="B5400" s="2">
        <v>44407</v>
      </c>
      <c r="C5400" s="1" t="s">
        <v>6150</v>
      </c>
      <c r="E5400" s="3">
        <v>117.19</v>
      </c>
      <c r="F5400" s="4">
        <v>117.19</v>
      </c>
      <c r="G5400" s="1">
        <v>2021</v>
      </c>
      <c r="H5400" s="1">
        <v>7</v>
      </c>
      <c r="I5400" s="1" t="s">
        <v>1606</v>
      </c>
      <c r="J5400" s="1" t="s">
        <v>35</v>
      </c>
      <c r="K5400" s="1" t="s">
        <v>20</v>
      </c>
      <c r="L5400" s="1" t="s">
        <v>1607</v>
      </c>
      <c r="M5400" s="1" t="s">
        <v>37</v>
      </c>
      <c r="O5400">
        <f>F5400*1850</f>
        <v>216801.5</v>
      </c>
    </row>
    <row r="5401" spans="1:15" x14ac:dyDescent="0.25">
      <c r="A5401" s="1" t="s">
        <v>1183</v>
      </c>
      <c r="B5401" s="2">
        <v>44410</v>
      </c>
      <c r="C5401" s="1" t="s">
        <v>6151</v>
      </c>
      <c r="D5401" s="3">
        <v>20</v>
      </c>
      <c r="E5401" s="3">
        <v>53.26</v>
      </c>
      <c r="F5401" s="4">
        <v>44.38</v>
      </c>
      <c r="G5401" s="1">
        <v>2021</v>
      </c>
      <c r="H5401" s="1">
        <v>8</v>
      </c>
      <c r="I5401" s="1" t="s">
        <v>134</v>
      </c>
      <c r="J5401" s="1" t="s">
        <v>35</v>
      </c>
      <c r="K5401" s="1" t="s">
        <v>20</v>
      </c>
      <c r="L5401" s="1" t="s">
        <v>135</v>
      </c>
      <c r="M5401" s="1" t="s">
        <v>37</v>
      </c>
    </row>
    <row r="5402" spans="1:15" x14ac:dyDescent="0.25">
      <c r="A5402" s="1" t="s">
        <v>1157</v>
      </c>
      <c r="B5402" s="2">
        <v>44410</v>
      </c>
      <c r="C5402" s="1" t="s">
        <v>6152</v>
      </c>
      <c r="D5402" s="3">
        <v>20</v>
      </c>
      <c r="E5402" s="3">
        <v>131.21</v>
      </c>
      <c r="F5402" s="4">
        <v>109.34</v>
      </c>
      <c r="G5402" s="1">
        <v>2021</v>
      </c>
      <c r="H5402" s="1">
        <v>8</v>
      </c>
      <c r="I5402" s="1" t="s">
        <v>134</v>
      </c>
      <c r="J5402" s="1" t="s">
        <v>51</v>
      </c>
      <c r="K5402" s="1" t="s">
        <v>20</v>
      </c>
      <c r="L5402" s="1" t="s">
        <v>135</v>
      </c>
      <c r="M5402" s="1" t="s">
        <v>53</v>
      </c>
      <c r="O5402">
        <f>F5402*1.333</f>
        <v>145.75022000000001</v>
      </c>
    </row>
    <row r="5403" spans="1:15" x14ac:dyDescent="0.25">
      <c r="A5403" s="1" t="s">
        <v>1186</v>
      </c>
      <c r="B5403" s="2">
        <v>44410</v>
      </c>
      <c r="C5403" s="1" t="s">
        <v>6153</v>
      </c>
      <c r="E5403" s="3">
        <v>75</v>
      </c>
      <c r="F5403" s="4">
        <v>75</v>
      </c>
      <c r="G5403" s="1">
        <v>2021</v>
      </c>
      <c r="H5403" s="1">
        <v>8</v>
      </c>
      <c r="I5403" s="1" t="s">
        <v>219</v>
      </c>
      <c r="J5403" s="1" t="s">
        <v>35</v>
      </c>
      <c r="K5403" s="1" t="s">
        <v>20</v>
      </c>
      <c r="L5403" s="1" t="s">
        <v>220</v>
      </c>
      <c r="M5403" s="1" t="s">
        <v>37</v>
      </c>
    </row>
    <row r="5404" spans="1:15" x14ac:dyDescent="0.25">
      <c r="A5404" s="1" t="s">
        <v>1177</v>
      </c>
      <c r="B5404" s="2">
        <v>44410</v>
      </c>
      <c r="C5404" s="1" t="s">
        <v>6154</v>
      </c>
      <c r="D5404" s="3">
        <v>20</v>
      </c>
      <c r="E5404" s="3">
        <v>4.49</v>
      </c>
      <c r="F5404" s="4">
        <v>3.74</v>
      </c>
      <c r="G5404" s="1">
        <v>2021</v>
      </c>
      <c r="H5404" s="1">
        <v>8</v>
      </c>
      <c r="I5404" s="1" t="s">
        <v>134</v>
      </c>
      <c r="J5404" s="1" t="s">
        <v>35</v>
      </c>
      <c r="K5404" s="1" t="s">
        <v>20</v>
      </c>
      <c r="L5404" s="1" t="s">
        <v>135</v>
      </c>
      <c r="M5404" s="1" t="s">
        <v>37</v>
      </c>
    </row>
    <row r="5405" spans="1:15" x14ac:dyDescent="0.25">
      <c r="A5405" s="1" t="s">
        <v>6155</v>
      </c>
      <c r="B5405" s="2">
        <v>44410</v>
      </c>
      <c r="C5405" s="1" t="s">
        <v>6156</v>
      </c>
      <c r="D5405" s="3">
        <v>20</v>
      </c>
      <c r="E5405" s="3">
        <v>264.33</v>
      </c>
      <c r="F5405" s="4">
        <v>220.27</v>
      </c>
      <c r="G5405" s="1">
        <v>2021</v>
      </c>
      <c r="H5405" s="1">
        <v>8</v>
      </c>
      <c r="I5405" s="1" t="s">
        <v>56</v>
      </c>
      <c r="J5405" s="1" t="s">
        <v>35</v>
      </c>
      <c r="K5405" s="1" t="s">
        <v>20</v>
      </c>
      <c r="L5405" s="1" t="s">
        <v>57</v>
      </c>
      <c r="M5405" s="1" t="s">
        <v>37</v>
      </c>
    </row>
    <row r="5406" spans="1:15" x14ac:dyDescent="0.25">
      <c r="A5406" s="1" t="s">
        <v>6157</v>
      </c>
      <c r="B5406" s="2">
        <v>44410</v>
      </c>
      <c r="C5406" s="1" t="s">
        <v>7987</v>
      </c>
      <c r="E5406" s="3">
        <v>887.44</v>
      </c>
      <c r="F5406" s="4">
        <v>887.44</v>
      </c>
      <c r="G5406" s="1">
        <v>2021</v>
      </c>
      <c r="H5406" s="1">
        <v>8</v>
      </c>
      <c r="I5406" s="1" t="s">
        <v>40</v>
      </c>
      <c r="J5406" s="1" t="s">
        <v>35</v>
      </c>
      <c r="K5406" s="1" t="s">
        <v>20</v>
      </c>
      <c r="L5406" s="1" t="s">
        <v>42</v>
      </c>
      <c r="M5406" s="1" t="s">
        <v>37</v>
      </c>
    </row>
    <row r="5407" spans="1:15" x14ac:dyDescent="0.25">
      <c r="A5407" s="1" t="s">
        <v>1184</v>
      </c>
      <c r="B5407" s="2">
        <v>44410</v>
      </c>
      <c r="C5407" s="1" t="s">
        <v>6158</v>
      </c>
      <c r="E5407" s="3">
        <v>542.64</v>
      </c>
      <c r="F5407" s="4">
        <v>542.64</v>
      </c>
      <c r="G5407" s="1">
        <v>2021</v>
      </c>
      <c r="H5407" s="1">
        <v>8</v>
      </c>
      <c r="I5407" s="1" t="s">
        <v>345</v>
      </c>
      <c r="J5407" s="1" t="s">
        <v>35</v>
      </c>
      <c r="K5407" s="1" t="s">
        <v>20</v>
      </c>
      <c r="L5407" s="1" t="s">
        <v>346</v>
      </c>
      <c r="M5407" s="1" t="s">
        <v>37</v>
      </c>
      <c r="O5407">
        <f>F5407*5.3</f>
        <v>2875.9919999999997</v>
      </c>
    </row>
    <row r="5408" spans="1:15" x14ac:dyDescent="0.25">
      <c r="A5408" s="1" t="s">
        <v>3226</v>
      </c>
      <c r="B5408" s="2">
        <v>44412</v>
      </c>
      <c r="C5408" s="1" t="s">
        <v>6159</v>
      </c>
      <c r="E5408" s="3">
        <v>783.65</v>
      </c>
      <c r="F5408" s="4">
        <v>783.65</v>
      </c>
      <c r="G5408" s="1">
        <v>2021</v>
      </c>
      <c r="H5408" s="1">
        <v>8</v>
      </c>
      <c r="I5408" s="1" t="s">
        <v>86</v>
      </c>
      <c r="J5408" s="1" t="s">
        <v>41</v>
      </c>
      <c r="K5408" s="1" t="s">
        <v>20</v>
      </c>
      <c r="L5408" s="1" t="s">
        <v>87</v>
      </c>
      <c r="M5408" s="1" t="s">
        <v>43</v>
      </c>
      <c r="O5408">
        <f t="shared" ref="O5408:O5415" si="82">F5408/1.26</f>
        <v>621.94444444444446</v>
      </c>
    </row>
    <row r="5409" spans="1:15" x14ac:dyDescent="0.25">
      <c r="A5409" s="1" t="s">
        <v>3226</v>
      </c>
      <c r="B5409" s="2">
        <v>44412</v>
      </c>
      <c r="C5409" s="1" t="s">
        <v>6159</v>
      </c>
      <c r="E5409" s="3">
        <v>685.34</v>
      </c>
      <c r="F5409" s="4">
        <v>685.34</v>
      </c>
      <c r="G5409" s="1">
        <v>2021</v>
      </c>
      <c r="H5409" s="1">
        <v>8</v>
      </c>
      <c r="I5409" s="1" t="s">
        <v>86</v>
      </c>
      <c r="J5409" s="1" t="s">
        <v>41</v>
      </c>
      <c r="K5409" s="1" t="s">
        <v>20</v>
      </c>
      <c r="L5409" s="1" t="s">
        <v>87</v>
      </c>
      <c r="M5409" s="1" t="s">
        <v>43</v>
      </c>
      <c r="O5409">
        <f t="shared" si="82"/>
        <v>543.92063492063494</v>
      </c>
    </row>
    <row r="5410" spans="1:15" x14ac:dyDescent="0.25">
      <c r="A5410" s="1" t="s">
        <v>3226</v>
      </c>
      <c r="B5410" s="2">
        <v>44412</v>
      </c>
      <c r="C5410" s="1" t="s">
        <v>6159</v>
      </c>
      <c r="E5410" s="3">
        <v>273.79000000000002</v>
      </c>
      <c r="F5410" s="4">
        <v>273.79000000000002</v>
      </c>
      <c r="G5410" s="1">
        <v>2021</v>
      </c>
      <c r="H5410" s="1">
        <v>8</v>
      </c>
      <c r="I5410" s="1" t="s">
        <v>86</v>
      </c>
      <c r="J5410" s="1" t="s">
        <v>41</v>
      </c>
      <c r="K5410" s="1" t="s">
        <v>20</v>
      </c>
      <c r="L5410" s="1" t="s">
        <v>87</v>
      </c>
      <c r="M5410" s="1" t="s">
        <v>43</v>
      </c>
      <c r="O5410">
        <f t="shared" si="82"/>
        <v>217.29365079365081</v>
      </c>
    </row>
    <row r="5411" spans="1:15" x14ac:dyDescent="0.25">
      <c r="A5411" s="1" t="s">
        <v>3226</v>
      </c>
      <c r="B5411" s="2">
        <v>44412</v>
      </c>
      <c r="C5411" s="1" t="s">
        <v>6159</v>
      </c>
      <c r="E5411" s="3">
        <v>182.9</v>
      </c>
      <c r="F5411" s="4">
        <v>182.9</v>
      </c>
      <c r="G5411" s="1">
        <v>2021</v>
      </c>
      <c r="H5411" s="1">
        <v>8</v>
      </c>
      <c r="I5411" s="1" t="s">
        <v>86</v>
      </c>
      <c r="J5411" s="1" t="s">
        <v>41</v>
      </c>
      <c r="K5411" s="1" t="s">
        <v>20</v>
      </c>
      <c r="L5411" s="1" t="s">
        <v>87</v>
      </c>
      <c r="M5411" s="1" t="s">
        <v>43</v>
      </c>
      <c r="O5411">
        <f t="shared" si="82"/>
        <v>145.15873015873015</v>
      </c>
    </row>
    <row r="5412" spans="1:15" x14ac:dyDescent="0.25">
      <c r="A5412" s="1" t="s">
        <v>3226</v>
      </c>
      <c r="B5412" s="2">
        <v>44412</v>
      </c>
      <c r="C5412" s="1" t="s">
        <v>6159</v>
      </c>
      <c r="E5412" s="3">
        <v>148.46</v>
      </c>
      <c r="F5412" s="4">
        <v>148.46</v>
      </c>
      <c r="G5412" s="1">
        <v>2021</v>
      </c>
      <c r="H5412" s="1">
        <v>8</v>
      </c>
      <c r="I5412" s="1" t="s">
        <v>86</v>
      </c>
      <c r="J5412" s="1" t="s">
        <v>41</v>
      </c>
      <c r="K5412" s="1" t="s">
        <v>20</v>
      </c>
      <c r="L5412" s="1" t="s">
        <v>87</v>
      </c>
      <c r="M5412" s="1" t="s">
        <v>43</v>
      </c>
      <c r="O5412">
        <f t="shared" si="82"/>
        <v>117.82539682539684</v>
      </c>
    </row>
    <row r="5413" spans="1:15" x14ac:dyDescent="0.25">
      <c r="A5413" s="1" t="s">
        <v>3226</v>
      </c>
      <c r="B5413" s="2">
        <v>44412</v>
      </c>
      <c r="C5413" s="1" t="s">
        <v>6159</v>
      </c>
      <c r="E5413" s="3">
        <v>92.25</v>
      </c>
      <c r="F5413" s="4">
        <v>92.25</v>
      </c>
      <c r="G5413" s="1">
        <v>2021</v>
      </c>
      <c r="H5413" s="1">
        <v>8</v>
      </c>
      <c r="I5413" s="1" t="s">
        <v>86</v>
      </c>
      <c r="J5413" s="1" t="s">
        <v>41</v>
      </c>
      <c r="K5413" s="1" t="s">
        <v>20</v>
      </c>
      <c r="L5413" s="1" t="s">
        <v>87</v>
      </c>
      <c r="M5413" s="1" t="s">
        <v>43</v>
      </c>
      <c r="O5413">
        <f t="shared" si="82"/>
        <v>73.214285714285708</v>
      </c>
    </row>
    <row r="5414" spans="1:15" x14ac:dyDescent="0.25">
      <c r="A5414" s="1" t="s">
        <v>3226</v>
      </c>
      <c r="B5414" s="2">
        <v>44412</v>
      </c>
      <c r="C5414" s="1" t="s">
        <v>6159</v>
      </c>
      <c r="E5414" s="3">
        <v>0.7</v>
      </c>
      <c r="F5414" s="4">
        <v>0.7</v>
      </c>
      <c r="G5414" s="1">
        <v>2021</v>
      </c>
      <c r="H5414" s="1">
        <v>8</v>
      </c>
      <c r="I5414" s="1" t="s">
        <v>86</v>
      </c>
      <c r="J5414" s="1" t="s">
        <v>41</v>
      </c>
      <c r="K5414" s="1" t="s">
        <v>20</v>
      </c>
      <c r="L5414" s="1" t="s">
        <v>87</v>
      </c>
      <c r="M5414" s="1" t="s">
        <v>43</v>
      </c>
      <c r="O5414">
        <f t="shared" si="82"/>
        <v>0.55555555555555547</v>
      </c>
    </row>
    <row r="5415" spans="1:15" x14ac:dyDescent="0.25">
      <c r="A5415" s="1" t="s">
        <v>3226</v>
      </c>
      <c r="B5415" s="2">
        <v>44412</v>
      </c>
      <c r="C5415" s="1" t="s">
        <v>6159</v>
      </c>
      <c r="E5415" s="3">
        <v>0.7</v>
      </c>
      <c r="F5415" s="4">
        <v>0.7</v>
      </c>
      <c r="G5415" s="1">
        <v>2021</v>
      </c>
      <c r="H5415" s="1">
        <v>8</v>
      </c>
      <c r="I5415" s="1" t="s">
        <v>18</v>
      </c>
      <c r="J5415" s="1" t="s">
        <v>41</v>
      </c>
      <c r="K5415" s="1" t="s">
        <v>20</v>
      </c>
      <c r="L5415" s="1" t="s">
        <v>21</v>
      </c>
      <c r="M5415" s="1" t="s">
        <v>43</v>
      </c>
      <c r="O5415">
        <f t="shared" si="82"/>
        <v>0.55555555555555547</v>
      </c>
    </row>
    <row r="5416" spans="1:15" x14ac:dyDescent="0.25">
      <c r="A5416" s="1" t="s">
        <v>3214</v>
      </c>
      <c r="B5416" s="2">
        <v>44412</v>
      </c>
      <c r="C5416" s="1" t="s">
        <v>721</v>
      </c>
      <c r="D5416" s="3">
        <v>20</v>
      </c>
      <c r="E5416" s="3">
        <v>876.24</v>
      </c>
      <c r="F5416" s="4">
        <v>730.2</v>
      </c>
      <c r="G5416" s="1">
        <v>2021</v>
      </c>
      <c r="H5416" s="1">
        <v>8</v>
      </c>
      <c r="I5416" s="1" t="s">
        <v>34</v>
      </c>
      <c r="J5416" s="1" t="s">
        <v>237</v>
      </c>
      <c r="K5416" s="1" t="s">
        <v>20</v>
      </c>
      <c r="L5416" s="1" t="s">
        <v>36</v>
      </c>
      <c r="M5416" s="1" t="s">
        <v>4213</v>
      </c>
      <c r="O5416">
        <f>F5416*25</f>
        <v>18255</v>
      </c>
    </row>
    <row r="5417" spans="1:15" x14ac:dyDescent="0.25">
      <c r="A5417" s="1" t="s">
        <v>1215</v>
      </c>
      <c r="B5417" s="2">
        <v>44417</v>
      </c>
      <c r="C5417" s="1" t="s">
        <v>85</v>
      </c>
      <c r="E5417" s="3">
        <v>65.53</v>
      </c>
      <c r="F5417" s="4">
        <v>65.53</v>
      </c>
      <c r="G5417" s="1">
        <v>2021</v>
      </c>
      <c r="H5417" s="1">
        <v>8</v>
      </c>
      <c r="I5417" s="1" t="s">
        <v>40</v>
      </c>
      <c r="J5417" s="1" t="s">
        <v>41</v>
      </c>
      <c r="K5417" s="1" t="s">
        <v>20</v>
      </c>
      <c r="L5417" s="1" t="s">
        <v>42</v>
      </c>
      <c r="M5417" s="1" t="s">
        <v>43</v>
      </c>
      <c r="O5417">
        <f>F5417/1.26</f>
        <v>52.007936507936506</v>
      </c>
    </row>
    <row r="5418" spans="1:15" x14ac:dyDescent="0.25">
      <c r="A5418" s="1" t="s">
        <v>4811</v>
      </c>
      <c r="B5418" s="2">
        <v>44417</v>
      </c>
      <c r="C5418" s="1" t="s">
        <v>85</v>
      </c>
      <c r="E5418" s="3">
        <v>47.8</v>
      </c>
      <c r="F5418" s="4">
        <v>47.8</v>
      </c>
      <c r="G5418" s="1">
        <v>2021</v>
      </c>
      <c r="H5418" s="1">
        <v>8</v>
      </c>
      <c r="I5418" s="1" t="s">
        <v>40</v>
      </c>
      <c r="J5418" s="1" t="s">
        <v>41</v>
      </c>
      <c r="K5418" s="1" t="s">
        <v>20</v>
      </c>
      <c r="L5418" s="1" t="s">
        <v>42</v>
      </c>
      <c r="M5418" s="1" t="s">
        <v>43</v>
      </c>
      <c r="O5418">
        <f>F5418/1.26</f>
        <v>37.936507936507937</v>
      </c>
    </row>
    <row r="5419" spans="1:15" x14ac:dyDescent="0.25">
      <c r="A5419" s="1" t="s">
        <v>1206</v>
      </c>
      <c r="B5419" s="2">
        <v>44417</v>
      </c>
      <c r="C5419" s="1" t="s">
        <v>3495</v>
      </c>
      <c r="D5419" s="3">
        <v>20</v>
      </c>
      <c r="E5419" s="3">
        <v>2973.6</v>
      </c>
      <c r="F5419" s="4">
        <v>2478</v>
      </c>
      <c r="G5419" s="1">
        <v>2021</v>
      </c>
      <c r="H5419" s="1">
        <v>8</v>
      </c>
      <c r="I5419" s="1" t="s">
        <v>56</v>
      </c>
      <c r="J5419" s="1" t="s">
        <v>177</v>
      </c>
      <c r="K5419" s="1" t="s">
        <v>20</v>
      </c>
      <c r="L5419" s="1" t="s">
        <v>57</v>
      </c>
      <c r="M5419" s="1" t="s">
        <v>178</v>
      </c>
      <c r="O5419">
        <v>1050000</v>
      </c>
    </row>
    <row r="5420" spans="1:15" x14ac:dyDescent="0.25">
      <c r="A5420" s="1" t="s">
        <v>4823</v>
      </c>
      <c r="B5420" s="2">
        <v>44417</v>
      </c>
      <c r="C5420" s="1" t="s">
        <v>2343</v>
      </c>
      <c r="E5420" s="3">
        <v>95.94</v>
      </c>
      <c r="F5420" s="4">
        <v>95.94</v>
      </c>
      <c r="G5420" s="1">
        <v>2021</v>
      </c>
      <c r="H5420" s="1">
        <v>8</v>
      </c>
      <c r="I5420" s="1" t="s">
        <v>86</v>
      </c>
      <c r="J5420" s="1" t="s">
        <v>378</v>
      </c>
      <c r="K5420" s="1" t="s">
        <v>20</v>
      </c>
      <c r="L5420" s="1" t="s">
        <v>87</v>
      </c>
      <c r="M5420" s="1" t="s">
        <v>379</v>
      </c>
      <c r="O5420">
        <f>F5420*4.8</f>
        <v>460.51199999999994</v>
      </c>
    </row>
    <row r="5421" spans="1:15" x14ac:dyDescent="0.25">
      <c r="A5421" s="1" t="s">
        <v>6160</v>
      </c>
      <c r="B5421" s="2">
        <v>44417</v>
      </c>
      <c r="C5421" s="1" t="s">
        <v>6161</v>
      </c>
      <c r="E5421" s="3">
        <v>251.6</v>
      </c>
      <c r="F5421" s="4">
        <v>251.6</v>
      </c>
      <c r="G5421" s="1">
        <v>2021</v>
      </c>
      <c r="H5421" s="1">
        <v>8</v>
      </c>
      <c r="I5421" s="1" t="s">
        <v>97</v>
      </c>
      <c r="J5421" s="1" t="s">
        <v>98</v>
      </c>
      <c r="K5421" s="1" t="s">
        <v>20</v>
      </c>
      <c r="L5421" s="1" t="s">
        <v>99</v>
      </c>
      <c r="M5421" s="1" t="s">
        <v>100</v>
      </c>
    </row>
    <row r="5422" spans="1:15" x14ac:dyDescent="0.25">
      <c r="A5422" s="1" t="s">
        <v>4794</v>
      </c>
      <c r="B5422" s="2">
        <v>44417</v>
      </c>
      <c r="C5422" s="1" t="s">
        <v>6161</v>
      </c>
      <c r="E5422" s="3">
        <v>436.01</v>
      </c>
      <c r="F5422" s="4">
        <v>436.01</v>
      </c>
      <c r="G5422" s="1">
        <v>2021</v>
      </c>
      <c r="H5422" s="1">
        <v>8</v>
      </c>
      <c r="I5422" s="1" t="s">
        <v>91</v>
      </c>
      <c r="J5422" s="1" t="s">
        <v>98</v>
      </c>
      <c r="K5422" s="1" t="s">
        <v>20</v>
      </c>
      <c r="L5422" s="1" t="s">
        <v>93</v>
      </c>
      <c r="M5422" s="1" t="s">
        <v>100</v>
      </c>
    </row>
    <row r="5423" spans="1:15" x14ac:dyDescent="0.25">
      <c r="A5423" s="1" t="s">
        <v>6162</v>
      </c>
      <c r="B5423" s="2">
        <v>44418</v>
      </c>
      <c r="C5423" s="1" t="s">
        <v>6163</v>
      </c>
      <c r="D5423" s="3">
        <v>20</v>
      </c>
      <c r="E5423" s="3">
        <v>4.88</v>
      </c>
      <c r="F5423" s="4">
        <v>4.07</v>
      </c>
      <c r="G5423" s="1">
        <v>2021</v>
      </c>
      <c r="H5423" s="1">
        <v>8</v>
      </c>
      <c r="I5423" s="1" t="s">
        <v>34</v>
      </c>
      <c r="J5423" s="1" t="s">
        <v>98</v>
      </c>
      <c r="K5423" s="1" t="s">
        <v>20</v>
      </c>
      <c r="L5423" s="1" t="s">
        <v>36</v>
      </c>
      <c r="M5423" s="1" t="s">
        <v>100</v>
      </c>
    </row>
    <row r="5424" spans="1:15" x14ac:dyDescent="0.25">
      <c r="A5424" s="1" t="s">
        <v>6164</v>
      </c>
      <c r="B5424" s="2">
        <v>44418</v>
      </c>
      <c r="C5424" s="1" t="s">
        <v>7988</v>
      </c>
      <c r="E5424" s="3">
        <v>26</v>
      </c>
      <c r="F5424" s="4">
        <v>26</v>
      </c>
      <c r="G5424" s="1">
        <v>2021</v>
      </c>
      <c r="H5424" s="1">
        <v>8</v>
      </c>
      <c r="I5424" s="1" t="s">
        <v>219</v>
      </c>
      <c r="J5424" s="1" t="s">
        <v>212</v>
      </c>
      <c r="K5424" s="1" t="s">
        <v>20</v>
      </c>
      <c r="L5424" s="1" t="s">
        <v>220</v>
      </c>
      <c r="M5424" s="1" t="s">
        <v>4424</v>
      </c>
    </row>
    <row r="5425" spans="1:15" x14ac:dyDescent="0.25">
      <c r="A5425" s="1" t="s">
        <v>6165</v>
      </c>
      <c r="B5425" s="2">
        <v>44418</v>
      </c>
      <c r="C5425" s="1" t="s">
        <v>7989</v>
      </c>
      <c r="E5425" s="3">
        <v>27.8</v>
      </c>
      <c r="F5425" s="4">
        <v>27.8</v>
      </c>
      <c r="G5425" s="1">
        <v>2021</v>
      </c>
      <c r="H5425" s="1">
        <v>8</v>
      </c>
      <c r="I5425" s="1" t="s">
        <v>18</v>
      </c>
      <c r="J5425" s="1" t="s">
        <v>35</v>
      </c>
      <c r="K5425" s="1" t="s">
        <v>20</v>
      </c>
      <c r="L5425" s="1" t="s">
        <v>21</v>
      </c>
      <c r="M5425" s="1" t="s">
        <v>37</v>
      </c>
      <c r="O5425">
        <v>5</v>
      </c>
    </row>
    <row r="5426" spans="1:15" x14ac:dyDescent="0.25">
      <c r="A5426" s="1" t="s">
        <v>6166</v>
      </c>
      <c r="B5426" s="2">
        <v>44418</v>
      </c>
      <c r="C5426" s="1" t="s">
        <v>6167</v>
      </c>
      <c r="D5426" s="3">
        <v>20</v>
      </c>
      <c r="E5426" s="3">
        <v>14.92</v>
      </c>
      <c r="F5426" s="4">
        <v>12.43</v>
      </c>
      <c r="G5426" s="1">
        <v>2021</v>
      </c>
      <c r="H5426" s="1">
        <v>8</v>
      </c>
      <c r="I5426" s="1" t="s">
        <v>134</v>
      </c>
      <c r="J5426" s="1" t="s">
        <v>98</v>
      </c>
      <c r="K5426" s="1" t="s">
        <v>20</v>
      </c>
      <c r="L5426" s="1" t="s">
        <v>135</v>
      </c>
      <c r="M5426" s="1" t="s">
        <v>100</v>
      </c>
      <c r="O5426">
        <f>F5426*191</f>
        <v>2374.13</v>
      </c>
    </row>
    <row r="5427" spans="1:15" x14ac:dyDescent="0.25">
      <c r="A5427" s="1" t="s">
        <v>6168</v>
      </c>
      <c r="B5427" s="2">
        <v>44418</v>
      </c>
      <c r="C5427" s="1" t="s">
        <v>6169</v>
      </c>
      <c r="D5427" s="3">
        <v>20</v>
      </c>
      <c r="E5427" s="3">
        <v>41.98</v>
      </c>
      <c r="F5427" s="4">
        <v>34.979999999999997</v>
      </c>
      <c r="G5427" s="1">
        <v>2021</v>
      </c>
      <c r="H5427" s="1">
        <v>8</v>
      </c>
      <c r="I5427" s="1" t="s">
        <v>134</v>
      </c>
      <c r="J5427" s="1" t="s">
        <v>51</v>
      </c>
      <c r="K5427" s="1" t="s">
        <v>20</v>
      </c>
      <c r="L5427" s="1" t="s">
        <v>135</v>
      </c>
      <c r="M5427" s="1" t="s">
        <v>53</v>
      </c>
      <c r="O5427">
        <f>F5427*1.333</f>
        <v>46.628339999999994</v>
      </c>
    </row>
    <row r="5428" spans="1:15" x14ac:dyDescent="0.25">
      <c r="A5428" s="1" t="s">
        <v>6166</v>
      </c>
      <c r="B5428" s="2">
        <v>44418</v>
      </c>
      <c r="C5428" s="1" t="s">
        <v>6170</v>
      </c>
      <c r="D5428" s="3">
        <v>10</v>
      </c>
      <c r="E5428" s="3">
        <v>2.1</v>
      </c>
      <c r="F5428" s="4">
        <v>1.91</v>
      </c>
      <c r="G5428" s="1">
        <v>2021</v>
      </c>
      <c r="H5428" s="1">
        <v>8</v>
      </c>
      <c r="I5428" s="1" t="s">
        <v>134</v>
      </c>
      <c r="J5428" s="1" t="s">
        <v>319</v>
      </c>
      <c r="K5428" s="1" t="s">
        <v>20</v>
      </c>
      <c r="L5428" s="1" t="s">
        <v>135</v>
      </c>
      <c r="M5428" s="1" t="s">
        <v>320</v>
      </c>
    </row>
    <row r="5429" spans="1:15" x14ac:dyDescent="0.25">
      <c r="A5429" s="1" t="s">
        <v>6171</v>
      </c>
      <c r="B5429" s="2">
        <v>44419</v>
      </c>
      <c r="C5429" s="1" t="s">
        <v>6172</v>
      </c>
      <c r="E5429" s="3">
        <v>24.8</v>
      </c>
      <c r="F5429" s="4">
        <v>24.8</v>
      </c>
      <c r="G5429" s="1">
        <v>2021</v>
      </c>
      <c r="H5429" s="1">
        <v>8</v>
      </c>
      <c r="I5429" s="1" t="s">
        <v>97</v>
      </c>
      <c r="J5429" s="1" t="s">
        <v>35</v>
      </c>
      <c r="K5429" s="1" t="s">
        <v>20</v>
      </c>
      <c r="L5429" s="1" t="s">
        <v>99</v>
      </c>
      <c r="M5429" s="1" t="s">
        <v>37</v>
      </c>
      <c r="O5429">
        <f>F5429*50</f>
        <v>1240</v>
      </c>
    </row>
    <row r="5430" spans="1:15" x14ac:dyDescent="0.25">
      <c r="A5430" s="1" t="s">
        <v>3260</v>
      </c>
      <c r="B5430" s="2">
        <v>44419</v>
      </c>
      <c r="C5430" s="1" t="s">
        <v>6173</v>
      </c>
      <c r="E5430" s="3">
        <v>6.35</v>
      </c>
      <c r="F5430" s="4">
        <v>6.35</v>
      </c>
      <c r="G5430" s="1">
        <v>2021</v>
      </c>
      <c r="H5430" s="1">
        <v>8</v>
      </c>
      <c r="I5430" s="1" t="s">
        <v>168</v>
      </c>
      <c r="J5430" s="1" t="s">
        <v>35</v>
      </c>
      <c r="K5430" s="1" t="s">
        <v>20</v>
      </c>
      <c r="L5430" s="1" t="s">
        <v>169</v>
      </c>
      <c r="M5430" s="1" t="s">
        <v>37</v>
      </c>
    </row>
    <row r="5431" spans="1:15" x14ac:dyDescent="0.25">
      <c r="A5431" s="1" t="s">
        <v>6174</v>
      </c>
      <c r="B5431" s="2">
        <v>44419</v>
      </c>
      <c r="C5431" s="1" t="s">
        <v>2343</v>
      </c>
      <c r="D5431" s="3">
        <v>20</v>
      </c>
      <c r="E5431" s="3">
        <v>294.94</v>
      </c>
      <c r="F5431" s="4">
        <v>245.78</v>
      </c>
      <c r="G5431" s="1">
        <v>2021</v>
      </c>
      <c r="H5431" s="1">
        <v>8</v>
      </c>
      <c r="I5431" s="1" t="s">
        <v>56</v>
      </c>
      <c r="J5431" s="1" t="s">
        <v>378</v>
      </c>
      <c r="K5431" s="1" t="s">
        <v>20</v>
      </c>
      <c r="L5431" s="1" t="s">
        <v>57</v>
      </c>
      <c r="M5431" s="1" t="s">
        <v>379</v>
      </c>
      <c r="O5431">
        <f>F5431*4.812</f>
        <v>1182.69336</v>
      </c>
    </row>
    <row r="5432" spans="1:15" x14ac:dyDescent="0.25">
      <c r="A5432" s="1" t="s">
        <v>6175</v>
      </c>
      <c r="B5432" s="2">
        <v>44419</v>
      </c>
      <c r="C5432" s="1" t="s">
        <v>6176</v>
      </c>
      <c r="E5432" s="3">
        <v>20.47</v>
      </c>
      <c r="F5432" s="4">
        <v>20.47</v>
      </c>
      <c r="G5432" s="1">
        <v>2021</v>
      </c>
      <c r="H5432" s="1">
        <v>8</v>
      </c>
      <c r="I5432" s="1" t="s">
        <v>97</v>
      </c>
      <c r="J5432" s="1" t="s">
        <v>35</v>
      </c>
      <c r="K5432" s="1" t="s">
        <v>20</v>
      </c>
      <c r="L5432" s="1" t="s">
        <v>99</v>
      </c>
      <c r="M5432" s="1" t="s">
        <v>37</v>
      </c>
    </row>
    <row r="5433" spans="1:15" x14ac:dyDescent="0.25">
      <c r="A5433" s="1" t="s">
        <v>6177</v>
      </c>
      <c r="B5433" s="2">
        <v>44419</v>
      </c>
      <c r="C5433" s="1" t="s">
        <v>6178</v>
      </c>
      <c r="E5433" s="3">
        <v>40.75</v>
      </c>
      <c r="F5433" s="4">
        <v>40.75</v>
      </c>
      <c r="G5433" s="1">
        <v>2021</v>
      </c>
      <c r="H5433" s="1">
        <v>8</v>
      </c>
      <c r="I5433" s="1" t="s">
        <v>168</v>
      </c>
      <c r="J5433" s="1" t="s">
        <v>35</v>
      </c>
      <c r="K5433" s="1" t="s">
        <v>20</v>
      </c>
      <c r="L5433" s="1" t="s">
        <v>169</v>
      </c>
      <c r="M5433" s="1" t="s">
        <v>37</v>
      </c>
      <c r="O5433">
        <f>F5433*1850</f>
        <v>75387.5</v>
      </c>
    </row>
    <row r="5434" spans="1:15" x14ac:dyDescent="0.25">
      <c r="A5434" s="1" t="s">
        <v>4828</v>
      </c>
      <c r="B5434" s="2">
        <v>44419</v>
      </c>
      <c r="C5434" s="1" t="s">
        <v>2236</v>
      </c>
      <c r="E5434" s="3">
        <v>7.5</v>
      </c>
      <c r="F5434" s="4">
        <v>7.5</v>
      </c>
      <c r="G5434" s="1">
        <v>2021</v>
      </c>
      <c r="H5434" s="1">
        <v>8</v>
      </c>
      <c r="I5434" s="1" t="s">
        <v>86</v>
      </c>
      <c r="J5434" s="1" t="s">
        <v>378</v>
      </c>
      <c r="K5434" s="1" t="s">
        <v>20</v>
      </c>
      <c r="L5434" s="1" t="s">
        <v>87</v>
      </c>
      <c r="M5434" s="1" t="s">
        <v>379</v>
      </c>
    </row>
    <row r="5435" spans="1:15" x14ac:dyDescent="0.25">
      <c r="A5435" s="1" t="s">
        <v>6179</v>
      </c>
      <c r="B5435" s="2">
        <v>44419</v>
      </c>
      <c r="C5435" s="1" t="s">
        <v>276</v>
      </c>
      <c r="D5435" s="3">
        <v>20</v>
      </c>
      <c r="E5435" s="3">
        <v>5.49</v>
      </c>
      <c r="F5435" s="4">
        <v>4.57</v>
      </c>
      <c r="G5435" s="1">
        <v>2021</v>
      </c>
      <c r="H5435" s="1">
        <v>8</v>
      </c>
      <c r="I5435" s="1" t="s">
        <v>56</v>
      </c>
      <c r="J5435" s="1" t="s">
        <v>35</v>
      </c>
      <c r="K5435" s="1" t="s">
        <v>20</v>
      </c>
      <c r="L5435" s="1" t="s">
        <v>57</v>
      </c>
      <c r="M5435" s="1" t="s">
        <v>37</v>
      </c>
      <c r="O5435">
        <f>F5435*191</f>
        <v>872.87</v>
      </c>
    </row>
    <row r="5436" spans="1:15" x14ac:dyDescent="0.25">
      <c r="A5436" s="1" t="s">
        <v>1223</v>
      </c>
      <c r="B5436" s="2">
        <v>44419</v>
      </c>
      <c r="C5436" s="1" t="s">
        <v>368</v>
      </c>
      <c r="D5436" s="3">
        <v>20</v>
      </c>
      <c r="E5436" s="3">
        <v>22.34</v>
      </c>
      <c r="F5436" s="4">
        <v>18.62</v>
      </c>
      <c r="G5436" s="1">
        <v>2021</v>
      </c>
      <c r="H5436" s="1">
        <v>8</v>
      </c>
      <c r="I5436" s="1" t="s">
        <v>34</v>
      </c>
      <c r="J5436" s="1" t="s">
        <v>369</v>
      </c>
      <c r="K5436" s="1" t="s">
        <v>20</v>
      </c>
      <c r="L5436" s="1" t="s">
        <v>36</v>
      </c>
      <c r="M5436" s="1" t="s">
        <v>370</v>
      </c>
    </row>
    <row r="5437" spans="1:15" x14ac:dyDescent="0.25">
      <c r="A5437" s="1" t="s">
        <v>1233</v>
      </c>
      <c r="B5437" s="2">
        <v>44419</v>
      </c>
      <c r="C5437" s="1" t="s">
        <v>6180</v>
      </c>
      <c r="E5437" s="3">
        <v>29.55</v>
      </c>
      <c r="F5437" s="4">
        <v>29.55</v>
      </c>
      <c r="G5437" s="1">
        <v>2021</v>
      </c>
      <c r="H5437" s="1">
        <v>8</v>
      </c>
      <c r="I5437" s="1" t="s">
        <v>91</v>
      </c>
      <c r="J5437" s="1" t="s">
        <v>35</v>
      </c>
      <c r="K5437" s="1" t="s">
        <v>20</v>
      </c>
      <c r="L5437" s="1" t="s">
        <v>93</v>
      </c>
      <c r="M5437" s="1" t="s">
        <v>37</v>
      </c>
    </row>
    <row r="5438" spans="1:15" x14ac:dyDescent="0.25">
      <c r="A5438" s="1" t="s">
        <v>1249</v>
      </c>
      <c r="B5438" s="2">
        <v>44419</v>
      </c>
      <c r="C5438" s="1" t="s">
        <v>2529</v>
      </c>
      <c r="D5438" s="3">
        <v>20</v>
      </c>
      <c r="E5438" s="3">
        <v>87.96</v>
      </c>
      <c r="F5438" s="4">
        <v>73.3</v>
      </c>
      <c r="G5438" s="1">
        <v>2021</v>
      </c>
      <c r="H5438" s="1">
        <v>8</v>
      </c>
      <c r="I5438" s="1" t="s">
        <v>34</v>
      </c>
      <c r="J5438" s="1" t="s">
        <v>378</v>
      </c>
      <c r="K5438" s="1" t="s">
        <v>20</v>
      </c>
      <c r="L5438" s="1" t="s">
        <v>36</v>
      </c>
      <c r="M5438" s="1" t="s">
        <v>379</v>
      </c>
    </row>
    <row r="5439" spans="1:15" x14ac:dyDescent="0.25">
      <c r="A5439" s="1" t="s">
        <v>3257</v>
      </c>
      <c r="B5439" s="2">
        <v>44419</v>
      </c>
      <c r="C5439" s="1" t="s">
        <v>6181</v>
      </c>
      <c r="E5439" s="3">
        <v>49.27</v>
      </c>
      <c r="F5439" s="4">
        <v>49.27</v>
      </c>
      <c r="G5439" s="1">
        <v>2021</v>
      </c>
      <c r="H5439" s="1">
        <v>8</v>
      </c>
      <c r="I5439" s="1" t="s">
        <v>97</v>
      </c>
      <c r="J5439" s="1" t="s">
        <v>35</v>
      </c>
      <c r="K5439" s="1" t="s">
        <v>20</v>
      </c>
      <c r="L5439" s="1" t="s">
        <v>99</v>
      </c>
      <c r="M5439" s="1" t="s">
        <v>37</v>
      </c>
    </row>
    <row r="5440" spans="1:15" x14ac:dyDescent="0.25">
      <c r="A5440" s="1" t="s">
        <v>4843</v>
      </c>
      <c r="B5440" s="2">
        <v>44426</v>
      </c>
      <c r="C5440" s="1" t="s">
        <v>6182</v>
      </c>
      <c r="D5440" s="3">
        <v>10</v>
      </c>
      <c r="E5440" s="3">
        <v>2.69</v>
      </c>
      <c r="F5440" s="4">
        <v>2.4500000000000002</v>
      </c>
      <c r="G5440" s="1">
        <v>2021</v>
      </c>
      <c r="H5440" s="1">
        <v>8</v>
      </c>
      <c r="I5440" s="1" t="s">
        <v>70</v>
      </c>
      <c r="J5440" s="1" t="s">
        <v>35</v>
      </c>
      <c r="K5440" s="1" t="s">
        <v>20</v>
      </c>
      <c r="L5440" s="1" t="s">
        <v>71</v>
      </c>
      <c r="M5440" s="1" t="s">
        <v>37</v>
      </c>
    </row>
    <row r="5441" spans="1:15" x14ac:dyDescent="0.25">
      <c r="A5441" s="1" t="s">
        <v>4843</v>
      </c>
      <c r="B5441" s="2">
        <v>44426</v>
      </c>
      <c r="C5441" s="1" t="s">
        <v>6182</v>
      </c>
      <c r="D5441" s="3">
        <v>20</v>
      </c>
      <c r="E5441" s="3">
        <v>4.95</v>
      </c>
      <c r="F5441" s="4">
        <v>4.12</v>
      </c>
      <c r="G5441" s="1">
        <v>2021</v>
      </c>
      <c r="H5441" s="1">
        <v>8</v>
      </c>
      <c r="I5441" s="1" t="s">
        <v>70</v>
      </c>
      <c r="J5441" s="1" t="s">
        <v>35</v>
      </c>
      <c r="K5441" s="1" t="s">
        <v>20</v>
      </c>
      <c r="L5441" s="1" t="s">
        <v>71</v>
      </c>
      <c r="M5441" s="1" t="s">
        <v>37</v>
      </c>
    </row>
    <row r="5442" spans="1:15" x14ac:dyDescent="0.25">
      <c r="A5442" s="1" t="s">
        <v>4858</v>
      </c>
      <c r="B5442" s="2">
        <v>44426</v>
      </c>
      <c r="C5442" s="1" t="s">
        <v>85</v>
      </c>
      <c r="E5442" s="3">
        <v>78</v>
      </c>
      <c r="F5442" s="4">
        <v>78</v>
      </c>
      <c r="G5442" s="1">
        <v>2021</v>
      </c>
      <c r="H5442" s="1">
        <v>8</v>
      </c>
      <c r="I5442" s="1" t="s">
        <v>40</v>
      </c>
      <c r="J5442" s="1" t="s">
        <v>41</v>
      </c>
      <c r="K5442" s="1" t="s">
        <v>20</v>
      </c>
      <c r="L5442" s="1" t="s">
        <v>42</v>
      </c>
      <c r="M5442" s="1" t="s">
        <v>43</v>
      </c>
      <c r="O5442">
        <f>F5442/1.26</f>
        <v>61.904761904761905</v>
      </c>
    </row>
    <row r="5443" spans="1:15" x14ac:dyDescent="0.25">
      <c r="A5443" s="1" t="s">
        <v>6183</v>
      </c>
      <c r="B5443" s="2">
        <v>44426</v>
      </c>
      <c r="C5443" s="1" t="s">
        <v>85</v>
      </c>
      <c r="E5443" s="3">
        <v>60.01</v>
      </c>
      <c r="F5443" s="4">
        <v>60.01</v>
      </c>
      <c r="G5443" s="1">
        <v>2021</v>
      </c>
      <c r="H5443" s="1">
        <v>8</v>
      </c>
      <c r="I5443" s="1" t="s">
        <v>40</v>
      </c>
      <c r="J5443" s="1" t="s">
        <v>41</v>
      </c>
      <c r="K5443" s="1" t="s">
        <v>20</v>
      </c>
      <c r="L5443" s="1" t="s">
        <v>42</v>
      </c>
      <c r="M5443" s="1" t="s">
        <v>43</v>
      </c>
      <c r="O5443">
        <f>F5443/1.26</f>
        <v>47.626984126984127</v>
      </c>
    </row>
    <row r="5444" spans="1:15" x14ac:dyDescent="0.25">
      <c r="A5444" s="1" t="s">
        <v>6184</v>
      </c>
      <c r="B5444" s="2">
        <v>44426</v>
      </c>
      <c r="C5444" s="1" t="s">
        <v>85</v>
      </c>
      <c r="E5444" s="3">
        <v>52.4</v>
      </c>
      <c r="F5444" s="4">
        <v>52.4</v>
      </c>
      <c r="G5444" s="1">
        <v>2021</v>
      </c>
      <c r="H5444" s="1">
        <v>8</v>
      </c>
      <c r="I5444" s="1" t="s">
        <v>40</v>
      </c>
      <c r="J5444" s="1" t="s">
        <v>41</v>
      </c>
      <c r="K5444" s="1" t="s">
        <v>20</v>
      </c>
      <c r="L5444" s="1" t="s">
        <v>42</v>
      </c>
      <c r="M5444" s="1" t="s">
        <v>43</v>
      </c>
      <c r="O5444">
        <f>F5444/1.26</f>
        <v>41.587301587301589</v>
      </c>
    </row>
    <row r="5445" spans="1:15" x14ac:dyDescent="0.25">
      <c r="A5445" s="1" t="s">
        <v>3279</v>
      </c>
      <c r="B5445" s="2">
        <v>44426</v>
      </c>
      <c r="C5445" s="1" t="s">
        <v>39</v>
      </c>
      <c r="E5445" s="3">
        <v>105.56</v>
      </c>
      <c r="F5445" s="4">
        <v>105.56</v>
      </c>
      <c r="G5445" s="1">
        <v>2021</v>
      </c>
      <c r="H5445" s="1">
        <v>8</v>
      </c>
      <c r="I5445" s="1" t="s">
        <v>40</v>
      </c>
      <c r="J5445" s="1" t="s">
        <v>41</v>
      </c>
      <c r="K5445" s="1" t="s">
        <v>20</v>
      </c>
      <c r="L5445" s="1" t="s">
        <v>42</v>
      </c>
      <c r="M5445" s="1" t="s">
        <v>43</v>
      </c>
      <c r="O5445">
        <f>F5445/1.26</f>
        <v>83.777777777777786</v>
      </c>
    </row>
    <row r="5446" spans="1:15" x14ac:dyDescent="0.25">
      <c r="A5446" s="1" t="s">
        <v>4843</v>
      </c>
      <c r="B5446" s="2">
        <v>44426</v>
      </c>
      <c r="C5446" s="1" t="s">
        <v>4422</v>
      </c>
      <c r="E5446" s="3">
        <v>133.78</v>
      </c>
      <c r="F5446" s="4">
        <v>133.78</v>
      </c>
      <c r="G5446" s="1">
        <v>2021</v>
      </c>
      <c r="H5446" s="1">
        <v>8</v>
      </c>
      <c r="I5446" s="1" t="s">
        <v>24</v>
      </c>
      <c r="J5446" s="1" t="s">
        <v>25</v>
      </c>
      <c r="K5446" s="1" t="s">
        <v>20</v>
      </c>
      <c r="L5446" s="1" t="s">
        <v>26</v>
      </c>
      <c r="M5446" s="1" t="s">
        <v>4184</v>
      </c>
    </row>
    <row r="5447" spans="1:15" x14ac:dyDescent="0.25">
      <c r="A5447" s="1" t="s">
        <v>6185</v>
      </c>
      <c r="B5447" s="2">
        <v>44426</v>
      </c>
      <c r="C5447" s="1" t="s">
        <v>6186</v>
      </c>
      <c r="D5447" s="3">
        <v>20</v>
      </c>
      <c r="E5447" s="3">
        <v>190.27</v>
      </c>
      <c r="F5447" s="4">
        <v>158.56</v>
      </c>
      <c r="G5447" s="1">
        <v>2021</v>
      </c>
      <c r="H5447" s="1">
        <v>8</v>
      </c>
      <c r="I5447" s="1" t="s">
        <v>34</v>
      </c>
      <c r="J5447" s="1" t="s">
        <v>237</v>
      </c>
      <c r="K5447" s="1" t="s">
        <v>20</v>
      </c>
      <c r="L5447" s="1" t="s">
        <v>36</v>
      </c>
      <c r="M5447" s="1" t="s">
        <v>4213</v>
      </c>
    </row>
    <row r="5448" spans="1:15" x14ac:dyDescent="0.25">
      <c r="A5448" s="1" t="s">
        <v>1269</v>
      </c>
      <c r="B5448" s="2">
        <v>44426</v>
      </c>
      <c r="C5448" s="1" t="s">
        <v>6115</v>
      </c>
      <c r="E5448" s="3">
        <v>60</v>
      </c>
      <c r="F5448" s="4">
        <v>60</v>
      </c>
      <c r="G5448" s="1">
        <v>2021</v>
      </c>
      <c r="H5448" s="1">
        <v>8</v>
      </c>
      <c r="I5448" s="1" t="s">
        <v>24</v>
      </c>
      <c r="J5448" s="1" t="s">
        <v>25</v>
      </c>
      <c r="K5448" s="1" t="s">
        <v>20</v>
      </c>
      <c r="L5448" s="1" t="s">
        <v>26</v>
      </c>
      <c r="M5448" s="1" t="s">
        <v>4184</v>
      </c>
    </row>
    <row r="5449" spans="1:15" x14ac:dyDescent="0.25">
      <c r="A5449" s="1" t="s">
        <v>4861</v>
      </c>
      <c r="B5449" s="2">
        <v>44426</v>
      </c>
      <c r="C5449" s="1" t="s">
        <v>6187</v>
      </c>
      <c r="E5449" s="3">
        <v>70.44</v>
      </c>
      <c r="F5449" s="4">
        <v>70.44</v>
      </c>
      <c r="G5449" s="1">
        <v>2021</v>
      </c>
      <c r="H5449" s="1">
        <v>8</v>
      </c>
      <c r="I5449" s="1" t="s">
        <v>40</v>
      </c>
      <c r="J5449" s="1" t="s">
        <v>35</v>
      </c>
      <c r="K5449" s="1" t="s">
        <v>20</v>
      </c>
      <c r="L5449" s="1" t="s">
        <v>42</v>
      </c>
      <c r="M5449" s="1" t="s">
        <v>37</v>
      </c>
    </row>
    <row r="5450" spans="1:15" x14ac:dyDescent="0.25">
      <c r="A5450" s="1" t="s">
        <v>3283</v>
      </c>
      <c r="B5450" s="2">
        <v>44426</v>
      </c>
      <c r="C5450" s="1" t="s">
        <v>6188</v>
      </c>
      <c r="E5450" s="3">
        <v>173.96</v>
      </c>
      <c r="F5450" s="4">
        <v>173.96</v>
      </c>
      <c r="G5450" s="1">
        <v>2021</v>
      </c>
      <c r="H5450" s="1">
        <v>8</v>
      </c>
      <c r="I5450" s="1" t="s">
        <v>86</v>
      </c>
      <c r="J5450" s="1" t="s">
        <v>35</v>
      </c>
      <c r="K5450" s="1" t="s">
        <v>20</v>
      </c>
      <c r="L5450" s="1" t="s">
        <v>87</v>
      </c>
      <c r="M5450" s="1" t="s">
        <v>37</v>
      </c>
    </row>
    <row r="5451" spans="1:15" x14ac:dyDescent="0.25">
      <c r="A5451" s="1" t="s">
        <v>4856</v>
      </c>
      <c r="B5451" s="2">
        <v>44426</v>
      </c>
      <c r="C5451" s="1" t="s">
        <v>6189</v>
      </c>
      <c r="E5451" s="3">
        <v>24.01</v>
      </c>
      <c r="F5451" s="4">
        <v>24.01</v>
      </c>
      <c r="G5451" s="1">
        <v>2021</v>
      </c>
      <c r="H5451" s="1">
        <v>8</v>
      </c>
      <c r="I5451" s="1" t="s">
        <v>40</v>
      </c>
      <c r="J5451" s="1" t="s">
        <v>35</v>
      </c>
      <c r="K5451" s="1" t="s">
        <v>20</v>
      </c>
      <c r="L5451" s="1" t="s">
        <v>42</v>
      </c>
      <c r="M5451" s="1" t="s">
        <v>37</v>
      </c>
      <c r="O5451">
        <f>F5451*283</f>
        <v>6794.8300000000008</v>
      </c>
    </row>
    <row r="5452" spans="1:15" x14ac:dyDescent="0.25">
      <c r="A5452" s="1" t="s">
        <v>6190</v>
      </c>
      <c r="B5452" s="2">
        <v>44427</v>
      </c>
      <c r="C5452" s="1" t="s">
        <v>6191</v>
      </c>
      <c r="D5452" s="3">
        <v>20</v>
      </c>
      <c r="E5452" s="3">
        <v>67.39</v>
      </c>
      <c r="F5452" s="4">
        <v>56.16</v>
      </c>
      <c r="G5452" s="1">
        <v>2021</v>
      </c>
      <c r="H5452" s="1">
        <v>8</v>
      </c>
      <c r="I5452" s="1" t="s">
        <v>56</v>
      </c>
      <c r="J5452" s="1" t="s">
        <v>35</v>
      </c>
      <c r="K5452" s="1" t="s">
        <v>20</v>
      </c>
      <c r="L5452" s="1" t="s">
        <v>57</v>
      </c>
      <c r="M5452" s="1" t="s">
        <v>37</v>
      </c>
      <c r="O5452">
        <f>F5452*52.63</f>
        <v>2955.7008000000001</v>
      </c>
    </row>
    <row r="5453" spans="1:15" x14ac:dyDescent="0.25">
      <c r="A5453" s="1" t="s">
        <v>4850</v>
      </c>
      <c r="B5453" s="2">
        <v>44427</v>
      </c>
      <c r="C5453" s="1" t="s">
        <v>85</v>
      </c>
      <c r="E5453" s="3">
        <v>99</v>
      </c>
      <c r="F5453" s="4">
        <v>99</v>
      </c>
      <c r="G5453" s="1">
        <v>2021</v>
      </c>
      <c r="H5453" s="1">
        <v>8</v>
      </c>
      <c r="I5453" s="1" t="s">
        <v>40</v>
      </c>
      <c r="J5453" s="1" t="s">
        <v>41</v>
      </c>
      <c r="K5453" s="1" t="s">
        <v>20</v>
      </c>
      <c r="L5453" s="1" t="s">
        <v>42</v>
      </c>
      <c r="M5453" s="1" t="s">
        <v>43</v>
      </c>
      <c r="O5453">
        <f>F5453/1.26</f>
        <v>78.571428571428569</v>
      </c>
    </row>
    <row r="5454" spans="1:15" x14ac:dyDescent="0.25">
      <c r="A5454" s="1" t="s">
        <v>4850</v>
      </c>
      <c r="B5454" s="2">
        <v>44427</v>
      </c>
      <c r="C5454" s="1" t="s">
        <v>39</v>
      </c>
      <c r="E5454" s="3">
        <v>152.74</v>
      </c>
      <c r="F5454" s="4">
        <v>152.74</v>
      </c>
      <c r="G5454" s="1">
        <v>2021</v>
      </c>
      <c r="H5454" s="1">
        <v>8</v>
      </c>
      <c r="I5454" s="1" t="s">
        <v>40</v>
      </c>
      <c r="J5454" s="1" t="s">
        <v>41</v>
      </c>
      <c r="K5454" s="1" t="s">
        <v>20</v>
      </c>
      <c r="L5454" s="1" t="s">
        <v>42</v>
      </c>
      <c r="M5454" s="1" t="s">
        <v>43</v>
      </c>
      <c r="O5454">
        <f>F5454/1.26</f>
        <v>121.22222222222223</v>
      </c>
    </row>
    <row r="5455" spans="1:15" x14ac:dyDescent="0.25">
      <c r="A5455" s="1" t="s">
        <v>6192</v>
      </c>
      <c r="B5455" s="2">
        <v>44427</v>
      </c>
      <c r="C5455" s="1" t="s">
        <v>6193</v>
      </c>
      <c r="D5455" s="3">
        <v>20</v>
      </c>
      <c r="E5455" s="3">
        <v>14.4</v>
      </c>
      <c r="F5455" s="4">
        <v>12</v>
      </c>
      <c r="G5455" s="1">
        <v>2021</v>
      </c>
      <c r="H5455" s="1">
        <v>8</v>
      </c>
      <c r="I5455" s="1" t="s">
        <v>34</v>
      </c>
      <c r="J5455" s="1" t="s">
        <v>35</v>
      </c>
      <c r="K5455" s="1" t="s">
        <v>20</v>
      </c>
      <c r="L5455" s="1" t="s">
        <v>36</v>
      </c>
      <c r="M5455" s="1" t="s">
        <v>37</v>
      </c>
    </row>
    <row r="5456" spans="1:15" x14ac:dyDescent="0.25">
      <c r="A5456" s="1" t="s">
        <v>6194</v>
      </c>
      <c r="B5456" s="2">
        <v>44427</v>
      </c>
      <c r="C5456" s="1" t="s">
        <v>6195</v>
      </c>
      <c r="D5456" s="3">
        <v>20</v>
      </c>
      <c r="E5456" s="3">
        <v>417.78</v>
      </c>
      <c r="F5456" s="4">
        <v>348.15</v>
      </c>
      <c r="G5456" s="1">
        <v>2021</v>
      </c>
      <c r="H5456" s="1">
        <v>8</v>
      </c>
      <c r="I5456" s="1" t="s">
        <v>34</v>
      </c>
      <c r="J5456" s="1" t="s">
        <v>35</v>
      </c>
      <c r="K5456" s="1" t="s">
        <v>20</v>
      </c>
      <c r="L5456" s="1" t="s">
        <v>36</v>
      </c>
      <c r="M5456" s="1" t="s">
        <v>37</v>
      </c>
      <c r="O5456">
        <f>F5456*12.5</f>
        <v>4351.875</v>
      </c>
    </row>
    <row r="5457" spans="1:15" x14ac:dyDescent="0.25">
      <c r="A5457" s="1" t="s">
        <v>4846</v>
      </c>
      <c r="B5457" s="2">
        <v>44427</v>
      </c>
      <c r="C5457" s="1" t="s">
        <v>5746</v>
      </c>
      <c r="E5457" s="3">
        <v>199.99</v>
      </c>
      <c r="F5457" s="4">
        <v>199.99</v>
      </c>
      <c r="G5457" s="1">
        <v>2021</v>
      </c>
      <c r="H5457" s="1">
        <v>8</v>
      </c>
      <c r="I5457" s="1" t="s">
        <v>168</v>
      </c>
      <c r="J5457" s="1" t="s">
        <v>35</v>
      </c>
      <c r="K5457" s="1" t="s">
        <v>20</v>
      </c>
      <c r="L5457" s="1" t="s">
        <v>169</v>
      </c>
      <c r="M5457" s="1" t="s">
        <v>37</v>
      </c>
    </row>
    <row r="5458" spans="1:15" x14ac:dyDescent="0.25">
      <c r="A5458" s="1" t="s">
        <v>1268</v>
      </c>
      <c r="B5458" s="2">
        <v>44427</v>
      </c>
      <c r="C5458" s="1" t="s">
        <v>3043</v>
      </c>
      <c r="D5458" s="3">
        <v>20</v>
      </c>
      <c r="E5458" s="3">
        <v>313.5</v>
      </c>
      <c r="F5458" s="4">
        <v>261.25</v>
      </c>
      <c r="G5458" s="1">
        <v>2021</v>
      </c>
      <c r="H5458" s="1">
        <v>8</v>
      </c>
      <c r="I5458" s="1" t="s">
        <v>56</v>
      </c>
      <c r="J5458" s="1" t="s">
        <v>35</v>
      </c>
      <c r="K5458" s="1" t="s">
        <v>20</v>
      </c>
      <c r="L5458" s="1" t="s">
        <v>57</v>
      </c>
      <c r="M5458" s="1" t="s">
        <v>37</v>
      </c>
      <c r="O5458">
        <f>F5458*400</f>
        <v>104500</v>
      </c>
    </row>
    <row r="5459" spans="1:15" x14ac:dyDescent="0.25">
      <c r="A5459" s="1" t="s">
        <v>1268</v>
      </c>
      <c r="B5459" s="2">
        <v>44427</v>
      </c>
      <c r="C5459" s="1" t="s">
        <v>3043</v>
      </c>
      <c r="E5459" s="3">
        <v>313.5</v>
      </c>
      <c r="F5459" s="4">
        <v>313.5</v>
      </c>
      <c r="G5459" s="1">
        <v>2021</v>
      </c>
      <c r="H5459" s="1">
        <v>8</v>
      </c>
      <c r="I5459" s="1" t="s">
        <v>704</v>
      </c>
      <c r="J5459" s="1" t="s">
        <v>212</v>
      </c>
      <c r="K5459" s="1" t="s">
        <v>20</v>
      </c>
      <c r="L5459" s="1" t="s">
        <v>705</v>
      </c>
      <c r="M5459" s="1" t="s">
        <v>4424</v>
      </c>
      <c r="O5459">
        <f>F5459*400</f>
        <v>125400</v>
      </c>
    </row>
    <row r="5460" spans="1:15" x14ac:dyDescent="0.25">
      <c r="A5460" s="1" t="s">
        <v>6196</v>
      </c>
      <c r="B5460" s="2">
        <v>44427</v>
      </c>
      <c r="C5460" s="1" t="s">
        <v>5974</v>
      </c>
      <c r="E5460" s="3">
        <v>1301.1199999999999</v>
      </c>
      <c r="F5460" s="4">
        <v>1301.1199999999999</v>
      </c>
      <c r="G5460" s="1">
        <v>2021</v>
      </c>
      <c r="H5460" s="1">
        <v>8</v>
      </c>
      <c r="I5460" s="1" t="s">
        <v>474</v>
      </c>
      <c r="J5460" s="1" t="s">
        <v>35</v>
      </c>
      <c r="K5460" s="1" t="s">
        <v>20</v>
      </c>
      <c r="L5460" s="1" t="s">
        <v>475</v>
      </c>
      <c r="M5460" s="1" t="s">
        <v>37</v>
      </c>
      <c r="O5460">
        <f>F5460*7692</f>
        <v>10008215.039999999</v>
      </c>
    </row>
    <row r="5461" spans="1:15" x14ac:dyDescent="0.25">
      <c r="A5461" s="1" t="s">
        <v>6196</v>
      </c>
      <c r="B5461" s="2">
        <v>44427</v>
      </c>
      <c r="C5461" s="1" t="s">
        <v>5974</v>
      </c>
      <c r="E5461" s="3">
        <v>1235.47</v>
      </c>
      <c r="F5461" s="4">
        <v>1235.47</v>
      </c>
      <c r="G5461" s="1">
        <v>2021</v>
      </c>
      <c r="H5461" s="1">
        <v>8</v>
      </c>
      <c r="I5461" s="1" t="s">
        <v>168</v>
      </c>
      <c r="J5461" s="1" t="s">
        <v>81</v>
      </c>
      <c r="K5461" s="1" t="s">
        <v>20</v>
      </c>
      <c r="L5461" s="1" t="s">
        <v>169</v>
      </c>
      <c r="M5461" s="1" t="s">
        <v>83</v>
      </c>
      <c r="O5461">
        <f>F5461*7692</f>
        <v>9503235.2400000002</v>
      </c>
    </row>
    <row r="5462" spans="1:15" x14ac:dyDescent="0.25">
      <c r="A5462" s="1" t="s">
        <v>1279</v>
      </c>
      <c r="B5462" s="2">
        <v>44431</v>
      </c>
      <c r="C5462" s="1" t="s">
        <v>85</v>
      </c>
      <c r="E5462" s="3">
        <v>296.64</v>
      </c>
      <c r="F5462" s="4">
        <v>296.64</v>
      </c>
      <c r="G5462" s="1">
        <v>2021</v>
      </c>
      <c r="H5462" s="1">
        <v>8</v>
      </c>
      <c r="I5462" s="1" t="s">
        <v>86</v>
      </c>
      <c r="J5462" s="1" t="s">
        <v>41</v>
      </c>
      <c r="K5462" s="1" t="s">
        <v>20</v>
      </c>
      <c r="L5462" s="1" t="s">
        <v>87</v>
      </c>
      <c r="M5462" s="1" t="s">
        <v>43</v>
      </c>
      <c r="O5462">
        <f t="shared" ref="O5462:O5468" si="83">F5462/1.26</f>
        <v>235.42857142857142</v>
      </c>
    </row>
    <row r="5463" spans="1:15" x14ac:dyDescent="0.25">
      <c r="A5463" s="1" t="s">
        <v>1279</v>
      </c>
      <c r="B5463" s="2">
        <v>44431</v>
      </c>
      <c r="C5463" s="1" t="s">
        <v>85</v>
      </c>
      <c r="D5463" s="3">
        <v>20</v>
      </c>
      <c r="E5463" s="3">
        <v>217.55</v>
      </c>
      <c r="F5463" s="4">
        <v>181.29</v>
      </c>
      <c r="G5463" s="1">
        <v>2021</v>
      </c>
      <c r="H5463" s="1">
        <v>8</v>
      </c>
      <c r="I5463" s="1" t="s">
        <v>34</v>
      </c>
      <c r="J5463" s="1" t="s">
        <v>41</v>
      </c>
      <c r="K5463" s="1" t="s">
        <v>20</v>
      </c>
      <c r="L5463" s="1" t="s">
        <v>36</v>
      </c>
      <c r="M5463" s="1" t="s">
        <v>43</v>
      </c>
      <c r="O5463">
        <f t="shared" si="83"/>
        <v>143.88095238095238</v>
      </c>
    </row>
    <row r="5464" spans="1:15" x14ac:dyDescent="0.25">
      <c r="A5464" s="1" t="s">
        <v>1279</v>
      </c>
      <c r="B5464" s="2">
        <v>44431</v>
      </c>
      <c r="C5464" s="1" t="s">
        <v>85</v>
      </c>
      <c r="E5464" s="3">
        <v>157</v>
      </c>
      <c r="F5464" s="4">
        <v>157</v>
      </c>
      <c r="G5464" s="1">
        <v>2021</v>
      </c>
      <c r="H5464" s="1">
        <v>8</v>
      </c>
      <c r="I5464" s="1" t="s">
        <v>86</v>
      </c>
      <c r="J5464" s="1" t="s">
        <v>41</v>
      </c>
      <c r="K5464" s="1" t="s">
        <v>20</v>
      </c>
      <c r="L5464" s="1" t="s">
        <v>87</v>
      </c>
      <c r="M5464" s="1" t="s">
        <v>43</v>
      </c>
      <c r="O5464">
        <f t="shared" si="83"/>
        <v>124.60317460317461</v>
      </c>
    </row>
    <row r="5465" spans="1:15" x14ac:dyDescent="0.25">
      <c r="A5465" s="1" t="s">
        <v>1279</v>
      </c>
      <c r="B5465" s="2">
        <v>44431</v>
      </c>
      <c r="C5465" s="1" t="s">
        <v>85</v>
      </c>
      <c r="E5465" s="3">
        <v>153.94</v>
      </c>
      <c r="F5465" s="4">
        <v>153.94</v>
      </c>
      <c r="G5465" s="1">
        <v>2021</v>
      </c>
      <c r="H5465" s="1">
        <v>8</v>
      </c>
      <c r="I5465" s="1" t="s">
        <v>86</v>
      </c>
      <c r="J5465" s="1" t="s">
        <v>41</v>
      </c>
      <c r="K5465" s="1" t="s">
        <v>20</v>
      </c>
      <c r="L5465" s="1" t="s">
        <v>87</v>
      </c>
      <c r="M5465" s="1" t="s">
        <v>43</v>
      </c>
      <c r="O5465">
        <f t="shared" si="83"/>
        <v>122.17460317460318</v>
      </c>
    </row>
    <row r="5466" spans="1:15" x14ac:dyDescent="0.25">
      <c r="A5466" s="1" t="s">
        <v>1279</v>
      </c>
      <c r="B5466" s="2">
        <v>44431</v>
      </c>
      <c r="C5466" s="1" t="s">
        <v>85</v>
      </c>
      <c r="D5466" s="3">
        <v>20</v>
      </c>
      <c r="E5466" s="3">
        <v>177.8</v>
      </c>
      <c r="F5466" s="4">
        <v>148.16999999999999</v>
      </c>
      <c r="G5466" s="1">
        <v>2021</v>
      </c>
      <c r="H5466" s="1">
        <v>8</v>
      </c>
      <c r="I5466" s="1" t="s">
        <v>34</v>
      </c>
      <c r="J5466" s="1" t="s">
        <v>41</v>
      </c>
      <c r="K5466" s="1" t="s">
        <v>20</v>
      </c>
      <c r="L5466" s="1" t="s">
        <v>36</v>
      </c>
      <c r="M5466" s="1" t="s">
        <v>43</v>
      </c>
      <c r="O5466">
        <f t="shared" si="83"/>
        <v>117.59523809523809</v>
      </c>
    </row>
    <row r="5467" spans="1:15" x14ac:dyDescent="0.25">
      <c r="A5467" s="1" t="s">
        <v>1279</v>
      </c>
      <c r="B5467" s="2">
        <v>44431</v>
      </c>
      <c r="C5467" s="1" t="s">
        <v>85</v>
      </c>
      <c r="D5467" s="3">
        <v>20</v>
      </c>
      <c r="E5467" s="3">
        <v>163.12</v>
      </c>
      <c r="F5467" s="4">
        <v>135.93</v>
      </c>
      <c r="G5467" s="1">
        <v>2021</v>
      </c>
      <c r="H5467" s="1">
        <v>8</v>
      </c>
      <c r="I5467" s="1" t="s">
        <v>56</v>
      </c>
      <c r="J5467" s="1" t="s">
        <v>41</v>
      </c>
      <c r="K5467" s="1" t="s">
        <v>20</v>
      </c>
      <c r="L5467" s="1" t="s">
        <v>57</v>
      </c>
      <c r="M5467" s="1" t="s">
        <v>43</v>
      </c>
      <c r="O5467">
        <f t="shared" si="83"/>
        <v>107.88095238095238</v>
      </c>
    </row>
    <row r="5468" spans="1:15" x14ac:dyDescent="0.25">
      <c r="A5468" s="1" t="s">
        <v>1279</v>
      </c>
      <c r="B5468" s="2">
        <v>44431</v>
      </c>
      <c r="C5468" s="1" t="s">
        <v>85</v>
      </c>
      <c r="E5468" s="3">
        <v>67.08</v>
      </c>
      <c r="F5468" s="4">
        <v>67.08</v>
      </c>
      <c r="G5468" s="1">
        <v>2021</v>
      </c>
      <c r="H5468" s="1">
        <v>8</v>
      </c>
      <c r="I5468" s="1" t="s">
        <v>86</v>
      </c>
      <c r="J5468" s="1" t="s">
        <v>41</v>
      </c>
      <c r="K5468" s="1" t="s">
        <v>20</v>
      </c>
      <c r="L5468" s="1" t="s">
        <v>87</v>
      </c>
      <c r="M5468" s="1" t="s">
        <v>43</v>
      </c>
      <c r="O5468">
        <f t="shared" si="83"/>
        <v>53.238095238095234</v>
      </c>
    </row>
    <row r="5469" spans="1:15" x14ac:dyDescent="0.25">
      <c r="A5469" s="1" t="s">
        <v>1254</v>
      </c>
      <c r="B5469" s="2">
        <v>44431</v>
      </c>
      <c r="C5469" s="1" t="s">
        <v>6197</v>
      </c>
      <c r="E5469" s="3">
        <v>88.6</v>
      </c>
      <c r="F5469" s="4">
        <v>88.6</v>
      </c>
      <c r="G5469" s="1">
        <v>2021</v>
      </c>
      <c r="H5469" s="1">
        <v>8</v>
      </c>
      <c r="I5469" s="1" t="s">
        <v>225</v>
      </c>
      <c r="J5469" s="1" t="s">
        <v>226</v>
      </c>
      <c r="K5469" s="1" t="s">
        <v>20</v>
      </c>
      <c r="L5469" s="1" t="s">
        <v>227</v>
      </c>
      <c r="M5469" s="1" t="s">
        <v>53</v>
      </c>
    </row>
    <row r="5470" spans="1:15" x14ac:dyDescent="0.25">
      <c r="A5470" s="1" t="s">
        <v>1277</v>
      </c>
      <c r="B5470" s="2">
        <v>44431</v>
      </c>
      <c r="C5470" s="1" t="s">
        <v>6198</v>
      </c>
      <c r="D5470" s="3">
        <v>20</v>
      </c>
      <c r="E5470" s="3">
        <v>104.78</v>
      </c>
      <c r="F5470" s="4">
        <v>87.32</v>
      </c>
      <c r="G5470" s="1">
        <v>2021</v>
      </c>
      <c r="H5470" s="1">
        <v>8</v>
      </c>
      <c r="I5470" s="1" t="s">
        <v>134</v>
      </c>
      <c r="J5470" s="1" t="s">
        <v>51</v>
      </c>
      <c r="K5470" s="1" t="s">
        <v>20</v>
      </c>
      <c r="L5470" s="1" t="s">
        <v>135</v>
      </c>
      <c r="M5470" s="1" t="s">
        <v>53</v>
      </c>
      <c r="O5470">
        <f>F5470*5.7</f>
        <v>497.72399999999999</v>
      </c>
    </row>
    <row r="5471" spans="1:15" x14ac:dyDescent="0.25">
      <c r="A5471" s="1" t="s">
        <v>1279</v>
      </c>
      <c r="B5471" s="2">
        <v>44431</v>
      </c>
      <c r="C5471" s="1" t="s">
        <v>59</v>
      </c>
      <c r="E5471" s="3">
        <v>40.85</v>
      </c>
      <c r="F5471" s="4">
        <v>40.85</v>
      </c>
      <c r="G5471" s="1">
        <v>2021</v>
      </c>
      <c r="H5471" s="1">
        <v>8</v>
      </c>
      <c r="I5471" s="1" t="s">
        <v>86</v>
      </c>
      <c r="J5471" s="1" t="s">
        <v>41</v>
      </c>
      <c r="K5471" s="1" t="s">
        <v>20</v>
      </c>
      <c r="L5471" s="1" t="s">
        <v>87</v>
      </c>
      <c r="M5471" s="1" t="s">
        <v>43</v>
      </c>
    </row>
    <row r="5472" spans="1:15" x14ac:dyDescent="0.25">
      <c r="A5472" s="1" t="s">
        <v>1279</v>
      </c>
      <c r="B5472" s="2">
        <v>44431</v>
      </c>
      <c r="C5472" s="1" t="s">
        <v>59</v>
      </c>
      <c r="E5472" s="3">
        <v>62.22</v>
      </c>
      <c r="F5472" s="4">
        <v>62.22</v>
      </c>
      <c r="G5472" s="1">
        <v>2021</v>
      </c>
      <c r="H5472" s="1">
        <v>8</v>
      </c>
      <c r="I5472" s="1" t="s">
        <v>312</v>
      </c>
      <c r="J5472" s="1" t="s">
        <v>41</v>
      </c>
      <c r="K5472" s="1" t="s">
        <v>20</v>
      </c>
      <c r="L5472" s="1" t="s">
        <v>313</v>
      </c>
      <c r="M5472" s="1" t="s">
        <v>43</v>
      </c>
    </row>
    <row r="5473" spans="1:15" x14ac:dyDescent="0.25">
      <c r="A5473" s="1" t="s">
        <v>1279</v>
      </c>
      <c r="B5473" s="2">
        <v>44431</v>
      </c>
      <c r="C5473" s="1" t="s">
        <v>59</v>
      </c>
      <c r="E5473" s="3">
        <v>130.82</v>
      </c>
      <c r="F5473" s="4">
        <v>130.82</v>
      </c>
      <c r="G5473" s="1">
        <v>2021</v>
      </c>
      <c r="H5473" s="1">
        <v>8</v>
      </c>
      <c r="I5473" s="1" t="s">
        <v>86</v>
      </c>
      <c r="J5473" s="1" t="s">
        <v>41</v>
      </c>
      <c r="K5473" s="1" t="s">
        <v>20</v>
      </c>
      <c r="L5473" s="1" t="s">
        <v>87</v>
      </c>
      <c r="M5473" s="1" t="s">
        <v>43</v>
      </c>
    </row>
    <row r="5474" spans="1:15" x14ac:dyDescent="0.25">
      <c r="A5474" s="1" t="s">
        <v>1286</v>
      </c>
      <c r="B5474" s="2">
        <v>44433</v>
      </c>
      <c r="C5474" s="1" t="s">
        <v>6199</v>
      </c>
      <c r="E5474" s="3">
        <v>54.36</v>
      </c>
      <c r="F5474" s="4">
        <v>54.36</v>
      </c>
      <c r="G5474" s="1">
        <v>2021</v>
      </c>
      <c r="H5474" s="1">
        <v>8</v>
      </c>
      <c r="I5474" s="1" t="s">
        <v>138</v>
      </c>
      <c r="J5474" s="1" t="s">
        <v>35</v>
      </c>
      <c r="K5474" s="1" t="s">
        <v>20</v>
      </c>
      <c r="L5474" s="1" t="s">
        <v>139</v>
      </c>
      <c r="M5474" s="1" t="s">
        <v>37</v>
      </c>
    </row>
    <row r="5475" spans="1:15" x14ac:dyDescent="0.25">
      <c r="A5475" s="1" t="s">
        <v>1282</v>
      </c>
      <c r="B5475" s="2">
        <v>44433</v>
      </c>
      <c r="C5475" s="1" t="s">
        <v>85</v>
      </c>
      <c r="D5475" s="3">
        <v>20</v>
      </c>
      <c r="E5475" s="3">
        <v>163.82</v>
      </c>
      <c r="F5475" s="4">
        <v>136.52000000000001</v>
      </c>
      <c r="G5475" s="1">
        <v>2021</v>
      </c>
      <c r="H5475" s="1">
        <v>8</v>
      </c>
      <c r="I5475" s="1" t="s">
        <v>70</v>
      </c>
      <c r="J5475" s="1" t="s">
        <v>41</v>
      </c>
      <c r="K5475" s="1" t="s">
        <v>20</v>
      </c>
      <c r="L5475" s="1" t="s">
        <v>71</v>
      </c>
      <c r="M5475" s="1" t="s">
        <v>43</v>
      </c>
      <c r="O5475">
        <f>F5475/1.26</f>
        <v>108.34920634920636</v>
      </c>
    </row>
    <row r="5476" spans="1:15" x14ac:dyDescent="0.25">
      <c r="A5476" s="1" t="s">
        <v>1302</v>
      </c>
      <c r="B5476" s="2">
        <v>44433</v>
      </c>
      <c r="C5476" s="1" t="s">
        <v>6200</v>
      </c>
      <c r="E5476" s="3">
        <v>59.78</v>
      </c>
      <c r="F5476" s="4">
        <v>59.78</v>
      </c>
      <c r="G5476" s="1">
        <v>2021</v>
      </c>
      <c r="H5476" s="1">
        <v>8</v>
      </c>
      <c r="I5476" s="1" t="s">
        <v>704</v>
      </c>
      <c r="J5476" s="1" t="s">
        <v>212</v>
      </c>
      <c r="K5476" s="1" t="s">
        <v>20</v>
      </c>
      <c r="L5476" s="1" t="s">
        <v>705</v>
      </c>
      <c r="M5476" s="1" t="s">
        <v>4424</v>
      </c>
    </row>
    <row r="5477" spans="1:15" x14ac:dyDescent="0.25">
      <c r="A5477" s="1" t="s">
        <v>6201</v>
      </c>
      <c r="B5477" s="2">
        <v>44433</v>
      </c>
      <c r="C5477" s="1" t="s">
        <v>6202</v>
      </c>
      <c r="E5477" s="3">
        <v>10.6</v>
      </c>
      <c r="F5477" s="4">
        <v>10.6</v>
      </c>
      <c r="G5477" s="1">
        <v>2021</v>
      </c>
      <c r="H5477" s="1">
        <v>8</v>
      </c>
      <c r="I5477" s="1" t="s">
        <v>168</v>
      </c>
      <c r="J5477" s="1" t="s">
        <v>35</v>
      </c>
      <c r="K5477" s="1" t="s">
        <v>20</v>
      </c>
      <c r="L5477" s="1" t="s">
        <v>169</v>
      </c>
      <c r="M5477" s="1" t="s">
        <v>37</v>
      </c>
    </row>
    <row r="5478" spans="1:15" x14ac:dyDescent="0.25">
      <c r="A5478" s="1" t="s">
        <v>3305</v>
      </c>
      <c r="B5478" s="2">
        <v>44433</v>
      </c>
      <c r="C5478" s="1" t="s">
        <v>3894</v>
      </c>
      <c r="E5478" s="3">
        <v>174</v>
      </c>
      <c r="F5478" s="4">
        <v>174</v>
      </c>
      <c r="G5478" s="1">
        <v>2021</v>
      </c>
      <c r="H5478" s="1">
        <v>8</v>
      </c>
      <c r="I5478" s="1" t="s">
        <v>91</v>
      </c>
      <c r="J5478" s="1" t="s">
        <v>207</v>
      </c>
      <c r="K5478" s="1" t="s">
        <v>20</v>
      </c>
      <c r="L5478" s="1" t="s">
        <v>93</v>
      </c>
      <c r="M5478" s="1" t="s">
        <v>208</v>
      </c>
    </row>
    <row r="5479" spans="1:15" x14ac:dyDescent="0.25">
      <c r="A5479" s="1" t="s">
        <v>3305</v>
      </c>
      <c r="B5479" s="2">
        <v>44433</v>
      </c>
      <c r="C5479" s="1" t="s">
        <v>3894</v>
      </c>
      <c r="E5479" s="3">
        <v>174</v>
      </c>
      <c r="F5479" s="4">
        <v>174</v>
      </c>
      <c r="G5479" s="1">
        <v>2021</v>
      </c>
      <c r="H5479" s="1">
        <v>8</v>
      </c>
      <c r="I5479" s="1" t="s">
        <v>91</v>
      </c>
      <c r="J5479" s="1" t="s">
        <v>207</v>
      </c>
      <c r="K5479" s="1" t="s">
        <v>20</v>
      </c>
      <c r="L5479" s="1" t="s">
        <v>93</v>
      </c>
      <c r="M5479" s="1" t="s">
        <v>208</v>
      </c>
    </row>
    <row r="5480" spans="1:15" x14ac:dyDescent="0.25">
      <c r="A5480" s="1" t="s">
        <v>3305</v>
      </c>
      <c r="B5480" s="2">
        <v>44433</v>
      </c>
      <c r="C5480" s="1" t="s">
        <v>3894</v>
      </c>
      <c r="E5480" s="3">
        <v>174</v>
      </c>
      <c r="F5480" s="4">
        <v>174</v>
      </c>
      <c r="G5480" s="1">
        <v>2021</v>
      </c>
      <c r="H5480" s="1">
        <v>8</v>
      </c>
      <c r="I5480" s="1" t="s">
        <v>91</v>
      </c>
      <c r="J5480" s="1" t="s">
        <v>207</v>
      </c>
      <c r="K5480" s="1" t="s">
        <v>20</v>
      </c>
      <c r="L5480" s="1" t="s">
        <v>93</v>
      </c>
      <c r="M5480" s="1" t="s">
        <v>208</v>
      </c>
    </row>
    <row r="5481" spans="1:15" x14ac:dyDescent="0.25">
      <c r="A5481" s="1" t="s">
        <v>6203</v>
      </c>
      <c r="B5481" s="2">
        <v>44433</v>
      </c>
      <c r="C5481" s="1" t="s">
        <v>6204</v>
      </c>
      <c r="D5481" s="3">
        <v>20</v>
      </c>
      <c r="E5481" s="3">
        <v>380</v>
      </c>
      <c r="F5481" s="4">
        <v>316.67</v>
      </c>
      <c r="G5481" s="1">
        <v>2021</v>
      </c>
      <c r="H5481" s="1">
        <v>8</v>
      </c>
      <c r="I5481" s="1" t="s">
        <v>134</v>
      </c>
      <c r="J5481" s="1" t="s">
        <v>207</v>
      </c>
      <c r="K5481" s="1" t="s">
        <v>20</v>
      </c>
      <c r="L5481" s="1" t="s">
        <v>135</v>
      </c>
      <c r="M5481" s="1" t="s">
        <v>208</v>
      </c>
    </row>
    <row r="5482" spans="1:15" x14ac:dyDescent="0.25">
      <c r="A5482" s="1" t="s">
        <v>1296</v>
      </c>
      <c r="B5482" s="2">
        <v>44433</v>
      </c>
      <c r="C5482" s="1" t="s">
        <v>6205</v>
      </c>
      <c r="E5482" s="3">
        <v>187.89</v>
      </c>
      <c r="F5482" s="4">
        <v>187.89</v>
      </c>
      <c r="G5482" s="1">
        <v>2021</v>
      </c>
      <c r="H5482" s="1">
        <v>8</v>
      </c>
      <c r="I5482" s="1" t="s">
        <v>704</v>
      </c>
      <c r="J5482" s="1" t="s">
        <v>212</v>
      </c>
      <c r="K5482" s="1" t="s">
        <v>20</v>
      </c>
      <c r="L5482" s="1" t="s">
        <v>705</v>
      </c>
      <c r="M5482" s="1" t="s">
        <v>4424</v>
      </c>
    </row>
    <row r="5483" spans="1:15" x14ac:dyDescent="0.25">
      <c r="A5483" s="1" t="s">
        <v>3312</v>
      </c>
      <c r="B5483" s="2">
        <v>44433</v>
      </c>
      <c r="C5483" s="1" t="s">
        <v>6206</v>
      </c>
      <c r="E5483" s="3">
        <v>96.83</v>
      </c>
      <c r="F5483" s="4">
        <v>96.83</v>
      </c>
      <c r="G5483" s="1">
        <v>2021</v>
      </c>
      <c r="H5483" s="1">
        <v>8</v>
      </c>
      <c r="I5483" s="1" t="s">
        <v>704</v>
      </c>
      <c r="J5483" s="1" t="s">
        <v>212</v>
      </c>
      <c r="K5483" s="1" t="s">
        <v>20</v>
      </c>
      <c r="L5483" s="1" t="s">
        <v>705</v>
      </c>
      <c r="M5483" s="1" t="s">
        <v>4424</v>
      </c>
    </row>
    <row r="5484" spans="1:15" x14ac:dyDescent="0.25">
      <c r="A5484" s="1" t="s">
        <v>6207</v>
      </c>
      <c r="B5484" s="2">
        <v>44433</v>
      </c>
      <c r="C5484" s="1" t="s">
        <v>6208</v>
      </c>
      <c r="E5484" s="3">
        <v>130</v>
      </c>
      <c r="F5484" s="4">
        <v>130</v>
      </c>
      <c r="G5484" s="1">
        <v>2021</v>
      </c>
      <c r="H5484" s="1">
        <v>8</v>
      </c>
      <c r="I5484" s="1" t="s">
        <v>91</v>
      </c>
      <c r="J5484" s="1" t="s">
        <v>35</v>
      </c>
      <c r="K5484" s="1" t="s">
        <v>20</v>
      </c>
      <c r="L5484" s="1" t="s">
        <v>93</v>
      </c>
      <c r="M5484" s="1" t="s">
        <v>37</v>
      </c>
    </row>
    <row r="5485" spans="1:15" x14ac:dyDescent="0.25">
      <c r="A5485" s="1" t="s">
        <v>4873</v>
      </c>
      <c r="B5485" s="2">
        <v>44434</v>
      </c>
      <c r="C5485" s="1" t="s">
        <v>1307</v>
      </c>
      <c r="E5485" s="3">
        <v>108.38</v>
      </c>
      <c r="F5485" s="4">
        <v>108.38</v>
      </c>
      <c r="G5485" s="1">
        <v>2021</v>
      </c>
      <c r="H5485" s="1">
        <v>8</v>
      </c>
      <c r="I5485" s="1" t="s">
        <v>345</v>
      </c>
      <c r="J5485" s="1" t="s">
        <v>35</v>
      </c>
      <c r="K5485" s="1" t="s">
        <v>20</v>
      </c>
      <c r="L5485" s="1" t="s">
        <v>346</v>
      </c>
      <c r="M5485" s="1" t="s">
        <v>37</v>
      </c>
      <c r="O5485">
        <f>F5485*52.63</f>
        <v>5704.0393999999997</v>
      </c>
    </row>
    <row r="5486" spans="1:15" x14ac:dyDescent="0.25">
      <c r="A5486" s="1" t="s">
        <v>1316</v>
      </c>
      <c r="B5486" s="2">
        <v>44435</v>
      </c>
      <c r="C5486" s="1" t="s">
        <v>6209</v>
      </c>
      <c r="E5486" s="3">
        <v>15.3</v>
      </c>
      <c r="F5486" s="4">
        <v>15.3</v>
      </c>
      <c r="G5486" s="1">
        <v>2021</v>
      </c>
      <c r="H5486" s="1">
        <v>8</v>
      </c>
      <c r="I5486" s="1" t="s">
        <v>24</v>
      </c>
      <c r="J5486" s="1" t="s">
        <v>25</v>
      </c>
      <c r="K5486" s="1" t="s">
        <v>20</v>
      </c>
      <c r="L5486" s="1" t="s">
        <v>26</v>
      </c>
      <c r="M5486" s="1" t="s">
        <v>4184</v>
      </c>
    </row>
    <row r="5487" spans="1:15" x14ac:dyDescent="0.25">
      <c r="A5487" s="1" t="s">
        <v>1316</v>
      </c>
      <c r="B5487" s="2">
        <v>44435</v>
      </c>
      <c r="C5487" s="1" t="s">
        <v>6209</v>
      </c>
      <c r="E5487" s="3">
        <v>346.94</v>
      </c>
      <c r="F5487" s="4">
        <v>346.94</v>
      </c>
      <c r="G5487" s="1">
        <v>2021</v>
      </c>
      <c r="H5487" s="1">
        <v>8</v>
      </c>
      <c r="I5487" s="1" t="s">
        <v>18</v>
      </c>
      <c r="J5487" s="1" t="s">
        <v>119</v>
      </c>
      <c r="K5487" s="1" t="s">
        <v>20</v>
      </c>
      <c r="L5487" s="1" t="s">
        <v>21</v>
      </c>
      <c r="M5487" s="1" t="s">
        <v>120</v>
      </c>
    </row>
    <row r="5488" spans="1:15" x14ac:dyDescent="0.25">
      <c r="A5488" s="1" t="s">
        <v>4886</v>
      </c>
      <c r="B5488" s="2">
        <v>44435</v>
      </c>
      <c r="C5488" s="1" t="s">
        <v>6209</v>
      </c>
      <c r="E5488" s="3">
        <v>464.63</v>
      </c>
      <c r="F5488" s="4">
        <v>464.63</v>
      </c>
      <c r="G5488" s="1">
        <v>2021</v>
      </c>
      <c r="H5488" s="1">
        <v>8</v>
      </c>
      <c r="I5488" s="1" t="s">
        <v>18</v>
      </c>
      <c r="J5488" s="1" t="s">
        <v>119</v>
      </c>
      <c r="K5488" s="1" t="s">
        <v>20</v>
      </c>
      <c r="L5488" s="1" t="s">
        <v>21</v>
      </c>
      <c r="M5488" s="1" t="s">
        <v>120</v>
      </c>
    </row>
    <row r="5489" spans="1:15" x14ac:dyDescent="0.25">
      <c r="A5489" s="1" t="s">
        <v>4886</v>
      </c>
      <c r="B5489" s="2">
        <v>44435</v>
      </c>
      <c r="C5489" s="1" t="s">
        <v>6209</v>
      </c>
      <c r="D5489" s="3">
        <v>20</v>
      </c>
      <c r="E5489" s="3">
        <v>910.99</v>
      </c>
      <c r="F5489" s="4">
        <v>759.16</v>
      </c>
      <c r="G5489" s="1">
        <v>2021</v>
      </c>
      <c r="H5489" s="1">
        <v>8</v>
      </c>
      <c r="I5489" s="1" t="s">
        <v>18</v>
      </c>
      <c r="J5489" s="1" t="s">
        <v>119</v>
      </c>
      <c r="K5489" s="1" t="s">
        <v>20</v>
      </c>
      <c r="L5489" s="1" t="s">
        <v>21</v>
      </c>
      <c r="M5489" s="1" t="s">
        <v>120</v>
      </c>
    </row>
    <row r="5490" spans="1:15" x14ac:dyDescent="0.25">
      <c r="A5490" s="1" t="s">
        <v>3324</v>
      </c>
      <c r="B5490" s="2">
        <v>44438</v>
      </c>
      <c r="C5490" s="1" t="s">
        <v>6210</v>
      </c>
      <c r="D5490" s="3">
        <v>20</v>
      </c>
      <c r="E5490" s="3">
        <v>61.69</v>
      </c>
      <c r="F5490" s="4">
        <v>51.41</v>
      </c>
      <c r="G5490" s="1">
        <v>2021</v>
      </c>
      <c r="H5490" s="1">
        <v>8</v>
      </c>
      <c r="I5490" s="1" t="s">
        <v>70</v>
      </c>
      <c r="J5490" s="1" t="s">
        <v>35</v>
      </c>
      <c r="K5490" s="1" t="s">
        <v>20</v>
      </c>
      <c r="L5490" s="1" t="s">
        <v>71</v>
      </c>
      <c r="M5490" s="1" t="s">
        <v>37</v>
      </c>
    </row>
    <row r="5491" spans="1:15" x14ac:dyDescent="0.25">
      <c r="A5491" s="1" t="s">
        <v>4885</v>
      </c>
      <c r="B5491" s="2">
        <v>44438</v>
      </c>
      <c r="C5491" s="1" t="s">
        <v>6211</v>
      </c>
      <c r="E5491" s="3">
        <v>36.14</v>
      </c>
      <c r="F5491" s="4">
        <v>36.14</v>
      </c>
      <c r="G5491" s="1">
        <v>2021</v>
      </c>
      <c r="H5491" s="1">
        <v>8</v>
      </c>
      <c r="I5491" s="1" t="s">
        <v>111</v>
      </c>
      <c r="J5491" s="1" t="s">
        <v>35</v>
      </c>
      <c r="K5491" s="1" t="s">
        <v>20</v>
      </c>
      <c r="L5491" s="1" t="s">
        <v>112</v>
      </c>
      <c r="M5491" s="1" t="s">
        <v>37</v>
      </c>
    </row>
    <row r="5492" spans="1:15" x14ac:dyDescent="0.25">
      <c r="A5492" s="1" t="s">
        <v>4885</v>
      </c>
      <c r="B5492" s="2">
        <v>44438</v>
      </c>
      <c r="C5492" s="1" t="s">
        <v>6211</v>
      </c>
      <c r="D5492" s="3">
        <v>20</v>
      </c>
      <c r="E5492" s="3">
        <v>162.86000000000001</v>
      </c>
      <c r="F5492" s="4">
        <v>135.72</v>
      </c>
      <c r="G5492" s="1">
        <v>2021</v>
      </c>
      <c r="H5492" s="1">
        <v>8</v>
      </c>
      <c r="I5492" s="1" t="s">
        <v>111</v>
      </c>
      <c r="J5492" s="1" t="s">
        <v>35</v>
      </c>
      <c r="K5492" s="1" t="s">
        <v>20</v>
      </c>
      <c r="L5492" s="1" t="s">
        <v>112</v>
      </c>
      <c r="M5492" s="1" t="s">
        <v>37</v>
      </c>
    </row>
    <row r="5493" spans="1:15" x14ac:dyDescent="0.25">
      <c r="A5493" s="1" t="s">
        <v>1318</v>
      </c>
      <c r="B5493" s="2">
        <v>44438</v>
      </c>
      <c r="C5493" s="1" t="s">
        <v>6212</v>
      </c>
      <c r="E5493" s="3">
        <v>84.12</v>
      </c>
      <c r="F5493" s="4">
        <v>84.12</v>
      </c>
      <c r="G5493" s="1">
        <v>2021</v>
      </c>
      <c r="H5493" s="1">
        <v>8</v>
      </c>
      <c r="I5493" s="1" t="s">
        <v>86</v>
      </c>
      <c r="J5493" s="1" t="s">
        <v>378</v>
      </c>
      <c r="K5493" s="1" t="s">
        <v>20</v>
      </c>
      <c r="L5493" s="1" t="s">
        <v>87</v>
      </c>
      <c r="M5493" s="1" t="s">
        <v>379</v>
      </c>
    </row>
    <row r="5494" spans="1:15" x14ac:dyDescent="0.25">
      <c r="A5494" s="1" t="s">
        <v>1321</v>
      </c>
      <c r="B5494" s="2">
        <v>44438</v>
      </c>
      <c r="C5494" s="1" t="s">
        <v>6213</v>
      </c>
      <c r="E5494" s="3">
        <v>34.380000000000003</v>
      </c>
      <c r="F5494" s="4">
        <v>34.380000000000003</v>
      </c>
      <c r="G5494" s="1">
        <v>2021</v>
      </c>
      <c r="H5494" s="1">
        <v>8</v>
      </c>
      <c r="I5494" s="1" t="s">
        <v>86</v>
      </c>
      <c r="J5494" s="1" t="s">
        <v>378</v>
      </c>
      <c r="K5494" s="1" t="s">
        <v>20</v>
      </c>
      <c r="L5494" s="1" t="s">
        <v>87</v>
      </c>
      <c r="M5494" s="1" t="s">
        <v>379</v>
      </c>
      <c r="O5494" s="8">
        <f>F5494</f>
        <v>34.380000000000003</v>
      </c>
    </row>
    <row r="5495" spans="1:15" x14ac:dyDescent="0.25">
      <c r="A5495" s="1" t="s">
        <v>6214</v>
      </c>
      <c r="B5495" s="2">
        <v>44438</v>
      </c>
      <c r="C5495" s="1" t="s">
        <v>3176</v>
      </c>
      <c r="E5495" s="3">
        <v>5</v>
      </c>
      <c r="F5495" s="4">
        <v>5</v>
      </c>
      <c r="G5495" s="1">
        <v>2021</v>
      </c>
      <c r="H5495" s="1">
        <v>8</v>
      </c>
      <c r="I5495" s="1" t="s">
        <v>86</v>
      </c>
      <c r="J5495" s="1" t="s">
        <v>35</v>
      </c>
      <c r="K5495" s="1" t="s">
        <v>20</v>
      </c>
      <c r="L5495" s="1" t="s">
        <v>87</v>
      </c>
      <c r="M5495" s="1" t="s">
        <v>37</v>
      </c>
    </row>
    <row r="5496" spans="1:15" x14ac:dyDescent="0.25">
      <c r="A5496" s="1" t="s">
        <v>6215</v>
      </c>
      <c r="B5496" s="2">
        <v>44438</v>
      </c>
      <c r="C5496" s="1" t="s">
        <v>6216</v>
      </c>
      <c r="E5496" s="3">
        <v>167.86</v>
      </c>
      <c r="F5496" s="4">
        <v>167.86</v>
      </c>
      <c r="G5496" s="1">
        <v>2021</v>
      </c>
      <c r="H5496" s="1">
        <v>8</v>
      </c>
      <c r="I5496" s="1" t="s">
        <v>86</v>
      </c>
      <c r="J5496" s="1" t="s">
        <v>35</v>
      </c>
      <c r="K5496" s="1" t="s">
        <v>20</v>
      </c>
      <c r="L5496" s="1" t="s">
        <v>87</v>
      </c>
      <c r="M5496" s="1" t="s">
        <v>37</v>
      </c>
    </row>
    <row r="5497" spans="1:15" x14ac:dyDescent="0.25">
      <c r="A5497" s="1" t="s">
        <v>6217</v>
      </c>
      <c r="B5497" s="2">
        <v>44438</v>
      </c>
      <c r="C5497" s="1" t="s">
        <v>4893</v>
      </c>
      <c r="E5497" s="3">
        <v>122.67</v>
      </c>
      <c r="F5497" s="4">
        <v>122.67</v>
      </c>
      <c r="G5497" s="1">
        <v>2021</v>
      </c>
      <c r="H5497" s="1">
        <v>8</v>
      </c>
      <c r="I5497" s="1" t="s">
        <v>91</v>
      </c>
      <c r="J5497" s="1" t="s">
        <v>207</v>
      </c>
      <c r="K5497" s="1" t="s">
        <v>20</v>
      </c>
      <c r="L5497" s="1" t="s">
        <v>93</v>
      </c>
      <c r="M5497" s="1" t="s">
        <v>208</v>
      </c>
    </row>
    <row r="5498" spans="1:15" x14ac:dyDescent="0.25">
      <c r="A5498" s="1" t="s">
        <v>6217</v>
      </c>
      <c r="B5498" s="2">
        <v>44438</v>
      </c>
      <c r="C5498" s="1" t="s">
        <v>4893</v>
      </c>
      <c r="E5498" s="3">
        <v>122.67</v>
      </c>
      <c r="F5498" s="4">
        <v>122.67</v>
      </c>
      <c r="G5498" s="1">
        <v>2021</v>
      </c>
      <c r="H5498" s="1">
        <v>8</v>
      </c>
      <c r="I5498" s="1" t="s">
        <v>91</v>
      </c>
      <c r="J5498" s="1" t="s">
        <v>207</v>
      </c>
      <c r="K5498" s="1" t="s">
        <v>20</v>
      </c>
      <c r="L5498" s="1" t="s">
        <v>93</v>
      </c>
      <c r="M5498" s="1" t="s">
        <v>208</v>
      </c>
    </row>
    <row r="5499" spans="1:15" x14ac:dyDescent="0.25">
      <c r="A5499" s="1" t="s">
        <v>6217</v>
      </c>
      <c r="B5499" s="2">
        <v>44438</v>
      </c>
      <c r="C5499" s="1" t="s">
        <v>4893</v>
      </c>
      <c r="E5499" s="3">
        <v>122.67</v>
      </c>
      <c r="F5499" s="4">
        <v>122.67</v>
      </c>
      <c r="G5499" s="1">
        <v>2021</v>
      </c>
      <c r="H5499" s="1">
        <v>8</v>
      </c>
      <c r="I5499" s="1" t="s">
        <v>91</v>
      </c>
      <c r="J5499" s="1" t="s">
        <v>207</v>
      </c>
      <c r="K5499" s="1" t="s">
        <v>20</v>
      </c>
      <c r="L5499" s="1" t="s">
        <v>93</v>
      </c>
      <c r="M5499" s="1" t="s">
        <v>208</v>
      </c>
    </row>
    <row r="5500" spans="1:15" x14ac:dyDescent="0.25">
      <c r="A5500" s="1" t="s">
        <v>3334</v>
      </c>
      <c r="B5500" s="2">
        <v>44438</v>
      </c>
      <c r="C5500" s="1" t="s">
        <v>4486</v>
      </c>
      <c r="E5500" s="3">
        <v>267.24</v>
      </c>
      <c r="F5500" s="4">
        <v>267.24</v>
      </c>
      <c r="G5500" s="1">
        <v>2021</v>
      </c>
      <c r="H5500" s="1">
        <v>8</v>
      </c>
      <c r="I5500" s="1" t="s">
        <v>345</v>
      </c>
      <c r="J5500" s="1" t="s">
        <v>35</v>
      </c>
      <c r="K5500" s="1" t="s">
        <v>20</v>
      </c>
      <c r="L5500" s="1" t="s">
        <v>346</v>
      </c>
      <c r="M5500" s="1" t="s">
        <v>37</v>
      </c>
      <c r="O5500">
        <f>F5500*5.3</f>
        <v>1416.3720000000001</v>
      </c>
    </row>
    <row r="5501" spans="1:15" x14ac:dyDescent="0.25">
      <c r="A5501" s="1" t="s">
        <v>6218</v>
      </c>
      <c r="B5501" s="2">
        <v>44441</v>
      </c>
      <c r="C5501" s="1" t="s">
        <v>6219</v>
      </c>
      <c r="E5501" s="3">
        <v>37.01</v>
      </c>
      <c r="F5501" s="4">
        <v>37.01</v>
      </c>
      <c r="G5501" s="1">
        <v>2021</v>
      </c>
      <c r="H5501" s="1">
        <v>9</v>
      </c>
      <c r="I5501" s="1" t="s">
        <v>86</v>
      </c>
      <c r="J5501" s="1" t="s">
        <v>378</v>
      </c>
      <c r="K5501" s="1" t="s">
        <v>20</v>
      </c>
      <c r="L5501" s="1" t="s">
        <v>87</v>
      </c>
      <c r="M5501" s="1" t="s">
        <v>379</v>
      </c>
    </row>
    <row r="5502" spans="1:15" x14ac:dyDescent="0.25">
      <c r="A5502" s="1" t="s">
        <v>3347</v>
      </c>
      <c r="B5502" s="2">
        <v>44441</v>
      </c>
      <c r="C5502" s="1" t="s">
        <v>4957</v>
      </c>
      <c r="E5502" s="3">
        <v>122.5</v>
      </c>
      <c r="F5502" s="4">
        <v>122.5</v>
      </c>
      <c r="G5502" s="1">
        <v>2021</v>
      </c>
      <c r="H5502" s="1">
        <v>9</v>
      </c>
      <c r="I5502" s="1" t="s">
        <v>40</v>
      </c>
      <c r="J5502" s="1" t="s">
        <v>35</v>
      </c>
      <c r="K5502" s="1" t="s">
        <v>20</v>
      </c>
      <c r="L5502" s="1" t="s">
        <v>42</v>
      </c>
      <c r="M5502" s="1" t="s">
        <v>37</v>
      </c>
      <c r="O5502">
        <f>F5502*7</f>
        <v>857.5</v>
      </c>
    </row>
    <row r="5503" spans="1:15" x14ac:dyDescent="0.25">
      <c r="A5503" s="1" t="s">
        <v>3397</v>
      </c>
      <c r="B5503" s="2">
        <v>44441</v>
      </c>
      <c r="C5503" s="1" t="s">
        <v>6220</v>
      </c>
      <c r="E5503" s="3">
        <v>503.98</v>
      </c>
      <c r="F5503" s="4">
        <v>503.98</v>
      </c>
      <c r="G5503" s="1">
        <v>2021</v>
      </c>
      <c r="H5503" s="1">
        <v>9</v>
      </c>
      <c r="I5503" s="1" t="s">
        <v>168</v>
      </c>
      <c r="J5503" s="1" t="s">
        <v>81</v>
      </c>
      <c r="K5503" s="1" t="s">
        <v>20</v>
      </c>
      <c r="L5503" s="1" t="s">
        <v>169</v>
      </c>
      <c r="M5503" s="1" t="s">
        <v>83</v>
      </c>
      <c r="O5503">
        <f>F5503*400</f>
        <v>201592</v>
      </c>
    </row>
    <row r="5504" spans="1:15" x14ac:dyDescent="0.25">
      <c r="A5504" s="1" t="s">
        <v>6221</v>
      </c>
      <c r="B5504" s="2">
        <v>44441</v>
      </c>
      <c r="C5504" s="1" t="s">
        <v>6222</v>
      </c>
      <c r="E5504" s="3">
        <v>78.650000000000006</v>
      </c>
      <c r="F5504" s="4">
        <v>78.650000000000006</v>
      </c>
      <c r="G5504" s="1">
        <v>2021</v>
      </c>
      <c r="H5504" s="1">
        <v>9</v>
      </c>
      <c r="I5504" s="1" t="s">
        <v>30</v>
      </c>
      <c r="J5504" s="1" t="s">
        <v>35</v>
      </c>
      <c r="K5504" s="1" t="s">
        <v>20</v>
      </c>
      <c r="L5504" s="1" t="s">
        <v>1715</v>
      </c>
      <c r="M5504" s="1" t="s">
        <v>37</v>
      </c>
      <c r="O5504">
        <f>F5504*400</f>
        <v>31460.000000000004</v>
      </c>
    </row>
    <row r="5505" spans="1:15" x14ac:dyDescent="0.25">
      <c r="A5505" s="1" t="s">
        <v>6223</v>
      </c>
      <c r="B5505" s="2">
        <v>44441</v>
      </c>
      <c r="C5505" s="1" t="s">
        <v>6224</v>
      </c>
      <c r="D5505" s="3">
        <v>20</v>
      </c>
      <c r="E5505" s="3">
        <v>35.28</v>
      </c>
      <c r="F5505" s="4">
        <v>29.4</v>
      </c>
      <c r="G5505" s="1">
        <v>2021</v>
      </c>
      <c r="H5505" s="1">
        <v>9</v>
      </c>
      <c r="I5505" s="1" t="s">
        <v>70</v>
      </c>
      <c r="J5505" s="1" t="s">
        <v>35</v>
      </c>
      <c r="K5505" s="1" t="s">
        <v>20</v>
      </c>
      <c r="L5505" s="1" t="s">
        <v>71</v>
      </c>
      <c r="M5505" s="1" t="s">
        <v>37</v>
      </c>
    </row>
    <row r="5506" spans="1:15" x14ac:dyDescent="0.25">
      <c r="A5506" s="1" t="s">
        <v>6225</v>
      </c>
      <c r="B5506" s="2">
        <v>44441</v>
      </c>
      <c r="C5506" s="1" t="s">
        <v>6226</v>
      </c>
      <c r="D5506" s="3">
        <v>20</v>
      </c>
      <c r="E5506" s="3">
        <v>45.77</v>
      </c>
      <c r="F5506" s="4">
        <v>38.14</v>
      </c>
      <c r="G5506" s="1">
        <v>2021</v>
      </c>
      <c r="H5506" s="1">
        <v>9</v>
      </c>
      <c r="I5506" s="1" t="s">
        <v>34</v>
      </c>
      <c r="J5506" s="1" t="s">
        <v>1106</v>
      </c>
      <c r="K5506" s="1" t="s">
        <v>20</v>
      </c>
      <c r="L5506" s="1" t="s">
        <v>36</v>
      </c>
      <c r="M5506" s="1" t="s">
        <v>4523</v>
      </c>
    </row>
    <row r="5507" spans="1:15" x14ac:dyDescent="0.25">
      <c r="A5507" s="1" t="s">
        <v>6227</v>
      </c>
      <c r="B5507" s="2">
        <v>44441</v>
      </c>
      <c r="C5507" s="1" t="s">
        <v>1599</v>
      </c>
      <c r="E5507" s="3">
        <v>61.7</v>
      </c>
      <c r="F5507" s="4">
        <v>61.7</v>
      </c>
      <c r="G5507" s="1">
        <v>2021</v>
      </c>
      <c r="H5507" s="1">
        <v>9</v>
      </c>
      <c r="I5507" s="1" t="s">
        <v>312</v>
      </c>
      <c r="J5507" s="1" t="s">
        <v>35</v>
      </c>
      <c r="K5507" s="1" t="s">
        <v>20</v>
      </c>
      <c r="L5507" s="1" t="s">
        <v>313</v>
      </c>
      <c r="M5507" s="1" t="s">
        <v>37</v>
      </c>
      <c r="O5507">
        <f>F5507*27.9</f>
        <v>1721.43</v>
      </c>
    </row>
    <row r="5508" spans="1:15" x14ac:dyDescent="0.25">
      <c r="A5508" s="1" t="s">
        <v>6228</v>
      </c>
      <c r="B5508" s="2">
        <v>44441</v>
      </c>
      <c r="C5508" s="1" t="s">
        <v>6229</v>
      </c>
      <c r="E5508" s="3">
        <v>102.64</v>
      </c>
      <c r="F5508" s="4">
        <v>102.64</v>
      </c>
      <c r="G5508" s="1">
        <v>2021</v>
      </c>
      <c r="H5508" s="1">
        <v>9</v>
      </c>
      <c r="I5508" s="1" t="s">
        <v>86</v>
      </c>
      <c r="J5508" s="1" t="s">
        <v>378</v>
      </c>
      <c r="K5508" s="1" t="s">
        <v>20</v>
      </c>
      <c r="L5508" s="1" t="s">
        <v>87</v>
      </c>
      <c r="M5508" s="1" t="s">
        <v>379</v>
      </c>
    </row>
    <row r="5509" spans="1:15" x14ac:dyDescent="0.25">
      <c r="A5509" s="1" t="s">
        <v>6230</v>
      </c>
      <c r="B5509" s="2">
        <v>44441</v>
      </c>
      <c r="C5509" s="1" t="s">
        <v>6231</v>
      </c>
      <c r="E5509" s="3">
        <v>2790.53</v>
      </c>
      <c r="F5509" s="4">
        <v>2790.53</v>
      </c>
      <c r="G5509" s="1">
        <v>2021</v>
      </c>
      <c r="H5509" s="1">
        <v>9</v>
      </c>
      <c r="I5509" s="1" t="s">
        <v>345</v>
      </c>
      <c r="J5509" s="1" t="s">
        <v>35</v>
      </c>
      <c r="K5509" s="1" t="s">
        <v>20</v>
      </c>
      <c r="L5509" s="1" t="s">
        <v>346</v>
      </c>
      <c r="M5509" s="1" t="s">
        <v>37</v>
      </c>
      <c r="O5509">
        <f>F5509*95.4</f>
        <v>266216.56200000003</v>
      </c>
    </row>
    <row r="5510" spans="1:15" x14ac:dyDescent="0.25">
      <c r="A5510" s="1" t="s">
        <v>3346</v>
      </c>
      <c r="B5510" s="2">
        <v>44441</v>
      </c>
      <c r="C5510" s="1" t="s">
        <v>1315</v>
      </c>
      <c r="D5510" s="3">
        <v>20</v>
      </c>
      <c r="E5510" s="3">
        <v>1397.09</v>
      </c>
      <c r="F5510" s="4">
        <v>1164.24</v>
      </c>
      <c r="G5510" s="1">
        <v>2021</v>
      </c>
      <c r="H5510" s="1">
        <v>9</v>
      </c>
      <c r="I5510" s="1" t="s">
        <v>56</v>
      </c>
      <c r="J5510" s="1" t="s">
        <v>35</v>
      </c>
      <c r="K5510" s="1" t="s">
        <v>20</v>
      </c>
      <c r="L5510" s="1" t="s">
        <v>57</v>
      </c>
      <c r="M5510" s="1" t="s">
        <v>37</v>
      </c>
      <c r="O5510">
        <f>F5510*216</f>
        <v>251475.84</v>
      </c>
    </row>
    <row r="5511" spans="1:15" x14ac:dyDescent="0.25">
      <c r="A5511" s="1" t="s">
        <v>3363</v>
      </c>
      <c r="B5511" s="2">
        <v>44441</v>
      </c>
      <c r="C5511" s="1" t="s">
        <v>6232</v>
      </c>
      <c r="E5511" s="3">
        <v>223.2</v>
      </c>
      <c r="F5511" s="4">
        <v>223.2</v>
      </c>
      <c r="G5511" s="1">
        <v>2021</v>
      </c>
      <c r="H5511" s="1">
        <v>9</v>
      </c>
      <c r="I5511" s="1" t="s">
        <v>219</v>
      </c>
      <c r="J5511" s="1" t="s">
        <v>212</v>
      </c>
      <c r="K5511" s="1" t="s">
        <v>20</v>
      </c>
      <c r="L5511" s="1" t="s">
        <v>220</v>
      </c>
      <c r="M5511" s="1" t="s">
        <v>4424</v>
      </c>
    </row>
    <row r="5512" spans="1:15" x14ac:dyDescent="0.25">
      <c r="A5512" s="1" t="s">
        <v>3342</v>
      </c>
      <c r="B5512" s="2">
        <v>44441</v>
      </c>
      <c r="C5512" s="1" t="s">
        <v>6233</v>
      </c>
      <c r="E5512" s="3">
        <v>127.44</v>
      </c>
      <c r="F5512" s="4">
        <v>127.44</v>
      </c>
      <c r="G5512" s="1">
        <v>2021</v>
      </c>
      <c r="H5512" s="1">
        <v>9</v>
      </c>
      <c r="I5512" s="1" t="s">
        <v>168</v>
      </c>
      <c r="J5512" s="1" t="s">
        <v>81</v>
      </c>
      <c r="K5512" s="1" t="s">
        <v>20</v>
      </c>
      <c r="L5512" s="1" t="s">
        <v>169</v>
      </c>
      <c r="M5512" s="1" t="s">
        <v>83</v>
      </c>
      <c r="O5512">
        <f>F5512*52.63</f>
        <v>6707.1671999999999</v>
      </c>
    </row>
    <row r="5513" spans="1:15" x14ac:dyDescent="0.25">
      <c r="A5513" s="1" t="s">
        <v>6234</v>
      </c>
      <c r="B5513" s="2">
        <v>44441</v>
      </c>
      <c r="C5513" s="1" t="s">
        <v>6235</v>
      </c>
      <c r="D5513" s="3">
        <v>20</v>
      </c>
      <c r="E5513" s="3">
        <v>125.2</v>
      </c>
      <c r="F5513" s="4">
        <v>104.33</v>
      </c>
      <c r="G5513" s="1">
        <v>2021</v>
      </c>
      <c r="H5513" s="1">
        <v>9</v>
      </c>
      <c r="I5513" s="1" t="s">
        <v>134</v>
      </c>
      <c r="J5513" s="1" t="s">
        <v>144</v>
      </c>
      <c r="K5513" s="1" t="s">
        <v>20</v>
      </c>
      <c r="L5513" s="1" t="s">
        <v>135</v>
      </c>
      <c r="M5513" s="1" t="s">
        <v>145</v>
      </c>
    </row>
    <row r="5514" spans="1:15" x14ac:dyDescent="0.25">
      <c r="A5514" s="1" t="s">
        <v>6236</v>
      </c>
      <c r="B5514" s="2">
        <v>44441</v>
      </c>
      <c r="C5514" s="1" t="s">
        <v>4947</v>
      </c>
      <c r="E5514" s="3">
        <v>273.60000000000002</v>
      </c>
      <c r="F5514" s="4">
        <v>273.60000000000002</v>
      </c>
      <c r="G5514" s="1">
        <v>2021</v>
      </c>
      <c r="H5514" s="1">
        <v>9</v>
      </c>
      <c r="I5514" s="1" t="s">
        <v>168</v>
      </c>
      <c r="J5514" s="1" t="s">
        <v>35</v>
      </c>
      <c r="K5514" s="1" t="s">
        <v>20</v>
      </c>
      <c r="L5514" s="1" t="s">
        <v>169</v>
      </c>
      <c r="M5514" s="1" t="s">
        <v>37</v>
      </c>
    </row>
    <row r="5515" spans="1:15" x14ac:dyDescent="0.25">
      <c r="A5515" s="1" t="s">
        <v>3343</v>
      </c>
      <c r="B5515" s="2">
        <v>44441</v>
      </c>
      <c r="C5515" s="1" t="s">
        <v>6237</v>
      </c>
      <c r="D5515" s="3">
        <v>20</v>
      </c>
      <c r="E5515" s="3">
        <v>626.27</v>
      </c>
      <c r="F5515" s="4">
        <v>521.89</v>
      </c>
      <c r="G5515" s="1">
        <v>2021</v>
      </c>
      <c r="H5515" s="1">
        <v>9</v>
      </c>
      <c r="I5515" s="1" t="s">
        <v>34</v>
      </c>
      <c r="J5515" s="1" t="s">
        <v>237</v>
      </c>
      <c r="K5515" s="1" t="s">
        <v>20</v>
      </c>
      <c r="L5515" s="1" t="s">
        <v>36</v>
      </c>
      <c r="M5515" s="1" t="s">
        <v>4213</v>
      </c>
      <c r="O5515" s="1">
        <f>F5515*23</f>
        <v>12003.47</v>
      </c>
    </row>
    <row r="5516" spans="1:15" x14ac:dyDescent="0.25">
      <c r="A5516" s="1" t="s">
        <v>6238</v>
      </c>
      <c r="B5516" s="2">
        <v>44441</v>
      </c>
      <c r="C5516" s="1" t="s">
        <v>6239</v>
      </c>
      <c r="E5516" s="3">
        <v>7.2</v>
      </c>
      <c r="F5516" s="4">
        <v>7.2</v>
      </c>
      <c r="G5516" s="1">
        <v>2021</v>
      </c>
      <c r="H5516" s="1">
        <v>9</v>
      </c>
      <c r="I5516" s="1" t="s">
        <v>345</v>
      </c>
      <c r="J5516" s="1" t="s">
        <v>35</v>
      </c>
      <c r="K5516" s="1" t="s">
        <v>20</v>
      </c>
      <c r="L5516" s="1" t="s">
        <v>346</v>
      </c>
      <c r="M5516" s="1" t="s">
        <v>37</v>
      </c>
      <c r="O5516">
        <f>F5516*5.3</f>
        <v>38.159999999999997</v>
      </c>
    </row>
    <row r="5517" spans="1:15" x14ac:dyDescent="0.25">
      <c r="A5517" s="1" t="s">
        <v>3386</v>
      </c>
      <c r="B5517" s="2">
        <v>44445</v>
      </c>
      <c r="C5517" s="1" t="s">
        <v>3405</v>
      </c>
      <c r="E5517" s="3">
        <v>173.06</v>
      </c>
      <c r="F5517" s="4">
        <v>173.06</v>
      </c>
      <c r="G5517" s="1">
        <v>2021</v>
      </c>
      <c r="H5517" s="1">
        <v>9</v>
      </c>
      <c r="I5517" s="1" t="s">
        <v>704</v>
      </c>
      <c r="J5517" s="1" t="s">
        <v>212</v>
      </c>
      <c r="K5517" s="1" t="s">
        <v>20</v>
      </c>
      <c r="L5517" s="1" t="s">
        <v>705</v>
      </c>
      <c r="M5517" s="1" t="s">
        <v>4424</v>
      </c>
      <c r="O5517">
        <f t="shared" ref="O5517:O5526" si="84">F5517*400</f>
        <v>69224</v>
      </c>
    </row>
    <row r="5518" spans="1:15" x14ac:dyDescent="0.25">
      <c r="A5518" s="1" t="s">
        <v>4899</v>
      </c>
      <c r="B5518" s="2">
        <v>44445</v>
      </c>
      <c r="C5518" s="1" t="s">
        <v>6240</v>
      </c>
      <c r="E5518" s="3">
        <v>43.84</v>
      </c>
      <c r="F5518" s="4">
        <v>43.84</v>
      </c>
      <c r="G5518" s="1">
        <v>2021</v>
      </c>
      <c r="H5518" s="1">
        <v>9</v>
      </c>
      <c r="I5518" s="1" t="s">
        <v>91</v>
      </c>
      <c r="J5518" s="1" t="s">
        <v>35</v>
      </c>
      <c r="K5518" s="1" t="s">
        <v>20</v>
      </c>
      <c r="L5518" s="1" t="s">
        <v>93</v>
      </c>
      <c r="M5518" s="1" t="s">
        <v>37</v>
      </c>
      <c r="O5518">
        <f t="shared" si="84"/>
        <v>17536</v>
      </c>
    </row>
    <row r="5519" spans="1:15" x14ac:dyDescent="0.25">
      <c r="A5519" s="1" t="s">
        <v>3394</v>
      </c>
      <c r="B5519" s="2">
        <v>44445</v>
      </c>
      <c r="C5519" s="1" t="s">
        <v>6241</v>
      </c>
      <c r="E5519" s="3">
        <v>340.81</v>
      </c>
      <c r="F5519" s="4">
        <v>340.81</v>
      </c>
      <c r="G5519" s="1">
        <v>2021</v>
      </c>
      <c r="H5519" s="1">
        <v>9</v>
      </c>
      <c r="I5519" s="1" t="s">
        <v>704</v>
      </c>
      <c r="J5519" s="1" t="s">
        <v>35</v>
      </c>
      <c r="K5519" s="1" t="s">
        <v>20</v>
      </c>
      <c r="L5519" s="1" t="s">
        <v>705</v>
      </c>
      <c r="M5519" s="1" t="s">
        <v>37</v>
      </c>
      <c r="O5519">
        <f t="shared" si="84"/>
        <v>136324</v>
      </c>
    </row>
    <row r="5520" spans="1:15" x14ac:dyDescent="0.25">
      <c r="A5520" s="1" t="s">
        <v>4903</v>
      </c>
      <c r="B5520" s="2">
        <v>44445</v>
      </c>
      <c r="C5520" s="1" t="s">
        <v>6242</v>
      </c>
      <c r="E5520" s="3">
        <v>983.1</v>
      </c>
      <c r="F5520" s="4">
        <v>983.1</v>
      </c>
      <c r="G5520" s="1">
        <v>2021</v>
      </c>
      <c r="H5520" s="1">
        <v>9</v>
      </c>
      <c r="I5520" s="1" t="s">
        <v>704</v>
      </c>
      <c r="J5520" s="1" t="s">
        <v>212</v>
      </c>
      <c r="K5520" s="1" t="s">
        <v>20</v>
      </c>
      <c r="L5520" s="1" t="s">
        <v>705</v>
      </c>
      <c r="M5520" s="1" t="s">
        <v>4424</v>
      </c>
      <c r="O5520">
        <f t="shared" si="84"/>
        <v>393240</v>
      </c>
    </row>
    <row r="5521" spans="1:15" x14ac:dyDescent="0.25">
      <c r="A5521" s="1" t="s">
        <v>3378</v>
      </c>
      <c r="B5521" s="2">
        <v>44445</v>
      </c>
      <c r="C5521" s="1" t="s">
        <v>6243</v>
      </c>
      <c r="E5521" s="3">
        <v>1164.47</v>
      </c>
      <c r="F5521" s="4">
        <v>1164.47</v>
      </c>
      <c r="G5521" s="1">
        <v>2021</v>
      </c>
      <c r="H5521" s="1">
        <v>9</v>
      </c>
      <c r="I5521" s="1" t="s">
        <v>704</v>
      </c>
      <c r="J5521" s="1" t="s">
        <v>212</v>
      </c>
      <c r="K5521" s="1" t="s">
        <v>20</v>
      </c>
      <c r="L5521" s="1" t="s">
        <v>705</v>
      </c>
      <c r="M5521" s="1" t="s">
        <v>4424</v>
      </c>
      <c r="O5521">
        <f t="shared" si="84"/>
        <v>465788</v>
      </c>
    </row>
    <row r="5522" spans="1:15" x14ac:dyDescent="0.25">
      <c r="A5522" s="1" t="s">
        <v>4895</v>
      </c>
      <c r="B5522" s="2">
        <v>44445</v>
      </c>
      <c r="C5522" s="1" t="s">
        <v>6244</v>
      </c>
      <c r="E5522" s="3">
        <v>324.54000000000002</v>
      </c>
      <c r="F5522" s="4">
        <v>324.54000000000002</v>
      </c>
      <c r="G5522" s="1">
        <v>2021</v>
      </c>
      <c r="H5522" s="1">
        <v>9</v>
      </c>
      <c r="I5522" s="1" t="s">
        <v>704</v>
      </c>
      <c r="J5522" s="1" t="s">
        <v>35</v>
      </c>
      <c r="K5522" s="1" t="s">
        <v>20</v>
      </c>
      <c r="L5522" s="1" t="s">
        <v>705</v>
      </c>
      <c r="M5522" s="1" t="s">
        <v>37</v>
      </c>
      <c r="O5522">
        <f t="shared" si="84"/>
        <v>129816.00000000001</v>
      </c>
    </row>
    <row r="5523" spans="1:15" x14ac:dyDescent="0.25">
      <c r="A5523" s="1" t="s">
        <v>3401</v>
      </c>
      <c r="B5523" s="2">
        <v>44445</v>
      </c>
      <c r="C5523" s="1" t="s">
        <v>6245</v>
      </c>
      <c r="E5523" s="3">
        <v>458.67</v>
      </c>
      <c r="F5523" s="4">
        <v>458.67</v>
      </c>
      <c r="G5523" s="1">
        <v>2021</v>
      </c>
      <c r="H5523" s="1">
        <v>9</v>
      </c>
      <c r="I5523" s="1" t="s">
        <v>704</v>
      </c>
      <c r="J5523" s="1" t="s">
        <v>35</v>
      </c>
      <c r="K5523" s="1" t="s">
        <v>20</v>
      </c>
      <c r="L5523" s="1" t="s">
        <v>705</v>
      </c>
      <c r="M5523" s="1" t="s">
        <v>37</v>
      </c>
      <c r="O5523">
        <f t="shared" si="84"/>
        <v>183468</v>
      </c>
    </row>
    <row r="5524" spans="1:15" x14ac:dyDescent="0.25">
      <c r="A5524" s="1" t="s">
        <v>6246</v>
      </c>
      <c r="B5524" s="2">
        <v>44445</v>
      </c>
      <c r="C5524" s="1" t="s">
        <v>6247</v>
      </c>
      <c r="E5524" s="3">
        <v>476.63</v>
      </c>
      <c r="F5524" s="4">
        <v>476.63</v>
      </c>
      <c r="G5524" s="1">
        <v>2021</v>
      </c>
      <c r="H5524" s="1">
        <v>9</v>
      </c>
      <c r="I5524" s="1" t="s">
        <v>704</v>
      </c>
      <c r="J5524" s="1" t="s">
        <v>35</v>
      </c>
      <c r="K5524" s="1" t="s">
        <v>20</v>
      </c>
      <c r="L5524" s="1" t="s">
        <v>705</v>
      </c>
      <c r="M5524" s="1" t="s">
        <v>37</v>
      </c>
      <c r="O5524">
        <f t="shared" si="84"/>
        <v>190652</v>
      </c>
    </row>
    <row r="5525" spans="1:15" x14ac:dyDescent="0.25">
      <c r="A5525" s="1" t="s">
        <v>3385</v>
      </c>
      <c r="B5525" s="2">
        <v>44445</v>
      </c>
      <c r="C5525" s="1" t="s">
        <v>6248</v>
      </c>
      <c r="E5525" s="3">
        <v>449.58</v>
      </c>
      <c r="F5525" s="4">
        <v>449.58</v>
      </c>
      <c r="G5525" s="1">
        <v>2021</v>
      </c>
      <c r="H5525" s="1">
        <v>9</v>
      </c>
      <c r="I5525" s="1" t="s">
        <v>704</v>
      </c>
      <c r="J5525" s="1" t="s">
        <v>35</v>
      </c>
      <c r="K5525" s="1" t="s">
        <v>20</v>
      </c>
      <c r="L5525" s="1" t="s">
        <v>705</v>
      </c>
      <c r="M5525" s="1" t="s">
        <v>37</v>
      </c>
      <c r="O5525">
        <f t="shared" si="84"/>
        <v>179832</v>
      </c>
    </row>
    <row r="5526" spans="1:15" x14ac:dyDescent="0.25">
      <c r="A5526" s="1" t="s">
        <v>4905</v>
      </c>
      <c r="B5526" s="2">
        <v>44445</v>
      </c>
      <c r="C5526" s="1" t="s">
        <v>6249</v>
      </c>
      <c r="E5526" s="3">
        <v>189.62</v>
      </c>
      <c r="F5526" s="4">
        <v>189.62</v>
      </c>
      <c r="G5526" s="1">
        <v>2021</v>
      </c>
      <c r="H5526" s="1">
        <v>9</v>
      </c>
      <c r="I5526" s="1" t="s">
        <v>91</v>
      </c>
      <c r="J5526" s="1" t="s">
        <v>35</v>
      </c>
      <c r="K5526" s="1" t="s">
        <v>20</v>
      </c>
      <c r="L5526" s="1" t="s">
        <v>93</v>
      </c>
      <c r="M5526" s="1" t="s">
        <v>37</v>
      </c>
      <c r="O5526">
        <f t="shared" si="84"/>
        <v>75848</v>
      </c>
    </row>
    <row r="5527" spans="1:15" x14ac:dyDescent="0.25">
      <c r="A5527" s="1" t="s">
        <v>6250</v>
      </c>
      <c r="B5527" s="2">
        <v>44445</v>
      </c>
      <c r="C5527" s="1" t="s">
        <v>6251</v>
      </c>
      <c r="E5527" s="3">
        <v>905.68</v>
      </c>
      <c r="F5527" s="4">
        <v>905.68</v>
      </c>
      <c r="G5527" s="1">
        <v>2021</v>
      </c>
      <c r="H5527" s="1">
        <v>9</v>
      </c>
      <c r="I5527" s="1" t="s">
        <v>704</v>
      </c>
      <c r="J5527" s="1" t="s">
        <v>212</v>
      </c>
      <c r="K5527" s="1" t="s">
        <v>20</v>
      </c>
      <c r="L5527" s="1" t="s">
        <v>705</v>
      </c>
      <c r="M5527" s="1" t="s">
        <v>4424</v>
      </c>
      <c r="O5527">
        <f>F5527*3.6</f>
        <v>3260.4479999999999</v>
      </c>
    </row>
    <row r="5528" spans="1:15" x14ac:dyDescent="0.25">
      <c r="A5528" s="1" t="s">
        <v>3382</v>
      </c>
      <c r="B5528" s="2">
        <v>44445</v>
      </c>
      <c r="C5528" s="1" t="s">
        <v>6252</v>
      </c>
      <c r="E5528" s="3">
        <v>52.57</v>
      </c>
      <c r="F5528" s="4">
        <v>52.57</v>
      </c>
      <c r="G5528" s="1">
        <v>2021</v>
      </c>
      <c r="H5528" s="1">
        <v>9</v>
      </c>
      <c r="I5528" s="1" t="s">
        <v>50</v>
      </c>
      <c r="J5528" s="1" t="s">
        <v>51</v>
      </c>
      <c r="K5528" s="1" t="s">
        <v>20</v>
      </c>
      <c r="L5528" s="1" t="s">
        <v>52</v>
      </c>
      <c r="M5528" s="1" t="s">
        <v>53</v>
      </c>
      <c r="O5528">
        <f>F5528*64.5</f>
        <v>3390.7649999999999</v>
      </c>
    </row>
    <row r="5529" spans="1:15" x14ac:dyDescent="0.25">
      <c r="A5529" s="1" t="s">
        <v>3385</v>
      </c>
      <c r="B5529" s="2">
        <v>44445</v>
      </c>
      <c r="C5529" s="1" t="s">
        <v>6253</v>
      </c>
      <c r="E5529" s="3">
        <v>1627.2</v>
      </c>
      <c r="F5529" s="4">
        <v>1627.2</v>
      </c>
      <c r="G5529" s="1">
        <v>2021</v>
      </c>
      <c r="H5529" s="1">
        <v>9</v>
      </c>
      <c r="I5529" s="1" t="s">
        <v>704</v>
      </c>
      <c r="J5529" s="1" t="s">
        <v>212</v>
      </c>
      <c r="K5529" s="1" t="s">
        <v>20</v>
      </c>
      <c r="L5529" s="1" t="s">
        <v>705</v>
      </c>
      <c r="M5529" s="1" t="s">
        <v>4424</v>
      </c>
      <c r="O5529">
        <f>F5529*400</f>
        <v>650880</v>
      </c>
    </row>
    <row r="5530" spans="1:15" x14ac:dyDescent="0.25">
      <c r="A5530" s="1" t="s">
        <v>3371</v>
      </c>
      <c r="B5530" s="2">
        <v>44446</v>
      </c>
      <c r="C5530" s="1" t="s">
        <v>6159</v>
      </c>
      <c r="E5530" s="3">
        <v>997.17</v>
      </c>
      <c r="F5530" s="4">
        <v>997.17</v>
      </c>
      <c r="G5530" s="1">
        <v>2021</v>
      </c>
      <c r="H5530" s="1">
        <v>9</v>
      </c>
      <c r="I5530" s="1" t="s">
        <v>86</v>
      </c>
      <c r="J5530" s="1" t="s">
        <v>41</v>
      </c>
      <c r="K5530" s="1" t="s">
        <v>20</v>
      </c>
      <c r="L5530" s="1" t="s">
        <v>87</v>
      </c>
      <c r="M5530" s="1" t="s">
        <v>43</v>
      </c>
      <c r="O5530">
        <f t="shared" ref="O5530:O5537" si="85">F5530/1.26</f>
        <v>791.40476190476181</v>
      </c>
    </row>
    <row r="5531" spans="1:15" x14ac:dyDescent="0.25">
      <c r="A5531" s="1" t="s">
        <v>3371</v>
      </c>
      <c r="B5531" s="2">
        <v>44446</v>
      </c>
      <c r="C5531" s="1" t="s">
        <v>6159</v>
      </c>
      <c r="E5531" s="3">
        <v>779.25</v>
      </c>
      <c r="F5531" s="4">
        <v>779.25</v>
      </c>
      <c r="G5531" s="1">
        <v>2021</v>
      </c>
      <c r="H5531" s="1">
        <v>9</v>
      </c>
      <c r="I5531" s="1" t="s">
        <v>86</v>
      </c>
      <c r="J5531" s="1" t="s">
        <v>41</v>
      </c>
      <c r="K5531" s="1" t="s">
        <v>20</v>
      </c>
      <c r="L5531" s="1" t="s">
        <v>87</v>
      </c>
      <c r="M5531" s="1" t="s">
        <v>43</v>
      </c>
      <c r="O5531">
        <f t="shared" si="85"/>
        <v>618.45238095238096</v>
      </c>
    </row>
    <row r="5532" spans="1:15" x14ac:dyDescent="0.25">
      <c r="A5532" s="1" t="s">
        <v>3371</v>
      </c>
      <c r="B5532" s="2">
        <v>44446</v>
      </c>
      <c r="C5532" s="1" t="s">
        <v>6159</v>
      </c>
      <c r="E5532" s="3">
        <v>150.06</v>
      </c>
      <c r="F5532" s="4">
        <v>150.06</v>
      </c>
      <c r="G5532" s="1">
        <v>2021</v>
      </c>
      <c r="H5532" s="1">
        <v>9</v>
      </c>
      <c r="I5532" s="1" t="s">
        <v>86</v>
      </c>
      <c r="J5532" s="1" t="s">
        <v>41</v>
      </c>
      <c r="K5532" s="1" t="s">
        <v>20</v>
      </c>
      <c r="L5532" s="1" t="s">
        <v>87</v>
      </c>
      <c r="M5532" s="1" t="s">
        <v>43</v>
      </c>
      <c r="O5532">
        <f t="shared" si="85"/>
        <v>119.0952380952381</v>
      </c>
    </row>
    <row r="5533" spans="1:15" x14ac:dyDescent="0.25">
      <c r="A5533" s="1" t="s">
        <v>3371</v>
      </c>
      <c r="B5533" s="2">
        <v>44446</v>
      </c>
      <c r="C5533" s="1" t="s">
        <v>6159</v>
      </c>
      <c r="E5533" s="3">
        <v>109.83</v>
      </c>
      <c r="F5533" s="4">
        <v>109.83</v>
      </c>
      <c r="G5533" s="1">
        <v>2021</v>
      </c>
      <c r="H5533" s="1">
        <v>9</v>
      </c>
      <c r="I5533" s="1" t="s">
        <v>86</v>
      </c>
      <c r="J5533" s="1" t="s">
        <v>41</v>
      </c>
      <c r="K5533" s="1" t="s">
        <v>20</v>
      </c>
      <c r="L5533" s="1" t="s">
        <v>87</v>
      </c>
      <c r="M5533" s="1" t="s">
        <v>43</v>
      </c>
      <c r="O5533">
        <f t="shared" si="85"/>
        <v>87.166666666666671</v>
      </c>
    </row>
    <row r="5534" spans="1:15" x14ac:dyDescent="0.25">
      <c r="A5534" s="1" t="s">
        <v>3371</v>
      </c>
      <c r="B5534" s="2">
        <v>44446</v>
      </c>
      <c r="C5534" s="1" t="s">
        <v>6159</v>
      </c>
      <c r="E5534" s="3">
        <v>108.17</v>
      </c>
      <c r="F5534" s="4">
        <v>108.17</v>
      </c>
      <c r="G5534" s="1">
        <v>2021</v>
      </c>
      <c r="H5534" s="1">
        <v>9</v>
      </c>
      <c r="I5534" s="1" t="s">
        <v>86</v>
      </c>
      <c r="J5534" s="1" t="s">
        <v>41</v>
      </c>
      <c r="K5534" s="1" t="s">
        <v>20</v>
      </c>
      <c r="L5534" s="1" t="s">
        <v>87</v>
      </c>
      <c r="M5534" s="1" t="s">
        <v>43</v>
      </c>
      <c r="O5534">
        <f t="shared" si="85"/>
        <v>85.849206349206355</v>
      </c>
    </row>
    <row r="5535" spans="1:15" x14ac:dyDescent="0.25">
      <c r="A5535" s="1" t="s">
        <v>3371</v>
      </c>
      <c r="B5535" s="2">
        <v>44446</v>
      </c>
      <c r="C5535" s="1" t="s">
        <v>6159</v>
      </c>
      <c r="E5535" s="3">
        <v>100.49</v>
      </c>
      <c r="F5535" s="4">
        <v>100.49</v>
      </c>
      <c r="G5535" s="1">
        <v>2021</v>
      </c>
      <c r="H5535" s="1">
        <v>9</v>
      </c>
      <c r="I5535" s="1" t="s">
        <v>86</v>
      </c>
      <c r="J5535" s="1" t="s">
        <v>41</v>
      </c>
      <c r="K5535" s="1" t="s">
        <v>20</v>
      </c>
      <c r="L5535" s="1" t="s">
        <v>87</v>
      </c>
      <c r="M5535" s="1" t="s">
        <v>43</v>
      </c>
      <c r="O5535">
        <f t="shared" si="85"/>
        <v>79.753968253968253</v>
      </c>
    </row>
    <row r="5536" spans="1:15" x14ac:dyDescent="0.25">
      <c r="A5536" s="1" t="s">
        <v>3371</v>
      </c>
      <c r="B5536" s="2">
        <v>44446</v>
      </c>
      <c r="C5536" s="1" t="s">
        <v>6159</v>
      </c>
      <c r="E5536" s="3">
        <v>65.569999999999993</v>
      </c>
      <c r="F5536" s="4">
        <v>65.569999999999993</v>
      </c>
      <c r="G5536" s="1">
        <v>2021</v>
      </c>
      <c r="H5536" s="1">
        <v>9</v>
      </c>
      <c r="I5536" s="1" t="s">
        <v>86</v>
      </c>
      <c r="J5536" s="1" t="s">
        <v>41</v>
      </c>
      <c r="K5536" s="1" t="s">
        <v>20</v>
      </c>
      <c r="L5536" s="1" t="s">
        <v>87</v>
      </c>
      <c r="M5536" s="1" t="s">
        <v>43</v>
      </c>
      <c r="O5536">
        <f t="shared" si="85"/>
        <v>52.039682539682531</v>
      </c>
    </row>
    <row r="5537" spans="1:15" x14ac:dyDescent="0.25">
      <c r="A5537" s="1" t="s">
        <v>3371</v>
      </c>
      <c r="B5537" s="2">
        <v>44446</v>
      </c>
      <c r="C5537" s="1" t="s">
        <v>6159</v>
      </c>
      <c r="E5537" s="3">
        <v>53.39</v>
      </c>
      <c r="F5537" s="4">
        <v>53.39</v>
      </c>
      <c r="G5537" s="1">
        <v>2021</v>
      </c>
      <c r="H5537" s="1">
        <v>9</v>
      </c>
      <c r="I5537" s="1" t="s">
        <v>18</v>
      </c>
      <c r="J5537" s="1" t="s">
        <v>41</v>
      </c>
      <c r="K5537" s="1" t="s">
        <v>20</v>
      </c>
      <c r="L5537" s="1" t="s">
        <v>21</v>
      </c>
      <c r="M5537" s="1" t="s">
        <v>43</v>
      </c>
      <c r="O5537">
        <f t="shared" si="85"/>
        <v>42.373015873015873</v>
      </c>
    </row>
    <row r="5538" spans="1:15" x14ac:dyDescent="0.25">
      <c r="A5538" s="1" t="s">
        <v>6254</v>
      </c>
      <c r="B5538" s="2">
        <v>44448</v>
      </c>
      <c r="C5538" s="1" t="s">
        <v>6255</v>
      </c>
      <c r="E5538" s="3">
        <v>119.94</v>
      </c>
      <c r="F5538" s="4">
        <v>119.94</v>
      </c>
      <c r="G5538" s="1">
        <v>2021</v>
      </c>
      <c r="H5538" s="1">
        <v>9</v>
      </c>
      <c r="I5538" s="1" t="s">
        <v>91</v>
      </c>
      <c r="J5538" s="1" t="s">
        <v>35</v>
      </c>
      <c r="K5538" s="1" t="s">
        <v>20</v>
      </c>
      <c r="L5538" s="1" t="s">
        <v>93</v>
      </c>
      <c r="M5538" s="1" t="s">
        <v>37</v>
      </c>
    </row>
    <row r="5539" spans="1:15" x14ac:dyDescent="0.25">
      <c r="A5539" s="1" t="s">
        <v>3419</v>
      </c>
      <c r="B5539" s="2">
        <v>44448</v>
      </c>
      <c r="C5539" s="1" t="s">
        <v>6256</v>
      </c>
      <c r="E5539" s="3">
        <v>190.69</v>
      </c>
      <c r="F5539" s="4">
        <v>190.69</v>
      </c>
      <c r="G5539" s="1">
        <v>2021</v>
      </c>
      <c r="H5539" s="1">
        <v>9</v>
      </c>
      <c r="I5539" s="1" t="s">
        <v>91</v>
      </c>
      <c r="J5539" s="1" t="s">
        <v>35</v>
      </c>
      <c r="K5539" s="1" t="s">
        <v>20</v>
      </c>
      <c r="L5539" s="1" t="s">
        <v>93</v>
      </c>
      <c r="M5539" s="1" t="s">
        <v>37</v>
      </c>
    </row>
    <row r="5540" spans="1:15" x14ac:dyDescent="0.25">
      <c r="A5540" s="1" t="s">
        <v>3418</v>
      </c>
      <c r="B5540" s="2">
        <v>44448</v>
      </c>
      <c r="C5540" s="1" t="s">
        <v>6257</v>
      </c>
      <c r="D5540" s="3">
        <v>20</v>
      </c>
      <c r="E5540" s="3">
        <v>591.12</v>
      </c>
      <c r="F5540" s="4">
        <v>492.6</v>
      </c>
      <c r="G5540" s="1">
        <v>2021</v>
      </c>
      <c r="H5540" s="1">
        <v>9</v>
      </c>
      <c r="I5540" s="1" t="s">
        <v>134</v>
      </c>
      <c r="J5540" s="1" t="s">
        <v>98</v>
      </c>
      <c r="K5540" s="1" t="s">
        <v>20</v>
      </c>
      <c r="L5540" s="1" t="s">
        <v>135</v>
      </c>
      <c r="M5540" s="1" t="s">
        <v>100</v>
      </c>
      <c r="O5540">
        <f>F5540*243</f>
        <v>119701.8</v>
      </c>
    </row>
    <row r="5541" spans="1:15" x14ac:dyDescent="0.25">
      <c r="A5541" s="1" t="s">
        <v>1390</v>
      </c>
      <c r="B5541" s="2">
        <v>44448</v>
      </c>
      <c r="C5541" s="1" t="s">
        <v>6258</v>
      </c>
      <c r="E5541" s="3">
        <v>2255.88</v>
      </c>
      <c r="F5541" s="4">
        <v>2255.88</v>
      </c>
      <c r="G5541" s="1">
        <v>2021</v>
      </c>
      <c r="H5541" s="1">
        <v>9</v>
      </c>
      <c r="I5541" s="1" t="s">
        <v>168</v>
      </c>
      <c r="J5541" s="1" t="s">
        <v>81</v>
      </c>
      <c r="K5541" s="1" t="s">
        <v>20</v>
      </c>
      <c r="L5541" s="1" t="s">
        <v>169</v>
      </c>
      <c r="M5541" s="1" t="s">
        <v>83</v>
      </c>
    </row>
    <row r="5542" spans="1:15" x14ac:dyDescent="0.25">
      <c r="A5542" s="1" t="s">
        <v>6259</v>
      </c>
      <c r="B5542" s="2">
        <v>44448</v>
      </c>
      <c r="C5542" s="1" t="s">
        <v>6260</v>
      </c>
      <c r="E5542" s="3">
        <v>52.76</v>
      </c>
      <c r="F5542" s="4">
        <v>52.76</v>
      </c>
      <c r="G5542" s="1">
        <v>2021</v>
      </c>
      <c r="H5542" s="1">
        <v>9</v>
      </c>
      <c r="I5542" s="1" t="s">
        <v>111</v>
      </c>
      <c r="J5542" s="1" t="s">
        <v>35</v>
      </c>
      <c r="K5542" s="1" t="s">
        <v>20</v>
      </c>
      <c r="L5542" s="1" t="s">
        <v>112</v>
      </c>
      <c r="M5542" s="1" t="s">
        <v>37</v>
      </c>
      <c r="O5542" s="8">
        <f>F5542</f>
        <v>52.76</v>
      </c>
    </row>
    <row r="5543" spans="1:15" x14ac:dyDescent="0.25">
      <c r="A5543" s="1" t="s">
        <v>6259</v>
      </c>
      <c r="B5543" s="2">
        <v>44448</v>
      </c>
      <c r="C5543" s="1" t="s">
        <v>6260</v>
      </c>
      <c r="D5543" s="3">
        <v>20</v>
      </c>
      <c r="E5543" s="3">
        <v>52.76</v>
      </c>
      <c r="F5543" s="4">
        <v>43.97</v>
      </c>
      <c r="G5543" s="1">
        <v>2021</v>
      </c>
      <c r="H5543" s="1">
        <v>9</v>
      </c>
      <c r="I5543" s="1" t="s">
        <v>111</v>
      </c>
      <c r="J5543" s="1" t="s">
        <v>35</v>
      </c>
      <c r="K5543" s="1" t="s">
        <v>20</v>
      </c>
      <c r="L5543" s="1" t="s">
        <v>112</v>
      </c>
      <c r="M5543" s="1" t="s">
        <v>37</v>
      </c>
      <c r="O5543" s="8">
        <f>F5543</f>
        <v>43.97</v>
      </c>
    </row>
    <row r="5544" spans="1:15" x14ac:dyDescent="0.25">
      <c r="A5544" s="1" t="s">
        <v>6261</v>
      </c>
      <c r="B5544" s="2">
        <v>44448</v>
      </c>
      <c r="C5544" s="1" t="s">
        <v>6262</v>
      </c>
      <c r="E5544" s="3">
        <v>157.44</v>
      </c>
      <c r="F5544" s="4">
        <v>157.44</v>
      </c>
      <c r="G5544" s="1">
        <v>2021</v>
      </c>
      <c r="H5544" s="1">
        <v>9</v>
      </c>
      <c r="I5544" s="1" t="s">
        <v>40</v>
      </c>
      <c r="J5544" s="1" t="s">
        <v>35</v>
      </c>
      <c r="K5544" s="1" t="s">
        <v>20</v>
      </c>
      <c r="L5544" s="1" t="s">
        <v>42</v>
      </c>
      <c r="M5544" s="1" t="s">
        <v>37</v>
      </c>
      <c r="O5544">
        <f>F5544*12.5</f>
        <v>1968</v>
      </c>
    </row>
    <row r="5545" spans="1:15" x14ac:dyDescent="0.25">
      <c r="A5545" s="1" t="s">
        <v>1409</v>
      </c>
      <c r="B5545" s="2">
        <v>44448</v>
      </c>
      <c r="C5545" s="1" t="s">
        <v>6263</v>
      </c>
      <c r="E5545" s="3">
        <v>424.7</v>
      </c>
      <c r="F5545" s="4">
        <v>424.7</v>
      </c>
      <c r="G5545" s="1">
        <v>2021</v>
      </c>
      <c r="H5545" s="1">
        <v>9</v>
      </c>
      <c r="I5545" s="1" t="s">
        <v>86</v>
      </c>
      <c r="J5545" s="1" t="s">
        <v>35</v>
      </c>
      <c r="K5545" s="1" t="s">
        <v>20</v>
      </c>
      <c r="L5545" s="1" t="s">
        <v>87</v>
      </c>
      <c r="M5545" s="1" t="s">
        <v>37</v>
      </c>
    </row>
    <row r="5546" spans="1:15" x14ac:dyDescent="0.25">
      <c r="A5546" s="1" t="s">
        <v>6264</v>
      </c>
      <c r="B5546" s="2">
        <v>44448</v>
      </c>
      <c r="C5546" s="1" t="s">
        <v>3870</v>
      </c>
      <c r="D5546" s="3">
        <v>20</v>
      </c>
      <c r="E5546" s="3">
        <v>135</v>
      </c>
      <c r="F5546" s="4">
        <v>112.5</v>
      </c>
      <c r="G5546" s="1">
        <v>2021</v>
      </c>
      <c r="H5546" s="1">
        <v>9</v>
      </c>
      <c r="I5546" s="1" t="s">
        <v>34</v>
      </c>
      <c r="J5546" s="1" t="s">
        <v>35</v>
      </c>
      <c r="K5546" s="1" t="s">
        <v>20</v>
      </c>
      <c r="L5546" s="1" t="s">
        <v>36</v>
      </c>
      <c r="M5546" s="1" t="s">
        <v>37</v>
      </c>
      <c r="O5546" s="9">
        <f>F5546*15.57547146</f>
        <v>1752.24053925</v>
      </c>
    </row>
    <row r="5547" spans="1:15" x14ac:dyDescent="0.25">
      <c r="A5547" s="1" t="s">
        <v>3422</v>
      </c>
      <c r="B5547" s="2">
        <v>44448</v>
      </c>
      <c r="C5547" s="1" t="s">
        <v>6265</v>
      </c>
      <c r="D5547" s="3">
        <v>20</v>
      </c>
      <c r="E5547" s="3">
        <v>170.15</v>
      </c>
      <c r="F5547" s="4">
        <v>141.79</v>
      </c>
      <c r="G5547" s="1">
        <v>2021</v>
      </c>
      <c r="H5547" s="1">
        <v>9</v>
      </c>
      <c r="I5547" s="1" t="s">
        <v>134</v>
      </c>
      <c r="J5547" s="1" t="s">
        <v>35</v>
      </c>
      <c r="K5547" s="1" t="s">
        <v>20</v>
      </c>
      <c r="L5547" s="1" t="s">
        <v>135</v>
      </c>
      <c r="M5547" s="1" t="s">
        <v>37</v>
      </c>
    </row>
    <row r="5548" spans="1:15" x14ac:dyDescent="0.25">
      <c r="A5548" s="1" t="s">
        <v>3411</v>
      </c>
      <c r="B5548" s="2">
        <v>44452</v>
      </c>
      <c r="C5548" s="1" t="s">
        <v>6266</v>
      </c>
      <c r="D5548" s="3">
        <v>20</v>
      </c>
      <c r="E5548" s="3">
        <v>12.48</v>
      </c>
      <c r="F5548" s="4">
        <v>10.4</v>
      </c>
      <c r="G5548" s="1">
        <v>2021</v>
      </c>
      <c r="H5548" s="1">
        <v>9</v>
      </c>
      <c r="I5548" s="1" t="s">
        <v>134</v>
      </c>
      <c r="J5548" s="1" t="s">
        <v>35</v>
      </c>
      <c r="K5548" s="1" t="s">
        <v>20</v>
      </c>
      <c r="L5548" s="1" t="s">
        <v>135</v>
      </c>
      <c r="M5548" s="1" t="s">
        <v>37</v>
      </c>
    </row>
    <row r="5549" spans="1:15" x14ac:dyDescent="0.25">
      <c r="A5549" s="1" t="s">
        <v>1375</v>
      </c>
      <c r="B5549" s="2">
        <v>44452</v>
      </c>
      <c r="C5549" s="1" t="s">
        <v>6267</v>
      </c>
      <c r="D5549" s="3">
        <v>20</v>
      </c>
      <c r="E5549" s="3">
        <v>7.64</v>
      </c>
      <c r="F5549" s="4">
        <v>6.37</v>
      </c>
      <c r="G5549" s="1">
        <v>2021</v>
      </c>
      <c r="H5549" s="1">
        <v>9</v>
      </c>
      <c r="I5549" s="1" t="s">
        <v>134</v>
      </c>
      <c r="J5549" s="1" t="s">
        <v>98</v>
      </c>
      <c r="K5549" s="1" t="s">
        <v>20</v>
      </c>
      <c r="L5549" s="1" t="s">
        <v>135</v>
      </c>
      <c r="M5549" s="1" t="s">
        <v>100</v>
      </c>
    </row>
    <row r="5550" spans="1:15" x14ac:dyDescent="0.25">
      <c r="A5550" s="1" t="s">
        <v>4920</v>
      </c>
      <c r="B5550" s="2">
        <v>44452</v>
      </c>
      <c r="C5550" s="1" t="s">
        <v>6268</v>
      </c>
      <c r="D5550" s="3">
        <v>20</v>
      </c>
      <c r="E5550" s="3">
        <v>15.9</v>
      </c>
      <c r="F5550" s="4">
        <v>13.25</v>
      </c>
      <c r="G5550" s="1">
        <v>2021</v>
      </c>
      <c r="H5550" s="1">
        <v>9</v>
      </c>
      <c r="I5550" s="1" t="s">
        <v>134</v>
      </c>
      <c r="J5550" s="1" t="s">
        <v>98</v>
      </c>
      <c r="K5550" s="1" t="s">
        <v>20</v>
      </c>
      <c r="L5550" s="1" t="s">
        <v>135</v>
      </c>
      <c r="M5550" s="1" t="s">
        <v>100</v>
      </c>
    </row>
    <row r="5551" spans="1:15" x14ac:dyDescent="0.25">
      <c r="A5551" s="1" t="s">
        <v>1364</v>
      </c>
      <c r="B5551" s="2">
        <v>44452</v>
      </c>
      <c r="C5551" s="1" t="s">
        <v>5357</v>
      </c>
      <c r="D5551" s="3">
        <v>20</v>
      </c>
      <c r="E5551" s="3">
        <v>18.989999999999998</v>
      </c>
      <c r="F5551" s="4">
        <v>15.82</v>
      </c>
      <c r="G5551" s="1">
        <v>2021</v>
      </c>
      <c r="H5551" s="1">
        <v>9</v>
      </c>
      <c r="I5551" s="1" t="s">
        <v>134</v>
      </c>
      <c r="J5551" s="1" t="s">
        <v>51</v>
      </c>
      <c r="K5551" s="1" t="s">
        <v>20</v>
      </c>
      <c r="L5551" s="1" t="s">
        <v>135</v>
      </c>
      <c r="M5551" s="1" t="s">
        <v>53</v>
      </c>
      <c r="O5551">
        <f>F5551*1.333</f>
        <v>21.088059999999999</v>
      </c>
    </row>
    <row r="5552" spans="1:15" x14ac:dyDescent="0.25">
      <c r="A5552" s="1" t="s">
        <v>6269</v>
      </c>
      <c r="B5552" s="2">
        <v>44454</v>
      </c>
      <c r="C5552" s="1" t="s">
        <v>6270</v>
      </c>
      <c r="E5552" s="3">
        <v>40.57</v>
      </c>
      <c r="F5552" s="4">
        <v>40.57</v>
      </c>
      <c r="G5552" s="1">
        <v>2021</v>
      </c>
      <c r="H5552" s="1">
        <v>9</v>
      </c>
      <c r="I5552" s="1" t="s">
        <v>40</v>
      </c>
      <c r="J5552" s="1" t="s">
        <v>98</v>
      </c>
      <c r="K5552" s="1" t="s">
        <v>20</v>
      </c>
      <c r="L5552" s="1" t="s">
        <v>42</v>
      </c>
      <c r="M5552" s="1" t="s">
        <v>100</v>
      </c>
    </row>
    <row r="5553" spans="1:15" x14ac:dyDescent="0.25">
      <c r="A5553" s="1" t="s">
        <v>4932</v>
      </c>
      <c r="B5553" s="2">
        <v>44454</v>
      </c>
      <c r="C5553" s="1" t="s">
        <v>6271</v>
      </c>
      <c r="E5553" s="3">
        <v>356.66</v>
      </c>
      <c r="F5553" s="4">
        <v>356.66</v>
      </c>
      <c r="G5553" s="1">
        <v>2021</v>
      </c>
      <c r="H5553" s="1">
        <v>9</v>
      </c>
      <c r="I5553" s="1" t="s">
        <v>86</v>
      </c>
      <c r="J5553" s="1" t="s">
        <v>35</v>
      </c>
      <c r="K5553" s="1" t="s">
        <v>20</v>
      </c>
      <c r="L5553" s="1" t="s">
        <v>87</v>
      </c>
      <c r="M5553" s="1" t="s">
        <v>37</v>
      </c>
      <c r="O5553">
        <f>F5553*7</f>
        <v>2496.6200000000003</v>
      </c>
    </row>
    <row r="5554" spans="1:15" x14ac:dyDescent="0.25">
      <c r="A5554" s="1" t="s">
        <v>1368</v>
      </c>
      <c r="B5554" s="2">
        <v>44454</v>
      </c>
      <c r="C5554" s="1" t="s">
        <v>3984</v>
      </c>
      <c r="D5554" s="3">
        <v>20</v>
      </c>
      <c r="E5554" s="3">
        <v>42.81</v>
      </c>
      <c r="F5554" s="4">
        <v>35.67</v>
      </c>
      <c r="G5554" s="1">
        <v>2021</v>
      </c>
      <c r="H5554" s="1">
        <v>9</v>
      </c>
      <c r="I5554" s="1" t="s">
        <v>56</v>
      </c>
      <c r="J5554" s="1" t="s">
        <v>35</v>
      </c>
      <c r="K5554" s="1" t="s">
        <v>20</v>
      </c>
      <c r="L5554" s="1" t="s">
        <v>57</v>
      </c>
      <c r="M5554" s="1" t="s">
        <v>37</v>
      </c>
      <c r="O5554">
        <f>F5554*52.63</f>
        <v>1877.3121000000001</v>
      </c>
    </row>
    <row r="5555" spans="1:15" x14ac:dyDescent="0.25">
      <c r="A5555" s="1" t="s">
        <v>6272</v>
      </c>
      <c r="B5555" s="2">
        <v>44454</v>
      </c>
      <c r="C5555" s="1" t="s">
        <v>6273</v>
      </c>
      <c r="D5555" s="3">
        <v>20</v>
      </c>
      <c r="E5555" s="3">
        <v>1484.52</v>
      </c>
      <c r="F5555" s="4">
        <v>1237.0999999999999</v>
      </c>
      <c r="G5555" s="1">
        <v>2021</v>
      </c>
      <c r="H5555" s="1">
        <v>9</v>
      </c>
      <c r="I5555" s="1" t="s">
        <v>70</v>
      </c>
      <c r="J5555" s="1" t="s">
        <v>35</v>
      </c>
      <c r="K5555" s="1" t="s">
        <v>20</v>
      </c>
      <c r="L5555" s="1" t="s">
        <v>71</v>
      </c>
      <c r="M5555" s="1" t="s">
        <v>37</v>
      </c>
      <c r="O5555">
        <f>F5555*4.18</f>
        <v>5171.0779999999995</v>
      </c>
    </row>
    <row r="5556" spans="1:15" x14ac:dyDescent="0.25">
      <c r="A5556" s="1" t="s">
        <v>6274</v>
      </c>
      <c r="B5556" s="2">
        <v>44454</v>
      </c>
      <c r="C5556" s="1" t="s">
        <v>85</v>
      </c>
      <c r="E5556" s="3">
        <v>562.88</v>
      </c>
      <c r="F5556" s="4">
        <v>562.88</v>
      </c>
      <c r="G5556" s="1">
        <v>2021</v>
      </c>
      <c r="H5556" s="1">
        <v>9</v>
      </c>
      <c r="I5556" s="1" t="s">
        <v>40</v>
      </c>
      <c r="J5556" s="1" t="s">
        <v>41</v>
      </c>
      <c r="K5556" s="1" t="s">
        <v>20</v>
      </c>
      <c r="L5556" s="1" t="s">
        <v>42</v>
      </c>
      <c r="M5556" s="1" t="s">
        <v>43</v>
      </c>
      <c r="O5556">
        <f>F5556/1.26</f>
        <v>446.73015873015873</v>
      </c>
    </row>
    <row r="5557" spans="1:15" x14ac:dyDescent="0.25">
      <c r="A5557" s="1" t="s">
        <v>3450</v>
      </c>
      <c r="B5557" s="2">
        <v>44454</v>
      </c>
      <c r="C5557" s="1" t="s">
        <v>85</v>
      </c>
      <c r="D5557" s="3">
        <v>20</v>
      </c>
      <c r="E5557" s="3">
        <v>174.29</v>
      </c>
      <c r="F5557" s="4">
        <v>145.24</v>
      </c>
      <c r="G5557" s="1">
        <v>2021</v>
      </c>
      <c r="H5557" s="1">
        <v>9</v>
      </c>
      <c r="I5557" s="1" t="s">
        <v>70</v>
      </c>
      <c r="J5557" s="1" t="s">
        <v>41</v>
      </c>
      <c r="K5557" s="1" t="s">
        <v>20</v>
      </c>
      <c r="L5557" s="1" t="s">
        <v>71</v>
      </c>
      <c r="M5557" s="1" t="s">
        <v>43</v>
      </c>
      <c r="O5557">
        <f>F5557/1.26</f>
        <v>115.26984126984128</v>
      </c>
    </row>
    <row r="5558" spans="1:15" x14ac:dyDescent="0.25">
      <c r="A5558" s="1" t="s">
        <v>4912</v>
      </c>
      <c r="B5558" s="2">
        <v>44454</v>
      </c>
      <c r="C5558" s="1" t="s">
        <v>39</v>
      </c>
      <c r="E5558" s="3">
        <v>158.88</v>
      </c>
      <c r="F5558" s="4">
        <v>158.88</v>
      </c>
      <c r="G5558" s="1">
        <v>2021</v>
      </c>
      <c r="H5558" s="1">
        <v>9</v>
      </c>
      <c r="I5558" s="1" t="s">
        <v>40</v>
      </c>
      <c r="J5558" s="1" t="s">
        <v>41</v>
      </c>
      <c r="K5558" s="1" t="s">
        <v>20</v>
      </c>
      <c r="L5558" s="1" t="s">
        <v>42</v>
      </c>
      <c r="M5558" s="1" t="s">
        <v>43</v>
      </c>
      <c r="O5558">
        <f>F5558/1.26</f>
        <v>126.09523809523809</v>
      </c>
    </row>
    <row r="5559" spans="1:15" x14ac:dyDescent="0.25">
      <c r="A5559" s="1" t="s">
        <v>3408</v>
      </c>
      <c r="B5559" s="2">
        <v>44454</v>
      </c>
      <c r="C5559" s="1" t="s">
        <v>6275</v>
      </c>
      <c r="E5559" s="3">
        <v>81.96</v>
      </c>
      <c r="F5559" s="4">
        <v>81.96</v>
      </c>
      <c r="G5559" s="1">
        <v>2021</v>
      </c>
      <c r="H5559" s="1">
        <v>9</v>
      </c>
      <c r="I5559" s="1" t="s">
        <v>111</v>
      </c>
      <c r="J5559" s="1" t="s">
        <v>98</v>
      </c>
      <c r="K5559" s="1" t="s">
        <v>20</v>
      </c>
      <c r="L5559" s="1" t="s">
        <v>112</v>
      </c>
      <c r="M5559" s="1" t="s">
        <v>100</v>
      </c>
      <c r="O5559">
        <f>F5559*191</f>
        <v>15654.359999999999</v>
      </c>
    </row>
    <row r="5560" spans="1:15" x14ac:dyDescent="0.25">
      <c r="A5560" s="1" t="s">
        <v>1370</v>
      </c>
      <c r="B5560" s="2">
        <v>44454</v>
      </c>
      <c r="C5560" s="1" t="s">
        <v>149</v>
      </c>
      <c r="E5560" s="3">
        <v>102.84</v>
      </c>
      <c r="F5560" s="4">
        <v>102.84</v>
      </c>
      <c r="G5560" s="1">
        <v>2021</v>
      </c>
      <c r="H5560" s="1">
        <v>9</v>
      </c>
      <c r="I5560" s="1" t="s">
        <v>150</v>
      </c>
      <c r="J5560" s="1" t="s">
        <v>51</v>
      </c>
      <c r="K5560" s="1" t="s">
        <v>20</v>
      </c>
      <c r="L5560" s="1" t="s">
        <v>151</v>
      </c>
      <c r="M5560" s="1" t="s">
        <v>53</v>
      </c>
      <c r="O5560">
        <f>F5560*5.7</f>
        <v>586.18799999999999</v>
      </c>
    </row>
    <row r="5561" spans="1:15" x14ac:dyDescent="0.25">
      <c r="A5561" s="1" t="s">
        <v>4909</v>
      </c>
      <c r="B5561" s="2">
        <v>44454</v>
      </c>
      <c r="C5561" s="1" t="s">
        <v>4217</v>
      </c>
      <c r="D5561" s="3">
        <v>20</v>
      </c>
      <c r="E5561" s="3">
        <v>5590.18</v>
      </c>
      <c r="F5561" s="4">
        <v>4658.4799999999996</v>
      </c>
      <c r="G5561" s="1">
        <v>2021</v>
      </c>
      <c r="H5561" s="1">
        <v>9</v>
      </c>
      <c r="I5561" s="1" t="s">
        <v>56</v>
      </c>
      <c r="J5561" s="1" t="s">
        <v>177</v>
      </c>
      <c r="K5561" s="1" t="s">
        <v>20</v>
      </c>
      <c r="L5561" s="1" t="s">
        <v>57</v>
      </c>
      <c r="M5561" s="1" t="s">
        <v>178</v>
      </c>
      <c r="O5561">
        <f>F5561*2.94</f>
        <v>13695.931199999999</v>
      </c>
    </row>
    <row r="5562" spans="1:15" x14ac:dyDescent="0.25">
      <c r="A5562" s="1" t="s">
        <v>6276</v>
      </c>
      <c r="B5562" s="2">
        <v>44454</v>
      </c>
      <c r="C5562" s="1" t="s">
        <v>7990</v>
      </c>
      <c r="E5562" s="3">
        <v>216</v>
      </c>
      <c r="F5562" s="4">
        <v>216</v>
      </c>
      <c r="G5562" s="1">
        <v>2021</v>
      </c>
      <c r="H5562" s="1">
        <v>9</v>
      </c>
      <c r="I5562" s="1" t="s">
        <v>30</v>
      </c>
      <c r="J5562" s="1" t="s">
        <v>35</v>
      </c>
      <c r="K5562" s="1" t="s">
        <v>20</v>
      </c>
      <c r="L5562" s="1" t="s">
        <v>195</v>
      </c>
      <c r="M5562" s="1" t="s">
        <v>37</v>
      </c>
      <c r="O5562">
        <f>F5562*283</f>
        <v>61128</v>
      </c>
    </row>
    <row r="5563" spans="1:15" x14ac:dyDescent="0.25">
      <c r="A5563" s="1" t="s">
        <v>6277</v>
      </c>
      <c r="B5563" s="2">
        <v>44454</v>
      </c>
      <c r="C5563" s="1" t="s">
        <v>6278</v>
      </c>
      <c r="E5563" s="3">
        <v>146.55000000000001</v>
      </c>
      <c r="F5563" s="4">
        <v>146.55000000000001</v>
      </c>
      <c r="G5563" s="1">
        <v>2021</v>
      </c>
      <c r="H5563" s="1">
        <v>9</v>
      </c>
      <c r="I5563" s="1" t="s">
        <v>86</v>
      </c>
      <c r="J5563" s="1" t="s">
        <v>35</v>
      </c>
      <c r="K5563" s="1" t="s">
        <v>20</v>
      </c>
      <c r="L5563" s="1" t="s">
        <v>87</v>
      </c>
      <c r="M5563" s="1" t="s">
        <v>37</v>
      </c>
    </row>
    <row r="5564" spans="1:15" x14ac:dyDescent="0.25">
      <c r="A5564" s="1" t="s">
        <v>1377</v>
      </c>
      <c r="B5564" s="2">
        <v>44454</v>
      </c>
      <c r="C5564" s="1" t="s">
        <v>1315</v>
      </c>
      <c r="D5564" s="3">
        <v>20</v>
      </c>
      <c r="E5564" s="3">
        <v>1397.09</v>
      </c>
      <c r="F5564" s="4">
        <v>1164.24</v>
      </c>
      <c r="G5564" s="1">
        <v>2021</v>
      </c>
      <c r="H5564" s="1">
        <v>9</v>
      </c>
      <c r="I5564" s="1" t="s">
        <v>56</v>
      </c>
      <c r="J5564" s="1" t="s">
        <v>35</v>
      </c>
      <c r="K5564" s="1" t="s">
        <v>20</v>
      </c>
      <c r="L5564" s="1" t="s">
        <v>57</v>
      </c>
      <c r="M5564" s="1" t="s">
        <v>37</v>
      </c>
      <c r="O5564">
        <f>F5564*216</f>
        <v>251475.84</v>
      </c>
    </row>
    <row r="5565" spans="1:15" x14ac:dyDescent="0.25">
      <c r="A5565" s="1" t="s">
        <v>6279</v>
      </c>
      <c r="B5565" s="2">
        <v>44454</v>
      </c>
      <c r="C5565" s="1" t="s">
        <v>6280</v>
      </c>
      <c r="E5565" s="3">
        <v>92.69</v>
      </c>
      <c r="F5565" s="4">
        <v>92.69</v>
      </c>
      <c r="G5565" s="1">
        <v>2021</v>
      </c>
      <c r="H5565" s="1">
        <v>9</v>
      </c>
      <c r="I5565" s="1" t="s">
        <v>86</v>
      </c>
      <c r="J5565" s="1" t="s">
        <v>378</v>
      </c>
      <c r="K5565" s="1" t="s">
        <v>20</v>
      </c>
      <c r="L5565" s="1" t="s">
        <v>87</v>
      </c>
      <c r="M5565" s="1" t="s">
        <v>379</v>
      </c>
    </row>
    <row r="5566" spans="1:15" x14ac:dyDescent="0.25">
      <c r="A5566" s="1" t="s">
        <v>3469</v>
      </c>
      <c r="B5566" s="2">
        <v>44454</v>
      </c>
      <c r="C5566" s="1" t="s">
        <v>6281</v>
      </c>
      <c r="E5566" s="3">
        <v>177.59</v>
      </c>
      <c r="F5566" s="4">
        <v>177.59</v>
      </c>
      <c r="G5566" s="1">
        <v>2021</v>
      </c>
      <c r="H5566" s="1">
        <v>9</v>
      </c>
      <c r="I5566" s="1" t="s">
        <v>86</v>
      </c>
      <c r="J5566" s="1" t="s">
        <v>378</v>
      </c>
      <c r="K5566" s="1" t="s">
        <v>20</v>
      </c>
      <c r="L5566" s="1" t="s">
        <v>87</v>
      </c>
      <c r="M5566" s="1" t="s">
        <v>379</v>
      </c>
    </row>
    <row r="5567" spans="1:15" x14ac:dyDescent="0.25">
      <c r="A5567" s="1" t="s">
        <v>4929</v>
      </c>
      <c r="B5567" s="2">
        <v>44454</v>
      </c>
      <c r="C5567" s="1" t="s">
        <v>59</v>
      </c>
      <c r="E5567" s="3">
        <v>27.99</v>
      </c>
      <c r="F5567" s="4">
        <v>27.99</v>
      </c>
      <c r="G5567" s="1">
        <v>2021</v>
      </c>
      <c r="H5567" s="1">
        <v>9</v>
      </c>
      <c r="I5567" s="1" t="s">
        <v>40</v>
      </c>
      <c r="J5567" s="1" t="s">
        <v>41</v>
      </c>
      <c r="K5567" s="1" t="s">
        <v>20</v>
      </c>
      <c r="L5567" s="1" t="s">
        <v>42</v>
      </c>
      <c r="M5567" s="1" t="s">
        <v>43</v>
      </c>
    </row>
    <row r="5568" spans="1:15" x14ac:dyDescent="0.25">
      <c r="A5568" s="1" t="s">
        <v>6282</v>
      </c>
      <c r="B5568" s="2">
        <v>44459</v>
      </c>
      <c r="C5568" s="1" t="s">
        <v>435</v>
      </c>
      <c r="E5568" s="3">
        <v>80.290000000000006</v>
      </c>
      <c r="F5568" s="4">
        <v>80.290000000000006</v>
      </c>
      <c r="G5568" s="1">
        <v>2021</v>
      </c>
      <c r="H5568" s="1">
        <v>9</v>
      </c>
      <c r="I5568" s="1" t="s">
        <v>40</v>
      </c>
      <c r="J5568" s="1" t="s">
        <v>35</v>
      </c>
      <c r="K5568" s="1" t="s">
        <v>20</v>
      </c>
      <c r="L5568" s="1" t="s">
        <v>42</v>
      </c>
      <c r="M5568" s="1" t="s">
        <v>37</v>
      </c>
      <c r="O5568">
        <f>F5568*14.92</f>
        <v>1197.9268000000002</v>
      </c>
    </row>
    <row r="5569" spans="1:15" x14ac:dyDescent="0.25">
      <c r="A5569" s="1" t="s">
        <v>1432</v>
      </c>
      <c r="B5569" s="2">
        <v>44459</v>
      </c>
      <c r="C5569" s="1" t="s">
        <v>6283</v>
      </c>
      <c r="E5569" s="3">
        <v>51.64</v>
      </c>
      <c r="F5569" s="4">
        <v>51.64</v>
      </c>
      <c r="G5569" s="1">
        <v>2021</v>
      </c>
      <c r="H5569" s="1">
        <v>9</v>
      </c>
      <c r="I5569" s="1" t="s">
        <v>86</v>
      </c>
      <c r="J5569" s="1" t="s">
        <v>35</v>
      </c>
      <c r="K5569" s="1" t="s">
        <v>20</v>
      </c>
      <c r="L5569" s="1" t="s">
        <v>87</v>
      </c>
      <c r="M5569" s="1" t="s">
        <v>37</v>
      </c>
    </row>
    <row r="5570" spans="1:15" x14ac:dyDescent="0.25">
      <c r="A5570" s="1" t="s">
        <v>6284</v>
      </c>
      <c r="B5570" s="2">
        <v>44459</v>
      </c>
      <c r="C5570" s="1" t="s">
        <v>85</v>
      </c>
      <c r="E5570" s="3">
        <v>406.05</v>
      </c>
      <c r="F5570" s="4">
        <v>406.05</v>
      </c>
      <c r="G5570" s="1">
        <v>2021</v>
      </c>
      <c r="H5570" s="1">
        <v>9</v>
      </c>
      <c r="I5570" s="1" t="s">
        <v>86</v>
      </c>
      <c r="J5570" s="1" t="s">
        <v>41</v>
      </c>
      <c r="K5570" s="1" t="s">
        <v>20</v>
      </c>
      <c r="L5570" s="1" t="s">
        <v>87</v>
      </c>
      <c r="M5570" s="1" t="s">
        <v>43</v>
      </c>
      <c r="O5570">
        <f t="shared" ref="O5570:O5579" si="86">F5570/1.26</f>
        <v>322.26190476190476</v>
      </c>
    </row>
    <row r="5571" spans="1:15" x14ac:dyDescent="0.25">
      <c r="A5571" s="1" t="s">
        <v>6284</v>
      </c>
      <c r="B5571" s="2">
        <v>44459</v>
      </c>
      <c r="C5571" s="1" t="s">
        <v>85</v>
      </c>
      <c r="E5571" s="3">
        <v>298.93</v>
      </c>
      <c r="F5571" s="4">
        <v>298.93</v>
      </c>
      <c r="G5571" s="1">
        <v>2021</v>
      </c>
      <c r="H5571" s="1">
        <v>9</v>
      </c>
      <c r="I5571" s="1" t="s">
        <v>86</v>
      </c>
      <c r="J5571" s="1" t="s">
        <v>41</v>
      </c>
      <c r="K5571" s="1" t="s">
        <v>20</v>
      </c>
      <c r="L5571" s="1" t="s">
        <v>87</v>
      </c>
      <c r="M5571" s="1" t="s">
        <v>43</v>
      </c>
      <c r="O5571">
        <f t="shared" si="86"/>
        <v>237.24603174603175</v>
      </c>
    </row>
    <row r="5572" spans="1:15" x14ac:dyDescent="0.25">
      <c r="A5572" s="1" t="s">
        <v>6284</v>
      </c>
      <c r="B5572" s="2">
        <v>44459</v>
      </c>
      <c r="C5572" s="1" t="s">
        <v>85</v>
      </c>
      <c r="D5572" s="3">
        <v>20</v>
      </c>
      <c r="E5572" s="3">
        <v>278.75</v>
      </c>
      <c r="F5572" s="4">
        <v>232.29</v>
      </c>
      <c r="G5572" s="1">
        <v>2021</v>
      </c>
      <c r="H5572" s="1">
        <v>9</v>
      </c>
      <c r="I5572" s="1" t="s">
        <v>34</v>
      </c>
      <c r="J5572" s="1" t="s">
        <v>41</v>
      </c>
      <c r="K5572" s="1" t="s">
        <v>20</v>
      </c>
      <c r="L5572" s="1" t="s">
        <v>36</v>
      </c>
      <c r="M5572" s="1" t="s">
        <v>43</v>
      </c>
      <c r="O5572">
        <f t="shared" si="86"/>
        <v>184.35714285714286</v>
      </c>
    </row>
    <row r="5573" spans="1:15" x14ac:dyDescent="0.25">
      <c r="A5573" s="1" t="s">
        <v>6284</v>
      </c>
      <c r="B5573" s="2">
        <v>44459</v>
      </c>
      <c r="C5573" s="1" t="s">
        <v>85</v>
      </c>
      <c r="D5573" s="3">
        <v>20</v>
      </c>
      <c r="E5573" s="3">
        <v>250.84</v>
      </c>
      <c r="F5573" s="4">
        <v>209.03</v>
      </c>
      <c r="G5573" s="1">
        <v>2021</v>
      </c>
      <c r="H5573" s="1">
        <v>9</v>
      </c>
      <c r="I5573" s="1" t="s">
        <v>34</v>
      </c>
      <c r="J5573" s="1" t="s">
        <v>41</v>
      </c>
      <c r="K5573" s="1" t="s">
        <v>20</v>
      </c>
      <c r="L5573" s="1" t="s">
        <v>36</v>
      </c>
      <c r="M5573" s="1" t="s">
        <v>43</v>
      </c>
      <c r="O5573">
        <f t="shared" si="86"/>
        <v>165.89682539682539</v>
      </c>
    </row>
    <row r="5574" spans="1:15" x14ac:dyDescent="0.25">
      <c r="A5574" s="1" t="s">
        <v>6284</v>
      </c>
      <c r="B5574" s="2">
        <v>44459</v>
      </c>
      <c r="C5574" s="1" t="s">
        <v>85</v>
      </c>
      <c r="E5574" s="3">
        <v>179.43</v>
      </c>
      <c r="F5574" s="4">
        <v>179.43</v>
      </c>
      <c r="G5574" s="1">
        <v>2021</v>
      </c>
      <c r="H5574" s="1">
        <v>9</v>
      </c>
      <c r="I5574" s="1" t="s">
        <v>86</v>
      </c>
      <c r="J5574" s="1" t="s">
        <v>41</v>
      </c>
      <c r="K5574" s="1" t="s">
        <v>20</v>
      </c>
      <c r="L5574" s="1" t="s">
        <v>87</v>
      </c>
      <c r="M5574" s="1" t="s">
        <v>43</v>
      </c>
      <c r="O5574">
        <f t="shared" si="86"/>
        <v>142.4047619047619</v>
      </c>
    </row>
    <row r="5575" spans="1:15" x14ac:dyDescent="0.25">
      <c r="A5575" s="1" t="s">
        <v>6284</v>
      </c>
      <c r="B5575" s="2">
        <v>44459</v>
      </c>
      <c r="C5575" s="1" t="s">
        <v>85</v>
      </c>
      <c r="D5575" s="3">
        <v>20</v>
      </c>
      <c r="E5575" s="3">
        <v>189.19</v>
      </c>
      <c r="F5575" s="4">
        <v>157.66</v>
      </c>
      <c r="G5575" s="1">
        <v>2021</v>
      </c>
      <c r="H5575" s="1">
        <v>9</v>
      </c>
      <c r="I5575" s="1" t="s">
        <v>56</v>
      </c>
      <c r="J5575" s="1" t="s">
        <v>41</v>
      </c>
      <c r="K5575" s="1" t="s">
        <v>20</v>
      </c>
      <c r="L5575" s="1" t="s">
        <v>57</v>
      </c>
      <c r="M5575" s="1" t="s">
        <v>43</v>
      </c>
      <c r="O5575">
        <f t="shared" si="86"/>
        <v>125.12698412698413</v>
      </c>
    </row>
    <row r="5576" spans="1:15" x14ac:dyDescent="0.25">
      <c r="A5576" s="1" t="s">
        <v>6284</v>
      </c>
      <c r="B5576" s="2">
        <v>44459</v>
      </c>
      <c r="C5576" s="1" t="s">
        <v>85</v>
      </c>
      <c r="E5576" s="3">
        <v>80.510000000000005</v>
      </c>
      <c r="F5576" s="4">
        <v>80.510000000000005</v>
      </c>
      <c r="G5576" s="1">
        <v>2021</v>
      </c>
      <c r="H5576" s="1">
        <v>9</v>
      </c>
      <c r="I5576" s="1" t="s">
        <v>86</v>
      </c>
      <c r="J5576" s="1" t="s">
        <v>41</v>
      </c>
      <c r="K5576" s="1" t="s">
        <v>20</v>
      </c>
      <c r="L5576" s="1" t="s">
        <v>87</v>
      </c>
      <c r="M5576" s="1" t="s">
        <v>43</v>
      </c>
      <c r="O5576">
        <f t="shared" si="86"/>
        <v>63.896825396825399</v>
      </c>
    </row>
    <row r="5577" spans="1:15" x14ac:dyDescent="0.25">
      <c r="A5577" s="1" t="s">
        <v>6284</v>
      </c>
      <c r="B5577" s="2">
        <v>44459</v>
      </c>
      <c r="C5577" s="1" t="s">
        <v>85</v>
      </c>
      <c r="D5577" s="3">
        <v>20</v>
      </c>
      <c r="E5577" s="3">
        <v>61.2</v>
      </c>
      <c r="F5577" s="4">
        <v>51</v>
      </c>
      <c r="G5577" s="1">
        <v>2021</v>
      </c>
      <c r="H5577" s="1">
        <v>9</v>
      </c>
      <c r="I5577" s="1" t="s">
        <v>70</v>
      </c>
      <c r="J5577" s="1" t="s">
        <v>41</v>
      </c>
      <c r="K5577" s="1" t="s">
        <v>20</v>
      </c>
      <c r="L5577" s="1" t="s">
        <v>71</v>
      </c>
      <c r="M5577" s="1" t="s">
        <v>43</v>
      </c>
      <c r="O5577">
        <f t="shared" si="86"/>
        <v>40.476190476190474</v>
      </c>
    </row>
    <row r="5578" spans="1:15" x14ac:dyDescent="0.25">
      <c r="A5578" s="1" t="s">
        <v>6284</v>
      </c>
      <c r="B5578" s="2">
        <v>44459</v>
      </c>
      <c r="C5578" s="1" t="s">
        <v>85</v>
      </c>
      <c r="E5578" s="3">
        <v>50.78</v>
      </c>
      <c r="F5578" s="4">
        <v>50.78</v>
      </c>
      <c r="G5578" s="1">
        <v>2021</v>
      </c>
      <c r="H5578" s="1">
        <v>9</v>
      </c>
      <c r="I5578" s="1" t="s">
        <v>86</v>
      </c>
      <c r="J5578" s="1" t="s">
        <v>41</v>
      </c>
      <c r="K5578" s="1" t="s">
        <v>20</v>
      </c>
      <c r="L5578" s="1" t="s">
        <v>87</v>
      </c>
      <c r="M5578" s="1" t="s">
        <v>43</v>
      </c>
      <c r="O5578">
        <f t="shared" si="86"/>
        <v>40.301587301587304</v>
      </c>
    </row>
    <row r="5579" spans="1:15" x14ac:dyDescent="0.25">
      <c r="A5579" s="1" t="s">
        <v>6284</v>
      </c>
      <c r="B5579" s="2">
        <v>44459</v>
      </c>
      <c r="C5579" s="1" t="s">
        <v>85</v>
      </c>
      <c r="E5579" s="3">
        <v>35.979999999999997</v>
      </c>
      <c r="F5579" s="4">
        <v>35.979999999999997</v>
      </c>
      <c r="G5579" s="1">
        <v>2021</v>
      </c>
      <c r="H5579" s="1">
        <v>9</v>
      </c>
      <c r="I5579" s="1" t="s">
        <v>86</v>
      </c>
      <c r="J5579" s="1" t="s">
        <v>41</v>
      </c>
      <c r="K5579" s="1" t="s">
        <v>20</v>
      </c>
      <c r="L5579" s="1" t="s">
        <v>87</v>
      </c>
      <c r="M5579" s="1" t="s">
        <v>43</v>
      </c>
      <c r="O5579">
        <f t="shared" si="86"/>
        <v>28.555555555555554</v>
      </c>
    </row>
    <row r="5580" spans="1:15" x14ac:dyDescent="0.25">
      <c r="A5580" s="1" t="s">
        <v>6285</v>
      </c>
      <c r="B5580" s="2">
        <v>44459</v>
      </c>
      <c r="C5580" s="1" t="s">
        <v>2200</v>
      </c>
      <c r="E5580" s="3">
        <v>340</v>
      </c>
      <c r="F5580" s="4">
        <v>340</v>
      </c>
      <c r="G5580" s="1">
        <v>2021</v>
      </c>
      <c r="H5580" s="1">
        <v>9</v>
      </c>
      <c r="I5580" s="1" t="s">
        <v>24</v>
      </c>
      <c r="J5580" s="1" t="s">
        <v>25</v>
      </c>
      <c r="K5580" s="1" t="s">
        <v>20</v>
      </c>
      <c r="L5580" s="1" t="s">
        <v>26</v>
      </c>
      <c r="M5580" s="1" t="s">
        <v>4184</v>
      </c>
      <c r="O5580">
        <f>F5580*400</f>
        <v>136000</v>
      </c>
    </row>
    <row r="5581" spans="1:15" x14ac:dyDescent="0.25">
      <c r="A5581" s="1" t="s">
        <v>6286</v>
      </c>
      <c r="B5581" s="2">
        <v>44459</v>
      </c>
      <c r="C5581" s="1" t="s">
        <v>4422</v>
      </c>
      <c r="E5581" s="3">
        <v>331.53</v>
      </c>
      <c r="F5581" s="4">
        <v>331.53</v>
      </c>
      <c r="G5581" s="1">
        <v>2021</v>
      </c>
      <c r="H5581" s="1">
        <v>9</v>
      </c>
      <c r="I5581" s="1" t="s">
        <v>24</v>
      </c>
      <c r="J5581" s="1" t="s">
        <v>25</v>
      </c>
      <c r="K5581" s="1" t="s">
        <v>20</v>
      </c>
      <c r="L5581" s="1" t="s">
        <v>26</v>
      </c>
      <c r="M5581" s="1" t="s">
        <v>4184</v>
      </c>
    </row>
    <row r="5582" spans="1:15" x14ac:dyDescent="0.25">
      <c r="A5582" s="1" t="s">
        <v>6287</v>
      </c>
      <c r="B5582" s="2">
        <v>44459</v>
      </c>
      <c r="C5582" s="1" t="s">
        <v>6288</v>
      </c>
      <c r="E5582" s="3">
        <v>1771.25</v>
      </c>
      <c r="F5582" s="4">
        <v>1771.25</v>
      </c>
      <c r="G5582" s="1">
        <v>2021</v>
      </c>
      <c r="H5582" s="1">
        <v>9</v>
      </c>
      <c r="I5582" s="1" t="s">
        <v>704</v>
      </c>
      <c r="J5582" s="1" t="s">
        <v>35</v>
      </c>
      <c r="K5582" s="1" t="s">
        <v>20</v>
      </c>
      <c r="L5582" s="1" t="s">
        <v>705</v>
      </c>
      <c r="M5582" s="1" t="s">
        <v>37</v>
      </c>
      <c r="O5582">
        <f>F5582*400</f>
        <v>708500</v>
      </c>
    </row>
    <row r="5583" spans="1:15" x14ac:dyDescent="0.25">
      <c r="A5583" s="1" t="s">
        <v>1440</v>
      </c>
      <c r="B5583" s="2">
        <v>44459</v>
      </c>
      <c r="C5583" s="1" t="s">
        <v>6289</v>
      </c>
      <c r="E5583" s="3">
        <v>66.599999999999994</v>
      </c>
      <c r="F5583" s="4">
        <v>66.599999999999994</v>
      </c>
      <c r="G5583" s="1">
        <v>2021</v>
      </c>
      <c r="H5583" s="1">
        <v>9</v>
      </c>
      <c r="I5583" s="1" t="s">
        <v>86</v>
      </c>
      <c r="J5583" s="1" t="s">
        <v>35</v>
      </c>
      <c r="K5583" s="1" t="s">
        <v>20</v>
      </c>
      <c r="L5583" s="1" t="s">
        <v>87</v>
      </c>
      <c r="M5583" s="1" t="s">
        <v>37</v>
      </c>
    </row>
    <row r="5584" spans="1:15" x14ac:dyDescent="0.25">
      <c r="A5584" s="1" t="s">
        <v>6284</v>
      </c>
      <c r="B5584" s="2">
        <v>44459</v>
      </c>
      <c r="C5584" s="1" t="s">
        <v>906</v>
      </c>
      <c r="D5584" s="3">
        <v>20</v>
      </c>
      <c r="E5584" s="3">
        <v>56.57</v>
      </c>
      <c r="F5584" s="4">
        <v>47.14</v>
      </c>
      <c r="G5584" s="1">
        <v>2021</v>
      </c>
      <c r="H5584" s="1">
        <v>9</v>
      </c>
      <c r="I5584" s="1" t="s">
        <v>34</v>
      </c>
      <c r="J5584" s="1" t="s">
        <v>41</v>
      </c>
      <c r="K5584" s="1" t="s">
        <v>20</v>
      </c>
      <c r="L5584" s="1" t="s">
        <v>36</v>
      </c>
      <c r="M5584" s="1" t="s">
        <v>43</v>
      </c>
    </row>
    <row r="5585" spans="1:15" x14ac:dyDescent="0.25">
      <c r="A5585" s="1" t="s">
        <v>6286</v>
      </c>
      <c r="B5585" s="2">
        <v>44459</v>
      </c>
      <c r="C5585" s="1" t="s">
        <v>7903</v>
      </c>
      <c r="E5585" s="3">
        <v>20.02</v>
      </c>
      <c r="F5585" s="4">
        <v>20.02</v>
      </c>
      <c r="G5585" s="1">
        <v>2021</v>
      </c>
      <c r="H5585" s="1">
        <v>9</v>
      </c>
      <c r="I5585" s="1" t="s">
        <v>219</v>
      </c>
      <c r="J5585" s="1" t="s">
        <v>212</v>
      </c>
      <c r="K5585" s="1" t="s">
        <v>20</v>
      </c>
      <c r="L5585" s="1" t="s">
        <v>220</v>
      </c>
      <c r="M5585" s="1" t="s">
        <v>4424</v>
      </c>
    </row>
    <row r="5586" spans="1:15" x14ac:dyDescent="0.25">
      <c r="A5586" s="1" t="s">
        <v>3475</v>
      </c>
      <c r="B5586" s="2">
        <v>44459</v>
      </c>
      <c r="C5586" s="1" t="s">
        <v>6290</v>
      </c>
      <c r="E5586" s="3">
        <v>51.49</v>
      </c>
      <c r="F5586" s="4">
        <v>51.49</v>
      </c>
      <c r="G5586" s="1">
        <v>2021</v>
      </c>
      <c r="H5586" s="1">
        <v>9</v>
      </c>
      <c r="I5586" s="1" t="s">
        <v>86</v>
      </c>
      <c r="J5586" s="1" t="s">
        <v>35</v>
      </c>
      <c r="K5586" s="1" t="s">
        <v>20</v>
      </c>
      <c r="L5586" s="1" t="s">
        <v>87</v>
      </c>
      <c r="M5586" s="1" t="s">
        <v>37</v>
      </c>
    </row>
    <row r="5587" spans="1:15" x14ac:dyDescent="0.25">
      <c r="A5587" s="1" t="s">
        <v>6291</v>
      </c>
      <c r="B5587" s="2">
        <v>44459</v>
      </c>
      <c r="C5587" s="1" t="s">
        <v>7991</v>
      </c>
      <c r="D5587" s="3">
        <v>20</v>
      </c>
      <c r="E5587" s="3">
        <v>-1543.5</v>
      </c>
      <c r="F5587" s="4">
        <v>-1286.25</v>
      </c>
      <c r="G5587" s="1">
        <v>2021</v>
      </c>
      <c r="H5587" s="1">
        <v>9</v>
      </c>
      <c r="I5587" s="1" t="s">
        <v>34</v>
      </c>
      <c r="J5587" s="1" t="s">
        <v>237</v>
      </c>
      <c r="K5587" s="1" t="s">
        <v>20</v>
      </c>
      <c r="L5587" s="1" t="s">
        <v>36</v>
      </c>
      <c r="M5587" s="1" t="s">
        <v>4213</v>
      </c>
    </row>
    <row r="5588" spans="1:15" x14ac:dyDescent="0.25">
      <c r="A5588" s="1" t="s">
        <v>3443</v>
      </c>
      <c r="B5588" s="2">
        <v>44459</v>
      </c>
      <c r="C5588" s="1" t="s">
        <v>7928</v>
      </c>
      <c r="E5588" s="3">
        <v>43.8</v>
      </c>
      <c r="F5588" s="4">
        <v>43.8</v>
      </c>
      <c r="G5588" s="1">
        <v>2021</v>
      </c>
      <c r="H5588" s="1">
        <v>9</v>
      </c>
      <c r="I5588" s="1" t="s">
        <v>111</v>
      </c>
      <c r="J5588" s="1" t="s">
        <v>98</v>
      </c>
      <c r="K5588" s="1" t="s">
        <v>20</v>
      </c>
      <c r="L5588" s="1" t="s">
        <v>112</v>
      </c>
      <c r="M5588" s="1" t="s">
        <v>100</v>
      </c>
    </row>
    <row r="5589" spans="1:15" x14ac:dyDescent="0.25">
      <c r="A5589" s="1" t="s">
        <v>6292</v>
      </c>
      <c r="B5589" s="2">
        <v>44459</v>
      </c>
      <c r="C5589" s="1" t="s">
        <v>1527</v>
      </c>
      <c r="E5589" s="3">
        <v>52</v>
      </c>
      <c r="F5589" s="4">
        <v>52</v>
      </c>
      <c r="G5589" s="1">
        <v>2021</v>
      </c>
      <c r="H5589" s="1">
        <v>9</v>
      </c>
      <c r="I5589" s="1" t="s">
        <v>86</v>
      </c>
      <c r="J5589" s="1" t="s">
        <v>35</v>
      </c>
      <c r="K5589" s="1" t="s">
        <v>20</v>
      </c>
      <c r="L5589" s="1" t="s">
        <v>87</v>
      </c>
      <c r="M5589" s="1" t="s">
        <v>37</v>
      </c>
    </row>
    <row r="5590" spans="1:15" x14ac:dyDescent="0.25">
      <c r="A5590" s="1" t="s">
        <v>1426</v>
      </c>
      <c r="B5590" s="2">
        <v>44459</v>
      </c>
      <c r="C5590" s="1" t="s">
        <v>6293</v>
      </c>
      <c r="E5590" s="3">
        <v>22.64</v>
      </c>
      <c r="F5590" s="4">
        <v>22.64</v>
      </c>
      <c r="G5590" s="1">
        <v>2021</v>
      </c>
      <c r="H5590" s="1">
        <v>9</v>
      </c>
      <c r="I5590" s="1" t="s">
        <v>86</v>
      </c>
      <c r="J5590" s="1" t="s">
        <v>35</v>
      </c>
      <c r="K5590" s="1" t="s">
        <v>20</v>
      </c>
      <c r="L5590" s="1" t="s">
        <v>87</v>
      </c>
      <c r="M5590" s="1" t="s">
        <v>37</v>
      </c>
    </row>
    <row r="5591" spans="1:15" x14ac:dyDescent="0.25">
      <c r="A5591" s="1" t="s">
        <v>6294</v>
      </c>
      <c r="B5591" s="2">
        <v>44459</v>
      </c>
      <c r="C5591" s="1" t="s">
        <v>6295</v>
      </c>
      <c r="E5591" s="3">
        <v>33.380000000000003</v>
      </c>
      <c r="F5591" s="4">
        <v>33.380000000000003</v>
      </c>
      <c r="G5591" s="1">
        <v>2021</v>
      </c>
      <c r="H5591" s="1">
        <v>9</v>
      </c>
      <c r="I5591" s="1" t="s">
        <v>86</v>
      </c>
      <c r="J5591" s="1" t="s">
        <v>35</v>
      </c>
      <c r="K5591" s="1" t="s">
        <v>20</v>
      </c>
      <c r="L5591" s="1" t="s">
        <v>87</v>
      </c>
      <c r="M5591" s="1" t="s">
        <v>37</v>
      </c>
    </row>
    <row r="5592" spans="1:15" x14ac:dyDescent="0.25">
      <c r="A5592" s="1" t="s">
        <v>3431</v>
      </c>
      <c r="B5592" s="2">
        <v>44459</v>
      </c>
      <c r="C5592" s="1" t="s">
        <v>6296</v>
      </c>
      <c r="E5592" s="3">
        <v>22.2</v>
      </c>
      <c r="F5592" s="4">
        <v>22.2</v>
      </c>
      <c r="G5592" s="1">
        <v>2021</v>
      </c>
      <c r="H5592" s="1">
        <v>9</v>
      </c>
      <c r="I5592" s="1" t="s">
        <v>150</v>
      </c>
      <c r="J5592" s="1" t="s">
        <v>51</v>
      </c>
      <c r="K5592" s="1" t="s">
        <v>20</v>
      </c>
      <c r="L5592" s="1" t="s">
        <v>151</v>
      </c>
      <c r="M5592" s="1" t="s">
        <v>53</v>
      </c>
    </row>
    <row r="5593" spans="1:15" x14ac:dyDescent="0.25">
      <c r="A5593" s="1" t="s">
        <v>6284</v>
      </c>
      <c r="B5593" s="2">
        <v>44459</v>
      </c>
      <c r="C5593" s="1" t="s">
        <v>59</v>
      </c>
      <c r="E5593" s="3">
        <v>70.62</v>
      </c>
      <c r="F5593" s="4">
        <v>70.62</v>
      </c>
      <c r="G5593" s="1">
        <v>2021</v>
      </c>
      <c r="H5593" s="1">
        <v>9</v>
      </c>
      <c r="I5593" s="1" t="s">
        <v>312</v>
      </c>
      <c r="J5593" s="1" t="s">
        <v>41</v>
      </c>
      <c r="K5593" s="1" t="s">
        <v>20</v>
      </c>
      <c r="L5593" s="1" t="s">
        <v>313</v>
      </c>
      <c r="M5593" s="1" t="s">
        <v>43</v>
      </c>
    </row>
    <row r="5594" spans="1:15" x14ac:dyDescent="0.25">
      <c r="A5594" s="1" t="s">
        <v>6284</v>
      </c>
      <c r="B5594" s="2">
        <v>44459</v>
      </c>
      <c r="C5594" s="1" t="s">
        <v>59</v>
      </c>
      <c r="E5594" s="3">
        <v>80.28</v>
      </c>
      <c r="F5594" s="4">
        <v>80.28</v>
      </c>
      <c r="G5594" s="1">
        <v>2021</v>
      </c>
      <c r="H5594" s="1">
        <v>9</v>
      </c>
      <c r="I5594" s="1" t="s">
        <v>86</v>
      </c>
      <c r="J5594" s="1" t="s">
        <v>41</v>
      </c>
      <c r="K5594" s="1" t="s">
        <v>20</v>
      </c>
      <c r="L5594" s="1" t="s">
        <v>87</v>
      </c>
      <c r="M5594" s="1" t="s">
        <v>43</v>
      </c>
    </row>
    <row r="5595" spans="1:15" x14ac:dyDescent="0.25">
      <c r="A5595" s="1" t="s">
        <v>6284</v>
      </c>
      <c r="B5595" s="2">
        <v>44459</v>
      </c>
      <c r="C5595" s="1" t="s">
        <v>59</v>
      </c>
      <c r="E5595" s="3">
        <v>127.15</v>
      </c>
      <c r="F5595" s="4">
        <v>127.15</v>
      </c>
      <c r="G5595" s="1">
        <v>2021</v>
      </c>
      <c r="H5595" s="1">
        <v>9</v>
      </c>
      <c r="I5595" s="1" t="s">
        <v>86</v>
      </c>
      <c r="J5595" s="1" t="s">
        <v>41</v>
      </c>
      <c r="K5595" s="1" t="s">
        <v>20</v>
      </c>
      <c r="L5595" s="1" t="s">
        <v>87</v>
      </c>
      <c r="M5595" s="1" t="s">
        <v>43</v>
      </c>
    </row>
    <row r="5596" spans="1:15" x14ac:dyDescent="0.25">
      <c r="A5596" s="1" t="s">
        <v>1424</v>
      </c>
      <c r="B5596" s="2">
        <v>44460</v>
      </c>
      <c r="C5596" s="1" t="s">
        <v>29</v>
      </c>
      <c r="E5596" s="3">
        <v>26.18</v>
      </c>
      <c r="F5596" s="4">
        <v>26.18</v>
      </c>
      <c r="G5596" s="1">
        <v>2021</v>
      </c>
      <c r="H5596" s="1">
        <v>9</v>
      </c>
      <c r="I5596" s="1" t="s">
        <v>30</v>
      </c>
      <c r="J5596" s="1" t="s">
        <v>25</v>
      </c>
      <c r="K5596" s="1" t="s">
        <v>20</v>
      </c>
      <c r="L5596" s="1" t="s">
        <v>31</v>
      </c>
      <c r="M5596" s="1" t="s">
        <v>4184</v>
      </c>
    </row>
    <row r="5597" spans="1:15" x14ac:dyDescent="0.25">
      <c r="A5597" s="1" t="s">
        <v>1422</v>
      </c>
      <c r="B5597" s="2">
        <v>44460</v>
      </c>
      <c r="C5597" s="1" t="s">
        <v>29</v>
      </c>
      <c r="E5597" s="3">
        <v>148.88</v>
      </c>
      <c r="F5597" s="4">
        <v>148.88</v>
      </c>
      <c r="G5597" s="1">
        <v>2021</v>
      </c>
      <c r="H5597" s="1">
        <v>9</v>
      </c>
      <c r="I5597" s="1" t="s">
        <v>30</v>
      </c>
      <c r="J5597" s="1" t="s">
        <v>25</v>
      </c>
      <c r="K5597" s="1" t="s">
        <v>20</v>
      </c>
      <c r="L5597" s="1" t="s">
        <v>31</v>
      </c>
      <c r="M5597" s="1" t="s">
        <v>4184</v>
      </c>
    </row>
    <row r="5598" spans="1:15" x14ac:dyDescent="0.25">
      <c r="A5598" s="1" t="s">
        <v>1420</v>
      </c>
      <c r="B5598" s="2">
        <v>44460</v>
      </c>
      <c r="C5598" s="1" t="s">
        <v>6297</v>
      </c>
      <c r="E5598" s="3">
        <v>7.5</v>
      </c>
      <c r="F5598" s="4">
        <v>7.5</v>
      </c>
      <c r="G5598" s="1">
        <v>2021</v>
      </c>
      <c r="H5598" s="1">
        <v>9</v>
      </c>
      <c r="I5598" s="1" t="s">
        <v>30</v>
      </c>
      <c r="J5598" s="1" t="s">
        <v>25</v>
      </c>
      <c r="K5598" s="1" t="s">
        <v>20</v>
      </c>
      <c r="L5598" s="1" t="s">
        <v>31</v>
      </c>
      <c r="M5598" s="1" t="s">
        <v>4184</v>
      </c>
    </row>
    <row r="5599" spans="1:15" x14ac:dyDescent="0.25">
      <c r="A5599" s="1" t="s">
        <v>1421</v>
      </c>
      <c r="B5599" s="2">
        <v>44460</v>
      </c>
      <c r="C5599" s="1" t="s">
        <v>6298</v>
      </c>
      <c r="E5599" s="3">
        <v>50</v>
      </c>
      <c r="F5599" s="4">
        <v>50</v>
      </c>
      <c r="G5599" s="1">
        <v>2021</v>
      </c>
      <c r="H5599" s="1">
        <v>9</v>
      </c>
      <c r="I5599" s="1" t="s">
        <v>30</v>
      </c>
      <c r="J5599" s="1" t="s">
        <v>25</v>
      </c>
      <c r="K5599" s="1" t="s">
        <v>20</v>
      </c>
      <c r="L5599" s="1" t="s">
        <v>31</v>
      </c>
      <c r="M5599" s="1" t="s">
        <v>4184</v>
      </c>
    </row>
    <row r="5600" spans="1:15" x14ac:dyDescent="0.25">
      <c r="A5600" s="1" t="s">
        <v>1469</v>
      </c>
      <c r="B5600" s="2">
        <v>44461</v>
      </c>
      <c r="C5600" s="1" t="s">
        <v>6299</v>
      </c>
      <c r="D5600" s="3">
        <v>20</v>
      </c>
      <c r="E5600" s="3">
        <v>603.29</v>
      </c>
      <c r="F5600" s="4">
        <v>502.74</v>
      </c>
      <c r="G5600" s="1">
        <v>2021</v>
      </c>
      <c r="H5600" s="1">
        <v>9</v>
      </c>
      <c r="I5600" s="1" t="s">
        <v>56</v>
      </c>
      <c r="J5600" s="1" t="s">
        <v>35</v>
      </c>
      <c r="K5600" s="1" t="s">
        <v>20</v>
      </c>
      <c r="L5600" s="1" t="s">
        <v>57</v>
      </c>
      <c r="M5600" s="1" t="s">
        <v>37</v>
      </c>
      <c r="O5600">
        <f>F5600*7</f>
        <v>3519.1800000000003</v>
      </c>
    </row>
    <row r="5601" spans="1:15" x14ac:dyDescent="0.25">
      <c r="A5601" s="1" t="s">
        <v>6300</v>
      </c>
      <c r="B5601" s="2">
        <v>44461</v>
      </c>
      <c r="C5601" s="1" t="s">
        <v>199</v>
      </c>
      <c r="D5601" s="3">
        <v>20</v>
      </c>
      <c r="E5601" s="3">
        <v>213</v>
      </c>
      <c r="F5601" s="4">
        <v>177.5</v>
      </c>
      <c r="G5601" s="1">
        <v>2021</v>
      </c>
      <c r="H5601" s="1">
        <v>9</v>
      </c>
      <c r="I5601" s="1" t="s">
        <v>134</v>
      </c>
      <c r="J5601" s="1" t="s">
        <v>98</v>
      </c>
      <c r="K5601" s="1" t="s">
        <v>20</v>
      </c>
      <c r="L5601" s="1" t="s">
        <v>135</v>
      </c>
      <c r="M5601" s="1" t="s">
        <v>100</v>
      </c>
      <c r="O5601">
        <f>F5601*243</f>
        <v>43132.5</v>
      </c>
    </row>
    <row r="5602" spans="1:15" x14ac:dyDescent="0.25">
      <c r="A5602" s="1" t="s">
        <v>6301</v>
      </c>
      <c r="B5602" s="2">
        <v>44461</v>
      </c>
      <c r="C5602" s="1" t="s">
        <v>6302</v>
      </c>
      <c r="D5602" s="3">
        <v>20</v>
      </c>
      <c r="E5602" s="3">
        <v>19.97</v>
      </c>
      <c r="F5602" s="4">
        <v>16.64</v>
      </c>
      <c r="G5602" s="1">
        <v>2021</v>
      </c>
      <c r="H5602" s="1">
        <v>9</v>
      </c>
      <c r="I5602" s="1" t="s">
        <v>70</v>
      </c>
      <c r="J5602" s="1" t="s">
        <v>35</v>
      </c>
      <c r="K5602" s="1" t="s">
        <v>20</v>
      </c>
      <c r="L5602" s="1" t="s">
        <v>71</v>
      </c>
      <c r="M5602" s="1" t="s">
        <v>37</v>
      </c>
    </row>
    <row r="5603" spans="1:15" x14ac:dyDescent="0.25">
      <c r="A5603" s="1" t="s">
        <v>4964</v>
      </c>
      <c r="B5603" s="2">
        <v>44461</v>
      </c>
      <c r="C5603" s="1" t="s">
        <v>6303</v>
      </c>
      <c r="E5603" s="3">
        <v>69.11</v>
      </c>
      <c r="F5603" s="4">
        <v>69.11</v>
      </c>
      <c r="G5603" s="1">
        <v>2021</v>
      </c>
      <c r="H5603" s="1">
        <v>9</v>
      </c>
      <c r="I5603" s="1" t="s">
        <v>219</v>
      </c>
      <c r="J5603" s="1" t="s">
        <v>35</v>
      </c>
      <c r="K5603" s="1" t="s">
        <v>20</v>
      </c>
      <c r="L5603" s="1" t="s">
        <v>220</v>
      </c>
      <c r="M5603" s="1" t="s">
        <v>37</v>
      </c>
      <c r="O5603" s="8">
        <f>F5603</f>
        <v>69.11</v>
      </c>
    </row>
    <row r="5604" spans="1:15" x14ac:dyDescent="0.25">
      <c r="A5604" s="1" t="s">
        <v>6304</v>
      </c>
      <c r="B5604" s="2">
        <v>44461</v>
      </c>
      <c r="C5604" s="1" t="s">
        <v>6128</v>
      </c>
      <c r="E5604" s="3">
        <v>126.92</v>
      </c>
      <c r="F5604" s="4">
        <v>126.92</v>
      </c>
      <c r="G5604" s="1">
        <v>2021</v>
      </c>
      <c r="H5604" s="1">
        <v>9</v>
      </c>
      <c r="I5604" s="1" t="s">
        <v>168</v>
      </c>
      <c r="J5604" s="1" t="s">
        <v>81</v>
      </c>
      <c r="K5604" s="1" t="s">
        <v>20</v>
      </c>
      <c r="L5604" s="1" t="s">
        <v>169</v>
      </c>
      <c r="M5604" s="1" t="s">
        <v>83</v>
      </c>
    </row>
    <row r="5605" spans="1:15" x14ac:dyDescent="0.25">
      <c r="A5605" s="1" t="s">
        <v>6305</v>
      </c>
      <c r="B5605" s="2">
        <v>44461</v>
      </c>
      <c r="C5605" s="1" t="s">
        <v>6306</v>
      </c>
      <c r="D5605" s="3">
        <v>20</v>
      </c>
      <c r="E5605" s="3">
        <v>65.13</v>
      </c>
      <c r="F5605" s="4">
        <v>54.27</v>
      </c>
      <c r="G5605" s="1">
        <v>2021</v>
      </c>
      <c r="H5605" s="1">
        <v>9</v>
      </c>
      <c r="I5605" s="1" t="s">
        <v>34</v>
      </c>
      <c r="J5605" s="1" t="s">
        <v>35</v>
      </c>
      <c r="K5605" s="1" t="s">
        <v>20</v>
      </c>
      <c r="L5605" s="1" t="s">
        <v>36</v>
      </c>
      <c r="M5605" s="1" t="s">
        <v>37</v>
      </c>
      <c r="O5605">
        <v>9135.24</v>
      </c>
    </row>
    <row r="5606" spans="1:15" x14ac:dyDescent="0.25">
      <c r="A5606" s="1" t="s">
        <v>6307</v>
      </c>
      <c r="B5606" s="2">
        <v>44461</v>
      </c>
      <c r="C5606" s="1" t="s">
        <v>1527</v>
      </c>
      <c r="E5606" s="3">
        <v>19.989999999999998</v>
      </c>
      <c r="F5606" s="4">
        <v>19.989999999999998</v>
      </c>
      <c r="G5606" s="1">
        <v>2021</v>
      </c>
      <c r="H5606" s="1">
        <v>9</v>
      </c>
      <c r="I5606" s="1" t="s">
        <v>312</v>
      </c>
      <c r="J5606" s="1" t="s">
        <v>35</v>
      </c>
      <c r="K5606" s="1" t="s">
        <v>20</v>
      </c>
      <c r="L5606" s="1" t="s">
        <v>313</v>
      </c>
      <c r="M5606" s="1" t="s">
        <v>37</v>
      </c>
    </row>
    <row r="5607" spans="1:15" x14ac:dyDescent="0.25">
      <c r="A5607" s="1" t="s">
        <v>4958</v>
      </c>
      <c r="B5607" s="2">
        <v>44461</v>
      </c>
      <c r="C5607" s="1" t="s">
        <v>6308</v>
      </c>
      <c r="D5607" s="3">
        <v>20</v>
      </c>
      <c r="E5607" s="3">
        <v>473.94</v>
      </c>
      <c r="F5607" s="4">
        <v>394.95</v>
      </c>
      <c r="G5607" s="1">
        <v>2021</v>
      </c>
      <c r="H5607" s="1">
        <v>9</v>
      </c>
      <c r="I5607" s="1" t="s">
        <v>34</v>
      </c>
      <c r="J5607" s="1" t="s">
        <v>237</v>
      </c>
      <c r="K5607" s="1" t="s">
        <v>20</v>
      </c>
      <c r="L5607" s="1" t="s">
        <v>36</v>
      </c>
      <c r="M5607" s="1" t="s">
        <v>4213</v>
      </c>
    </row>
    <row r="5608" spans="1:15" x14ac:dyDescent="0.25">
      <c r="A5608" s="1" t="s">
        <v>4956</v>
      </c>
      <c r="B5608" s="2">
        <v>44461</v>
      </c>
      <c r="C5608" s="1" t="s">
        <v>6309</v>
      </c>
      <c r="E5608" s="3">
        <v>29.89</v>
      </c>
      <c r="F5608" s="4">
        <v>29.89</v>
      </c>
      <c r="G5608" s="1">
        <v>2021</v>
      </c>
      <c r="H5608" s="1">
        <v>9</v>
      </c>
      <c r="I5608" s="1" t="s">
        <v>704</v>
      </c>
      <c r="J5608" s="1" t="s">
        <v>35</v>
      </c>
      <c r="K5608" s="1" t="s">
        <v>20</v>
      </c>
      <c r="L5608" s="1" t="s">
        <v>705</v>
      </c>
      <c r="M5608" s="1" t="s">
        <v>37</v>
      </c>
    </row>
    <row r="5609" spans="1:15" x14ac:dyDescent="0.25">
      <c r="A5609" s="1" t="s">
        <v>6310</v>
      </c>
      <c r="B5609" s="2">
        <v>44461</v>
      </c>
      <c r="C5609" s="1" t="s">
        <v>6311</v>
      </c>
      <c r="E5609" s="3">
        <v>134.68</v>
      </c>
      <c r="F5609" s="4">
        <v>134.68</v>
      </c>
      <c r="G5609" s="1">
        <v>2021</v>
      </c>
      <c r="H5609" s="1">
        <v>9</v>
      </c>
      <c r="I5609" s="1" t="s">
        <v>704</v>
      </c>
      <c r="J5609" s="1" t="s">
        <v>212</v>
      </c>
      <c r="K5609" s="1" t="s">
        <v>20</v>
      </c>
      <c r="L5609" s="1" t="s">
        <v>705</v>
      </c>
      <c r="M5609" s="1" t="s">
        <v>4424</v>
      </c>
    </row>
    <row r="5610" spans="1:15" x14ac:dyDescent="0.25">
      <c r="A5610" s="1" t="s">
        <v>4963</v>
      </c>
      <c r="B5610" s="2">
        <v>44461</v>
      </c>
      <c r="C5610" s="1" t="s">
        <v>6312</v>
      </c>
      <c r="D5610" s="3">
        <v>20</v>
      </c>
      <c r="E5610" s="3">
        <v>36.29</v>
      </c>
      <c r="F5610" s="4">
        <v>30.24</v>
      </c>
      <c r="G5610" s="1">
        <v>2021</v>
      </c>
      <c r="H5610" s="1">
        <v>9</v>
      </c>
      <c r="I5610" s="1" t="s">
        <v>34</v>
      </c>
      <c r="J5610" s="1" t="s">
        <v>35</v>
      </c>
      <c r="K5610" s="1" t="s">
        <v>20</v>
      </c>
      <c r="L5610" s="1" t="s">
        <v>36</v>
      </c>
      <c r="M5610" s="1" t="s">
        <v>37</v>
      </c>
    </row>
    <row r="5611" spans="1:15" x14ac:dyDescent="0.25">
      <c r="A5611" s="1" t="s">
        <v>6313</v>
      </c>
      <c r="B5611" s="2">
        <v>44461</v>
      </c>
      <c r="C5611" s="1" t="s">
        <v>6314</v>
      </c>
      <c r="D5611" s="3">
        <v>20</v>
      </c>
      <c r="E5611" s="3">
        <v>50.98</v>
      </c>
      <c r="F5611" s="4">
        <v>42.48</v>
      </c>
      <c r="G5611" s="1">
        <v>2021</v>
      </c>
      <c r="H5611" s="1">
        <v>9</v>
      </c>
      <c r="I5611" s="1" t="s">
        <v>56</v>
      </c>
      <c r="J5611" s="1" t="s">
        <v>35</v>
      </c>
      <c r="K5611" s="1" t="s">
        <v>20</v>
      </c>
      <c r="L5611" s="1" t="s">
        <v>57</v>
      </c>
      <c r="M5611" s="1" t="s">
        <v>37</v>
      </c>
    </row>
    <row r="5612" spans="1:15" x14ac:dyDescent="0.25">
      <c r="A5612" s="1" t="s">
        <v>6315</v>
      </c>
      <c r="B5612" s="2">
        <v>44461</v>
      </c>
      <c r="C5612" s="1" t="s">
        <v>523</v>
      </c>
      <c r="D5612" s="3">
        <v>20</v>
      </c>
      <c r="E5612" s="3">
        <v>382.32</v>
      </c>
      <c r="F5612" s="4">
        <v>318.60000000000002</v>
      </c>
      <c r="G5612" s="1">
        <v>2021</v>
      </c>
      <c r="H5612" s="1">
        <v>9</v>
      </c>
      <c r="I5612" s="1" t="s">
        <v>34</v>
      </c>
      <c r="J5612" s="1" t="s">
        <v>35</v>
      </c>
      <c r="K5612" s="1" t="s">
        <v>20</v>
      </c>
      <c r="L5612" s="1" t="s">
        <v>36</v>
      </c>
      <c r="M5612" s="1" t="s">
        <v>37</v>
      </c>
      <c r="O5612">
        <f>F5612*72.79120024</f>
        <v>23191.276396464</v>
      </c>
    </row>
    <row r="5613" spans="1:15" x14ac:dyDescent="0.25">
      <c r="A5613" s="1" t="s">
        <v>6316</v>
      </c>
      <c r="B5613" s="2">
        <v>44461</v>
      </c>
      <c r="C5613" s="1" t="s">
        <v>6317</v>
      </c>
      <c r="D5613" s="3">
        <v>20</v>
      </c>
      <c r="E5613" s="3">
        <v>20.059999999999999</v>
      </c>
      <c r="F5613" s="4">
        <v>16.72</v>
      </c>
      <c r="G5613" s="1">
        <v>2021</v>
      </c>
      <c r="H5613" s="1">
        <v>9</v>
      </c>
      <c r="I5613" s="1" t="s">
        <v>34</v>
      </c>
      <c r="J5613" s="1" t="s">
        <v>378</v>
      </c>
      <c r="K5613" s="1" t="s">
        <v>20</v>
      </c>
      <c r="L5613" s="1" t="s">
        <v>36</v>
      </c>
      <c r="M5613" s="1" t="s">
        <v>379</v>
      </c>
    </row>
    <row r="5614" spans="1:15" x14ac:dyDescent="0.25">
      <c r="A5614" s="1" t="s">
        <v>1456</v>
      </c>
      <c r="B5614" s="2">
        <v>44463</v>
      </c>
      <c r="C5614" s="1" t="s">
        <v>29</v>
      </c>
      <c r="E5614" s="3">
        <v>89.82</v>
      </c>
      <c r="F5614" s="4">
        <v>89.82</v>
      </c>
      <c r="G5614" s="1">
        <v>2021</v>
      </c>
      <c r="H5614" s="1">
        <v>9</v>
      </c>
      <c r="I5614" s="1" t="s">
        <v>30</v>
      </c>
      <c r="J5614" s="1" t="s">
        <v>25</v>
      </c>
      <c r="K5614" s="1" t="s">
        <v>20</v>
      </c>
      <c r="L5614" s="1" t="s">
        <v>31</v>
      </c>
      <c r="M5614" s="1" t="s">
        <v>4184</v>
      </c>
    </row>
    <row r="5615" spans="1:15" x14ac:dyDescent="0.25">
      <c r="A5615" s="1" t="s">
        <v>6318</v>
      </c>
      <c r="B5615" s="2">
        <v>44463</v>
      </c>
      <c r="C5615" s="1" t="s">
        <v>6319</v>
      </c>
      <c r="E5615" s="3">
        <v>85.11</v>
      </c>
      <c r="F5615" s="4">
        <v>85.11</v>
      </c>
      <c r="G5615" s="1">
        <v>2021</v>
      </c>
      <c r="H5615" s="1">
        <v>9</v>
      </c>
      <c r="I5615" s="1" t="s">
        <v>91</v>
      </c>
      <c r="J5615" s="1" t="s">
        <v>98</v>
      </c>
      <c r="K5615" s="1" t="s">
        <v>20</v>
      </c>
      <c r="L5615" s="1" t="s">
        <v>93</v>
      </c>
      <c r="M5615" s="1" t="s">
        <v>100</v>
      </c>
      <c r="O5615">
        <f>F5615* 333</f>
        <v>28341.63</v>
      </c>
    </row>
    <row r="5616" spans="1:15" x14ac:dyDescent="0.25">
      <c r="A5616" s="1" t="s">
        <v>1462</v>
      </c>
      <c r="B5616" s="2">
        <v>44466</v>
      </c>
      <c r="C5616" s="1" t="s">
        <v>6320</v>
      </c>
      <c r="E5616" s="3">
        <v>28.51</v>
      </c>
      <c r="F5616" s="4">
        <v>28.51</v>
      </c>
      <c r="G5616" s="1">
        <v>2021</v>
      </c>
      <c r="H5616" s="1">
        <v>9</v>
      </c>
      <c r="I5616" s="1" t="s">
        <v>40</v>
      </c>
      <c r="J5616" s="1" t="s">
        <v>35</v>
      </c>
      <c r="K5616" s="1" t="s">
        <v>20</v>
      </c>
      <c r="L5616" s="1" t="s">
        <v>42</v>
      </c>
      <c r="M5616" s="1" t="s">
        <v>37</v>
      </c>
    </row>
    <row r="5617" spans="1:15" x14ac:dyDescent="0.25">
      <c r="A5617" s="1" t="s">
        <v>1467</v>
      </c>
      <c r="B5617" s="2">
        <v>44466</v>
      </c>
      <c r="C5617" s="1" t="s">
        <v>5691</v>
      </c>
      <c r="E5617" s="3">
        <v>16.04</v>
      </c>
      <c r="F5617" s="4">
        <v>16.04</v>
      </c>
      <c r="G5617" s="1">
        <v>2021</v>
      </c>
      <c r="H5617" s="1">
        <v>9</v>
      </c>
      <c r="I5617" s="1" t="s">
        <v>150</v>
      </c>
      <c r="J5617" s="1" t="s">
        <v>51</v>
      </c>
      <c r="K5617" s="1" t="s">
        <v>20</v>
      </c>
      <c r="L5617" s="1" t="s">
        <v>151</v>
      </c>
      <c r="M5617" s="1" t="s">
        <v>53</v>
      </c>
    </row>
    <row r="5618" spans="1:15" x14ac:dyDescent="0.25">
      <c r="A5618" s="1" t="s">
        <v>1464</v>
      </c>
      <c r="B5618" s="2">
        <v>44466</v>
      </c>
      <c r="C5618" s="1" t="s">
        <v>2343</v>
      </c>
      <c r="D5618" s="3">
        <v>20</v>
      </c>
      <c r="E5618" s="3">
        <v>426.57</v>
      </c>
      <c r="F5618" s="4">
        <v>355.47</v>
      </c>
      <c r="G5618" s="1">
        <v>2021</v>
      </c>
      <c r="H5618" s="1">
        <v>9</v>
      </c>
      <c r="I5618" s="1" t="s">
        <v>56</v>
      </c>
      <c r="J5618" s="1" t="s">
        <v>35</v>
      </c>
      <c r="K5618" s="1" t="s">
        <v>20</v>
      </c>
      <c r="L5618" s="1" t="s">
        <v>57</v>
      </c>
      <c r="M5618" s="1" t="s">
        <v>37</v>
      </c>
      <c r="O5618">
        <f>F5618*4.812</f>
        <v>1710.5216400000002</v>
      </c>
    </row>
    <row r="5619" spans="1:15" x14ac:dyDescent="0.25">
      <c r="A5619" s="1" t="s">
        <v>6321</v>
      </c>
      <c r="B5619" s="2">
        <v>44466</v>
      </c>
      <c r="C5619" s="1" t="s">
        <v>7928</v>
      </c>
      <c r="D5619" s="3">
        <v>20</v>
      </c>
      <c r="E5619" s="3">
        <v>126.06</v>
      </c>
      <c r="F5619" s="4">
        <v>105.05</v>
      </c>
      <c r="G5619" s="1">
        <v>2021</v>
      </c>
      <c r="H5619" s="1">
        <v>9</v>
      </c>
      <c r="I5619" s="1" t="s">
        <v>111</v>
      </c>
      <c r="J5619" s="1" t="s">
        <v>98</v>
      </c>
      <c r="K5619" s="1" t="s">
        <v>20</v>
      </c>
      <c r="L5619" s="1" t="s">
        <v>112</v>
      </c>
      <c r="M5619" s="1" t="s">
        <v>100</v>
      </c>
    </row>
    <row r="5620" spans="1:15" x14ac:dyDescent="0.25">
      <c r="A5620" s="1" t="s">
        <v>6321</v>
      </c>
      <c r="B5620" s="2">
        <v>44466</v>
      </c>
      <c r="C5620" s="1" t="s">
        <v>7928</v>
      </c>
      <c r="E5620" s="3">
        <v>126.06</v>
      </c>
      <c r="F5620" s="4">
        <v>126.06</v>
      </c>
      <c r="G5620" s="1">
        <v>2021</v>
      </c>
      <c r="H5620" s="1">
        <v>9</v>
      </c>
      <c r="I5620" s="1" t="s">
        <v>111</v>
      </c>
      <c r="J5620" s="1" t="s">
        <v>98</v>
      </c>
      <c r="K5620" s="1" t="s">
        <v>20</v>
      </c>
      <c r="L5620" s="1" t="s">
        <v>112</v>
      </c>
      <c r="M5620" s="1" t="s">
        <v>100</v>
      </c>
    </row>
    <row r="5621" spans="1:15" x14ac:dyDescent="0.25">
      <c r="A5621" s="1" t="s">
        <v>3496</v>
      </c>
      <c r="B5621" s="2">
        <v>44466</v>
      </c>
      <c r="C5621" s="1" t="s">
        <v>6322</v>
      </c>
      <c r="E5621" s="3">
        <v>267.89</v>
      </c>
      <c r="F5621" s="4">
        <v>267.89</v>
      </c>
      <c r="G5621" s="1">
        <v>2021</v>
      </c>
      <c r="H5621" s="1">
        <v>9</v>
      </c>
      <c r="I5621" s="1" t="s">
        <v>30</v>
      </c>
      <c r="J5621" s="1" t="s">
        <v>35</v>
      </c>
      <c r="K5621" s="1" t="s">
        <v>20</v>
      </c>
      <c r="L5621" s="1" t="s">
        <v>1715</v>
      </c>
      <c r="M5621" s="1" t="s">
        <v>37</v>
      </c>
    </row>
    <row r="5622" spans="1:15" x14ac:dyDescent="0.25">
      <c r="A5622" s="1" t="s">
        <v>6323</v>
      </c>
      <c r="B5622" s="2">
        <v>44466</v>
      </c>
      <c r="C5622" s="1" t="s">
        <v>6324</v>
      </c>
      <c r="D5622" s="3">
        <v>20</v>
      </c>
      <c r="E5622" s="3">
        <v>170.04</v>
      </c>
      <c r="F5622" s="4">
        <v>141.69999999999999</v>
      </c>
      <c r="G5622" s="1">
        <v>2021</v>
      </c>
      <c r="H5622" s="1">
        <v>9</v>
      </c>
      <c r="I5622" s="1" t="s">
        <v>56</v>
      </c>
      <c r="J5622" s="1" t="s">
        <v>35</v>
      </c>
      <c r="K5622" s="1" t="s">
        <v>20</v>
      </c>
      <c r="L5622" s="1" t="s">
        <v>57</v>
      </c>
      <c r="M5622" s="1" t="s">
        <v>37</v>
      </c>
    </row>
    <row r="5623" spans="1:15" x14ac:dyDescent="0.25">
      <c r="A5623" s="1" t="s">
        <v>6325</v>
      </c>
      <c r="B5623" s="2">
        <v>44466</v>
      </c>
      <c r="C5623" s="1" t="s">
        <v>1317</v>
      </c>
      <c r="E5623" s="3">
        <v>399.6</v>
      </c>
      <c r="F5623" s="4">
        <v>399.6</v>
      </c>
      <c r="G5623" s="1">
        <v>2021</v>
      </c>
      <c r="H5623" s="1">
        <v>9</v>
      </c>
      <c r="I5623" s="1" t="s">
        <v>80</v>
      </c>
      <c r="J5623" s="1" t="s">
        <v>81</v>
      </c>
      <c r="K5623" s="1" t="s">
        <v>20</v>
      </c>
      <c r="L5623" s="1" t="s">
        <v>82</v>
      </c>
      <c r="M5623" s="1" t="s">
        <v>83</v>
      </c>
      <c r="O5623">
        <v>17500000</v>
      </c>
    </row>
    <row r="5624" spans="1:15" x14ac:dyDescent="0.25">
      <c r="A5624" s="1" t="s">
        <v>1509</v>
      </c>
      <c r="B5624" s="2">
        <v>44469</v>
      </c>
      <c r="C5624" s="1" t="s">
        <v>6326</v>
      </c>
      <c r="E5624" s="3">
        <v>481.14</v>
      </c>
      <c r="F5624" s="4">
        <v>481.14</v>
      </c>
      <c r="G5624" s="1">
        <v>2021</v>
      </c>
      <c r="H5624" s="1">
        <v>9</v>
      </c>
      <c r="I5624" s="1" t="s">
        <v>91</v>
      </c>
      <c r="J5624" s="1" t="s">
        <v>19</v>
      </c>
      <c r="K5624" s="1" t="s">
        <v>20</v>
      </c>
      <c r="L5624" s="1" t="s">
        <v>93</v>
      </c>
      <c r="M5624" s="1" t="s">
        <v>22</v>
      </c>
      <c r="O5624">
        <f>F5624*293</f>
        <v>140974.01999999999</v>
      </c>
    </row>
    <row r="5625" spans="1:15" x14ac:dyDescent="0.25">
      <c r="A5625" s="1" t="s">
        <v>6327</v>
      </c>
      <c r="B5625" s="2">
        <v>44469</v>
      </c>
      <c r="C5625" s="1" t="s">
        <v>6328</v>
      </c>
      <c r="D5625" s="3">
        <v>20</v>
      </c>
      <c r="E5625" s="3">
        <v>71.47</v>
      </c>
      <c r="F5625" s="4">
        <v>59.56</v>
      </c>
      <c r="G5625" s="1">
        <v>2021</v>
      </c>
      <c r="H5625" s="1">
        <v>9</v>
      </c>
      <c r="I5625" s="1" t="s">
        <v>34</v>
      </c>
      <c r="J5625" s="1" t="s">
        <v>35</v>
      </c>
      <c r="K5625" s="1" t="s">
        <v>20</v>
      </c>
      <c r="L5625" s="1" t="s">
        <v>36</v>
      </c>
      <c r="M5625" s="1" t="s">
        <v>37</v>
      </c>
    </row>
    <row r="5626" spans="1:15" x14ac:dyDescent="0.25">
      <c r="A5626" s="1" t="s">
        <v>6329</v>
      </c>
      <c r="B5626" s="2">
        <v>44469</v>
      </c>
      <c r="C5626" s="1" t="s">
        <v>6330</v>
      </c>
      <c r="D5626" s="3">
        <v>20</v>
      </c>
      <c r="E5626" s="3">
        <v>977.4</v>
      </c>
      <c r="F5626" s="4">
        <v>814.5</v>
      </c>
      <c r="G5626" s="1">
        <v>2021</v>
      </c>
      <c r="H5626" s="1">
        <v>9</v>
      </c>
      <c r="I5626" s="1" t="s">
        <v>70</v>
      </c>
      <c r="J5626" s="1" t="s">
        <v>35</v>
      </c>
      <c r="K5626" s="1" t="s">
        <v>20</v>
      </c>
      <c r="L5626" s="1" t="s">
        <v>71</v>
      </c>
      <c r="M5626" s="1" t="s">
        <v>37</v>
      </c>
      <c r="O5626">
        <f>F5626*4.18</f>
        <v>3404.6099999999997</v>
      </c>
    </row>
    <row r="5627" spans="1:15" x14ac:dyDescent="0.25">
      <c r="A5627" s="1" t="s">
        <v>3519</v>
      </c>
      <c r="B5627" s="2">
        <v>44469</v>
      </c>
      <c r="C5627" s="1" t="s">
        <v>2343</v>
      </c>
      <c r="E5627" s="3">
        <v>150.97999999999999</v>
      </c>
      <c r="F5627" s="4">
        <v>150.97999999999999</v>
      </c>
      <c r="G5627" s="1">
        <v>2021</v>
      </c>
      <c r="H5627" s="1">
        <v>9</v>
      </c>
      <c r="I5627" s="1" t="s">
        <v>86</v>
      </c>
      <c r="J5627" s="1" t="s">
        <v>35</v>
      </c>
      <c r="K5627" s="1" t="s">
        <v>20</v>
      </c>
      <c r="L5627" s="1" t="s">
        <v>87</v>
      </c>
      <c r="M5627" s="1" t="s">
        <v>37</v>
      </c>
      <c r="O5627">
        <f>F5627*4.8</f>
        <v>724.70399999999995</v>
      </c>
    </row>
    <row r="5628" spans="1:15" x14ac:dyDescent="0.25">
      <c r="A5628" s="1" t="s">
        <v>6331</v>
      </c>
      <c r="B5628" s="2">
        <v>44469</v>
      </c>
      <c r="C5628" s="1" t="s">
        <v>6332</v>
      </c>
      <c r="E5628" s="3">
        <v>44.88</v>
      </c>
      <c r="F5628" s="4">
        <v>44.88</v>
      </c>
      <c r="G5628" s="1">
        <v>2021</v>
      </c>
      <c r="H5628" s="1">
        <v>9</v>
      </c>
      <c r="I5628" s="1" t="s">
        <v>168</v>
      </c>
      <c r="J5628" s="1" t="s">
        <v>35</v>
      </c>
      <c r="K5628" s="1" t="s">
        <v>20</v>
      </c>
      <c r="L5628" s="1" t="s">
        <v>169</v>
      </c>
      <c r="M5628" s="1" t="s">
        <v>37</v>
      </c>
      <c r="O5628">
        <f>F5628*5.3</f>
        <v>237.864</v>
      </c>
    </row>
    <row r="5629" spans="1:15" x14ac:dyDescent="0.25">
      <c r="A5629" s="1" t="s">
        <v>3518</v>
      </c>
      <c r="B5629" s="2">
        <v>44469</v>
      </c>
      <c r="C5629" s="1" t="s">
        <v>6333</v>
      </c>
      <c r="D5629" s="3">
        <v>20</v>
      </c>
      <c r="E5629" s="3">
        <v>154.78</v>
      </c>
      <c r="F5629" s="4">
        <v>128.97999999999999</v>
      </c>
      <c r="G5629" s="1">
        <v>2021</v>
      </c>
      <c r="H5629" s="1">
        <v>9</v>
      </c>
      <c r="I5629" s="1" t="s">
        <v>56</v>
      </c>
      <c r="J5629" s="1" t="s">
        <v>35</v>
      </c>
      <c r="K5629" s="1" t="s">
        <v>20</v>
      </c>
      <c r="L5629" s="1" t="s">
        <v>57</v>
      </c>
      <c r="M5629" s="1" t="s">
        <v>37</v>
      </c>
    </row>
    <row r="5630" spans="1:15" x14ac:dyDescent="0.25">
      <c r="A5630" s="1" t="s">
        <v>6334</v>
      </c>
      <c r="B5630" s="2">
        <v>44469</v>
      </c>
      <c r="C5630" s="1" t="s">
        <v>6335</v>
      </c>
      <c r="D5630" s="3">
        <v>20</v>
      </c>
      <c r="E5630" s="3">
        <v>40.950000000000003</v>
      </c>
      <c r="F5630" s="4">
        <v>34.119999999999997</v>
      </c>
      <c r="G5630" s="1">
        <v>2021</v>
      </c>
      <c r="H5630" s="1">
        <v>9</v>
      </c>
      <c r="I5630" s="1" t="s">
        <v>134</v>
      </c>
      <c r="J5630" s="1" t="s">
        <v>35</v>
      </c>
      <c r="K5630" s="1" t="s">
        <v>20</v>
      </c>
      <c r="L5630" s="1" t="s">
        <v>135</v>
      </c>
      <c r="M5630" s="1" t="s">
        <v>37</v>
      </c>
    </row>
    <row r="5631" spans="1:15" x14ac:dyDescent="0.25">
      <c r="A5631" s="1" t="s">
        <v>6336</v>
      </c>
      <c r="B5631" s="2">
        <v>44469</v>
      </c>
      <c r="C5631" s="1" t="s">
        <v>6337</v>
      </c>
      <c r="E5631" s="3">
        <v>47.25</v>
      </c>
      <c r="F5631" s="4">
        <v>47.25</v>
      </c>
      <c r="G5631" s="1">
        <v>2021</v>
      </c>
      <c r="H5631" s="1">
        <v>9</v>
      </c>
      <c r="I5631" s="1" t="s">
        <v>138</v>
      </c>
      <c r="J5631" s="1" t="s">
        <v>35</v>
      </c>
      <c r="K5631" s="1" t="s">
        <v>20</v>
      </c>
      <c r="L5631" s="1" t="s">
        <v>139</v>
      </c>
      <c r="M5631" s="1" t="s">
        <v>37</v>
      </c>
    </row>
    <row r="5632" spans="1:15" x14ac:dyDescent="0.25">
      <c r="A5632" s="1" t="s">
        <v>3512</v>
      </c>
      <c r="B5632" s="2">
        <v>44469</v>
      </c>
      <c r="C5632" s="1" t="s">
        <v>6338</v>
      </c>
      <c r="D5632" s="3">
        <v>20</v>
      </c>
      <c r="E5632" s="3">
        <v>17.350000000000001</v>
      </c>
      <c r="F5632" s="4">
        <v>14.46</v>
      </c>
      <c r="G5632" s="1">
        <v>2021</v>
      </c>
      <c r="H5632" s="1">
        <v>9</v>
      </c>
      <c r="I5632" s="1" t="s">
        <v>70</v>
      </c>
      <c r="J5632" s="1" t="s">
        <v>35</v>
      </c>
      <c r="K5632" s="1" t="s">
        <v>20</v>
      </c>
      <c r="L5632" s="1" t="s">
        <v>71</v>
      </c>
      <c r="M5632" s="1" t="s">
        <v>37</v>
      </c>
      <c r="O5632">
        <f>F5632*191</f>
        <v>2761.86</v>
      </c>
    </row>
    <row r="5633" spans="1:15" x14ac:dyDescent="0.25">
      <c r="A5633" s="1" t="s">
        <v>1497</v>
      </c>
      <c r="B5633" s="2">
        <v>44469</v>
      </c>
      <c r="C5633" s="1" t="s">
        <v>6339</v>
      </c>
      <c r="E5633" s="3">
        <v>127.52</v>
      </c>
      <c r="F5633" s="4">
        <v>127.52</v>
      </c>
      <c r="G5633" s="1">
        <v>2021</v>
      </c>
      <c r="H5633" s="1">
        <v>9</v>
      </c>
      <c r="I5633" s="1" t="s">
        <v>134</v>
      </c>
      <c r="J5633" s="1" t="s">
        <v>144</v>
      </c>
      <c r="K5633" s="1" t="s">
        <v>20</v>
      </c>
      <c r="L5633" s="1" t="s">
        <v>135</v>
      </c>
      <c r="M5633" s="1" t="s">
        <v>145</v>
      </c>
    </row>
    <row r="5634" spans="1:15" x14ac:dyDescent="0.25">
      <c r="A5634" s="1" t="s">
        <v>6340</v>
      </c>
      <c r="B5634" s="2">
        <v>44469</v>
      </c>
      <c r="C5634" s="1" t="s">
        <v>6341</v>
      </c>
      <c r="E5634" s="3">
        <v>257.5</v>
      </c>
      <c r="F5634" s="4">
        <v>257.5</v>
      </c>
      <c r="G5634" s="1">
        <v>2021</v>
      </c>
      <c r="H5634" s="1">
        <v>9</v>
      </c>
      <c r="I5634" s="1" t="s">
        <v>1606</v>
      </c>
      <c r="J5634" s="1" t="s">
        <v>35</v>
      </c>
      <c r="K5634" s="1" t="s">
        <v>20</v>
      </c>
      <c r="L5634" s="1" t="s">
        <v>1607</v>
      </c>
      <c r="M5634" s="1" t="s">
        <v>37</v>
      </c>
    </row>
    <row r="5635" spans="1:15" x14ac:dyDescent="0.25">
      <c r="A5635" s="1" t="s">
        <v>3517</v>
      </c>
      <c r="B5635" s="2">
        <v>44469</v>
      </c>
      <c r="C5635" s="1" t="s">
        <v>6342</v>
      </c>
      <c r="E5635" s="3">
        <v>229.19</v>
      </c>
      <c r="F5635" s="4">
        <v>229.19</v>
      </c>
      <c r="G5635" s="1">
        <v>2021</v>
      </c>
      <c r="H5635" s="1">
        <v>9</v>
      </c>
      <c r="I5635" s="1" t="s">
        <v>97</v>
      </c>
      <c r="J5635" s="1" t="s">
        <v>98</v>
      </c>
      <c r="K5635" s="1" t="s">
        <v>20</v>
      </c>
      <c r="L5635" s="1" t="s">
        <v>99</v>
      </c>
      <c r="M5635" s="1" t="s">
        <v>100</v>
      </c>
      <c r="O5635">
        <f>F5635*243</f>
        <v>55693.17</v>
      </c>
    </row>
    <row r="5636" spans="1:15" x14ac:dyDescent="0.25">
      <c r="A5636" s="1" t="s">
        <v>6343</v>
      </c>
      <c r="B5636" s="2">
        <v>44469</v>
      </c>
      <c r="C5636" s="1" t="s">
        <v>6342</v>
      </c>
      <c r="E5636" s="3">
        <v>207.59</v>
      </c>
      <c r="F5636" s="4">
        <v>207.59</v>
      </c>
      <c r="G5636" s="1">
        <v>2021</v>
      </c>
      <c r="H5636" s="1">
        <v>9</v>
      </c>
      <c r="I5636" s="1" t="s">
        <v>91</v>
      </c>
      <c r="J5636" s="1" t="s">
        <v>98</v>
      </c>
      <c r="K5636" s="1" t="s">
        <v>20</v>
      </c>
      <c r="L5636" s="1" t="s">
        <v>93</v>
      </c>
      <c r="M5636" s="1" t="s">
        <v>100</v>
      </c>
      <c r="O5636">
        <f>F5636*243</f>
        <v>50444.37</v>
      </c>
    </row>
    <row r="5637" spans="1:15" x14ac:dyDescent="0.25">
      <c r="A5637" s="1" t="s">
        <v>3523</v>
      </c>
      <c r="B5637" s="2">
        <v>44469</v>
      </c>
      <c r="C5637" s="1" t="s">
        <v>6344</v>
      </c>
      <c r="E5637" s="3">
        <v>32.58</v>
      </c>
      <c r="F5637" s="4">
        <v>32.58</v>
      </c>
      <c r="G5637" s="1">
        <v>2021</v>
      </c>
      <c r="H5637" s="1">
        <v>9</v>
      </c>
      <c r="I5637" s="1" t="s">
        <v>150</v>
      </c>
      <c r="J5637" s="1" t="s">
        <v>51</v>
      </c>
      <c r="K5637" s="1" t="s">
        <v>20</v>
      </c>
      <c r="L5637" s="1" t="s">
        <v>151</v>
      </c>
      <c r="M5637" s="1" t="s">
        <v>53</v>
      </c>
    </row>
    <row r="5638" spans="1:15" x14ac:dyDescent="0.25">
      <c r="A5638" s="1" t="s">
        <v>6345</v>
      </c>
      <c r="B5638" s="2">
        <v>44469</v>
      </c>
      <c r="C5638" s="1" t="s">
        <v>6346</v>
      </c>
      <c r="E5638" s="3">
        <v>76.66</v>
      </c>
      <c r="F5638" s="4">
        <v>76.66</v>
      </c>
      <c r="G5638" s="1">
        <v>2021</v>
      </c>
      <c r="H5638" s="1">
        <v>9</v>
      </c>
      <c r="I5638" s="1" t="s">
        <v>138</v>
      </c>
      <c r="J5638" s="1" t="s">
        <v>35</v>
      </c>
      <c r="K5638" s="1" t="s">
        <v>20</v>
      </c>
      <c r="L5638" s="1" t="s">
        <v>139</v>
      </c>
      <c r="M5638" s="1" t="s">
        <v>37</v>
      </c>
    </row>
    <row r="5639" spans="1:15" x14ac:dyDescent="0.25">
      <c r="A5639" s="1" t="s">
        <v>6347</v>
      </c>
      <c r="B5639" s="2">
        <v>44469</v>
      </c>
      <c r="C5639" s="1" t="s">
        <v>6348</v>
      </c>
      <c r="E5639" s="3">
        <v>32.590000000000003</v>
      </c>
      <c r="F5639" s="4">
        <v>32.590000000000003</v>
      </c>
      <c r="G5639" s="1">
        <v>2021</v>
      </c>
      <c r="H5639" s="1">
        <v>9</v>
      </c>
      <c r="I5639" s="1" t="s">
        <v>86</v>
      </c>
      <c r="J5639" s="1" t="s">
        <v>378</v>
      </c>
      <c r="K5639" s="1" t="s">
        <v>20</v>
      </c>
      <c r="L5639" s="1" t="s">
        <v>87</v>
      </c>
      <c r="M5639" s="1" t="s">
        <v>379</v>
      </c>
    </row>
    <row r="5640" spans="1:15" x14ac:dyDescent="0.25">
      <c r="A5640" s="1" t="s">
        <v>6349</v>
      </c>
      <c r="B5640" s="2">
        <v>44469</v>
      </c>
      <c r="C5640" s="1" t="s">
        <v>6350</v>
      </c>
      <c r="E5640" s="3">
        <v>1434.29</v>
      </c>
      <c r="F5640" s="4">
        <v>1434.29</v>
      </c>
      <c r="G5640" s="1">
        <v>2021</v>
      </c>
      <c r="H5640" s="1">
        <v>9</v>
      </c>
      <c r="I5640" s="1" t="s">
        <v>345</v>
      </c>
      <c r="J5640" s="1" t="s">
        <v>35</v>
      </c>
      <c r="K5640" s="1" t="s">
        <v>20</v>
      </c>
      <c r="L5640" s="1" t="s">
        <v>346</v>
      </c>
      <c r="M5640" s="1" t="s">
        <v>37</v>
      </c>
      <c r="O5640">
        <f>F5640*5.3</f>
        <v>7601.7369999999992</v>
      </c>
    </row>
    <row r="5641" spans="1:15" x14ac:dyDescent="0.25">
      <c r="A5641" s="1" t="s">
        <v>6334</v>
      </c>
      <c r="B5641" s="2">
        <v>44469</v>
      </c>
      <c r="C5641" s="1" t="s">
        <v>6351</v>
      </c>
      <c r="D5641" s="3">
        <v>20</v>
      </c>
      <c r="E5641" s="3">
        <v>41.4</v>
      </c>
      <c r="F5641" s="4">
        <v>34.5</v>
      </c>
      <c r="G5641" s="1">
        <v>2021</v>
      </c>
      <c r="H5641" s="1">
        <v>9</v>
      </c>
      <c r="I5641" s="1" t="s">
        <v>134</v>
      </c>
      <c r="J5641" s="1" t="s">
        <v>98</v>
      </c>
      <c r="K5641" s="1" t="s">
        <v>20</v>
      </c>
      <c r="L5641" s="1" t="s">
        <v>135</v>
      </c>
      <c r="M5641" s="1" t="s">
        <v>100</v>
      </c>
    </row>
    <row r="5642" spans="1:15" x14ac:dyDescent="0.25">
      <c r="A5642" s="1" t="s">
        <v>3512</v>
      </c>
      <c r="B5642" s="2">
        <v>44469</v>
      </c>
      <c r="C5642" s="1" t="s">
        <v>2152</v>
      </c>
      <c r="E5642" s="3">
        <v>15.7</v>
      </c>
      <c r="F5642" s="4">
        <v>15.7</v>
      </c>
      <c r="G5642" s="1">
        <v>2021</v>
      </c>
      <c r="H5642" s="1">
        <v>9</v>
      </c>
      <c r="I5642" s="1" t="s">
        <v>86</v>
      </c>
      <c r="J5642" s="1" t="s">
        <v>35</v>
      </c>
      <c r="K5642" s="1" t="s">
        <v>20</v>
      </c>
      <c r="L5642" s="1" t="s">
        <v>87</v>
      </c>
      <c r="M5642" s="1" t="s">
        <v>37</v>
      </c>
      <c r="O5642">
        <f>F5642*4.8</f>
        <v>75.36</v>
      </c>
    </row>
    <row r="5643" spans="1:15" x14ac:dyDescent="0.25">
      <c r="A5643" s="1" t="s">
        <v>6352</v>
      </c>
      <c r="B5643" s="2">
        <v>44473</v>
      </c>
      <c r="C5643" s="1" t="s">
        <v>29</v>
      </c>
      <c r="E5643" s="3">
        <v>43.78</v>
      </c>
      <c r="F5643" s="4">
        <v>43.78</v>
      </c>
      <c r="G5643" s="1">
        <v>2021</v>
      </c>
      <c r="H5643" s="1">
        <v>10</v>
      </c>
      <c r="I5643" s="1" t="s">
        <v>30</v>
      </c>
      <c r="J5643" s="1" t="s">
        <v>25</v>
      </c>
      <c r="K5643" s="1" t="s">
        <v>20</v>
      </c>
      <c r="L5643" s="1" t="s">
        <v>31</v>
      </c>
      <c r="M5643" s="1" t="s">
        <v>4184</v>
      </c>
    </row>
    <row r="5644" spans="1:15" x14ac:dyDescent="0.25">
      <c r="A5644" s="1" t="s">
        <v>3538</v>
      </c>
      <c r="B5644" s="2">
        <v>44474</v>
      </c>
      <c r="C5644" s="1" t="s">
        <v>6353</v>
      </c>
      <c r="E5644" s="3">
        <v>288</v>
      </c>
      <c r="F5644" s="4">
        <v>288</v>
      </c>
      <c r="G5644" s="1">
        <v>2021</v>
      </c>
      <c r="H5644" s="1">
        <v>10</v>
      </c>
      <c r="I5644" s="1" t="s">
        <v>168</v>
      </c>
      <c r="J5644" s="1" t="s">
        <v>35</v>
      </c>
      <c r="K5644" s="1" t="s">
        <v>20</v>
      </c>
      <c r="L5644" s="1" t="s">
        <v>169</v>
      </c>
      <c r="M5644" s="1" t="s">
        <v>37</v>
      </c>
    </row>
    <row r="5645" spans="1:15" x14ac:dyDescent="0.25">
      <c r="A5645" s="1" t="s">
        <v>3530</v>
      </c>
      <c r="B5645" s="2">
        <v>44474</v>
      </c>
      <c r="C5645" s="1" t="s">
        <v>6354</v>
      </c>
      <c r="E5645" s="3">
        <v>224.9</v>
      </c>
      <c r="F5645" s="4">
        <v>224.9</v>
      </c>
      <c r="G5645" s="1">
        <v>2021</v>
      </c>
      <c r="H5645" s="1">
        <v>10</v>
      </c>
      <c r="I5645" s="1" t="s">
        <v>97</v>
      </c>
      <c r="J5645" s="1" t="s">
        <v>35</v>
      </c>
      <c r="K5645" s="1" t="s">
        <v>20</v>
      </c>
      <c r="L5645" s="1" t="s">
        <v>99</v>
      </c>
      <c r="M5645" s="1" t="s">
        <v>37</v>
      </c>
    </row>
    <row r="5646" spans="1:15" x14ac:dyDescent="0.25">
      <c r="A5646" s="1" t="s">
        <v>6355</v>
      </c>
      <c r="B5646" s="2">
        <v>44474</v>
      </c>
      <c r="C5646" s="1" t="s">
        <v>6159</v>
      </c>
      <c r="E5646" s="3">
        <v>758.08</v>
      </c>
      <c r="F5646" s="4">
        <v>758.08</v>
      </c>
      <c r="G5646" s="1">
        <v>2021</v>
      </c>
      <c r="H5646" s="1">
        <v>10</v>
      </c>
      <c r="I5646" s="1" t="s">
        <v>86</v>
      </c>
      <c r="J5646" s="1" t="s">
        <v>41</v>
      </c>
      <c r="K5646" s="1" t="s">
        <v>20</v>
      </c>
      <c r="L5646" s="1" t="s">
        <v>87</v>
      </c>
      <c r="M5646" s="1" t="s">
        <v>43</v>
      </c>
      <c r="O5646">
        <f t="shared" ref="O5646:O5653" si="87">F5646/1.26</f>
        <v>601.65079365079373</v>
      </c>
    </row>
    <row r="5647" spans="1:15" x14ac:dyDescent="0.25">
      <c r="A5647" s="1" t="s">
        <v>6355</v>
      </c>
      <c r="B5647" s="2">
        <v>44474</v>
      </c>
      <c r="C5647" s="1" t="s">
        <v>6159</v>
      </c>
      <c r="E5647" s="3">
        <v>434.54</v>
      </c>
      <c r="F5647" s="4">
        <v>434.54</v>
      </c>
      <c r="G5647" s="1">
        <v>2021</v>
      </c>
      <c r="H5647" s="1">
        <v>10</v>
      </c>
      <c r="I5647" s="1" t="s">
        <v>86</v>
      </c>
      <c r="J5647" s="1" t="s">
        <v>41</v>
      </c>
      <c r="K5647" s="1" t="s">
        <v>20</v>
      </c>
      <c r="L5647" s="1" t="s">
        <v>87</v>
      </c>
      <c r="M5647" s="1" t="s">
        <v>43</v>
      </c>
      <c r="O5647">
        <f t="shared" si="87"/>
        <v>344.8730158730159</v>
      </c>
    </row>
    <row r="5648" spans="1:15" x14ac:dyDescent="0.25">
      <c r="A5648" s="1" t="s">
        <v>6355</v>
      </c>
      <c r="B5648" s="2">
        <v>44474</v>
      </c>
      <c r="C5648" s="1" t="s">
        <v>6159</v>
      </c>
      <c r="E5648" s="3">
        <v>224.8</v>
      </c>
      <c r="F5648" s="4">
        <v>224.8</v>
      </c>
      <c r="G5648" s="1">
        <v>2021</v>
      </c>
      <c r="H5648" s="1">
        <v>10</v>
      </c>
      <c r="I5648" s="1" t="s">
        <v>86</v>
      </c>
      <c r="J5648" s="1" t="s">
        <v>41</v>
      </c>
      <c r="K5648" s="1" t="s">
        <v>20</v>
      </c>
      <c r="L5648" s="1" t="s">
        <v>87</v>
      </c>
      <c r="M5648" s="1" t="s">
        <v>43</v>
      </c>
      <c r="O5648">
        <f t="shared" si="87"/>
        <v>178.41269841269843</v>
      </c>
    </row>
    <row r="5649" spans="1:15" x14ac:dyDescent="0.25">
      <c r="A5649" s="1" t="s">
        <v>6355</v>
      </c>
      <c r="B5649" s="2">
        <v>44474</v>
      </c>
      <c r="C5649" s="1" t="s">
        <v>6159</v>
      </c>
      <c r="E5649" s="3">
        <v>56.4</v>
      </c>
      <c r="F5649" s="4">
        <v>56.4</v>
      </c>
      <c r="G5649" s="1">
        <v>2021</v>
      </c>
      <c r="H5649" s="1">
        <v>10</v>
      </c>
      <c r="I5649" s="1" t="s">
        <v>86</v>
      </c>
      <c r="J5649" s="1" t="s">
        <v>41</v>
      </c>
      <c r="K5649" s="1" t="s">
        <v>20</v>
      </c>
      <c r="L5649" s="1" t="s">
        <v>87</v>
      </c>
      <c r="M5649" s="1" t="s">
        <v>43</v>
      </c>
      <c r="O5649">
        <f t="shared" si="87"/>
        <v>44.761904761904759</v>
      </c>
    </row>
    <row r="5650" spans="1:15" x14ac:dyDescent="0.25">
      <c r="A5650" s="1" t="s">
        <v>6355</v>
      </c>
      <c r="B5650" s="2">
        <v>44474</v>
      </c>
      <c r="C5650" s="1" t="s">
        <v>6159</v>
      </c>
      <c r="E5650" s="3">
        <v>48.09</v>
      </c>
      <c r="F5650" s="4">
        <v>48.09</v>
      </c>
      <c r="G5650" s="1">
        <v>2021</v>
      </c>
      <c r="H5650" s="1">
        <v>10</v>
      </c>
      <c r="I5650" s="1" t="s">
        <v>86</v>
      </c>
      <c r="J5650" s="1" t="s">
        <v>41</v>
      </c>
      <c r="K5650" s="1" t="s">
        <v>20</v>
      </c>
      <c r="L5650" s="1" t="s">
        <v>87</v>
      </c>
      <c r="M5650" s="1" t="s">
        <v>43</v>
      </c>
      <c r="O5650">
        <f t="shared" si="87"/>
        <v>38.166666666666671</v>
      </c>
    </row>
    <row r="5651" spans="1:15" x14ac:dyDescent="0.25">
      <c r="A5651" s="1" t="s">
        <v>6355</v>
      </c>
      <c r="B5651" s="2">
        <v>44474</v>
      </c>
      <c r="C5651" s="1" t="s">
        <v>6159</v>
      </c>
      <c r="E5651" s="3">
        <v>0.7</v>
      </c>
      <c r="F5651" s="4">
        <v>0.7</v>
      </c>
      <c r="G5651" s="1">
        <v>2021</v>
      </c>
      <c r="H5651" s="1">
        <v>10</v>
      </c>
      <c r="I5651" s="1" t="s">
        <v>86</v>
      </c>
      <c r="J5651" s="1" t="s">
        <v>41</v>
      </c>
      <c r="K5651" s="1" t="s">
        <v>20</v>
      </c>
      <c r="L5651" s="1" t="s">
        <v>87</v>
      </c>
      <c r="M5651" s="1" t="s">
        <v>43</v>
      </c>
      <c r="O5651">
        <f t="shared" si="87"/>
        <v>0.55555555555555547</v>
      </c>
    </row>
    <row r="5652" spans="1:15" x14ac:dyDescent="0.25">
      <c r="A5652" s="1" t="s">
        <v>6355</v>
      </c>
      <c r="B5652" s="2">
        <v>44474</v>
      </c>
      <c r="C5652" s="1" t="s">
        <v>6159</v>
      </c>
      <c r="E5652" s="3">
        <v>0.7</v>
      </c>
      <c r="F5652" s="4">
        <v>0.7</v>
      </c>
      <c r="G5652" s="1">
        <v>2021</v>
      </c>
      <c r="H5652" s="1">
        <v>10</v>
      </c>
      <c r="I5652" s="1" t="s">
        <v>86</v>
      </c>
      <c r="J5652" s="1" t="s">
        <v>41</v>
      </c>
      <c r="K5652" s="1" t="s">
        <v>20</v>
      </c>
      <c r="L5652" s="1" t="s">
        <v>87</v>
      </c>
      <c r="M5652" s="1" t="s">
        <v>43</v>
      </c>
      <c r="O5652">
        <f t="shared" si="87"/>
        <v>0.55555555555555547</v>
      </c>
    </row>
    <row r="5653" spans="1:15" x14ac:dyDescent="0.25">
      <c r="A5653" s="1" t="s">
        <v>6355</v>
      </c>
      <c r="B5653" s="2">
        <v>44474</v>
      </c>
      <c r="C5653" s="1" t="s">
        <v>6159</v>
      </c>
      <c r="E5653" s="3">
        <v>0.7</v>
      </c>
      <c r="F5653" s="4">
        <v>0.7</v>
      </c>
      <c r="G5653" s="1">
        <v>2021</v>
      </c>
      <c r="H5653" s="1">
        <v>10</v>
      </c>
      <c r="I5653" s="1" t="s">
        <v>18</v>
      </c>
      <c r="J5653" s="1" t="s">
        <v>41</v>
      </c>
      <c r="K5653" s="1" t="s">
        <v>20</v>
      </c>
      <c r="L5653" s="1" t="s">
        <v>21</v>
      </c>
      <c r="M5653" s="1" t="s">
        <v>43</v>
      </c>
      <c r="O5653">
        <f t="shared" si="87"/>
        <v>0.55555555555555547</v>
      </c>
    </row>
    <row r="5654" spans="1:15" x14ac:dyDescent="0.25">
      <c r="A5654" s="1" t="s">
        <v>3534</v>
      </c>
      <c r="B5654" s="2">
        <v>44474</v>
      </c>
      <c r="C5654" s="1" t="s">
        <v>6356</v>
      </c>
      <c r="E5654" s="3">
        <v>111.72</v>
      </c>
      <c r="F5654" s="4">
        <v>111.72</v>
      </c>
      <c r="G5654" s="1">
        <v>2021</v>
      </c>
      <c r="H5654" s="1">
        <v>10</v>
      </c>
      <c r="I5654" s="1" t="s">
        <v>168</v>
      </c>
      <c r="J5654" s="1" t="s">
        <v>35</v>
      </c>
      <c r="K5654" s="1" t="s">
        <v>20</v>
      </c>
      <c r="L5654" s="1" t="s">
        <v>169</v>
      </c>
      <c r="M5654" s="1" t="s">
        <v>37</v>
      </c>
      <c r="O5654">
        <f>F5654*64.5</f>
        <v>7205.94</v>
      </c>
    </row>
    <row r="5655" spans="1:15" x14ac:dyDescent="0.25">
      <c r="A5655" s="1" t="s">
        <v>6357</v>
      </c>
      <c r="B5655" s="2">
        <v>44474</v>
      </c>
      <c r="C5655" s="1" t="s">
        <v>6358</v>
      </c>
      <c r="D5655" s="3">
        <v>20</v>
      </c>
      <c r="E5655" s="3">
        <v>35.99</v>
      </c>
      <c r="F5655" s="4">
        <v>29.99</v>
      </c>
      <c r="G5655" s="1">
        <v>2021</v>
      </c>
      <c r="H5655" s="1">
        <v>10</v>
      </c>
      <c r="I5655" s="1" t="s">
        <v>134</v>
      </c>
      <c r="J5655" s="1" t="s">
        <v>98</v>
      </c>
      <c r="K5655" s="1" t="s">
        <v>20</v>
      </c>
      <c r="L5655" s="1" t="s">
        <v>135</v>
      </c>
      <c r="M5655" s="1" t="s">
        <v>100</v>
      </c>
    </row>
    <row r="5656" spans="1:15" x14ac:dyDescent="0.25">
      <c r="A5656" s="1" t="s">
        <v>6359</v>
      </c>
      <c r="B5656" s="2">
        <v>44474</v>
      </c>
      <c r="C5656" s="1" t="s">
        <v>6360</v>
      </c>
      <c r="D5656" s="3">
        <v>20</v>
      </c>
      <c r="E5656" s="3">
        <v>29.98</v>
      </c>
      <c r="F5656" s="4">
        <v>24.98</v>
      </c>
      <c r="G5656" s="1">
        <v>2021</v>
      </c>
      <c r="H5656" s="1">
        <v>10</v>
      </c>
      <c r="I5656" s="1" t="s">
        <v>134</v>
      </c>
      <c r="J5656" s="1" t="s">
        <v>35</v>
      </c>
      <c r="K5656" s="1" t="s">
        <v>20</v>
      </c>
      <c r="L5656" s="1" t="s">
        <v>135</v>
      </c>
      <c r="M5656" s="1" t="s">
        <v>37</v>
      </c>
    </row>
    <row r="5657" spans="1:15" x14ac:dyDescent="0.25">
      <c r="A5657" s="1" t="s">
        <v>1530</v>
      </c>
      <c r="B5657" s="2">
        <v>44476</v>
      </c>
      <c r="C5657" s="1" t="s">
        <v>6361</v>
      </c>
      <c r="E5657" s="3">
        <v>39.01</v>
      </c>
      <c r="F5657" s="4">
        <v>39.01</v>
      </c>
      <c r="G5657" s="1">
        <v>2021</v>
      </c>
      <c r="H5657" s="1">
        <v>10</v>
      </c>
      <c r="I5657" s="1" t="s">
        <v>97</v>
      </c>
      <c r="J5657" s="1" t="s">
        <v>35</v>
      </c>
      <c r="K5657" s="1" t="s">
        <v>20</v>
      </c>
      <c r="L5657" s="1" t="s">
        <v>99</v>
      </c>
      <c r="M5657" s="1" t="s">
        <v>37</v>
      </c>
      <c r="O5657">
        <f>F5657*5.2</f>
        <v>202.852</v>
      </c>
    </row>
    <row r="5658" spans="1:15" x14ac:dyDescent="0.25">
      <c r="A5658" s="1" t="s">
        <v>6362</v>
      </c>
      <c r="B5658" s="2">
        <v>44476</v>
      </c>
      <c r="C5658" s="1" t="s">
        <v>6363</v>
      </c>
      <c r="E5658" s="3">
        <v>222</v>
      </c>
      <c r="F5658" s="4">
        <v>222</v>
      </c>
      <c r="G5658" s="1">
        <v>2021</v>
      </c>
      <c r="H5658" s="1">
        <v>10</v>
      </c>
      <c r="I5658" s="1" t="s">
        <v>138</v>
      </c>
      <c r="J5658" s="1" t="s">
        <v>35</v>
      </c>
      <c r="K5658" s="1" t="s">
        <v>20</v>
      </c>
      <c r="L5658" s="1" t="s">
        <v>139</v>
      </c>
      <c r="M5658" s="1" t="s">
        <v>37</v>
      </c>
    </row>
    <row r="5659" spans="1:15" x14ac:dyDescent="0.25">
      <c r="A5659" s="1" t="s">
        <v>5006</v>
      </c>
      <c r="B5659" s="2">
        <v>44476</v>
      </c>
      <c r="C5659" s="1" t="s">
        <v>6364</v>
      </c>
      <c r="E5659" s="3">
        <v>332.23</v>
      </c>
      <c r="F5659" s="4">
        <v>332.23</v>
      </c>
      <c r="G5659" s="1">
        <v>2021</v>
      </c>
      <c r="H5659" s="1">
        <v>10</v>
      </c>
      <c r="I5659" s="1" t="s">
        <v>168</v>
      </c>
      <c r="J5659" s="1" t="s">
        <v>35</v>
      </c>
      <c r="K5659" s="1" t="s">
        <v>20</v>
      </c>
      <c r="L5659" s="1" t="s">
        <v>169</v>
      </c>
      <c r="M5659" s="1" t="s">
        <v>37</v>
      </c>
    </row>
    <row r="5660" spans="1:15" x14ac:dyDescent="0.25">
      <c r="A5660" s="1" t="s">
        <v>6365</v>
      </c>
      <c r="B5660" s="2">
        <v>44476</v>
      </c>
      <c r="C5660" s="1" t="s">
        <v>6366</v>
      </c>
      <c r="E5660" s="3">
        <v>1306.98</v>
      </c>
      <c r="F5660" s="4">
        <v>1306.98</v>
      </c>
      <c r="G5660" s="1">
        <v>2021</v>
      </c>
      <c r="H5660" s="1">
        <v>10</v>
      </c>
      <c r="I5660" s="1" t="s">
        <v>40</v>
      </c>
      <c r="J5660" s="1" t="s">
        <v>35</v>
      </c>
      <c r="K5660" s="1" t="s">
        <v>20</v>
      </c>
      <c r="L5660" s="1" t="s">
        <v>42</v>
      </c>
      <c r="M5660" s="1" t="s">
        <v>37</v>
      </c>
      <c r="O5660">
        <f>F5660*15.57</f>
        <v>20349.678599999999</v>
      </c>
    </row>
    <row r="5661" spans="1:15" x14ac:dyDescent="0.25">
      <c r="A5661" s="1" t="s">
        <v>6367</v>
      </c>
      <c r="B5661" s="2">
        <v>44476</v>
      </c>
      <c r="C5661" s="1" t="s">
        <v>6368</v>
      </c>
      <c r="E5661" s="3">
        <v>13.9</v>
      </c>
      <c r="F5661" s="4">
        <v>13.9</v>
      </c>
      <c r="G5661" s="1">
        <v>2021</v>
      </c>
      <c r="H5661" s="1">
        <v>10</v>
      </c>
      <c r="I5661" s="1" t="s">
        <v>134</v>
      </c>
      <c r="J5661" s="1" t="s">
        <v>144</v>
      </c>
      <c r="K5661" s="1" t="s">
        <v>20</v>
      </c>
      <c r="L5661" s="1" t="s">
        <v>135</v>
      </c>
      <c r="M5661" s="1" t="s">
        <v>145</v>
      </c>
    </row>
    <row r="5662" spans="1:15" x14ac:dyDescent="0.25">
      <c r="A5662" s="1" t="s">
        <v>1516</v>
      </c>
      <c r="B5662" s="2">
        <v>44476</v>
      </c>
      <c r="C5662" s="1" t="s">
        <v>6369</v>
      </c>
      <c r="E5662" s="3">
        <v>16.2</v>
      </c>
      <c r="F5662" s="4">
        <v>16.2</v>
      </c>
      <c r="G5662" s="1">
        <v>2021</v>
      </c>
      <c r="H5662" s="1">
        <v>10</v>
      </c>
      <c r="I5662" s="1" t="s">
        <v>91</v>
      </c>
      <c r="J5662" s="1" t="s">
        <v>19</v>
      </c>
      <c r="K5662" s="1" t="s">
        <v>20</v>
      </c>
      <c r="L5662" s="1" t="s">
        <v>93</v>
      </c>
      <c r="M5662" s="1" t="s">
        <v>22</v>
      </c>
      <c r="O5662">
        <v>1000</v>
      </c>
    </row>
    <row r="5663" spans="1:15" x14ac:dyDescent="0.25">
      <c r="A5663" s="1" t="s">
        <v>1546</v>
      </c>
      <c r="B5663" s="2">
        <v>44477</v>
      </c>
      <c r="C5663" s="1" t="s">
        <v>2313</v>
      </c>
      <c r="E5663" s="3">
        <v>36.26</v>
      </c>
      <c r="F5663" s="4">
        <v>36.26</v>
      </c>
      <c r="G5663" s="1">
        <v>2021</v>
      </c>
      <c r="H5663" s="1">
        <v>10</v>
      </c>
      <c r="I5663" s="1" t="s">
        <v>30</v>
      </c>
      <c r="J5663" s="1" t="s">
        <v>25</v>
      </c>
      <c r="K5663" s="1" t="s">
        <v>20</v>
      </c>
      <c r="L5663" s="1" t="s">
        <v>31</v>
      </c>
      <c r="M5663" s="1" t="s">
        <v>4184</v>
      </c>
    </row>
    <row r="5664" spans="1:15" x14ac:dyDescent="0.25">
      <c r="A5664" s="1" t="s">
        <v>1553</v>
      </c>
      <c r="B5664" s="2">
        <v>44477</v>
      </c>
      <c r="C5664" s="1" t="s">
        <v>2313</v>
      </c>
      <c r="E5664" s="3">
        <v>93.12</v>
      </c>
      <c r="F5664" s="4">
        <v>93.12</v>
      </c>
      <c r="G5664" s="1">
        <v>2021</v>
      </c>
      <c r="H5664" s="1">
        <v>10</v>
      </c>
      <c r="I5664" s="1" t="s">
        <v>30</v>
      </c>
      <c r="J5664" s="1" t="s">
        <v>25</v>
      </c>
      <c r="K5664" s="1" t="s">
        <v>20</v>
      </c>
      <c r="L5664" s="1" t="s">
        <v>31</v>
      </c>
      <c r="M5664" s="1" t="s">
        <v>4184</v>
      </c>
    </row>
    <row r="5665" spans="1:15" x14ac:dyDescent="0.25">
      <c r="A5665" s="1" t="s">
        <v>1555</v>
      </c>
      <c r="B5665" s="2">
        <v>44480</v>
      </c>
      <c r="C5665" s="1" t="s">
        <v>6370</v>
      </c>
      <c r="E5665" s="3">
        <v>14.47</v>
      </c>
      <c r="F5665" s="4">
        <v>14.47</v>
      </c>
      <c r="G5665" s="1">
        <v>2021</v>
      </c>
      <c r="H5665" s="1">
        <v>10</v>
      </c>
      <c r="I5665" s="1" t="s">
        <v>312</v>
      </c>
      <c r="J5665" s="1" t="s">
        <v>35</v>
      </c>
      <c r="K5665" s="1" t="s">
        <v>20</v>
      </c>
      <c r="L5665" s="1" t="s">
        <v>313</v>
      </c>
      <c r="M5665" s="1" t="s">
        <v>37</v>
      </c>
    </row>
    <row r="5666" spans="1:15" x14ac:dyDescent="0.25">
      <c r="A5666" s="1" t="s">
        <v>6371</v>
      </c>
      <c r="B5666" s="2">
        <v>44480</v>
      </c>
      <c r="C5666" s="1" t="s">
        <v>6372</v>
      </c>
      <c r="E5666" s="3">
        <v>22.5</v>
      </c>
      <c r="F5666" s="4">
        <v>22.5</v>
      </c>
      <c r="G5666" s="1">
        <v>2021</v>
      </c>
      <c r="H5666" s="1">
        <v>10</v>
      </c>
      <c r="I5666" s="1" t="s">
        <v>86</v>
      </c>
      <c r="J5666" s="1" t="s">
        <v>35</v>
      </c>
      <c r="K5666" s="1" t="s">
        <v>20</v>
      </c>
      <c r="L5666" s="1" t="s">
        <v>87</v>
      </c>
      <c r="M5666" s="1" t="s">
        <v>37</v>
      </c>
    </row>
    <row r="5667" spans="1:15" x14ac:dyDescent="0.25">
      <c r="A5667" s="1" t="s">
        <v>6373</v>
      </c>
      <c r="B5667" s="2">
        <v>44480</v>
      </c>
      <c r="C5667" s="1" t="s">
        <v>6374</v>
      </c>
      <c r="E5667" s="3">
        <v>34.01</v>
      </c>
      <c r="F5667" s="4">
        <v>34.01</v>
      </c>
      <c r="G5667" s="1">
        <v>2021</v>
      </c>
      <c r="H5667" s="1">
        <v>10</v>
      </c>
      <c r="I5667" s="1" t="s">
        <v>345</v>
      </c>
      <c r="J5667" s="1" t="s">
        <v>35</v>
      </c>
      <c r="K5667" s="1" t="s">
        <v>20</v>
      </c>
      <c r="L5667" s="1" t="s">
        <v>346</v>
      </c>
      <c r="M5667" s="1" t="s">
        <v>37</v>
      </c>
    </row>
    <row r="5668" spans="1:15" x14ac:dyDescent="0.25">
      <c r="A5668" s="1" t="s">
        <v>6375</v>
      </c>
      <c r="B5668" s="2">
        <v>44480</v>
      </c>
      <c r="C5668" s="1" t="s">
        <v>6376</v>
      </c>
      <c r="E5668" s="3">
        <v>19.239999999999998</v>
      </c>
      <c r="F5668" s="4">
        <v>19.239999999999998</v>
      </c>
      <c r="G5668" s="1">
        <v>2021</v>
      </c>
      <c r="H5668" s="1">
        <v>10</v>
      </c>
      <c r="I5668" s="1" t="s">
        <v>86</v>
      </c>
      <c r="J5668" s="1" t="s">
        <v>35</v>
      </c>
      <c r="K5668" s="1" t="s">
        <v>20</v>
      </c>
      <c r="L5668" s="1" t="s">
        <v>87</v>
      </c>
      <c r="M5668" s="1" t="s">
        <v>37</v>
      </c>
    </row>
    <row r="5669" spans="1:15" x14ac:dyDescent="0.25">
      <c r="A5669" s="1" t="s">
        <v>3562</v>
      </c>
      <c r="B5669" s="2">
        <v>44480</v>
      </c>
      <c r="C5669" s="1" t="s">
        <v>6377</v>
      </c>
      <c r="D5669" s="3">
        <v>20</v>
      </c>
      <c r="E5669" s="3">
        <v>6.4</v>
      </c>
      <c r="F5669" s="4">
        <v>5.33</v>
      </c>
      <c r="G5669" s="1">
        <v>2021</v>
      </c>
      <c r="H5669" s="1">
        <v>10</v>
      </c>
      <c r="I5669" s="1" t="s">
        <v>34</v>
      </c>
      <c r="J5669" s="1" t="s">
        <v>35</v>
      </c>
      <c r="K5669" s="1" t="s">
        <v>20</v>
      </c>
      <c r="L5669" s="1" t="s">
        <v>36</v>
      </c>
      <c r="M5669" s="1" t="s">
        <v>37</v>
      </c>
    </row>
    <row r="5670" spans="1:15" x14ac:dyDescent="0.25">
      <c r="A5670" s="1" t="s">
        <v>6378</v>
      </c>
      <c r="B5670" s="2">
        <v>44480</v>
      </c>
      <c r="C5670" s="1" t="s">
        <v>6379</v>
      </c>
      <c r="D5670" s="3">
        <v>20</v>
      </c>
      <c r="E5670" s="3">
        <v>156.54</v>
      </c>
      <c r="F5670" s="4">
        <v>130.44999999999999</v>
      </c>
      <c r="G5670" s="1">
        <v>2021</v>
      </c>
      <c r="H5670" s="1">
        <v>10</v>
      </c>
      <c r="I5670" s="1" t="s">
        <v>56</v>
      </c>
      <c r="J5670" s="1" t="s">
        <v>35</v>
      </c>
      <c r="K5670" s="1" t="s">
        <v>20</v>
      </c>
      <c r="L5670" s="1" t="s">
        <v>57</v>
      </c>
      <c r="M5670" s="1" t="s">
        <v>37</v>
      </c>
    </row>
    <row r="5671" spans="1:15" x14ac:dyDescent="0.25">
      <c r="A5671" s="1" t="s">
        <v>1576</v>
      </c>
      <c r="B5671" s="2">
        <v>44483</v>
      </c>
      <c r="C5671" s="1" t="s">
        <v>6380</v>
      </c>
      <c r="D5671" s="3">
        <v>20</v>
      </c>
      <c r="E5671" s="3">
        <v>176.76</v>
      </c>
      <c r="F5671" s="4">
        <v>147.30000000000001</v>
      </c>
      <c r="G5671" s="1">
        <v>2021</v>
      </c>
      <c r="H5671" s="1">
        <v>10</v>
      </c>
      <c r="I5671" s="1" t="s">
        <v>134</v>
      </c>
      <c r="J5671" s="1" t="s">
        <v>98</v>
      </c>
      <c r="K5671" s="1" t="s">
        <v>20</v>
      </c>
      <c r="L5671" s="1" t="s">
        <v>135</v>
      </c>
      <c r="M5671" s="1" t="s">
        <v>100</v>
      </c>
      <c r="O5671">
        <f>F5671*27.9</f>
        <v>4109.67</v>
      </c>
    </row>
    <row r="5672" spans="1:15" x14ac:dyDescent="0.25">
      <c r="A5672" s="1" t="s">
        <v>1582</v>
      </c>
      <c r="B5672" s="2">
        <v>44483</v>
      </c>
      <c r="C5672" s="1" t="s">
        <v>39</v>
      </c>
      <c r="E5672" s="3">
        <v>395.12</v>
      </c>
      <c r="F5672" s="4">
        <v>395.12</v>
      </c>
      <c r="G5672" s="1">
        <v>2021</v>
      </c>
      <c r="H5672" s="1">
        <v>10</v>
      </c>
      <c r="I5672" s="1" t="s">
        <v>40</v>
      </c>
      <c r="J5672" s="1" t="s">
        <v>41</v>
      </c>
      <c r="K5672" s="1" t="s">
        <v>20</v>
      </c>
      <c r="L5672" s="1" t="s">
        <v>42</v>
      </c>
      <c r="M5672" s="1" t="s">
        <v>43</v>
      </c>
      <c r="O5672">
        <f>F5672/1.26</f>
        <v>313.58730158730157</v>
      </c>
    </row>
    <row r="5673" spans="1:15" x14ac:dyDescent="0.25">
      <c r="A5673" s="1" t="s">
        <v>6381</v>
      </c>
      <c r="B5673" s="2">
        <v>44483</v>
      </c>
      <c r="C5673" s="1" t="s">
        <v>6382</v>
      </c>
      <c r="D5673" s="3">
        <v>20</v>
      </c>
      <c r="E5673" s="3">
        <v>559.19000000000005</v>
      </c>
      <c r="F5673" s="4">
        <v>465.99</v>
      </c>
      <c r="G5673" s="1">
        <v>2021</v>
      </c>
      <c r="H5673" s="1">
        <v>10</v>
      </c>
      <c r="I5673" s="1" t="s">
        <v>34</v>
      </c>
      <c r="J5673" s="1" t="s">
        <v>378</v>
      </c>
      <c r="K5673" s="1" t="s">
        <v>20</v>
      </c>
      <c r="L5673" s="1" t="s">
        <v>36</v>
      </c>
      <c r="M5673" s="1" t="s">
        <v>379</v>
      </c>
    </row>
    <row r="5674" spans="1:15" x14ac:dyDescent="0.25">
      <c r="A5674" s="1" t="s">
        <v>1583</v>
      </c>
      <c r="B5674" s="2">
        <v>44483</v>
      </c>
      <c r="C5674" s="1" t="s">
        <v>6383</v>
      </c>
      <c r="E5674" s="3">
        <v>440.94</v>
      </c>
      <c r="F5674" s="4">
        <v>440.94</v>
      </c>
      <c r="G5674" s="1">
        <v>2021</v>
      </c>
      <c r="H5674" s="1">
        <v>10</v>
      </c>
      <c r="I5674" s="1" t="s">
        <v>168</v>
      </c>
      <c r="J5674" s="1" t="s">
        <v>35</v>
      </c>
      <c r="K5674" s="1" t="s">
        <v>20</v>
      </c>
      <c r="L5674" s="1" t="s">
        <v>169</v>
      </c>
      <c r="M5674" s="1" t="s">
        <v>37</v>
      </c>
    </row>
    <row r="5675" spans="1:15" x14ac:dyDescent="0.25">
      <c r="A5675" s="1" t="s">
        <v>5011</v>
      </c>
      <c r="B5675" s="2">
        <v>44483</v>
      </c>
      <c r="C5675" s="1" t="s">
        <v>1571</v>
      </c>
      <c r="E5675" s="3">
        <v>50.28</v>
      </c>
      <c r="F5675" s="4">
        <v>50.28</v>
      </c>
      <c r="G5675" s="1">
        <v>2021</v>
      </c>
      <c r="H5675" s="1">
        <v>10</v>
      </c>
      <c r="I5675" s="1" t="s">
        <v>345</v>
      </c>
      <c r="J5675" s="1" t="s">
        <v>35</v>
      </c>
      <c r="K5675" s="1" t="s">
        <v>20</v>
      </c>
      <c r="L5675" s="1" t="s">
        <v>346</v>
      </c>
      <c r="M5675" s="1" t="s">
        <v>37</v>
      </c>
    </row>
    <row r="5676" spans="1:15" x14ac:dyDescent="0.25">
      <c r="A5676" s="1" t="s">
        <v>6384</v>
      </c>
      <c r="B5676" s="2">
        <v>44483</v>
      </c>
      <c r="C5676" s="1" t="s">
        <v>6385</v>
      </c>
      <c r="D5676" s="3">
        <v>20</v>
      </c>
      <c r="E5676" s="3">
        <v>790.63</v>
      </c>
      <c r="F5676" s="4">
        <v>658.86</v>
      </c>
      <c r="G5676" s="1">
        <v>2021</v>
      </c>
      <c r="H5676" s="1">
        <v>10</v>
      </c>
      <c r="I5676" s="1" t="s">
        <v>34</v>
      </c>
      <c r="J5676" s="1" t="s">
        <v>237</v>
      </c>
      <c r="K5676" s="1" t="s">
        <v>20</v>
      </c>
      <c r="L5676" s="1" t="s">
        <v>36</v>
      </c>
      <c r="M5676" s="1" t="s">
        <v>4213</v>
      </c>
      <c r="O5676">
        <f>F5676*72.79120024</f>
        <v>47959.210190126396</v>
      </c>
    </row>
    <row r="5677" spans="1:15" x14ac:dyDescent="0.25">
      <c r="A5677" s="1" t="s">
        <v>1581</v>
      </c>
      <c r="B5677" s="2">
        <v>44483</v>
      </c>
      <c r="C5677" s="1" t="s">
        <v>7992</v>
      </c>
      <c r="E5677" s="3">
        <v>80</v>
      </c>
      <c r="F5677" s="4">
        <v>80</v>
      </c>
      <c r="G5677" s="1">
        <v>2021</v>
      </c>
      <c r="H5677" s="1">
        <v>10</v>
      </c>
      <c r="I5677" s="1" t="s">
        <v>24</v>
      </c>
      <c r="J5677" s="1" t="s">
        <v>25</v>
      </c>
      <c r="K5677" s="1" t="s">
        <v>20</v>
      </c>
      <c r="L5677" s="1" t="s">
        <v>26</v>
      </c>
      <c r="M5677" s="1" t="s">
        <v>4184</v>
      </c>
      <c r="O5677">
        <f>F5677*400</f>
        <v>32000</v>
      </c>
    </row>
    <row r="5678" spans="1:15" x14ac:dyDescent="0.25">
      <c r="A5678" s="1" t="s">
        <v>1580</v>
      </c>
      <c r="B5678" s="2">
        <v>44484</v>
      </c>
      <c r="C5678" s="1" t="s">
        <v>85</v>
      </c>
      <c r="E5678" s="3">
        <v>298.01</v>
      </c>
      <c r="F5678" s="4">
        <v>298.01</v>
      </c>
      <c r="G5678" s="1">
        <v>2021</v>
      </c>
      <c r="H5678" s="1">
        <v>10</v>
      </c>
      <c r="I5678" s="1" t="s">
        <v>40</v>
      </c>
      <c r="J5678" s="1" t="s">
        <v>41</v>
      </c>
      <c r="K5678" s="1" t="s">
        <v>20</v>
      </c>
      <c r="L5678" s="1" t="s">
        <v>42</v>
      </c>
      <c r="M5678" s="1" t="s">
        <v>43</v>
      </c>
      <c r="O5678">
        <f>F5678/1.26</f>
        <v>236.51587301587301</v>
      </c>
    </row>
    <row r="5679" spans="1:15" x14ac:dyDescent="0.25">
      <c r="A5679" s="1" t="s">
        <v>1602</v>
      </c>
      <c r="B5679" s="2">
        <v>44484</v>
      </c>
      <c r="C5679" s="1" t="s">
        <v>85</v>
      </c>
      <c r="E5679" s="3">
        <v>152.44</v>
      </c>
      <c r="F5679" s="4">
        <v>152.44</v>
      </c>
      <c r="G5679" s="1">
        <v>2021</v>
      </c>
      <c r="H5679" s="1">
        <v>10</v>
      </c>
      <c r="I5679" s="1" t="s">
        <v>40</v>
      </c>
      <c r="J5679" s="1" t="s">
        <v>41</v>
      </c>
      <c r="K5679" s="1" t="s">
        <v>20</v>
      </c>
      <c r="L5679" s="1" t="s">
        <v>42</v>
      </c>
      <c r="M5679" s="1" t="s">
        <v>43</v>
      </c>
      <c r="O5679">
        <f>F5679/1.26</f>
        <v>120.98412698412699</v>
      </c>
    </row>
    <row r="5680" spans="1:15" x14ac:dyDescent="0.25">
      <c r="A5680" s="1" t="s">
        <v>6386</v>
      </c>
      <c r="B5680" s="2">
        <v>44484</v>
      </c>
      <c r="C5680" s="1" t="s">
        <v>85</v>
      </c>
      <c r="D5680" s="3">
        <v>20</v>
      </c>
      <c r="E5680" s="3">
        <v>141.25</v>
      </c>
      <c r="F5680" s="4">
        <v>117.71</v>
      </c>
      <c r="G5680" s="1">
        <v>2021</v>
      </c>
      <c r="H5680" s="1">
        <v>10</v>
      </c>
      <c r="I5680" s="1" t="s">
        <v>70</v>
      </c>
      <c r="J5680" s="1" t="s">
        <v>41</v>
      </c>
      <c r="K5680" s="1" t="s">
        <v>20</v>
      </c>
      <c r="L5680" s="1" t="s">
        <v>71</v>
      </c>
      <c r="M5680" s="1" t="s">
        <v>43</v>
      </c>
      <c r="O5680">
        <f>F5680/1.26</f>
        <v>93.42063492063491</v>
      </c>
    </row>
    <row r="5681" spans="1:15" x14ac:dyDescent="0.25">
      <c r="A5681" s="1" t="s">
        <v>1596</v>
      </c>
      <c r="B5681" s="2">
        <v>44484</v>
      </c>
      <c r="C5681" s="1" t="s">
        <v>6387</v>
      </c>
      <c r="E5681" s="3">
        <v>95.79</v>
      </c>
      <c r="F5681" s="4">
        <v>95.79</v>
      </c>
      <c r="G5681" s="1">
        <v>2021</v>
      </c>
      <c r="H5681" s="1">
        <v>10</v>
      </c>
      <c r="I5681" s="1" t="s">
        <v>30</v>
      </c>
      <c r="J5681" s="1" t="s">
        <v>25</v>
      </c>
      <c r="K5681" s="1" t="s">
        <v>20</v>
      </c>
      <c r="L5681" s="1" t="s">
        <v>31</v>
      </c>
      <c r="M5681" s="1" t="s">
        <v>4184</v>
      </c>
    </row>
    <row r="5682" spans="1:15" x14ac:dyDescent="0.25">
      <c r="A5682" s="1" t="s">
        <v>6388</v>
      </c>
      <c r="B5682" s="2">
        <v>44484</v>
      </c>
      <c r="C5682" s="1" t="s">
        <v>6389</v>
      </c>
      <c r="E5682" s="3">
        <v>4.9400000000000004</v>
      </c>
      <c r="F5682" s="4">
        <v>4.9400000000000004</v>
      </c>
      <c r="G5682" s="1">
        <v>2021</v>
      </c>
      <c r="H5682" s="1">
        <v>10</v>
      </c>
      <c r="I5682" s="1" t="s">
        <v>86</v>
      </c>
      <c r="J5682" s="1" t="s">
        <v>378</v>
      </c>
      <c r="K5682" s="1" t="s">
        <v>20</v>
      </c>
      <c r="L5682" s="1" t="s">
        <v>87</v>
      </c>
      <c r="M5682" s="1" t="s">
        <v>379</v>
      </c>
      <c r="O5682">
        <f>F5682*1850</f>
        <v>9139</v>
      </c>
    </row>
    <row r="5683" spans="1:15" x14ac:dyDescent="0.25">
      <c r="A5683" s="1" t="s">
        <v>1619</v>
      </c>
      <c r="B5683" s="2">
        <v>44484</v>
      </c>
      <c r="C5683" s="1" t="s">
        <v>6390</v>
      </c>
      <c r="D5683" s="3">
        <v>20</v>
      </c>
      <c r="E5683" s="3">
        <v>5.92</v>
      </c>
      <c r="F5683" s="4">
        <v>4.93</v>
      </c>
      <c r="G5683" s="1">
        <v>2021</v>
      </c>
      <c r="H5683" s="1">
        <v>10</v>
      </c>
      <c r="I5683" s="1" t="s">
        <v>134</v>
      </c>
      <c r="J5683" s="1" t="s">
        <v>35</v>
      </c>
      <c r="K5683" s="1" t="s">
        <v>20</v>
      </c>
      <c r="L5683" s="1" t="s">
        <v>135</v>
      </c>
      <c r="M5683" s="1" t="s">
        <v>37</v>
      </c>
    </row>
    <row r="5684" spans="1:15" x14ac:dyDescent="0.25">
      <c r="A5684" s="1" t="s">
        <v>6391</v>
      </c>
      <c r="B5684" s="2">
        <v>44484</v>
      </c>
      <c r="C5684" s="1" t="s">
        <v>6392</v>
      </c>
      <c r="E5684" s="3">
        <v>59.4</v>
      </c>
      <c r="F5684" s="4">
        <v>59.4</v>
      </c>
      <c r="G5684" s="1">
        <v>2021</v>
      </c>
      <c r="H5684" s="1">
        <v>10</v>
      </c>
      <c r="I5684" s="1" t="s">
        <v>312</v>
      </c>
      <c r="J5684" s="1" t="s">
        <v>35</v>
      </c>
      <c r="K5684" s="1" t="s">
        <v>20</v>
      </c>
      <c r="L5684" s="1" t="s">
        <v>313</v>
      </c>
      <c r="M5684" s="1" t="s">
        <v>37</v>
      </c>
      <c r="O5684">
        <f>F5684*7.89</f>
        <v>468.666</v>
      </c>
    </row>
    <row r="5685" spans="1:15" x14ac:dyDescent="0.25">
      <c r="A5685" s="1" t="s">
        <v>6393</v>
      </c>
      <c r="B5685" s="2">
        <v>44484</v>
      </c>
      <c r="C5685" s="1" t="s">
        <v>406</v>
      </c>
      <c r="E5685" s="3">
        <v>679.68</v>
      </c>
      <c r="F5685" s="4">
        <v>679.68</v>
      </c>
      <c r="G5685" s="1">
        <v>2021</v>
      </c>
      <c r="H5685" s="1">
        <v>10</v>
      </c>
      <c r="I5685" s="1" t="s">
        <v>18</v>
      </c>
      <c r="J5685" s="1" t="s">
        <v>51</v>
      </c>
      <c r="K5685" s="1" t="s">
        <v>20</v>
      </c>
      <c r="L5685" s="1" t="s">
        <v>21</v>
      </c>
      <c r="M5685" s="1" t="s">
        <v>53</v>
      </c>
      <c r="O5685">
        <f>F5685*5.7</f>
        <v>3874.1759999999999</v>
      </c>
    </row>
    <row r="5686" spans="1:15" x14ac:dyDescent="0.25">
      <c r="A5686" s="1" t="s">
        <v>6394</v>
      </c>
      <c r="B5686" s="2">
        <v>44484</v>
      </c>
      <c r="C5686" s="1" t="s">
        <v>2328</v>
      </c>
      <c r="D5686" s="3">
        <v>20</v>
      </c>
      <c r="E5686" s="3">
        <v>90</v>
      </c>
      <c r="F5686" s="4">
        <v>75</v>
      </c>
      <c r="G5686" s="1">
        <v>2021</v>
      </c>
      <c r="H5686" s="1">
        <v>10</v>
      </c>
      <c r="I5686" s="1" t="s">
        <v>34</v>
      </c>
      <c r="J5686" s="1" t="s">
        <v>369</v>
      </c>
      <c r="K5686" s="1" t="s">
        <v>20</v>
      </c>
      <c r="L5686" s="1" t="s">
        <v>36</v>
      </c>
      <c r="M5686" s="1" t="s">
        <v>370</v>
      </c>
      <c r="O5686">
        <f>F5686*120</f>
        <v>9000</v>
      </c>
    </row>
    <row r="5687" spans="1:15" x14ac:dyDescent="0.25">
      <c r="A5687" s="1" t="s">
        <v>1621</v>
      </c>
      <c r="B5687" s="2">
        <v>44484</v>
      </c>
      <c r="C5687" s="1" t="s">
        <v>6395</v>
      </c>
      <c r="E5687" s="3">
        <v>17.39</v>
      </c>
      <c r="F5687" s="4">
        <v>17.39</v>
      </c>
      <c r="G5687" s="1">
        <v>2021</v>
      </c>
      <c r="H5687" s="1">
        <v>10</v>
      </c>
      <c r="I5687" s="1" t="s">
        <v>97</v>
      </c>
      <c r="J5687" s="1" t="s">
        <v>35</v>
      </c>
      <c r="K5687" s="1" t="s">
        <v>20</v>
      </c>
      <c r="L5687" s="1" t="s">
        <v>99</v>
      </c>
      <c r="M5687" s="1" t="s">
        <v>37</v>
      </c>
    </row>
    <row r="5688" spans="1:15" x14ac:dyDescent="0.25">
      <c r="A5688" s="1" t="s">
        <v>6396</v>
      </c>
      <c r="B5688" s="2">
        <v>44484</v>
      </c>
      <c r="C5688" s="1" t="s">
        <v>6397</v>
      </c>
      <c r="E5688" s="3">
        <v>25.8</v>
      </c>
      <c r="F5688" s="4">
        <v>25.8</v>
      </c>
      <c r="G5688" s="1">
        <v>2021</v>
      </c>
      <c r="H5688" s="1">
        <v>10</v>
      </c>
      <c r="I5688" s="1" t="s">
        <v>40</v>
      </c>
      <c r="J5688" s="1" t="s">
        <v>35</v>
      </c>
      <c r="K5688" s="1" t="s">
        <v>20</v>
      </c>
      <c r="L5688" s="1" t="s">
        <v>42</v>
      </c>
      <c r="M5688" s="1" t="s">
        <v>37</v>
      </c>
    </row>
    <row r="5689" spans="1:15" x14ac:dyDescent="0.25">
      <c r="A5689" s="1" t="s">
        <v>5019</v>
      </c>
      <c r="B5689" s="2">
        <v>44484</v>
      </c>
      <c r="C5689" s="1" t="s">
        <v>6398</v>
      </c>
      <c r="D5689" s="3">
        <v>20</v>
      </c>
      <c r="E5689" s="3">
        <v>28.62</v>
      </c>
      <c r="F5689" s="4">
        <v>23.85</v>
      </c>
      <c r="G5689" s="1">
        <v>2021</v>
      </c>
      <c r="H5689" s="1">
        <v>10</v>
      </c>
      <c r="I5689" s="1" t="s">
        <v>56</v>
      </c>
      <c r="J5689" s="1" t="s">
        <v>35</v>
      </c>
      <c r="K5689" s="1" t="s">
        <v>20</v>
      </c>
      <c r="L5689" s="1" t="s">
        <v>57</v>
      </c>
      <c r="M5689" s="1" t="s">
        <v>37</v>
      </c>
    </row>
    <row r="5690" spans="1:15" x14ac:dyDescent="0.25">
      <c r="A5690" s="1" t="s">
        <v>6399</v>
      </c>
      <c r="B5690" s="2">
        <v>44484</v>
      </c>
      <c r="C5690" s="1" t="s">
        <v>6400</v>
      </c>
      <c r="E5690" s="3">
        <v>35.19</v>
      </c>
      <c r="F5690" s="4">
        <v>35.19</v>
      </c>
      <c r="G5690" s="1">
        <v>2021</v>
      </c>
      <c r="H5690" s="1">
        <v>10</v>
      </c>
      <c r="I5690" s="1" t="s">
        <v>91</v>
      </c>
      <c r="J5690" s="1" t="s">
        <v>35</v>
      </c>
      <c r="K5690" s="1" t="s">
        <v>20</v>
      </c>
      <c r="L5690" s="1" t="s">
        <v>93</v>
      </c>
      <c r="M5690" s="1" t="s">
        <v>37</v>
      </c>
    </row>
    <row r="5691" spans="1:15" x14ac:dyDescent="0.25">
      <c r="A5691" s="1" t="s">
        <v>6401</v>
      </c>
      <c r="B5691" s="2">
        <v>44484</v>
      </c>
      <c r="C5691" s="1" t="s">
        <v>59</v>
      </c>
      <c r="E5691" s="3">
        <v>44.15</v>
      </c>
      <c r="F5691" s="4">
        <v>44.15</v>
      </c>
      <c r="G5691" s="1">
        <v>2021</v>
      </c>
      <c r="H5691" s="1">
        <v>10</v>
      </c>
      <c r="I5691" s="1" t="s">
        <v>40</v>
      </c>
      <c r="J5691" s="1" t="s">
        <v>41</v>
      </c>
      <c r="K5691" s="1" t="s">
        <v>20</v>
      </c>
      <c r="L5691" s="1" t="s">
        <v>42</v>
      </c>
      <c r="M5691" s="1" t="s">
        <v>43</v>
      </c>
    </row>
    <row r="5692" spans="1:15" x14ac:dyDescent="0.25">
      <c r="A5692" s="1" t="s">
        <v>3587</v>
      </c>
      <c r="B5692" s="2">
        <v>44484</v>
      </c>
      <c r="C5692" s="1" t="s">
        <v>59</v>
      </c>
      <c r="E5692" s="3">
        <v>91.58</v>
      </c>
      <c r="F5692" s="4">
        <v>91.58</v>
      </c>
      <c r="G5692" s="1">
        <v>2021</v>
      </c>
      <c r="H5692" s="1">
        <v>10</v>
      </c>
      <c r="I5692" s="1" t="s">
        <v>40</v>
      </c>
      <c r="J5692" s="1" t="s">
        <v>41</v>
      </c>
      <c r="K5692" s="1" t="s">
        <v>20</v>
      </c>
      <c r="L5692" s="1" t="s">
        <v>42</v>
      </c>
      <c r="M5692" s="1" t="s">
        <v>43</v>
      </c>
    </row>
    <row r="5693" spans="1:15" x14ac:dyDescent="0.25">
      <c r="A5693" s="1" t="s">
        <v>1637</v>
      </c>
      <c r="B5693" s="2">
        <v>44484</v>
      </c>
      <c r="C5693" s="1" t="s">
        <v>6402</v>
      </c>
      <c r="E5693" s="3">
        <v>314.62</v>
      </c>
      <c r="F5693" s="4">
        <v>314.62</v>
      </c>
      <c r="G5693" s="1">
        <v>2021</v>
      </c>
      <c r="H5693" s="1">
        <v>10</v>
      </c>
      <c r="I5693" s="1" t="s">
        <v>345</v>
      </c>
      <c r="J5693" s="1" t="s">
        <v>35</v>
      </c>
      <c r="K5693" s="1" t="s">
        <v>20</v>
      </c>
      <c r="L5693" s="1" t="s">
        <v>346</v>
      </c>
      <c r="M5693" s="1" t="s">
        <v>37</v>
      </c>
      <c r="O5693">
        <f>F5693*5.3</f>
        <v>1667.4859999999999</v>
      </c>
    </row>
    <row r="5694" spans="1:15" x14ac:dyDescent="0.25">
      <c r="A5694" s="1" t="s">
        <v>6403</v>
      </c>
      <c r="B5694" s="2">
        <v>44484</v>
      </c>
      <c r="C5694" s="1" t="s">
        <v>6404</v>
      </c>
      <c r="E5694" s="3">
        <v>44.19</v>
      </c>
      <c r="F5694" s="4">
        <v>44.19</v>
      </c>
      <c r="G5694" s="1">
        <v>2021</v>
      </c>
      <c r="H5694" s="1">
        <v>10</v>
      </c>
      <c r="I5694" s="1" t="s">
        <v>6405</v>
      </c>
      <c r="J5694" s="1" t="s">
        <v>5724</v>
      </c>
      <c r="K5694" s="1" t="s">
        <v>20</v>
      </c>
      <c r="L5694" s="1" t="s">
        <v>6406</v>
      </c>
      <c r="M5694" s="1" t="s">
        <v>37</v>
      </c>
      <c r="O5694">
        <f>F5694*1850</f>
        <v>81751.5</v>
      </c>
    </row>
    <row r="5695" spans="1:15" x14ac:dyDescent="0.25">
      <c r="A5695" s="1" t="s">
        <v>5023</v>
      </c>
      <c r="B5695" s="2">
        <v>44484</v>
      </c>
      <c r="C5695" s="1" t="s">
        <v>6407</v>
      </c>
      <c r="D5695" s="3">
        <v>20</v>
      </c>
      <c r="E5695" s="3">
        <v>8.65</v>
      </c>
      <c r="F5695" s="4">
        <v>7.21</v>
      </c>
      <c r="G5695" s="1">
        <v>2021</v>
      </c>
      <c r="H5695" s="1">
        <v>10</v>
      </c>
      <c r="I5695" s="1" t="s">
        <v>34</v>
      </c>
      <c r="J5695" s="1" t="s">
        <v>378</v>
      </c>
      <c r="K5695" s="1" t="s">
        <v>20</v>
      </c>
      <c r="L5695" s="1" t="s">
        <v>36</v>
      </c>
      <c r="M5695" s="1" t="s">
        <v>379</v>
      </c>
    </row>
    <row r="5696" spans="1:15" x14ac:dyDescent="0.25">
      <c r="A5696" s="1" t="s">
        <v>1628</v>
      </c>
      <c r="B5696" s="2">
        <v>44487</v>
      </c>
      <c r="C5696" s="1" t="s">
        <v>1142</v>
      </c>
      <c r="E5696" s="3">
        <v>119.92</v>
      </c>
      <c r="F5696" s="4">
        <v>119.92</v>
      </c>
      <c r="G5696" s="1">
        <v>2021</v>
      </c>
      <c r="H5696" s="1">
        <v>10</v>
      </c>
      <c r="I5696" s="1" t="s">
        <v>40</v>
      </c>
      <c r="J5696" s="1" t="s">
        <v>35</v>
      </c>
      <c r="K5696" s="1" t="s">
        <v>20</v>
      </c>
      <c r="L5696" s="1" t="s">
        <v>42</v>
      </c>
      <c r="M5696" s="1" t="s">
        <v>37</v>
      </c>
      <c r="O5696">
        <f>F5696*4.812</f>
        <v>577.05504000000008</v>
      </c>
    </row>
    <row r="5697" spans="1:15" x14ac:dyDescent="0.25">
      <c r="A5697" s="1" t="s">
        <v>6408</v>
      </c>
      <c r="B5697" s="2">
        <v>44487</v>
      </c>
      <c r="C5697" s="1" t="s">
        <v>1682</v>
      </c>
      <c r="D5697" s="3">
        <v>20</v>
      </c>
      <c r="E5697" s="3">
        <v>1865.4</v>
      </c>
      <c r="F5697" s="4">
        <v>1554.5</v>
      </c>
      <c r="G5697" s="1">
        <v>2021</v>
      </c>
      <c r="H5697" s="1">
        <v>10</v>
      </c>
      <c r="I5697" s="1" t="s">
        <v>70</v>
      </c>
      <c r="J5697" s="1" t="s">
        <v>35</v>
      </c>
      <c r="K5697" s="1" t="s">
        <v>20</v>
      </c>
      <c r="L5697" s="1" t="s">
        <v>71</v>
      </c>
      <c r="M5697" s="1" t="s">
        <v>37</v>
      </c>
      <c r="O5697">
        <f>F5697*4.18</f>
        <v>6497.8099999999995</v>
      </c>
    </row>
    <row r="5698" spans="1:15" x14ac:dyDescent="0.25">
      <c r="A5698" s="1" t="s">
        <v>1632</v>
      </c>
      <c r="B5698" s="2">
        <v>44487</v>
      </c>
      <c r="C5698" s="1" t="s">
        <v>6409</v>
      </c>
      <c r="D5698" s="3">
        <v>20</v>
      </c>
      <c r="E5698" s="3">
        <v>1156.48</v>
      </c>
      <c r="F5698" s="4">
        <v>963.73</v>
      </c>
      <c r="G5698" s="1">
        <v>2021</v>
      </c>
      <c r="H5698" s="1">
        <v>10</v>
      </c>
      <c r="I5698" s="1" t="s">
        <v>56</v>
      </c>
      <c r="J5698" s="1" t="s">
        <v>35</v>
      </c>
      <c r="K5698" s="1" t="s">
        <v>20</v>
      </c>
      <c r="L5698" s="1" t="s">
        <v>57</v>
      </c>
      <c r="M5698" s="1" t="s">
        <v>37</v>
      </c>
      <c r="O5698">
        <f>F5698*216</f>
        <v>208165.68</v>
      </c>
    </row>
    <row r="5699" spans="1:15" x14ac:dyDescent="0.25">
      <c r="A5699" s="1" t="s">
        <v>1648</v>
      </c>
      <c r="B5699" s="2">
        <v>44487</v>
      </c>
      <c r="C5699" s="1" t="s">
        <v>3278</v>
      </c>
      <c r="E5699" s="3">
        <v>19.989999999999998</v>
      </c>
      <c r="F5699" s="4">
        <v>19.989999999999998</v>
      </c>
      <c r="G5699" s="1">
        <v>2021</v>
      </c>
      <c r="H5699" s="1">
        <v>10</v>
      </c>
      <c r="I5699" s="1" t="s">
        <v>704</v>
      </c>
      <c r="J5699" s="1" t="s">
        <v>35</v>
      </c>
      <c r="K5699" s="1" t="s">
        <v>20</v>
      </c>
      <c r="L5699" s="1" t="s">
        <v>705</v>
      </c>
      <c r="M5699" s="1" t="s">
        <v>37</v>
      </c>
    </row>
    <row r="5700" spans="1:15" x14ac:dyDescent="0.25">
      <c r="A5700" s="1" t="s">
        <v>6410</v>
      </c>
      <c r="B5700" s="2">
        <v>44487</v>
      </c>
      <c r="C5700" s="1" t="s">
        <v>6411</v>
      </c>
      <c r="D5700" s="3">
        <v>20</v>
      </c>
      <c r="E5700" s="3">
        <v>5.38</v>
      </c>
      <c r="F5700" s="4">
        <v>4.4800000000000004</v>
      </c>
      <c r="G5700" s="1">
        <v>2021</v>
      </c>
      <c r="H5700" s="1">
        <v>10</v>
      </c>
      <c r="I5700" s="1" t="s">
        <v>70</v>
      </c>
      <c r="J5700" s="1" t="s">
        <v>35</v>
      </c>
      <c r="K5700" s="1" t="s">
        <v>20</v>
      </c>
      <c r="L5700" s="1" t="s">
        <v>71</v>
      </c>
      <c r="M5700" s="1" t="s">
        <v>37</v>
      </c>
      <c r="O5700">
        <f>F5700*350</f>
        <v>1568.0000000000002</v>
      </c>
    </row>
    <row r="5701" spans="1:15" x14ac:dyDescent="0.25">
      <c r="A5701" s="1" t="s">
        <v>1643</v>
      </c>
      <c r="B5701" s="2">
        <v>44488</v>
      </c>
      <c r="C5701" s="1" t="s">
        <v>85</v>
      </c>
      <c r="E5701" s="3">
        <v>277.77999999999997</v>
      </c>
      <c r="F5701" s="4">
        <v>277.77999999999997</v>
      </c>
      <c r="G5701" s="1">
        <v>2021</v>
      </c>
      <c r="H5701" s="1">
        <v>10</v>
      </c>
      <c r="I5701" s="1" t="s">
        <v>86</v>
      </c>
      <c r="J5701" s="1" t="s">
        <v>41</v>
      </c>
      <c r="K5701" s="1" t="s">
        <v>20</v>
      </c>
      <c r="L5701" s="1" t="s">
        <v>87</v>
      </c>
      <c r="M5701" s="1" t="s">
        <v>43</v>
      </c>
      <c r="O5701">
        <f t="shared" ref="O5701:O5712" si="88">F5701/1.26</f>
        <v>220.46031746031744</v>
      </c>
    </row>
    <row r="5702" spans="1:15" x14ac:dyDescent="0.25">
      <c r="A5702" s="1" t="s">
        <v>1643</v>
      </c>
      <c r="B5702" s="2">
        <v>44488</v>
      </c>
      <c r="C5702" s="1" t="s">
        <v>85</v>
      </c>
      <c r="E5702" s="3">
        <v>231.5</v>
      </c>
      <c r="F5702" s="4">
        <v>231.5</v>
      </c>
      <c r="G5702" s="1">
        <v>2021</v>
      </c>
      <c r="H5702" s="1">
        <v>10</v>
      </c>
      <c r="I5702" s="1" t="s">
        <v>86</v>
      </c>
      <c r="J5702" s="1" t="s">
        <v>41</v>
      </c>
      <c r="K5702" s="1" t="s">
        <v>20</v>
      </c>
      <c r="L5702" s="1" t="s">
        <v>87</v>
      </c>
      <c r="M5702" s="1" t="s">
        <v>43</v>
      </c>
      <c r="O5702">
        <f t="shared" si="88"/>
        <v>183.73015873015873</v>
      </c>
    </row>
    <row r="5703" spans="1:15" x14ac:dyDescent="0.25">
      <c r="A5703" s="1" t="s">
        <v>1643</v>
      </c>
      <c r="B5703" s="2">
        <v>44488</v>
      </c>
      <c r="C5703" s="1" t="s">
        <v>85</v>
      </c>
      <c r="D5703" s="3">
        <v>20</v>
      </c>
      <c r="E5703" s="3">
        <v>249.14</v>
      </c>
      <c r="F5703" s="4">
        <v>207.62</v>
      </c>
      <c r="G5703" s="1">
        <v>2021</v>
      </c>
      <c r="H5703" s="1">
        <v>10</v>
      </c>
      <c r="I5703" s="1" t="s">
        <v>34</v>
      </c>
      <c r="J5703" s="1" t="s">
        <v>41</v>
      </c>
      <c r="K5703" s="1" t="s">
        <v>20</v>
      </c>
      <c r="L5703" s="1" t="s">
        <v>36</v>
      </c>
      <c r="M5703" s="1" t="s">
        <v>43</v>
      </c>
      <c r="O5703">
        <f t="shared" si="88"/>
        <v>164.77777777777777</v>
      </c>
    </row>
    <row r="5704" spans="1:15" x14ac:dyDescent="0.25">
      <c r="A5704" s="1" t="s">
        <v>1643</v>
      </c>
      <c r="B5704" s="2">
        <v>44488</v>
      </c>
      <c r="C5704" s="1" t="s">
        <v>85</v>
      </c>
      <c r="E5704" s="3">
        <v>183.45</v>
      </c>
      <c r="F5704" s="4">
        <v>183.45</v>
      </c>
      <c r="G5704" s="1">
        <v>2021</v>
      </c>
      <c r="H5704" s="1">
        <v>10</v>
      </c>
      <c r="I5704" s="1" t="s">
        <v>86</v>
      </c>
      <c r="J5704" s="1" t="s">
        <v>41</v>
      </c>
      <c r="K5704" s="1" t="s">
        <v>20</v>
      </c>
      <c r="L5704" s="1" t="s">
        <v>87</v>
      </c>
      <c r="M5704" s="1" t="s">
        <v>43</v>
      </c>
      <c r="O5704">
        <f t="shared" si="88"/>
        <v>145.59523809523807</v>
      </c>
    </row>
    <row r="5705" spans="1:15" x14ac:dyDescent="0.25">
      <c r="A5705" s="1" t="s">
        <v>1643</v>
      </c>
      <c r="B5705" s="2">
        <v>44488</v>
      </c>
      <c r="C5705" s="1" t="s">
        <v>85</v>
      </c>
      <c r="D5705" s="3">
        <v>20</v>
      </c>
      <c r="E5705" s="3">
        <v>196.81</v>
      </c>
      <c r="F5705" s="4">
        <v>164.01</v>
      </c>
      <c r="G5705" s="1">
        <v>2021</v>
      </c>
      <c r="H5705" s="1">
        <v>10</v>
      </c>
      <c r="I5705" s="1" t="s">
        <v>34</v>
      </c>
      <c r="J5705" s="1" t="s">
        <v>41</v>
      </c>
      <c r="K5705" s="1" t="s">
        <v>20</v>
      </c>
      <c r="L5705" s="1" t="s">
        <v>36</v>
      </c>
      <c r="M5705" s="1" t="s">
        <v>43</v>
      </c>
      <c r="O5705">
        <f t="shared" si="88"/>
        <v>130.16666666666666</v>
      </c>
    </row>
    <row r="5706" spans="1:15" x14ac:dyDescent="0.25">
      <c r="A5706" s="1" t="s">
        <v>1643</v>
      </c>
      <c r="B5706" s="2">
        <v>44488</v>
      </c>
      <c r="C5706" s="1" t="s">
        <v>85</v>
      </c>
      <c r="D5706" s="3">
        <v>20</v>
      </c>
      <c r="E5706" s="3">
        <v>175</v>
      </c>
      <c r="F5706" s="4">
        <v>145.83000000000001</v>
      </c>
      <c r="G5706" s="1">
        <v>2021</v>
      </c>
      <c r="H5706" s="1">
        <v>10</v>
      </c>
      <c r="I5706" s="1" t="s">
        <v>56</v>
      </c>
      <c r="J5706" s="1" t="s">
        <v>41</v>
      </c>
      <c r="K5706" s="1" t="s">
        <v>20</v>
      </c>
      <c r="L5706" s="1" t="s">
        <v>57</v>
      </c>
      <c r="M5706" s="1" t="s">
        <v>43</v>
      </c>
      <c r="O5706">
        <f t="shared" si="88"/>
        <v>115.73809523809524</v>
      </c>
    </row>
    <row r="5707" spans="1:15" x14ac:dyDescent="0.25">
      <c r="A5707" s="1" t="s">
        <v>1643</v>
      </c>
      <c r="B5707" s="2">
        <v>44488</v>
      </c>
      <c r="C5707" s="1" t="s">
        <v>85</v>
      </c>
      <c r="E5707" s="3">
        <v>112.56</v>
      </c>
      <c r="F5707" s="4">
        <v>112.56</v>
      </c>
      <c r="G5707" s="1">
        <v>2021</v>
      </c>
      <c r="H5707" s="1">
        <v>10</v>
      </c>
      <c r="I5707" s="1" t="s">
        <v>86</v>
      </c>
      <c r="J5707" s="1" t="s">
        <v>41</v>
      </c>
      <c r="K5707" s="1" t="s">
        <v>20</v>
      </c>
      <c r="L5707" s="1" t="s">
        <v>87</v>
      </c>
      <c r="M5707" s="1" t="s">
        <v>43</v>
      </c>
      <c r="O5707">
        <f t="shared" si="88"/>
        <v>89.333333333333329</v>
      </c>
    </row>
    <row r="5708" spans="1:15" x14ac:dyDescent="0.25">
      <c r="A5708" s="1" t="s">
        <v>1643</v>
      </c>
      <c r="B5708" s="2">
        <v>44488</v>
      </c>
      <c r="C5708" s="1" t="s">
        <v>85</v>
      </c>
      <c r="E5708" s="3">
        <v>89</v>
      </c>
      <c r="F5708" s="4">
        <v>89</v>
      </c>
      <c r="G5708" s="1">
        <v>2021</v>
      </c>
      <c r="H5708" s="1">
        <v>10</v>
      </c>
      <c r="I5708" s="1" t="s">
        <v>86</v>
      </c>
      <c r="J5708" s="1" t="s">
        <v>41</v>
      </c>
      <c r="K5708" s="1" t="s">
        <v>20</v>
      </c>
      <c r="L5708" s="1" t="s">
        <v>87</v>
      </c>
      <c r="M5708" s="1" t="s">
        <v>43</v>
      </c>
      <c r="O5708">
        <f t="shared" si="88"/>
        <v>70.634920634920633</v>
      </c>
    </row>
    <row r="5709" spans="1:15" x14ac:dyDescent="0.25">
      <c r="A5709" s="1" t="s">
        <v>1643</v>
      </c>
      <c r="B5709" s="2">
        <v>44488</v>
      </c>
      <c r="C5709" s="1" t="s">
        <v>85</v>
      </c>
      <c r="E5709" s="3">
        <v>88.58</v>
      </c>
      <c r="F5709" s="4">
        <v>88.58</v>
      </c>
      <c r="G5709" s="1">
        <v>2021</v>
      </c>
      <c r="H5709" s="1">
        <v>10</v>
      </c>
      <c r="I5709" s="1" t="s">
        <v>86</v>
      </c>
      <c r="J5709" s="1" t="s">
        <v>41</v>
      </c>
      <c r="K5709" s="1" t="s">
        <v>20</v>
      </c>
      <c r="L5709" s="1" t="s">
        <v>87</v>
      </c>
      <c r="M5709" s="1" t="s">
        <v>43</v>
      </c>
      <c r="O5709">
        <f t="shared" si="88"/>
        <v>70.301587301587304</v>
      </c>
    </row>
    <row r="5710" spans="1:15" x14ac:dyDescent="0.25">
      <c r="A5710" s="1" t="s">
        <v>1643</v>
      </c>
      <c r="B5710" s="2">
        <v>44488</v>
      </c>
      <c r="C5710" s="1" t="s">
        <v>85</v>
      </c>
      <c r="E5710" s="3">
        <v>45.05</v>
      </c>
      <c r="F5710" s="4">
        <v>45.05</v>
      </c>
      <c r="G5710" s="1">
        <v>2021</v>
      </c>
      <c r="H5710" s="1">
        <v>10</v>
      </c>
      <c r="I5710" s="1" t="s">
        <v>18</v>
      </c>
      <c r="J5710" s="1" t="s">
        <v>41</v>
      </c>
      <c r="K5710" s="1" t="s">
        <v>20</v>
      </c>
      <c r="L5710" s="1" t="s">
        <v>21</v>
      </c>
      <c r="M5710" s="1" t="s">
        <v>43</v>
      </c>
      <c r="O5710">
        <f t="shared" si="88"/>
        <v>35.753968253968253</v>
      </c>
    </row>
    <row r="5711" spans="1:15" x14ac:dyDescent="0.25">
      <c r="A5711" s="1" t="s">
        <v>1643</v>
      </c>
      <c r="B5711" s="2">
        <v>44488</v>
      </c>
      <c r="C5711" s="1" t="s">
        <v>85</v>
      </c>
      <c r="E5711" s="3">
        <v>18.11</v>
      </c>
      <c r="F5711" s="4">
        <v>18.11</v>
      </c>
      <c r="G5711" s="1">
        <v>2021</v>
      </c>
      <c r="H5711" s="1">
        <v>10</v>
      </c>
      <c r="I5711" s="1" t="s">
        <v>86</v>
      </c>
      <c r="J5711" s="1" t="s">
        <v>41</v>
      </c>
      <c r="K5711" s="1" t="s">
        <v>20</v>
      </c>
      <c r="L5711" s="1" t="s">
        <v>87</v>
      </c>
      <c r="M5711" s="1" t="s">
        <v>43</v>
      </c>
      <c r="O5711">
        <f t="shared" si="88"/>
        <v>14.373015873015872</v>
      </c>
    </row>
    <row r="5712" spans="1:15" x14ac:dyDescent="0.25">
      <c r="A5712" s="1" t="s">
        <v>1643</v>
      </c>
      <c r="B5712" s="2">
        <v>44488</v>
      </c>
      <c r="C5712" s="1" t="s">
        <v>85</v>
      </c>
      <c r="E5712" s="3">
        <v>12.68</v>
      </c>
      <c r="F5712" s="4">
        <v>12.68</v>
      </c>
      <c r="G5712" s="1">
        <v>2021</v>
      </c>
      <c r="H5712" s="1">
        <v>10</v>
      </c>
      <c r="I5712" s="1" t="s">
        <v>97</v>
      </c>
      <c r="J5712" s="1" t="s">
        <v>41</v>
      </c>
      <c r="K5712" s="1" t="s">
        <v>20</v>
      </c>
      <c r="L5712" s="1" t="s">
        <v>99</v>
      </c>
      <c r="M5712" s="1" t="s">
        <v>43</v>
      </c>
      <c r="O5712">
        <f t="shared" si="88"/>
        <v>10.063492063492063</v>
      </c>
    </row>
    <row r="5713" spans="1:15" x14ac:dyDescent="0.25">
      <c r="A5713" s="1" t="s">
        <v>1643</v>
      </c>
      <c r="B5713" s="2">
        <v>44488</v>
      </c>
      <c r="C5713" s="1" t="s">
        <v>59</v>
      </c>
      <c r="E5713" s="3">
        <v>44.53</v>
      </c>
      <c r="F5713" s="4">
        <v>44.53</v>
      </c>
      <c r="G5713" s="1">
        <v>2021</v>
      </c>
      <c r="H5713" s="1">
        <v>10</v>
      </c>
      <c r="I5713" s="1" t="s">
        <v>312</v>
      </c>
      <c r="J5713" s="1" t="s">
        <v>41</v>
      </c>
      <c r="K5713" s="1" t="s">
        <v>20</v>
      </c>
      <c r="L5713" s="1" t="s">
        <v>313</v>
      </c>
      <c r="M5713" s="1" t="s">
        <v>43</v>
      </c>
    </row>
    <row r="5714" spans="1:15" x14ac:dyDescent="0.25">
      <c r="A5714" s="1" t="s">
        <v>1643</v>
      </c>
      <c r="B5714" s="2">
        <v>44488</v>
      </c>
      <c r="C5714" s="1" t="s">
        <v>59</v>
      </c>
      <c r="E5714" s="3">
        <v>65.45</v>
      </c>
      <c r="F5714" s="4">
        <v>65.45</v>
      </c>
      <c r="G5714" s="1">
        <v>2021</v>
      </c>
      <c r="H5714" s="1">
        <v>10</v>
      </c>
      <c r="I5714" s="1" t="s">
        <v>86</v>
      </c>
      <c r="J5714" s="1" t="s">
        <v>41</v>
      </c>
      <c r="K5714" s="1" t="s">
        <v>20</v>
      </c>
      <c r="L5714" s="1" t="s">
        <v>87</v>
      </c>
      <c r="M5714" s="1" t="s">
        <v>43</v>
      </c>
    </row>
    <row r="5715" spans="1:15" x14ac:dyDescent="0.25">
      <c r="A5715" s="1" t="s">
        <v>5027</v>
      </c>
      <c r="B5715" s="2">
        <v>44489</v>
      </c>
      <c r="C5715" s="1" t="s">
        <v>6412</v>
      </c>
      <c r="D5715" s="3">
        <v>20</v>
      </c>
      <c r="E5715" s="3">
        <v>76.599999999999994</v>
      </c>
      <c r="F5715" s="4">
        <v>63.83</v>
      </c>
      <c r="G5715" s="1">
        <v>2021</v>
      </c>
      <c r="H5715" s="1">
        <v>10</v>
      </c>
      <c r="I5715" s="1" t="s">
        <v>134</v>
      </c>
      <c r="J5715" s="1" t="s">
        <v>35</v>
      </c>
      <c r="K5715" s="1" t="s">
        <v>20</v>
      </c>
      <c r="L5715" s="1" t="s">
        <v>135</v>
      </c>
      <c r="M5715" s="1" t="s">
        <v>37</v>
      </c>
      <c r="O5715">
        <f>F5715*7.89</f>
        <v>503.61869999999999</v>
      </c>
    </row>
    <row r="5716" spans="1:15" x14ac:dyDescent="0.25">
      <c r="A5716" s="1" t="s">
        <v>1645</v>
      </c>
      <c r="B5716" s="2">
        <v>44489</v>
      </c>
      <c r="C5716" s="1" t="s">
        <v>29</v>
      </c>
      <c r="E5716" s="3">
        <v>86.46</v>
      </c>
      <c r="F5716" s="4">
        <v>86.46</v>
      </c>
      <c r="G5716" s="1">
        <v>2021</v>
      </c>
      <c r="H5716" s="1">
        <v>10</v>
      </c>
      <c r="I5716" s="1" t="s">
        <v>30</v>
      </c>
      <c r="J5716" s="1" t="s">
        <v>25</v>
      </c>
      <c r="K5716" s="1" t="s">
        <v>20</v>
      </c>
      <c r="L5716" s="1" t="s">
        <v>31</v>
      </c>
      <c r="M5716" s="1" t="s">
        <v>4184</v>
      </c>
    </row>
    <row r="5717" spans="1:15" x14ac:dyDescent="0.25">
      <c r="A5717" s="1" t="s">
        <v>6413</v>
      </c>
      <c r="B5717" s="2">
        <v>44489</v>
      </c>
      <c r="C5717" s="1" t="s">
        <v>6414</v>
      </c>
      <c r="E5717" s="3">
        <v>71.98</v>
      </c>
      <c r="F5717" s="4">
        <v>71.98</v>
      </c>
      <c r="G5717" s="1">
        <v>2021</v>
      </c>
      <c r="H5717" s="1">
        <v>10</v>
      </c>
      <c r="I5717" s="1" t="s">
        <v>30</v>
      </c>
      <c r="J5717" s="1" t="s">
        <v>25</v>
      </c>
      <c r="K5717" s="1" t="s">
        <v>20</v>
      </c>
      <c r="L5717" s="1" t="s">
        <v>31</v>
      </c>
      <c r="M5717" s="1" t="s">
        <v>4184</v>
      </c>
    </row>
    <row r="5718" spans="1:15" x14ac:dyDescent="0.25">
      <c r="A5718" s="1" t="s">
        <v>6415</v>
      </c>
      <c r="B5718" s="2">
        <v>44489</v>
      </c>
      <c r="C5718" s="1" t="s">
        <v>6416</v>
      </c>
      <c r="D5718" s="3">
        <v>10</v>
      </c>
      <c r="E5718" s="3">
        <v>52.14</v>
      </c>
      <c r="F5718" s="4">
        <v>47.4</v>
      </c>
      <c r="G5718" s="1">
        <v>2021</v>
      </c>
      <c r="H5718" s="1">
        <v>10</v>
      </c>
      <c r="I5718" s="1" t="s">
        <v>134</v>
      </c>
      <c r="J5718" s="1" t="s">
        <v>319</v>
      </c>
      <c r="K5718" s="1" t="s">
        <v>20</v>
      </c>
      <c r="L5718" s="1" t="s">
        <v>135</v>
      </c>
      <c r="M5718" s="1" t="s">
        <v>320</v>
      </c>
    </row>
    <row r="5719" spans="1:15" x14ac:dyDescent="0.25">
      <c r="A5719" s="1" t="s">
        <v>6417</v>
      </c>
      <c r="B5719" s="2">
        <v>44490</v>
      </c>
      <c r="C5719" s="1" t="s">
        <v>467</v>
      </c>
      <c r="E5719" s="3">
        <v>144.07</v>
      </c>
      <c r="F5719" s="4">
        <v>144.07</v>
      </c>
      <c r="G5719" s="1">
        <v>2021</v>
      </c>
      <c r="H5719" s="1">
        <v>10</v>
      </c>
      <c r="I5719" s="1" t="s">
        <v>24</v>
      </c>
      <c r="J5719" s="1" t="s">
        <v>25</v>
      </c>
      <c r="K5719" s="1" t="s">
        <v>20</v>
      </c>
      <c r="L5719" s="1" t="s">
        <v>26</v>
      </c>
      <c r="M5719" s="1" t="s">
        <v>4184</v>
      </c>
    </row>
    <row r="5720" spans="1:15" x14ac:dyDescent="0.25">
      <c r="A5720" s="1" t="s">
        <v>6417</v>
      </c>
      <c r="B5720" s="2">
        <v>44490</v>
      </c>
      <c r="C5720" s="1" t="s">
        <v>7903</v>
      </c>
      <c r="D5720" s="3">
        <v>20</v>
      </c>
      <c r="E5720" s="3">
        <v>17.760000000000002</v>
      </c>
      <c r="F5720" s="4">
        <v>14.8</v>
      </c>
      <c r="G5720" s="1">
        <v>2021</v>
      </c>
      <c r="H5720" s="1">
        <v>10</v>
      </c>
      <c r="I5720" s="1" t="s">
        <v>70</v>
      </c>
      <c r="J5720" s="1" t="s">
        <v>35</v>
      </c>
      <c r="K5720" s="1" t="s">
        <v>20</v>
      </c>
      <c r="L5720" s="1" t="s">
        <v>71</v>
      </c>
      <c r="M5720" s="1" t="s">
        <v>37</v>
      </c>
    </row>
    <row r="5721" spans="1:15" x14ac:dyDescent="0.25">
      <c r="A5721" s="1" t="s">
        <v>1671</v>
      </c>
      <c r="B5721" s="2">
        <v>44490</v>
      </c>
      <c r="C5721" s="1" t="s">
        <v>6418</v>
      </c>
      <c r="D5721" s="3">
        <v>20</v>
      </c>
      <c r="E5721" s="3">
        <v>7</v>
      </c>
      <c r="F5721" s="4">
        <v>5.83</v>
      </c>
      <c r="G5721" s="1">
        <v>2021</v>
      </c>
      <c r="H5721" s="1">
        <v>10</v>
      </c>
      <c r="I5721" s="1" t="s">
        <v>34</v>
      </c>
      <c r="J5721" s="1" t="s">
        <v>378</v>
      </c>
      <c r="K5721" s="1" t="s">
        <v>20</v>
      </c>
      <c r="L5721" s="1" t="s">
        <v>36</v>
      </c>
      <c r="M5721" s="1" t="s">
        <v>379</v>
      </c>
    </row>
    <row r="5722" spans="1:15" x14ac:dyDescent="0.25">
      <c r="A5722" s="1" t="s">
        <v>3607</v>
      </c>
      <c r="B5722" s="2">
        <v>44490</v>
      </c>
      <c r="C5722" s="1" t="s">
        <v>6419</v>
      </c>
      <c r="E5722" s="3">
        <v>297</v>
      </c>
      <c r="F5722" s="4">
        <v>297</v>
      </c>
      <c r="G5722" s="1">
        <v>2021</v>
      </c>
      <c r="H5722" s="1">
        <v>10</v>
      </c>
      <c r="I5722" s="1" t="s">
        <v>704</v>
      </c>
      <c r="J5722" s="1" t="s">
        <v>35</v>
      </c>
      <c r="K5722" s="1" t="s">
        <v>20</v>
      </c>
      <c r="L5722" s="1" t="s">
        <v>705</v>
      </c>
      <c r="M5722" s="1" t="s">
        <v>37</v>
      </c>
      <c r="O5722">
        <f>F5722*400</f>
        <v>118800</v>
      </c>
    </row>
    <row r="5723" spans="1:15" x14ac:dyDescent="0.25">
      <c r="A5723" s="1" t="s">
        <v>1664</v>
      </c>
      <c r="B5723" s="2">
        <v>44490</v>
      </c>
      <c r="C5723" s="1" t="s">
        <v>1527</v>
      </c>
      <c r="E5723" s="3">
        <v>19.989999999999998</v>
      </c>
      <c r="F5723" s="4">
        <v>19.989999999999998</v>
      </c>
      <c r="G5723" s="1">
        <v>2021</v>
      </c>
      <c r="H5723" s="1">
        <v>10</v>
      </c>
      <c r="I5723" s="1" t="s">
        <v>312</v>
      </c>
      <c r="J5723" s="1" t="s">
        <v>35</v>
      </c>
      <c r="K5723" s="1" t="s">
        <v>20</v>
      </c>
      <c r="L5723" s="1" t="s">
        <v>313</v>
      </c>
      <c r="M5723" s="1" t="s">
        <v>37</v>
      </c>
    </row>
    <row r="5724" spans="1:15" x14ac:dyDescent="0.25">
      <c r="A5724" s="1" t="s">
        <v>1666</v>
      </c>
      <c r="B5724" s="2">
        <v>44490</v>
      </c>
      <c r="C5724" s="1" t="s">
        <v>6420</v>
      </c>
      <c r="E5724" s="3">
        <v>546</v>
      </c>
      <c r="F5724" s="4">
        <v>546</v>
      </c>
      <c r="G5724" s="1">
        <v>2021</v>
      </c>
      <c r="H5724" s="1">
        <v>10</v>
      </c>
      <c r="I5724" s="1" t="s">
        <v>345</v>
      </c>
      <c r="J5724" s="1" t="s">
        <v>35</v>
      </c>
      <c r="K5724" s="1" t="s">
        <v>20</v>
      </c>
      <c r="L5724" s="1" t="s">
        <v>346</v>
      </c>
      <c r="M5724" s="1" t="s">
        <v>37</v>
      </c>
    </row>
    <row r="5725" spans="1:15" x14ac:dyDescent="0.25">
      <c r="A5725" s="1" t="s">
        <v>6421</v>
      </c>
      <c r="B5725" s="2">
        <v>44490</v>
      </c>
      <c r="C5725" s="1" t="s">
        <v>6422</v>
      </c>
      <c r="E5725" s="3">
        <v>2758.98</v>
      </c>
      <c r="F5725" s="4">
        <v>2758.98</v>
      </c>
      <c r="G5725" s="1">
        <v>2021</v>
      </c>
      <c r="H5725" s="1">
        <v>10</v>
      </c>
      <c r="I5725" s="1" t="s">
        <v>168</v>
      </c>
      <c r="J5725" s="1" t="s">
        <v>35</v>
      </c>
      <c r="K5725" s="1" t="s">
        <v>20</v>
      </c>
      <c r="L5725" s="1" t="s">
        <v>169</v>
      </c>
      <c r="M5725" s="1" t="s">
        <v>37</v>
      </c>
    </row>
    <row r="5726" spans="1:15" x14ac:dyDescent="0.25">
      <c r="A5726" s="1" t="s">
        <v>6423</v>
      </c>
      <c r="B5726" s="2">
        <v>44490</v>
      </c>
      <c r="C5726" s="1" t="s">
        <v>1317</v>
      </c>
      <c r="E5726" s="3">
        <v>519.48</v>
      </c>
      <c r="F5726" s="4">
        <v>519.48</v>
      </c>
      <c r="G5726" s="1">
        <v>2021</v>
      </c>
      <c r="H5726" s="1">
        <v>10</v>
      </c>
      <c r="I5726" s="1" t="s">
        <v>80</v>
      </c>
      <c r="J5726" s="1" t="s">
        <v>81</v>
      </c>
      <c r="K5726" s="1" t="s">
        <v>20</v>
      </c>
      <c r="L5726" s="1" t="s">
        <v>82</v>
      </c>
      <c r="M5726" s="1" t="s">
        <v>83</v>
      </c>
      <c r="O5726">
        <v>25252442</v>
      </c>
    </row>
    <row r="5727" spans="1:15" x14ac:dyDescent="0.25">
      <c r="A5727" s="1" t="s">
        <v>6424</v>
      </c>
      <c r="B5727" s="2">
        <v>44490</v>
      </c>
      <c r="C5727" s="1" t="s">
        <v>6425</v>
      </c>
      <c r="D5727" s="3">
        <v>20</v>
      </c>
      <c r="E5727" s="3">
        <v>938.63</v>
      </c>
      <c r="F5727" s="4">
        <v>782.19</v>
      </c>
      <c r="G5727" s="1">
        <v>2021</v>
      </c>
      <c r="H5727" s="1">
        <v>10</v>
      </c>
      <c r="I5727" s="1" t="s">
        <v>34</v>
      </c>
      <c r="J5727" s="1" t="s">
        <v>237</v>
      </c>
      <c r="K5727" s="1" t="s">
        <v>20</v>
      </c>
      <c r="L5727" s="1" t="s">
        <v>36</v>
      </c>
      <c r="M5727" s="1" t="s">
        <v>4213</v>
      </c>
      <c r="O5727" s="1">
        <f>F5727*23</f>
        <v>17990.370000000003</v>
      </c>
    </row>
    <row r="5728" spans="1:15" x14ac:dyDescent="0.25">
      <c r="A5728" s="1" t="s">
        <v>5036</v>
      </c>
      <c r="B5728" s="2">
        <v>44490</v>
      </c>
      <c r="C5728" s="1" t="s">
        <v>6426</v>
      </c>
      <c r="E5728" s="3">
        <v>51.52</v>
      </c>
      <c r="F5728" s="4">
        <v>51.52</v>
      </c>
      <c r="G5728" s="1">
        <v>2021</v>
      </c>
      <c r="H5728" s="1">
        <v>10</v>
      </c>
      <c r="I5728" s="1" t="s">
        <v>91</v>
      </c>
      <c r="J5728" s="1" t="s">
        <v>207</v>
      </c>
      <c r="K5728" s="1" t="s">
        <v>20</v>
      </c>
      <c r="L5728" s="1" t="s">
        <v>93</v>
      </c>
      <c r="M5728" s="1" t="s">
        <v>208</v>
      </c>
    </row>
    <row r="5729" spans="1:15" x14ac:dyDescent="0.25">
      <c r="A5729" s="1" t="s">
        <v>6427</v>
      </c>
      <c r="B5729" s="2">
        <v>44496</v>
      </c>
      <c r="C5729" s="1" t="s">
        <v>6428</v>
      </c>
      <c r="E5729" s="3">
        <v>95.81</v>
      </c>
      <c r="F5729" s="4">
        <v>95.81</v>
      </c>
      <c r="G5729" s="1">
        <v>2021</v>
      </c>
      <c r="H5729" s="1">
        <v>10</v>
      </c>
      <c r="I5729" s="1" t="s">
        <v>30</v>
      </c>
      <c r="J5729" s="1" t="s">
        <v>25</v>
      </c>
      <c r="K5729" s="1" t="s">
        <v>20</v>
      </c>
      <c r="L5729" s="1" t="s">
        <v>31</v>
      </c>
      <c r="M5729" s="1" t="s">
        <v>4184</v>
      </c>
    </row>
    <row r="5730" spans="1:15" x14ac:dyDescent="0.25">
      <c r="A5730" s="1" t="s">
        <v>6429</v>
      </c>
      <c r="B5730" s="2">
        <v>44498</v>
      </c>
      <c r="C5730" s="1" t="s">
        <v>6430</v>
      </c>
      <c r="E5730" s="3">
        <v>160.37</v>
      </c>
      <c r="F5730" s="4">
        <v>160.37</v>
      </c>
      <c r="G5730" s="1">
        <v>2021</v>
      </c>
      <c r="H5730" s="1">
        <v>10</v>
      </c>
      <c r="I5730" s="1" t="s">
        <v>91</v>
      </c>
      <c r="J5730" s="1" t="s">
        <v>35</v>
      </c>
      <c r="K5730" s="1" t="s">
        <v>20</v>
      </c>
      <c r="L5730" s="1" t="s">
        <v>93</v>
      </c>
      <c r="M5730" s="1" t="s">
        <v>37</v>
      </c>
      <c r="O5730">
        <f>F5730*5.2</f>
        <v>833.92400000000009</v>
      </c>
    </row>
    <row r="5731" spans="1:15" x14ac:dyDescent="0.25">
      <c r="A5731" s="1" t="s">
        <v>6431</v>
      </c>
      <c r="B5731" s="2">
        <v>44498</v>
      </c>
      <c r="C5731" s="1" t="s">
        <v>6432</v>
      </c>
      <c r="E5731" s="3">
        <v>132.46</v>
      </c>
      <c r="F5731" s="4">
        <v>132.46</v>
      </c>
      <c r="G5731" s="1">
        <v>2021</v>
      </c>
      <c r="H5731" s="1">
        <v>10</v>
      </c>
      <c r="I5731" s="1" t="s">
        <v>86</v>
      </c>
      <c r="J5731" s="1" t="s">
        <v>35</v>
      </c>
      <c r="K5731" s="1" t="s">
        <v>20</v>
      </c>
      <c r="L5731" s="1" t="s">
        <v>87</v>
      </c>
      <c r="M5731" s="1" t="s">
        <v>37</v>
      </c>
    </row>
    <row r="5732" spans="1:15" x14ac:dyDescent="0.25">
      <c r="A5732" s="1" t="s">
        <v>6433</v>
      </c>
      <c r="B5732" s="2">
        <v>44498</v>
      </c>
      <c r="C5732" s="1" t="s">
        <v>29</v>
      </c>
      <c r="E5732" s="3">
        <v>92.56</v>
      </c>
      <c r="F5732" s="4">
        <v>92.56</v>
      </c>
      <c r="G5732" s="1">
        <v>2021</v>
      </c>
      <c r="H5732" s="1">
        <v>10</v>
      </c>
      <c r="I5732" s="1" t="s">
        <v>30</v>
      </c>
      <c r="J5732" s="1" t="s">
        <v>25</v>
      </c>
      <c r="K5732" s="1" t="s">
        <v>20</v>
      </c>
      <c r="L5732" s="1" t="s">
        <v>31</v>
      </c>
      <c r="M5732" s="1" t="s">
        <v>4184</v>
      </c>
    </row>
    <row r="5733" spans="1:15" x14ac:dyDescent="0.25">
      <c r="A5733" s="1" t="s">
        <v>6434</v>
      </c>
      <c r="B5733" s="2">
        <v>44498</v>
      </c>
      <c r="C5733" s="1" t="s">
        <v>7928</v>
      </c>
      <c r="D5733" s="3">
        <v>20</v>
      </c>
      <c r="E5733" s="3">
        <v>126.06</v>
      </c>
      <c r="F5733" s="4">
        <v>105.05</v>
      </c>
      <c r="G5733" s="1">
        <v>2021</v>
      </c>
      <c r="H5733" s="1">
        <v>10</v>
      </c>
      <c r="I5733" s="1" t="s">
        <v>111</v>
      </c>
      <c r="J5733" s="1" t="s">
        <v>98</v>
      </c>
      <c r="K5733" s="1" t="s">
        <v>20</v>
      </c>
      <c r="L5733" s="1" t="s">
        <v>112</v>
      </c>
      <c r="M5733" s="1" t="s">
        <v>100</v>
      </c>
    </row>
    <row r="5734" spans="1:15" x14ac:dyDescent="0.25">
      <c r="A5734" s="1" t="s">
        <v>6434</v>
      </c>
      <c r="B5734" s="2">
        <v>44498</v>
      </c>
      <c r="C5734" s="1" t="s">
        <v>7928</v>
      </c>
      <c r="E5734" s="3">
        <v>126.06</v>
      </c>
      <c r="F5734" s="4">
        <v>126.06</v>
      </c>
      <c r="G5734" s="1">
        <v>2021</v>
      </c>
      <c r="H5734" s="1">
        <v>10</v>
      </c>
      <c r="I5734" s="1" t="s">
        <v>111</v>
      </c>
      <c r="J5734" s="1" t="s">
        <v>98</v>
      </c>
      <c r="K5734" s="1" t="s">
        <v>20</v>
      </c>
      <c r="L5734" s="1" t="s">
        <v>112</v>
      </c>
      <c r="M5734" s="1" t="s">
        <v>100</v>
      </c>
    </row>
    <row r="5735" spans="1:15" x14ac:dyDescent="0.25">
      <c r="A5735" s="1" t="s">
        <v>6435</v>
      </c>
      <c r="B5735" s="2">
        <v>44498</v>
      </c>
      <c r="C5735" s="1" t="s">
        <v>6436</v>
      </c>
      <c r="E5735" s="3">
        <v>153.6</v>
      </c>
      <c r="F5735" s="4">
        <v>153.6</v>
      </c>
      <c r="G5735" s="1">
        <v>2021</v>
      </c>
      <c r="H5735" s="1">
        <v>10</v>
      </c>
      <c r="I5735" s="1" t="s">
        <v>312</v>
      </c>
      <c r="J5735" s="1" t="s">
        <v>35</v>
      </c>
      <c r="K5735" s="1" t="s">
        <v>20</v>
      </c>
      <c r="L5735" s="1" t="s">
        <v>313</v>
      </c>
      <c r="M5735" s="1" t="s">
        <v>37</v>
      </c>
      <c r="O5735">
        <f>F5735*283</f>
        <v>43468.799999999996</v>
      </c>
    </row>
    <row r="5736" spans="1:15" x14ac:dyDescent="0.25">
      <c r="A5736" s="1" t="s">
        <v>6437</v>
      </c>
      <c r="B5736" s="2">
        <v>44498</v>
      </c>
      <c r="C5736" s="1" t="s">
        <v>6438</v>
      </c>
      <c r="D5736" s="3">
        <v>20</v>
      </c>
      <c r="E5736" s="3">
        <v>963.73</v>
      </c>
      <c r="F5736" s="4">
        <v>803.11</v>
      </c>
      <c r="G5736" s="1">
        <v>2021</v>
      </c>
      <c r="H5736" s="1">
        <v>10</v>
      </c>
      <c r="I5736" s="1" t="s">
        <v>56</v>
      </c>
      <c r="J5736" s="1" t="s">
        <v>35</v>
      </c>
      <c r="K5736" s="1" t="s">
        <v>20</v>
      </c>
      <c r="L5736" s="1" t="s">
        <v>57</v>
      </c>
      <c r="M5736" s="1" t="s">
        <v>37</v>
      </c>
      <c r="O5736">
        <f>F5736*216</f>
        <v>173471.76</v>
      </c>
    </row>
    <row r="5737" spans="1:15" x14ac:dyDescent="0.25">
      <c r="A5737" s="1" t="s">
        <v>6439</v>
      </c>
      <c r="B5737" s="2">
        <v>44498</v>
      </c>
      <c r="C5737" s="1" t="s">
        <v>6440</v>
      </c>
      <c r="D5737" s="3">
        <v>20</v>
      </c>
      <c r="E5737" s="3">
        <v>214.33</v>
      </c>
      <c r="F5737" s="4">
        <v>178.61</v>
      </c>
      <c r="G5737" s="1">
        <v>2021</v>
      </c>
      <c r="H5737" s="1">
        <v>10</v>
      </c>
      <c r="I5737" s="1" t="s">
        <v>34</v>
      </c>
      <c r="J5737" s="1" t="s">
        <v>35</v>
      </c>
      <c r="K5737" s="1" t="s">
        <v>20</v>
      </c>
      <c r="L5737" s="1" t="s">
        <v>36</v>
      </c>
      <c r="M5737" s="1" t="s">
        <v>37</v>
      </c>
      <c r="O5737">
        <f>F5737*1850</f>
        <v>330428.5</v>
      </c>
    </row>
    <row r="5738" spans="1:15" x14ac:dyDescent="0.25">
      <c r="A5738" s="1" t="s">
        <v>6441</v>
      </c>
      <c r="B5738" s="2">
        <v>44498</v>
      </c>
      <c r="C5738" s="1" t="s">
        <v>7993</v>
      </c>
      <c r="E5738" s="3">
        <v>57.13</v>
      </c>
      <c r="F5738" s="4">
        <v>57.13</v>
      </c>
      <c r="G5738" s="1">
        <v>2021</v>
      </c>
      <c r="H5738" s="1">
        <v>10</v>
      </c>
      <c r="I5738" s="1" t="s">
        <v>111</v>
      </c>
      <c r="J5738" s="1" t="s">
        <v>35</v>
      </c>
      <c r="K5738" s="1" t="s">
        <v>20</v>
      </c>
      <c r="L5738" s="1" t="s">
        <v>112</v>
      </c>
      <c r="M5738" s="1" t="s">
        <v>37</v>
      </c>
      <c r="O5738" s="8">
        <f>F5738</f>
        <v>57.13</v>
      </c>
    </row>
    <row r="5739" spans="1:15" x14ac:dyDescent="0.25">
      <c r="A5739" s="1" t="s">
        <v>6442</v>
      </c>
      <c r="B5739" s="2">
        <v>44498</v>
      </c>
      <c r="C5739" s="1" t="s">
        <v>7994</v>
      </c>
      <c r="E5739" s="3">
        <v>280.8</v>
      </c>
      <c r="F5739" s="4">
        <v>280.8</v>
      </c>
      <c r="G5739" s="1">
        <v>2021</v>
      </c>
      <c r="H5739" s="1">
        <v>10</v>
      </c>
      <c r="I5739" s="1" t="s">
        <v>5723</v>
      </c>
      <c r="J5739" s="1" t="s">
        <v>5724</v>
      </c>
      <c r="K5739" s="1" t="s">
        <v>20</v>
      </c>
      <c r="L5739" s="1" t="s">
        <v>5725</v>
      </c>
      <c r="M5739" s="1" t="s">
        <v>37</v>
      </c>
      <c r="O5739">
        <f>F5739*7692</f>
        <v>2159913.6</v>
      </c>
    </row>
    <row r="5740" spans="1:15" x14ac:dyDescent="0.25">
      <c r="A5740" s="1" t="s">
        <v>5044</v>
      </c>
      <c r="B5740" s="2">
        <v>44498</v>
      </c>
      <c r="C5740" s="1" t="s">
        <v>2505</v>
      </c>
      <c r="E5740" s="3">
        <v>235</v>
      </c>
      <c r="F5740" s="4">
        <v>235</v>
      </c>
      <c r="G5740" s="1">
        <v>2021</v>
      </c>
      <c r="H5740" s="1">
        <v>10</v>
      </c>
      <c r="I5740" s="1" t="s">
        <v>40</v>
      </c>
      <c r="J5740" s="1" t="s">
        <v>35</v>
      </c>
      <c r="K5740" s="1" t="s">
        <v>20</v>
      </c>
      <c r="L5740" s="1" t="s">
        <v>42</v>
      </c>
      <c r="M5740" s="1" t="s">
        <v>37</v>
      </c>
      <c r="O5740">
        <f>F5740*15.57</f>
        <v>3658.9500000000003</v>
      </c>
    </row>
    <row r="5741" spans="1:15" x14ac:dyDescent="0.25">
      <c r="A5741" s="1" t="s">
        <v>3619</v>
      </c>
      <c r="B5741" s="2">
        <v>44498</v>
      </c>
      <c r="C5741" s="1" t="s">
        <v>224</v>
      </c>
      <c r="E5741" s="3">
        <v>212.4</v>
      </c>
      <c r="F5741" s="4">
        <v>212.4</v>
      </c>
      <c r="G5741" s="1">
        <v>2021</v>
      </c>
      <c r="H5741" s="1">
        <v>10</v>
      </c>
      <c r="I5741" s="1" t="s">
        <v>91</v>
      </c>
      <c r="J5741" s="1" t="s">
        <v>51</v>
      </c>
      <c r="K5741" s="1" t="s">
        <v>20</v>
      </c>
      <c r="L5741" s="1" t="s">
        <v>93</v>
      </c>
      <c r="M5741" s="1" t="s">
        <v>53</v>
      </c>
      <c r="O5741">
        <f>F5741* 6.04</f>
        <v>1282.896</v>
      </c>
    </row>
    <row r="5742" spans="1:15" x14ac:dyDescent="0.25">
      <c r="A5742" s="1" t="s">
        <v>6443</v>
      </c>
      <c r="B5742" s="2">
        <v>44498</v>
      </c>
      <c r="C5742" s="1" t="s">
        <v>6444</v>
      </c>
      <c r="E5742" s="3">
        <v>131.46</v>
      </c>
      <c r="F5742" s="4">
        <v>131.46</v>
      </c>
      <c r="G5742" s="1">
        <v>2021</v>
      </c>
      <c r="H5742" s="1">
        <v>10</v>
      </c>
      <c r="I5742" s="1" t="s">
        <v>345</v>
      </c>
      <c r="J5742" s="1" t="s">
        <v>35</v>
      </c>
      <c r="K5742" s="1" t="s">
        <v>20</v>
      </c>
      <c r="L5742" s="1" t="s">
        <v>346</v>
      </c>
      <c r="M5742" s="1" t="s">
        <v>37</v>
      </c>
      <c r="O5742">
        <f>F5742*52.63</f>
        <v>6918.7398000000012</v>
      </c>
    </row>
    <row r="5743" spans="1:15" x14ac:dyDescent="0.25">
      <c r="A5743" s="1" t="s">
        <v>6445</v>
      </c>
      <c r="B5743" s="2">
        <v>44498</v>
      </c>
      <c r="C5743" s="1" t="s">
        <v>6446</v>
      </c>
      <c r="D5743" s="3">
        <v>20</v>
      </c>
      <c r="E5743" s="3">
        <v>95.41</v>
      </c>
      <c r="F5743" s="4">
        <v>79.510000000000005</v>
      </c>
      <c r="G5743" s="1">
        <v>2021</v>
      </c>
      <c r="H5743" s="1">
        <v>10</v>
      </c>
      <c r="I5743" s="1" t="s">
        <v>56</v>
      </c>
      <c r="J5743" s="1" t="s">
        <v>35</v>
      </c>
      <c r="K5743" s="1" t="s">
        <v>20</v>
      </c>
      <c r="L5743" s="1" t="s">
        <v>57</v>
      </c>
      <c r="M5743" s="1" t="s">
        <v>37</v>
      </c>
      <c r="O5743">
        <f>F5743*52.63</f>
        <v>4184.6113000000005</v>
      </c>
    </row>
    <row r="5744" spans="1:15" x14ac:dyDescent="0.25">
      <c r="A5744" s="1" t="s">
        <v>6447</v>
      </c>
      <c r="B5744" s="2">
        <v>44498</v>
      </c>
      <c r="C5744" s="1" t="s">
        <v>1317</v>
      </c>
      <c r="E5744" s="3">
        <v>399.6</v>
      </c>
      <c r="F5744" s="4">
        <v>399.6</v>
      </c>
      <c r="G5744" s="1">
        <v>2021</v>
      </c>
      <c r="H5744" s="1">
        <v>10</v>
      </c>
      <c r="I5744" s="1" t="s">
        <v>80</v>
      </c>
      <c r="J5744" s="1" t="s">
        <v>81</v>
      </c>
      <c r="K5744" s="1" t="s">
        <v>20</v>
      </c>
      <c r="L5744" s="1" t="s">
        <v>82</v>
      </c>
      <c r="M5744" s="1" t="s">
        <v>83</v>
      </c>
      <c r="O5744">
        <v>17500000</v>
      </c>
    </row>
    <row r="5745" spans="1:15" x14ac:dyDescent="0.25">
      <c r="A5745" s="1" t="s">
        <v>6448</v>
      </c>
      <c r="B5745" s="2">
        <v>44498</v>
      </c>
      <c r="C5745" s="1" t="s">
        <v>6449</v>
      </c>
      <c r="D5745" s="3">
        <v>20</v>
      </c>
      <c r="E5745" s="3">
        <v>67.2</v>
      </c>
      <c r="F5745" s="4">
        <v>56</v>
      </c>
      <c r="G5745" s="1">
        <v>2021</v>
      </c>
      <c r="H5745" s="1">
        <v>10</v>
      </c>
      <c r="I5745" s="1" t="s">
        <v>34</v>
      </c>
      <c r="J5745" s="1" t="s">
        <v>35</v>
      </c>
      <c r="K5745" s="1" t="s">
        <v>20</v>
      </c>
      <c r="L5745" s="1" t="s">
        <v>36</v>
      </c>
      <c r="M5745" s="1" t="s">
        <v>37</v>
      </c>
    </row>
    <row r="5746" spans="1:15" x14ac:dyDescent="0.25">
      <c r="A5746" s="1" t="s">
        <v>6450</v>
      </c>
      <c r="B5746" s="2">
        <v>44498</v>
      </c>
      <c r="C5746" s="1" t="s">
        <v>6451</v>
      </c>
      <c r="D5746" s="3">
        <v>20</v>
      </c>
      <c r="E5746" s="3">
        <v>6.6</v>
      </c>
      <c r="F5746" s="4">
        <v>5.5</v>
      </c>
      <c r="G5746" s="1">
        <v>2021</v>
      </c>
      <c r="H5746" s="1">
        <v>10</v>
      </c>
      <c r="I5746" s="1" t="s">
        <v>70</v>
      </c>
      <c r="J5746" s="1" t="s">
        <v>35</v>
      </c>
      <c r="K5746" s="1" t="s">
        <v>20</v>
      </c>
      <c r="L5746" s="1" t="s">
        <v>71</v>
      </c>
      <c r="M5746" s="1" t="s">
        <v>37</v>
      </c>
    </row>
    <row r="5747" spans="1:15" x14ac:dyDescent="0.25">
      <c r="A5747" s="1" t="s">
        <v>1699</v>
      </c>
      <c r="B5747" s="2">
        <v>44510</v>
      </c>
      <c r="C5747" s="1" t="s">
        <v>5954</v>
      </c>
      <c r="D5747" s="3">
        <v>20</v>
      </c>
      <c r="E5747" s="3">
        <v>2112</v>
      </c>
      <c r="F5747" s="4">
        <v>1760</v>
      </c>
      <c r="G5747" s="1">
        <v>2021</v>
      </c>
      <c r="H5747" s="1">
        <v>11</v>
      </c>
      <c r="I5747" s="1" t="s">
        <v>56</v>
      </c>
      <c r="J5747" s="1" t="s">
        <v>177</v>
      </c>
      <c r="K5747" s="1" t="s">
        <v>20</v>
      </c>
      <c r="L5747" s="1" t="s">
        <v>57</v>
      </c>
      <c r="M5747" s="1" t="s">
        <v>178</v>
      </c>
      <c r="O5747">
        <v>17600</v>
      </c>
    </row>
    <row r="5748" spans="1:15" x14ac:dyDescent="0.25">
      <c r="A5748" s="1" t="s">
        <v>5062</v>
      </c>
      <c r="B5748" s="2">
        <v>44510</v>
      </c>
      <c r="C5748" s="1" t="s">
        <v>6452</v>
      </c>
      <c r="E5748" s="3">
        <v>30.2</v>
      </c>
      <c r="F5748" s="4">
        <v>30.2</v>
      </c>
      <c r="G5748" s="1">
        <v>2021</v>
      </c>
      <c r="H5748" s="1">
        <v>11</v>
      </c>
      <c r="I5748" s="1" t="s">
        <v>91</v>
      </c>
      <c r="J5748" s="1" t="s">
        <v>207</v>
      </c>
      <c r="K5748" s="1" t="s">
        <v>20</v>
      </c>
      <c r="L5748" s="1" t="s">
        <v>93</v>
      </c>
      <c r="M5748" s="1" t="s">
        <v>208</v>
      </c>
    </row>
    <row r="5749" spans="1:15" x14ac:dyDescent="0.25">
      <c r="A5749" s="1" t="s">
        <v>6453</v>
      </c>
      <c r="B5749" s="2">
        <v>44510</v>
      </c>
      <c r="C5749" s="1" t="s">
        <v>29</v>
      </c>
      <c r="E5749" s="3">
        <v>108.84</v>
      </c>
      <c r="F5749" s="4">
        <v>108.84</v>
      </c>
      <c r="G5749" s="1">
        <v>2021</v>
      </c>
      <c r="H5749" s="1">
        <v>11</v>
      </c>
      <c r="I5749" s="1" t="s">
        <v>30</v>
      </c>
      <c r="J5749" s="1" t="s">
        <v>25</v>
      </c>
      <c r="K5749" s="1" t="s">
        <v>20</v>
      </c>
      <c r="L5749" s="1" t="s">
        <v>31</v>
      </c>
      <c r="M5749" s="1" t="s">
        <v>4184</v>
      </c>
    </row>
    <row r="5750" spans="1:15" x14ac:dyDescent="0.25">
      <c r="A5750" s="1" t="s">
        <v>6454</v>
      </c>
      <c r="B5750" s="2">
        <v>44510</v>
      </c>
      <c r="C5750" s="1" t="s">
        <v>6455</v>
      </c>
      <c r="E5750" s="3">
        <v>192.87</v>
      </c>
      <c r="F5750" s="4">
        <v>192.87</v>
      </c>
      <c r="G5750" s="1">
        <v>2021</v>
      </c>
      <c r="H5750" s="1">
        <v>11</v>
      </c>
      <c r="I5750" s="1" t="s">
        <v>91</v>
      </c>
      <c r="J5750" s="1" t="s">
        <v>98</v>
      </c>
      <c r="K5750" s="1" t="s">
        <v>20</v>
      </c>
      <c r="L5750" s="1" t="s">
        <v>93</v>
      </c>
      <c r="M5750" s="1" t="s">
        <v>100</v>
      </c>
    </row>
    <row r="5751" spans="1:15" x14ac:dyDescent="0.25">
      <c r="A5751" s="1" t="s">
        <v>1719</v>
      </c>
      <c r="B5751" s="2">
        <v>44510</v>
      </c>
      <c r="C5751" s="1" t="s">
        <v>6456</v>
      </c>
      <c r="E5751" s="3">
        <v>26.62</v>
      </c>
      <c r="F5751" s="4">
        <v>26.62</v>
      </c>
      <c r="G5751" s="1">
        <v>2021</v>
      </c>
      <c r="H5751" s="1">
        <v>11</v>
      </c>
      <c r="I5751" s="1" t="s">
        <v>91</v>
      </c>
      <c r="J5751" s="1" t="s">
        <v>19</v>
      </c>
      <c r="K5751" s="1" t="s">
        <v>20</v>
      </c>
      <c r="L5751" s="1" t="s">
        <v>93</v>
      </c>
      <c r="M5751" s="1" t="s">
        <v>22</v>
      </c>
      <c r="O5751">
        <f>F5751*400</f>
        <v>10648</v>
      </c>
    </row>
    <row r="5752" spans="1:15" x14ac:dyDescent="0.25">
      <c r="A5752" s="1" t="s">
        <v>1696</v>
      </c>
      <c r="B5752" s="2">
        <v>44510</v>
      </c>
      <c r="C5752" s="1" t="s">
        <v>6457</v>
      </c>
      <c r="D5752" s="3">
        <v>20</v>
      </c>
      <c r="E5752" s="3">
        <v>182.87</v>
      </c>
      <c r="F5752" s="4">
        <v>152.38999999999999</v>
      </c>
      <c r="G5752" s="1">
        <v>2021</v>
      </c>
      <c r="H5752" s="1">
        <v>11</v>
      </c>
      <c r="I5752" s="1" t="s">
        <v>56</v>
      </c>
      <c r="J5752" s="1" t="s">
        <v>35</v>
      </c>
      <c r="K5752" s="1" t="s">
        <v>20</v>
      </c>
      <c r="L5752" s="1" t="s">
        <v>57</v>
      </c>
      <c r="M5752" s="1" t="s">
        <v>37</v>
      </c>
    </row>
    <row r="5753" spans="1:15" x14ac:dyDescent="0.25">
      <c r="A5753" s="1" t="s">
        <v>1717</v>
      </c>
      <c r="B5753" s="2">
        <v>44510</v>
      </c>
      <c r="C5753" s="1" t="s">
        <v>6458</v>
      </c>
      <c r="D5753" s="3">
        <v>20</v>
      </c>
      <c r="E5753" s="3">
        <v>232.85</v>
      </c>
      <c r="F5753" s="4">
        <v>194.04</v>
      </c>
      <c r="G5753" s="1">
        <v>2021</v>
      </c>
      <c r="H5753" s="1">
        <v>11</v>
      </c>
      <c r="I5753" s="1" t="s">
        <v>34</v>
      </c>
      <c r="J5753" s="1" t="s">
        <v>35</v>
      </c>
      <c r="K5753" s="1" t="s">
        <v>20</v>
      </c>
      <c r="L5753" s="1" t="s">
        <v>36</v>
      </c>
      <c r="M5753" s="1" t="s">
        <v>37</v>
      </c>
      <c r="O5753">
        <f>F5753*216</f>
        <v>41912.639999999999</v>
      </c>
    </row>
    <row r="5754" spans="1:15" x14ac:dyDescent="0.25">
      <c r="A5754" s="1" t="s">
        <v>6459</v>
      </c>
      <c r="B5754" s="2">
        <v>44510</v>
      </c>
      <c r="C5754" s="1" t="s">
        <v>6460</v>
      </c>
      <c r="D5754" s="3">
        <v>20</v>
      </c>
      <c r="E5754" s="3">
        <v>931.39</v>
      </c>
      <c r="F5754" s="4">
        <v>776.16</v>
      </c>
      <c r="G5754" s="1">
        <v>2021</v>
      </c>
      <c r="H5754" s="1">
        <v>11</v>
      </c>
      <c r="I5754" s="1" t="s">
        <v>56</v>
      </c>
      <c r="J5754" s="1" t="s">
        <v>35</v>
      </c>
      <c r="K5754" s="1" t="s">
        <v>20</v>
      </c>
      <c r="L5754" s="1" t="s">
        <v>57</v>
      </c>
      <c r="M5754" s="1" t="s">
        <v>37</v>
      </c>
      <c r="O5754">
        <f>F5754*216</f>
        <v>167650.56</v>
      </c>
    </row>
    <row r="5755" spans="1:15" x14ac:dyDescent="0.25">
      <c r="A5755" s="1" t="s">
        <v>5056</v>
      </c>
      <c r="B5755" s="2">
        <v>44510</v>
      </c>
      <c r="C5755" s="1" t="s">
        <v>1317</v>
      </c>
      <c r="E5755" s="3">
        <v>1080</v>
      </c>
      <c r="F5755" s="4">
        <v>1080</v>
      </c>
      <c r="G5755" s="1">
        <v>2021</v>
      </c>
      <c r="H5755" s="1">
        <v>11</v>
      </c>
      <c r="I5755" s="1" t="s">
        <v>80</v>
      </c>
      <c r="J5755" s="1" t="s">
        <v>81</v>
      </c>
      <c r="K5755" s="1" t="s">
        <v>20</v>
      </c>
      <c r="L5755" s="1" t="s">
        <v>82</v>
      </c>
      <c r="M5755" s="1" t="s">
        <v>83</v>
      </c>
      <c r="O5755">
        <v>52500000</v>
      </c>
    </row>
    <row r="5756" spans="1:15" x14ac:dyDescent="0.25">
      <c r="A5756" s="1" t="s">
        <v>1709</v>
      </c>
      <c r="B5756" s="2">
        <v>44510</v>
      </c>
      <c r="C5756" s="1" t="s">
        <v>1317</v>
      </c>
      <c r="E5756" s="3">
        <v>399.6</v>
      </c>
      <c r="F5756" s="4">
        <v>399.6</v>
      </c>
      <c r="G5756" s="1">
        <v>2021</v>
      </c>
      <c r="H5756" s="1">
        <v>11</v>
      </c>
      <c r="I5756" s="1" t="s">
        <v>80</v>
      </c>
      <c r="J5756" s="1" t="s">
        <v>81</v>
      </c>
      <c r="K5756" s="1" t="s">
        <v>20</v>
      </c>
      <c r="L5756" s="1" t="s">
        <v>82</v>
      </c>
      <c r="M5756" s="1" t="s">
        <v>83</v>
      </c>
      <c r="O5756">
        <v>17500000</v>
      </c>
    </row>
    <row r="5757" spans="1:15" x14ac:dyDescent="0.25">
      <c r="A5757" s="1" t="s">
        <v>6461</v>
      </c>
      <c r="B5757" s="2">
        <v>44511</v>
      </c>
      <c r="C5757" s="1" t="s">
        <v>6159</v>
      </c>
      <c r="E5757" s="3">
        <v>647.64</v>
      </c>
      <c r="F5757" s="4">
        <v>647.64</v>
      </c>
      <c r="G5757" s="1">
        <v>2021</v>
      </c>
      <c r="H5757" s="1">
        <v>11</v>
      </c>
      <c r="I5757" s="1" t="s">
        <v>86</v>
      </c>
      <c r="J5757" s="1" t="s">
        <v>41</v>
      </c>
      <c r="K5757" s="1" t="s">
        <v>20</v>
      </c>
      <c r="L5757" s="1" t="s">
        <v>87</v>
      </c>
      <c r="M5757" s="1" t="s">
        <v>43</v>
      </c>
      <c r="O5757">
        <f t="shared" ref="O5757:O5764" si="89">F5757/1.26</f>
        <v>514</v>
      </c>
    </row>
    <row r="5758" spans="1:15" x14ac:dyDescent="0.25">
      <c r="A5758" s="1" t="s">
        <v>6461</v>
      </c>
      <c r="B5758" s="2">
        <v>44511</v>
      </c>
      <c r="C5758" s="1" t="s">
        <v>6159</v>
      </c>
      <c r="E5758" s="3">
        <v>590.16</v>
      </c>
      <c r="F5758" s="4">
        <v>590.16</v>
      </c>
      <c r="G5758" s="1">
        <v>2021</v>
      </c>
      <c r="H5758" s="1">
        <v>11</v>
      </c>
      <c r="I5758" s="1" t="s">
        <v>86</v>
      </c>
      <c r="J5758" s="1" t="s">
        <v>41</v>
      </c>
      <c r="K5758" s="1" t="s">
        <v>20</v>
      </c>
      <c r="L5758" s="1" t="s">
        <v>87</v>
      </c>
      <c r="M5758" s="1" t="s">
        <v>43</v>
      </c>
      <c r="O5758">
        <f t="shared" si="89"/>
        <v>468.38095238095235</v>
      </c>
    </row>
    <row r="5759" spans="1:15" x14ac:dyDescent="0.25">
      <c r="A5759" s="1" t="s">
        <v>6461</v>
      </c>
      <c r="B5759" s="2">
        <v>44511</v>
      </c>
      <c r="C5759" s="1" t="s">
        <v>6159</v>
      </c>
      <c r="E5759" s="3">
        <v>172.96</v>
      </c>
      <c r="F5759" s="4">
        <v>172.96</v>
      </c>
      <c r="G5759" s="1">
        <v>2021</v>
      </c>
      <c r="H5759" s="1">
        <v>11</v>
      </c>
      <c r="I5759" s="1" t="s">
        <v>86</v>
      </c>
      <c r="J5759" s="1" t="s">
        <v>41</v>
      </c>
      <c r="K5759" s="1" t="s">
        <v>20</v>
      </c>
      <c r="L5759" s="1" t="s">
        <v>87</v>
      </c>
      <c r="M5759" s="1" t="s">
        <v>43</v>
      </c>
      <c r="O5759">
        <f t="shared" si="89"/>
        <v>137.26984126984127</v>
      </c>
    </row>
    <row r="5760" spans="1:15" x14ac:dyDescent="0.25">
      <c r="A5760" s="1" t="s">
        <v>6461</v>
      </c>
      <c r="B5760" s="2">
        <v>44511</v>
      </c>
      <c r="C5760" s="1" t="s">
        <v>6159</v>
      </c>
      <c r="E5760" s="3">
        <v>80.8</v>
      </c>
      <c r="F5760" s="4">
        <v>80.8</v>
      </c>
      <c r="G5760" s="1">
        <v>2021</v>
      </c>
      <c r="H5760" s="1">
        <v>11</v>
      </c>
      <c r="I5760" s="1" t="s">
        <v>86</v>
      </c>
      <c r="J5760" s="1" t="s">
        <v>41</v>
      </c>
      <c r="K5760" s="1" t="s">
        <v>20</v>
      </c>
      <c r="L5760" s="1" t="s">
        <v>87</v>
      </c>
      <c r="M5760" s="1" t="s">
        <v>43</v>
      </c>
      <c r="O5760">
        <f t="shared" si="89"/>
        <v>64.126984126984127</v>
      </c>
    </row>
    <row r="5761" spans="1:15" x14ac:dyDescent="0.25">
      <c r="A5761" s="1" t="s">
        <v>6461</v>
      </c>
      <c r="B5761" s="2">
        <v>44511</v>
      </c>
      <c r="C5761" s="1" t="s">
        <v>6159</v>
      </c>
      <c r="E5761" s="3">
        <v>76.33</v>
      </c>
      <c r="F5761" s="4">
        <v>76.33</v>
      </c>
      <c r="G5761" s="1">
        <v>2021</v>
      </c>
      <c r="H5761" s="1">
        <v>11</v>
      </c>
      <c r="I5761" s="1" t="s">
        <v>86</v>
      </c>
      <c r="J5761" s="1" t="s">
        <v>41</v>
      </c>
      <c r="K5761" s="1" t="s">
        <v>20</v>
      </c>
      <c r="L5761" s="1" t="s">
        <v>87</v>
      </c>
      <c r="M5761" s="1" t="s">
        <v>43</v>
      </c>
      <c r="O5761">
        <f t="shared" si="89"/>
        <v>60.579365079365076</v>
      </c>
    </row>
    <row r="5762" spans="1:15" x14ac:dyDescent="0.25">
      <c r="A5762" s="1" t="s">
        <v>6461</v>
      </c>
      <c r="B5762" s="2">
        <v>44511</v>
      </c>
      <c r="C5762" s="1" t="s">
        <v>6159</v>
      </c>
      <c r="E5762" s="3">
        <v>0.7</v>
      </c>
      <c r="F5762" s="4">
        <v>0.7</v>
      </c>
      <c r="G5762" s="1">
        <v>2021</v>
      </c>
      <c r="H5762" s="1">
        <v>11</v>
      </c>
      <c r="I5762" s="1" t="s">
        <v>86</v>
      </c>
      <c r="J5762" s="1" t="s">
        <v>41</v>
      </c>
      <c r="K5762" s="1" t="s">
        <v>20</v>
      </c>
      <c r="L5762" s="1" t="s">
        <v>87</v>
      </c>
      <c r="M5762" s="1" t="s">
        <v>43</v>
      </c>
      <c r="O5762">
        <f t="shared" si="89"/>
        <v>0.55555555555555547</v>
      </c>
    </row>
    <row r="5763" spans="1:15" x14ac:dyDescent="0.25">
      <c r="A5763" s="1" t="s">
        <v>6461</v>
      </c>
      <c r="B5763" s="2">
        <v>44511</v>
      </c>
      <c r="C5763" s="1" t="s">
        <v>6159</v>
      </c>
      <c r="E5763" s="3">
        <v>0.7</v>
      </c>
      <c r="F5763" s="4">
        <v>0.7</v>
      </c>
      <c r="G5763" s="1">
        <v>2021</v>
      </c>
      <c r="H5763" s="1">
        <v>11</v>
      </c>
      <c r="I5763" s="1" t="s">
        <v>86</v>
      </c>
      <c r="J5763" s="1" t="s">
        <v>41</v>
      </c>
      <c r="K5763" s="1" t="s">
        <v>20</v>
      </c>
      <c r="L5763" s="1" t="s">
        <v>87</v>
      </c>
      <c r="M5763" s="1" t="s">
        <v>43</v>
      </c>
      <c r="O5763">
        <f t="shared" si="89"/>
        <v>0.55555555555555547</v>
      </c>
    </row>
    <row r="5764" spans="1:15" x14ac:dyDescent="0.25">
      <c r="A5764" s="1" t="s">
        <v>6461</v>
      </c>
      <c r="B5764" s="2">
        <v>44511</v>
      </c>
      <c r="C5764" s="1" t="s">
        <v>6159</v>
      </c>
      <c r="E5764" s="3">
        <v>0.7</v>
      </c>
      <c r="F5764" s="4">
        <v>0.7</v>
      </c>
      <c r="G5764" s="1">
        <v>2021</v>
      </c>
      <c r="H5764" s="1">
        <v>11</v>
      </c>
      <c r="I5764" s="1" t="s">
        <v>18</v>
      </c>
      <c r="J5764" s="1" t="s">
        <v>41</v>
      </c>
      <c r="K5764" s="1" t="s">
        <v>20</v>
      </c>
      <c r="L5764" s="1" t="s">
        <v>21</v>
      </c>
      <c r="M5764" s="1" t="s">
        <v>43</v>
      </c>
      <c r="O5764">
        <f t="shared" si="89"/>
        <v>0.55555555555555547</v>
      </c>
    </row>
    <row r="5765" spans="1:15" x14ac:dyDescent="0.25">
      <c r="A5765" s="1" t="s">
        <v>6461</v>
      </c>
      <c r="B5765" s="2">
        <v>44511</v>
      </c>
      <c r="C5765" s="1" t="s">
        <v>368</v>
      </c>
      <c r="E5765" s="3">
        <v>67.790000000000006</v>
      </c>
      <c r="F5765" s="4">
        <v>67.790000000000006</v>
      </c>
      <c r="G5765" s="1">
        <v>2021</v>
      </c>
      <c r="H5765" s="1">
        <v>11</v>
      </c>
      <c r="I5765" s="1" t="s">
        <v>86</v>
      </c>
      <c r="J5765" s="1" t="s">
        <v>369</v>
      </c>
      <c r="K5765" s="1" t="s">
        <v>20</v>
      </c>
      <c r="L5765" s="1" t="s">
        <v>87</v>
      </c>
      <c r="M5765" s="1" t="s">
        <v>370</v>
      </c>
      <c r="O5765">
        <f>F5765*120</f>
        <v>8134.8000000000011</v>
      </c>
    </row>
    <row r="5766" spans="1:15" x14ac:dyDescent="0.25">
      <c r="A5766" s="1" t="s">
        <v>6462</v>
      </c>
      <c r="B5766" s="2">
        <v>44515</v>
      </c>
      <c r="C5766" s="1" t="s">
        <v>6463</v>
      </c>
      <c r="D5766" s="3">
        <v>20</v>
      </c>
      <c r="E5766" s="3">
        <v>6348</v>
      </c>
      <c r="F5766" s="4">
        <v>5290</v>
      </c>
      <c r="G5766" s="1">
        <v>2021</v>
      </c>
      <c r="H5766" s="1">
        <v>11</v>
      </c>
      <c r="I5766" s="1" t="s">
        <v>56</v>
      </c>
      <c r="J5766" s="1" t="s">
        <v>177</v>
      </c>
      <c r="K5766" s="1" t="s">
        <v>20</v>
      </c>
      <c r="L5766" s="1" t="s">
        <v>57</v>
      </c>
      <c r="M5766" s="1" t="s">
        <v>178</v>
      </c>
      <c r="O5766">
        <v>52900</v>
      </c>
    </row>
    <row r="5767" spans="1:15" x14ac:dyDescent="0.25">
      <c r="A5767" s="1" t="s">
        <v>5073</v>
      </c>
      <c r="B5767" s="2">
        <v>44515</v>
      </c>
      <c r="C5767" s="1" t="s">
        <v>6464</v>
      </c>
      <c r="D5767" s="3">
        <v>20</v>
      </c>
      <c r="E5767" s="3">
        <v>76.81</v>
      </c>
      <c r="F5767" s="4">
        <v>64.010000000000005</v>
      </c>
      <c r="G5767" s="1">
        <v>2021</v>
      </c>
      <c r="H5767" s="1">
        <v>11</v>
      </c>
      <c r="I5767" s="1" t="s">
        <v>70</v>
      </c>
      <c r="J5767" s="1" t="s">
        <v>35</v>
      </c>
      <c r="K5767" s="1" t="s">
        <v>20</v>
      </c>
      <c r="L5767" s="1" t="s">
        <v>71</v>
      </c>
      <c r="M5767" s="1" t="s">
        <v>37</v>
      </c>
    </row>
    <row r="5768" spans="1:15" x14ac:dyDescent="0.25">
      <c r="A5768" s="1" t="s">
        <v>6465</v>
      </c>
      <c r="B5768" s="2">
        <v>44515</v>
      </c>
      <c r="C5768" s="1" t="s">
        <v>6466</v>
      </c>
      <c r="E5768" s="3">
        <v>172.75</v>
      </c>
      <c r="F5768" s="4">
        <v>172.75</v>
      </c>
      <c r="G5768" s="1">
        <v>2021</v>
      </c>
      <c r="H5768" s="1">
        <v>11</v>
      </c>
      <c r="I5768" s="1" t="s">
        <v>86</v>
      </c>
      <c r="J5768" s="1" t="s">
        <v>35</v>
      </c>
      <c r="K5768" s="1" t="s">
        <v>20</v>
      </c>
      <c r="L5768" s="1" t="s">
        <v>87</v>
      </c>
      <c r="M5768" s="1" t="s">
        <v>37</v>
      </c>
      <c r="O5768">
        <f>F5768*191</f>
        <v>32995.25</v>
      </c>
    </row>
    <row r="5769" spans="1:15" x14ac:dyDescent="0.25">
      <c r="A5769" s="1" t="s">
        <v>3661</v>
      </c>
      <c r="B5769" s="2">
        <v>44515</v>
      </c>
      <c r="C5769" s="1" t="s">
        <v>6467</v>
      </c>
      <c r="E5769" s="3">
        <v>252</v>
      </c>
      <c r="F5769" s="4">
        <v>252</v>
      </c>
      <c r="G5769" s="1">
        <v>2021</v>
      </c>
      <c r="H5769" s="1">
        <v>11</v>
      </c>
      <c r="I5769" s="1" t="s">
        <v>111</v>
      </c>
      <c r="J5769" s="1" t="s">
        <v>98</v>
      </c>
      <c r="K5769" s="1" t="s">
        <v>20</v>
      </c>
      <c r="L5769" s="1" t="s">
        <v>112</v>
      </c>
      <c r="M5769" s="1" t="s">
        <v>100</v>
      </c>
      <c r="O5769">
        <f>F5769*243</f>
        <v>61236</v>
      </c>
    </row>
    <row r="5770" spans="1:15" x14ac:dyDescent="0.25">
      <c r="A5770" s="1" t="s">
        <v>6468</v>
      </c>
      <c r="B5770" s="2">
        <v>44515</v>
      </c>
      <c r="C5770" s="1" t="s">
        <v>6469</v>
      </c>
      <c r="E5770" s="3">
        <v>11.27</v>
      </c>
      <c r="F5770" s="4">
        <v>11.27</v>
      </c>
      <c r="G5770" s="1">
        <v>2021</v>
      </c>
      <c r="H5770" s="1">
        <v>11</v>
      </c>
      <c r="I5770" s="1" t="s">
        <v>111</v>
      </c>
      <c r="J5770" s="1" t="s">
        <v>35</v>
      </c>
      <c r="K5770" s="1" t="s">
        <v>20</v>
      </c>
      <c r="L5770" s="1" t="s">
        <v>112</v>
      </c>
      <c r="M5770" s="1" t="s">
        <v>37</v>
      </c>
    </row>
    <row r="5771" spans="1:15" x14ac:dyDescent="0.25">
      <c r="A5771" s="1" t="s">
        <v>6470</v>
      </c>
      <c r="B5771" s="2">
        <v>44515</v>
      </c>
      <c r="C5771" s="1" t="s">
        <v>276</v>
      </c>
      <c r="D5771" s="3">
        <v>20</v>
      </c>
      <c r="E5771" s="3">
        <v>9.8800000000000008</v>
      </c>
      <c r="F5771" s="4">
        <v>8.23</v>
      </c>
      <c r="G5771" s="1">
        <v>2021</v>
      </c>
      <c r="H5771" s="1">
        <v>11</v>
      </c>
      <c r="I5771" s="1" t="s">
        <v>56</v>
      </c>
      <c r="J5771" s="1" t="s">
        <v>378</v>
      </c>
      <c r="K5771" s="1" t="s">
        <v>20</v>
      </c>
      <c r="L5771" s="1" t="s">
        <v>57</v>
      </c>
      <c r="M5771" s="1" t="s">
        <v>379</v>
      </c>
      <c r="O5771">
        <f>F5771*191</f>
        <v>1571.93</v>
      </c>
    </row>
    <row r="5772" spans="1:15" x14ac:dyDescent="0.25">
      <c r="A5772" s="1" t="s">
        <v>6471</v>
      </c>
      <c r="B5772" s="2">
        <v>44515</v>
      </c>
      <c r="C5772" s="1" t="s">
        <v>6472</v>
      </c>
      <c r="D5772" s="3">
        <v>20</v>
      </c>
      <c r="E5772" s="3">
        <v>215.23</v>
      </c>
      <c r="F5772" s="4">
        <v>179.36</v>
      </c>
      <c r="G5772" s="1">
        <v>2021</v>
      </c>
      <c r="H5772" s="1">
        <v>11</v>
      </c>
      <c r="I5772" s="1" t="s">
        <v>34</v>
      </c>
      <c r="J5772" s="1" t="s">
        <v>378</v>
      </c>
      <c r="K5772" s="1" t="s">
        <v>20</v>
      </c>
      <c r="L5772" s="1" t="s">
        <v>36</v>
      </c>
      <c r="M5772" s="1" t="s">
        <v>379</v>
      </c>
    </row>
    <row r="5773" spans="1:15" x14ac:dyDescent="0.25">
      <c r="A5773" s="1" t="s">
        <v>3659</v>
      </c>
      <c r="B5773" s="2">
        <v>44515</v>
      </c>
      <c r="C5773" s="1" t="s">
        <v>1315</v>
      </c>
      <c r="E5773" s="3">
        <v>187.57</v>
      </c>
      <c r="F5773" s="4">
        <v>187.57</v>
      </c>
      <c r="G5773" s="1">
        <v>2021</v>
      </c>
      <c r="H5773" s="1">
        <v>11</v>
      </c>
      <c r="I5773" s="1" t="s">
        <v>86</v>
      </c>
      <c r="J5773" s="1" t="s">
        <v>35</v>
      </c>
      <c r="K5773" s="1" t="s">
        <v>20</v>
      </c>
      <c r="L5773" s="1" t="s">
        <v>87</v>
      </c>
      <c r="M5773" s="1" t="s">
        <v>37</v>
      </c>
      <c r="O5773">
        <f>F5773*216</f>
        <v>40515.119999999995</v>
      </c>
    </row>
    <row r="5774" spans="1:15" x14ac:dyDescent="0.25">
      <c r="A5774" s="1" t="s">
        <v>6473</v>
      </c>
      <c r="B5774" s="2">
        <v>44515</v>
      </c>
      <c r="C5774" s="1" t="s">
        <v>6474</v>
      </c>
      <c r="E5774" s="3">
        <v>175.56</v>
      </c>
      <c r="F5774" s="4">
        <v>175.56</v>
      </c>
      <c r="G5774" s="1">
        <v>2021</v>
      </c>
      <c r="H5774" s="1">
        <v>11</v>
      </c>
      <c r="I5774" s="1" t="s">
        <v>86</v>
      </c>
      <c r="J5774" s="1" t="s">
        <v>35</v>
      </c>
      <c r="K5774" s="1" t="s">
        <v>20</v>
      </c>
      <c r="L5774" s="1" t="s">
        <v>87</v>
      </c>
      <c r="M5774" s="1" t="s">
        <v>37</v>
      </c>
      <c r="O5774">
        <f>F5774*4.812</f>
        <v>844.7947200000001</v>
      </c>
    </row>
    <row r="5775" spans="1:15" x14ac:dyDescent="0.25">
      <c r="A5775" s="1" t="s">
        <v>6475</v>
      </c>
      <c r="B5775" s="2">
        <v>44516</v>
      </c>
      <c r="C5775" s="1" t="s">
        <v>85</v>
      </c>
      <c r="E5775" s="3">
        <v>73.39</v>
      </c>
      <c r="F5775" s="4">
        <v>73.39</v>
      </c>
      <c r="G5775" s="1">
        <v>2021</v>
      </c>
      <c r="H5775" s="1">
        <v>11</v>
      </c>
      <c r="I5775" s="1" t="s">
        <v>40</v>
      </c>
      <c r="J5775" s="1" t="s">
        <v>41</v>
      </c>
      <c r="K5775" s="1" t="s">
        <v>20</v>
      </c>
      <c r="L5775" s="1" t="s">
        <v>42</v>
      </c>
      <c r="M5775" s="1" t="s">
        <v>43</v>
      </c>
      <c r="O5775">
        <f>F5775/1.26</f>
        <v>58.246031746031747</v>
      </c>
    </row>
    <row r="5776" spans="1:15" x14ac:dyDescent="0.25">
      <c r="A5776" s="1" t="s">
        <v>1726</v>
      </c>
      <c r="B5776" s="2">
        <v>44516</v>
      </c>
      <c r="C5776" s="1" t="s">
        <v>6476</v>
      </c>
      <c r="E5776" s="3">
        <v>27.72</v>
      </c>
      <c r="F5776" s="4">
        <v>27.72</v>
      </c>
      <c r="G5776" s="1">
        <v>2021</v>
      </c>
      <c r="H5776" s="1">
        <v>11</v>
      </c>
      <c r="I5776" s="1" t="s">
        <v>30</v>
      </c>
      <c r="J5776" s="1" t="s">
        <v>35</v>
      </c>
      <c r="K5776" s="1" t="s">
        <v>20</v>
      </c>
      <c r="L5776" s="1" t="s">
        <v>195</v>
      </c>
      <c r="M5776" s="1" t="s">
        <v>37</v>
      </c>
    </row>
    <row r="5777" spans="1:15" x14ac:dyDescent="0.25">
      <c r="A5777" s="1" t="s">
        <v>3654</v>
      </c>
      <c r="B5777" s="2">
        <v>44516</v>
      </c>
      <c r="C5777" s="1" t="s">
        <v>6477</v>
      </c>
      <c r="E5777" s="3">
        <v>51.72</v>
      </c>
      <c r="F5777" s="4">
        <v>51.72</v>
      </c>
      <c r="G5777" s="1">
        <v>2021</v>
      </c>
      <c r="H5777" s="1">
        <v>11</v>
      </c>
      <c r="I5777" s="1" t="s">
        <v>30</v>
      </c>
      <c r="J5777" s="1" t="s">
        <v>35</v>
      </c>
      <c r="K5777" s="1" t="s">
        <v>20</v>
      </c>
      <c r="L5777" s="1" t="s">
        <v>1715</v>
      </c>
      <c r="M5777" s="1" t="s">
        <v>37</v>
      </c>
      <c r="O5777">
        <f>F5777*1850</f>
        <v>95682</v>
      </c>
    </row>
    <row r="5778" spans="1:15" x14ac:dyDescent="0.25">
      <c r="A5778" s="1" t="s">
        <v>1764</v>
      </c>
      <c r="B5778" s="2">
        <v>44516</v>
      </c>
      <c r="C5778" s="1" t="s">
        <v>224</v>
      </c>
      <c r="E5778" s="3">
        <v>79.2</v>
      </c>
      <c r="F5778" s="4">
        <v>79.2</v>
      </c>
      <c r="G5778" s="1">
        <v>2021</v>
      </c>
      <c r="H5778" s="1">
        <v>11</v>
      </c>
      <c r="I5778" s="1" t="s">
        <v>50</v>
      </c>
      <c r="J5778" s="1" t="s">
        <v>51</v>
      </c>
      <c r="K5778" s="1" t="s">
        <v>20</v>
      </c>
      <c r="L5778" s="1" t="s">
        <v>52</v>
      </c>
      <c r="M5778" s="1" t="s">
        <v>53</v>
      </c>
      <c r="O5778">
        <f>F5778*7.34</f>
        <v>581.32799999999997</v>
      </c>
    </row>
    <row r="5779" spans="1:15" x14ac:dyDescent="0.25">
      <c r="A5779" s="1" t="s">
        <v>1732</v>
      </c>
      <c r="B5779" s="2">
        <v>44517</v>
      </c>
      <c r="C5779" s="1" t="s">
        <v>6478</v>
      </c>
      <c r="D5779" s="3">
        <v>10</v>
      </c>
      <c r="E5779" s="3">
        <v>35.44</v>
      </c>
      <c r="F5779" s="4">
        <v>32.22</v>
      </c>
      <c r="G5779" s="1">
        <v>2021</v>
      </c>
      <c r="H5779" s="1">
        <v>11</v>
      </c>
      <c r="I5779" s="1" t="s">
        <v>134</v>
      </c>
      <c r="J5779" s="1" t="s">
        <v>319</v>
      </c>
      <c r="K5779" s="1" t="s">
        <v>20</v>
      </c>
      <c r="L5779" s="1" t="s">
        <v>135</v>
      </c>
      <c r="M5779" s="1" t="s">
        <v>320</v>
      </c>
    </row>
    <row r="5780" spans="1:15" x14ac:dyDescent="0.25">
      <c r="A5780" s="1" t="s">
        <v>3670</v>
      </c>
      <c r="B5780" s="2">
        <v>44517</v>
      </c>
      <c r="C5780" s="1" t="s">
        <v>39</v>
      </c>
      <c r="E5780" s="3">
        <v>250.57</v>
      </c>
      <c r="F5780" s="4">
        <v>250.57</v>
      </c>
      <c r="G5780" s="1">
        <v>2021</v>
      </c>
      <c r="H5780" s="1">
        <v>11</v>
      </c>
      <c r="I5780" s="1" t="s">
        <v>40</v>
      </c>
      <c r="J5780" s="1" t="s">
        <v>41</v>
      </c>
      <c r="K5780" s="1" t="s">
        <v>20</v>
      </c>
      <c r="L5780" s="1" t="s">
        <v>42</v>
      </c>
      <c r="M5780" s="1" t="s">
        <v>43</v>
      </c>
      <c r="O5780">
        <f>F5780/1.26</f>
        <v>198.86507936507937</v>
      </c>
    </row>
    <row r="5781" spans="1:15" x14ac:dyDescent="0.25">
      <c r="A5781" s="1" t="s">
        <v>6479</v>
      </c>
      <c r="B5781" s="2">
        <v>44517</v>
      </c>
      <c r="C5781" s="1" t="s">
        <v>2204</v>
      </c>
      <c r="E5781" s="3">
        <v>52.4</v>
      </c>
      <c r="F5781" s="4">
        <v>52.4</v>
      </c>
      <c r="G5781" s="1">
        <v>2021</v>
      </c>
      <c r="H5781" s="1">
        <v>11</v>
      </c>
      <c r="I5781" s="1" t="s">
        <v>30</v>
      </c>
      <c r="J5781" s="1" t="s">
        <v>25</v>
      </c>
      <c r="K5781" s="1" t="s">
        <v>20</v>
      </c>
      <c r="L5781" s="1" t="s">
        <v>31</v>
      </c>
      <c r="M5781" s="1" t="s">
        <v>4184</v>
      </c>
    </row>
    <row r="5782" spans="1:15" x14ac:dyDescent="0.25">
      <c r="A5782" s="1" t="s">
        <v>3674</v>
      </c>
      <c r="B5782" s="2">
        <v>44517</v>
      </c>
      <c r="C5782" s="1" t="s">
        <v>6480</v>
      </c>
      <c r="E5782" s="3">
        <v>615.07000000000005</v>
      </c>
      <c r="F5782" s="4">
        <v>615.07000000000005</v>
      </c>
      <c r="G5782" s="1">
        <v>2021</v>
      </c>
      <c r="H5782" s="1">
        <v>11</v>
      </c>
      <c r="I5782" s="1" t="s">
        <v>86</v>
      </c>
      <c r="J5782" s="1" t="s">
        <v>378</v>
      </c>
      <c r="K5782" s="1" t="s">
        <v>20</v>
      </c>
      <c r="L5782" s="1" t="s">
        <v>87</v>
      </c>
      <c r="M5782" s="1" t="s">
        <v>379</v>
      </c>
    </row>
    <row r="5783" spans="1:15" x14ac:dyDescent="0.25">
      <c r="A5783" s="1" t="s">
        <v>3679</v>
      </c>
      <c r="B5783" s="2">
        <v>44517</v>
      </c>
      <c r="C5783" s="1" t="s">
        <v>955</v>
      </c>
      <c r="D5783" s="3">
        <v>20</v>
      </c>
      <c r="E5783" s="3">
        <v>21.76</v>
      </c>
      <c r="F5783" s="4">
        <v>18.13</v>
      </c>
      <c r="G5783" s="1">
        <v>2021</v>
      </c>
      <c r="H5783" s="1">
        <v>11</v>
      </c>
      <c r="I5783" s="1" t="s">
        <v>134</v>
      </c>
      <c r="J5783" s="1" t="s">
        <v>35</v>
      </c>
      <c r="K5783" s="1" t="s">
        <v>20</v>
      </c>
      <c r="L5783" s="1" t="s">
        <v>135</v>
      </c>
      <c r="M5783" s="1" t="s">
        <v>37</v>
      </c>
    </row>
    <row r="5784" spans="1:15" x14ac:dyDescent="0.25">
      <c r="A5784" s="1" t="s">
        <v>3672</v>
      </c>
      <c r="B5784" s="2">
        <v>44517</v>
      </c>
      <c r="C5784" s="1" t="s">
        <v>7975</v>
      </c>
      <c r="E5784" s="3">
        <v>50.18</v>
      </c>
      <c r="F5784" s="4">
        <v>50.18</v>
      </c>
      <c r="G5784" s="1">
        <v>2021</v>
      </c>
      <c r="H5784" s="1">
        <v>11</v>
      </c>
      <c r="I5784" s="1" t="s">
        <v>18</v>
      </c>
      <c r="J5784" s="1" t="s">
        <v>119</v>
      </c>
      <c r="K5784" s="1" t="s">
        <v>20</v>
      </c>
      <c r="L5784" s="1" t="s">
        <v>21</v>
      </c>
      <c r="M5784" s="1" t="s">
        <v>120</v>
      </c>
      <c r="O5784">
        <f>F5784*12.5</f>
        <v>627.25</v>
      </c>
    </row>
    <row r="5785" spans="1:15" x14ac:dyDescent="0.25">
      <c r="A5785" s="1" t="s">
        <v>5082</v>
      </c>
      <c r="B5785" s="2">
        <v>44517</v>
      </c>
      <c r="C5785" s="1" t="s">
        <v>6481</v>
      </c>
      <c r="E5785" s="3">
        <v>201.55</v>
      </c>
      <c r="F5785" s="4">
        <v>201.55</v>
      </c>
      <c r="G5785" s="1">
        <v>2021</v>
      </c>
      <c r="H5785" s="1">
        <v>11</v>
      </c>
      <c r="I5785" s="1" t="s">
        <v>86</v>
      </c>
      <c r="J5785" s="1" t="s">
        <v>35</v>
      </c>
      <c r="K5785" s="1" t="s">
        <v>20</v>
      </c>
      <c r="L5785" s="1" t="s">
        <v>87</v>
      </c>
      <c r="M5785" s="1" t="s">
        <v>37</v>
      </c>
    </row>
    <row r="5786" spans="1:15" x14ac:dyDescent="0.25">
      <c r="A5786" s="1" t="s">
        <v>3676</v>
      </c>
      <c r="B5786" s="2">
        <v>44517</v>
      </c>
      <c r="C5786" s="1" t="s">
        <v>6482</v>
      </c>
      <c r="E5786" s="3">
        <v>215.18</v>
      </c>
      <c r="F5786" s="4">
        <v>215.18</v>
      </c>
      <c r="G5786" s="1">
        <v>2021</v>
      </c>
      <c r="H5786" s="1">
        <v>11</v>
      </c>
      <c r="I5786" s="1" t="s">
        <v>86</v>
      </c>
      <c r="J5786" s="1" t="s">
        <v>35</v>
      </c>
      <c r="K5786" s="1" t="s">
        <v>20</v>
      </c>
      <c r="L5786" s="1" t="s">
        <v>87</v>
      </c>
      <c r="M5786" s="1" t="s">
        <v>37</v>
      </c>
    </row>
    <row r="5787" spans="1:15" x14ac:dyDescent="0.25">
      <c r="A5787" s="1" t="s">
        <v>5085</v>
      </c>
      <c r="B5787" s="2">
        <v>44517</v>
      </c>
      <c r="C5787" s="1" t="s">
        <v>29</v>
      </c>
      <c r="E5787" s="3">
        <v>39.97</v>
      </c>
      <c r="F5787" s="4">
        <v>39.97</v>
      </c>
      <c r="G5787" s="1">
        <v>2021</v>
      </c>
      <c r="H5787" s="1">
        <v>11</v>
      </c>
      <c r="I5787" s="1" t="s">
        <v>30</v>
      </c>
      <c r="J5787" s="1" t="s">
        <v>25</v>
      </c>
      <c r="K5787" s="1" t="s">
        <v>20</v>
      </c>
      <c r="L5787" s="1" t="s">
        <v>31</v>
      </c>
      <c r="M5787" s="1" t="s">
        <v>4184</v>
      </c>
    </row>
    <row r="5788" spans="1:15" x14ac:dyDescent="0.25">
      <c r="A5788" s="1" t="s">
        <v>1732</v>
      </c>
      <c r="B5788" s="2">
        <v>44517</v>
      </c>
      <c r="C5788" s="1" t="s">
        <v>6111</v>
      </c>
      <c r="D5788" s="3">
        <v>20</v>
      </c>
      <c r="E5788" s="3">
        <v>12.52</v>
      </c>
      <c r="F5788" s="4">
        <v>10.43</v>
      </c>
      <c r="G5788" s="1">
        <v>2021</v>
      </c>
      <c r="H5788" s="1">
        <v>11</v>
      </c>
      <c r="I5788" s="1" t="s">
        <v>134</v>
      </c>
      <c r="J5788" s="1" t="s">
        <v>35</v>
      </c>
      <c r="K5788" s="1" t="s">
        <v>20</v>
      </c>
      <c r="L5788" s="1" t="s">
        <v>135</v>
      </c>
      <c r="M5788" s="1" t="s">
        <v>37</v>
      </c>
      <c r="O5788">
        <f>F5788*191</f>
        <v>1992.1299999999999</v>
      </c>
    </row>
    <row r="5789" spans="1:15" x14ac:dyDescent="0.25">
      <c r="A5789" s="1" t="s">
        <v>6483</v>
      </c>
      <c r="B5789" s="2">
        <v>44517</v>
      </c>
      <c r="C5789" s="1" t="s">
        <v>1400</v>
      </c>
      <c r="E5789" s="3">
        <v>113.52</v>
      </c>
      <c r="F5789" s="4">
        <v>113.52</v>
      </c>
      <c r="G5789" s="1">
        <v>2021</v>
      </c>
      <c r="H5789" s="1">
        <v>11</v>
      </c>
      <c r="I5789" s="1" t="s">
        <v>40</v>
      </c>
      <c r="J5789" s="1" t="s">
        <v>35</v>
      </c>
      <c r="K5789" s="1" t="s">
        <v>20</v>
      </c>
      <c r="L5789" s="1" t="s">
        <v>42</v>
      </c>
      <c r="M5789" s="1" t="s">
        <v>37</v>
      </c>
    </row>
    <row r="5790" spans="1:15" x14ac:dyDescent="0.25">
      <c r="A5790" s="1" t="s">
        <v>6484</v>
      </c>
      <c r="B5790" s="2">
        <v>44517</v>
      </c>
      <c r="C5790" s="1" t="s">
        <v>1824</v>
      </c>
      <c r="E5790" s="3">
        <v>203.4</v>
      </c>
      <c r="F5790" s="4">
        <v>203.4</v>
      </c>
      <c r="G5790" s="1">
        <v>2021</v>
      </c>
      <c r="H5790" s="1">
        <v>11</v>
      </c>
      <c r="I5790" s="1" t="s">
        <v>1606</v>
      </c>
      <c r="J5790" s="1" t="s">
        <v>81</v>
      </c>
      <c r="K5790" s="1" t="s">
        <v>20</v>
      </c>
      <c r="L5790" s="1" t="s">
        <v>1607</v>
      </c>
      <c r="M5790" s="1" t="s">
        <v>83</v>
      </c>
    </row>
    <row r="5791" spans="1:15" x14ac:dyDescent="0.25">
      <c r="A5791" s="1" t="s">
        <v>5099</v>
      </c>
      <c r="B5791" s="2">
        <v>44517</v>
      </c>
      <c r="C5791" s="1" t="s">
        <v>1913</v>
      </c>
      <c r="E5791" s="3">
        <v>380</v>
      </c>
      <c r="F5791" s="4">
        <v>380</v>
      </c>
      <c r="G5791" s="1">
        <v>2021</v>
      </c>
      <c r="H5791" s="1">
        <v>11</v>
      </c>
      <c r="I5791" s="1" t="s">
        <v>134</v>
      </c>
      <c r="J5791" s="1" t="s">
        <v>319</v>
      </c>
      <c r="K5791" s="1" t="s">
        <v>20</v>
      </c>
      <c r="L5791" s="1" t="s">
        <v>135</v>
      </c>
      <c r="M5791" s="1" t="s">
        <v>320</v>
      </c>
    </row>
    <row r="5792" spans="1:15" x14ac:dyDescent="0.25">
      <c r="A5792" s="1" t="s">
        <v>5099</v>
      </c>
      <c r="B5792" s="2">
        <v>44517</v>
      </c>
      <c r="C5792" s="1" t="s">
        <v>1913</v>
      </c>
      <c r="E5792" s="3">
        <v>999.4</v>
      </c>
      <c r="F5792" s="4">
        <v>999.4</v>
      </c>
      <c r="G5792" s="1">
        <v>2021</v>
      </c>
      <c r="H5792" s="1">
        <v>11</v>
      </c>
      <c r="I5792" s="1" t="s">
        <v>91</v>
      </c>
      <c r="J5792" s="1" t="s">
        <v>319</v>
      </c>
      <c r="K5792" s="1" t="s">
        <v>20</v>
      </c>
      <c r="L5792" s="1" t="s">
        <v>93</v>
      </c>
      <c r="M5792" s="1" t="s">
        <v>320</v>
      </c>
    </row>
    <row r="5793" spans="1:15" x14ac:dyDescent="0.25">
      <c r="A5793" s="1" t="s">
        <v>5096</v>
      </c>
      <c r="B5793" s="2">
        <v>44517</v>
      </c>
      <c r="C5793" s="1" t="s">
        <v>224</v>
      </c>
      <c r="D5793" s="3">
        <v>20</v>
      </c>
      <c r="E5793" s="3">
        <v>256.8</v>
      </c>
      <c r="F5793" s="4">
        <v>214</v>
      </c>
      <c r="G5793" s="1">
        <v>2021</v>
      </c>
      <c r="H5793" s="1">
        <v>11</v>
      </c>
      <c r="I5793" s="1" t="s">
        <v>34</v>
      </c>
      <c r="J5793" s="1" t="s">
        <v>51</v>
      </c>
      <c r="K5793" s="1" t="s">
        <v>20</v>
      </c>
      <c r="L5793" s="1" t="s">
        <v>36</v>
      </c>
      <c r="M5793" s="1" t="s">
        <v>53</v>
      </c>
      <c r="O5793">
        <f>F5793* 6.04</f>
        <v>1292.56</v>
      </c>
    </row>
    <row r="5794" spans="1:15" x14ac:dyDescent="0.25">
      <c r="A5794" s="1" t="s">
        <v>5091</v>
      </c>
      <c r="B5794" s="2">
        <v>44517</v>
      </c>
      <c r="C5794" s="1" t="s">
        <v>6503</v>
      </c>
      <c r="E5794" s="3">
        <v>61.08</v>
      </c>
      <c r="F5794" s="4">
        <v>61.08</v>
      </c>
      <c r="G5794" s="1">
        <v>2021</v>
      </c>
      <c r="H5794" s="1">
        <v>11</v>
      </c>
      <c r="I5794" s="1" t="s">
        <v>225</v>
      </c>
      <c r="J5794" s="1" t="s">
        <v>19</v>
      </c>
      <c r="K5794" s="1" t="s">
        <v>20</v>
      </c>
      <c r="L5794" s="1" t="s">
        <v>227</v>
      </c>
      <c r="M5794" s="1" t="s">
        <v>22</v>
      </c>
    </row>
    <row r="5795" spans="1:15" x14ac:dyDescent="0.25">
      <c r="A5795" s="1" t="s">
        <v>6485</v>
      </c>
      <c r="B5795" s="2">
        <v>44518</v>
      </c>
      <c r="C5795" s="1" t="s">
        <v>6486</v>
      </c>
      <c r="E5795" s="3">
        <v>30.5</v>
      </c>
      <c r="F5795" s="4">
        <v>30.5</v>
      </c>
      <c r="G5795" s="1">
        <v>2021</v>
      </c>
      <c r="H5795" s="1">
        <v>11</v>
      </c>
      <c r="I5795" s="1" t="s">
        <v>91</v>
      </c>
      <c r="J5795" s="1" t="s">
        <v>207</v>
      </c>
      <c r="K5795" s="1" t="s">
        <v>20</v>
      </c>
      <c r="L5795" s="1" t="s">
        <v>93</v>
      </c>
      <c r="M5795" s="1" t="s">
        <v>208</v>
      </c>
      <c r="O5795">
        <v>250</v>
      </c>
    </row>
    <row r="5796" spans="1:15" x14ac:dyDescent="0.25">
      <c r="A5796" s="1" t="s">
        <v>6487</v>
      </c>
      <c r="B5796" s="2">
        <v>44518</v>
      </c>
      <c r="C5796" s="1" t="s">
        <v>1317</v>
      </c>
      <c r="E5796" s="3">
        <v>1080</v>
      </c>
      <c r="F5796" s="4">
        <v>1080</v>
      </c>
      <c r="G5796" s="1">
        <v>2021</v>
      </c>
      <c r="H5796" s="1">
        <v>11</v>
      </c>
      <c r="I5796" s="1" t="s">
        <v>80</v>
      </c>
      <c r="J5796" s="1" t="s">
        <v>81</v>
      </c>
      <c r="K5796" s="1" t="s">
        <v>20</v>
      </c>
      <c r="L5796" s="1" t="s">
        <v>82</v>
      </c>
      <c r="M5796" s="1" t="s">
        <v>83</v>
      </c>
      <c r="O5796">
        <v>52500000</v>
      </c>
    </row>
    <row r="5797" spans="1:15" x14ac:dyDescent="0.25">
      <c r="A5797" s="1" t="s">
        <v>3693</v>
      </c>
      <c r="B5797" s="2">
        <v>44518</v>
      </c>
      <c r="C5797" s="1" t="s">
        <v>1317</v>
      </c>
      <c r="E5797" s="3">
        <v>919.08</v>
      </c>
      <c r="F5797" s="4">
        <v>919.08</v>
      </c>
      <c r="G5797" s="1">
        <v>2021</v>
      </c>
      <c r="H5797" s="1">
        <v>11</v>
      </c>
      <c r="I5797" s="1" t="s">
        <v>80</v>
      </c>
      <c r="J5797" s="1" t="s">
        <v>81</v>
      </c>
      <c r="K5797" s="1" t="s">
        <v>20</v>
      </c>
      <c r="L5797" s="1" t="s">
        <v>82</v>
      </c>
      <c r="M5797" s="1" t="s">
        <v>83</v>
      </c>
      <c r="O5797">
        <v>44677398</v>
      </c>
    </row>
    <row r="5798" spans="1:15" x14ac:dyDescent="0.25">
      <c r="A5798" s="1" t="s">
        <v>6488</v>
      </c>
      <c r="B5798" s="2">
        <v>44522</v>
      </c>
      <c r="C5798" s="1" t="s">
        <v>85</v>
      </c>
      <c r="E5798" s="3">
        <v>132.33000000000001</v>
      </c>
      <c r="F5798" s="4">
        <v>132.33000000000001</v>
      </c>
      <c r="G5798" s="1">
        <v>2021</v>
      </c>
      <c r="H5798" s="1">
        <v>11</v>
      </c>
      <c r="I5798" s="1" t="s">
        <v>86</v>
      </c>
      <c r="J5798" s="1" t="s">
        <v>41</v>
      </c>
      <c r="K5798" s="1" t="s">
        <v>20</v>
      </c>
      <c r="L5798" s="1" t="s">
        <v>87</v>
      </c>
      <c r="M5798" s="1" t="s">
        <v>43</v>
      </c>
      <c r="O5798">
        <f t="shared" ref="O5798:O5804" si="90">F5798/1.26</f>
        <v>105.02380952380953</v>
      </c>
    </row>
    <row r="5799" spans="1:15" x14ac:dyDescent="0.25">
      <c r="A5799" s="1" t="s">
        <v>6488</v>
      </c>
      <c r="B5799" s="2">
        <v>44522</v>
      </c>
      <c r="C5799" s="1" t="s">
        <v>85</v>
      </c>
      <c r="D5799" s="3">
        <v>20</v>
      </c>
      <c r="E5799" s="3">
        <v>133.9</v>
      </c>
      <c r="F5799" s="4">
        <v>111.58</v>
      </c>
      <c r="G5799" s="1">
        <v>2021</v>
      </c>
      <c r="H5799" s="1">
        <v>11</v>
      </c>
      <c r="I5799" s="1" t="s">
        <v>56</v>
      </c>
      <c r="J5799" s="1" t="s">
        <v>41</v>
      </c>
      <c r="K5799" s="1" t="s">
        <v>20</v>
      </c>
      <c r="L5799" s="1" t="s">
        <v>57</v>
      </c>
      <c r="M5799" s="1" t="s">
        <v>43</v>
      </c>
      <c r="O5799">
        <f t="shared" si="90"/>
        <v>88.555555555555557</v>
      </c>
    </row>
    <row r="5800" spans="1:15" x14ac:dyDescent="0.25">
      <c r="A5800" s="1" t="s">
        <v>6488</v>
      </c>
      <c r="B5800" s="2">
        <v>44522</v>
      </c>
      <c r="C5800" s="1" t="s">
        <v>85</v>
      </c>
      <c r="D5800" s="3">
        <v>20</v>
      </c>
      <c r="E5800" s="3">
        <v>92.15</v>
      </c>
      <c r="F5800" s="4">
        <v>76.790000000000006</v>
      </c>
      <c r="G5800" s="1">
        <v>2021</v>
      </c>
      <c r="H5800" s="1">
        <v>11</v>
      </c>
      <c r="I5800" s="1" t="s">
        <v>34</v>
      </c>
      <c r="J5800" s="1" t="s">
        <v>41</v>
      </c>
      <c r="K5800" s="1" t="s">
        <v>20</v>
      </c>
      <c r="L5800" s="1" t="s">
        <v>36</v>
      </c>
      <c r="M5800" s="1" t="s">
        <v>43</v>
      </c>
      <c r="O5800">
        <f t="shared" si="90"/>
        <v>60.94444444444445</v>
      </c>
    </row>
    <row r="5801" spans="1:15" x14ac:dyDescent="0.25">
      <c r="A5801" s="1" t="s">
        <v>1773</v>
      </c>
      <c r="B5801" s="2">
        <v>44522</v>
      </c>
      <c r="C5801" s="1" t="s">
        <v>85</v>
      </c>
      <c r="D5801" s="3">
        <v>20</v>
      </c>
      <c r="E5801" s="3">
        <v>89.28</v>
      </c>
      <c r="F5801" s="4">
        <v>74.400000000000006</v>
      </c>
      <c r="G5801" s="1">
        <v>2021</v>
      </c>
      <c r="H5801" s="1">
        <v>11</v>
      </c>
      <c r="I5801" s="1" t="s">
        <v>70</v>
      </c>
      <c r="J5801" s="1" t="s">
        <v>41</v>
      </c>
      <c r="K5801" s="1" t="s">
        <v>20</v>
      </c>
      <c r="L5801" s="1" t="s">
        <v>71</v>
      </c>
      <c r="M5801" s="1" t="s">
        <v>43</v>
      </c>
      <c r="O5801">
        <f t="shared" si="90"/>
        <v>59.047619047619051</v>
      </c>
    </row>
    <row r="5802" spans="1:15" x14ac:dyDescent="0.25">
      <c r="A5802" s="1" t="s">
        <v>6488</v>
      </c>
      <c r="B5802" s="2">
        <v>44522</v>
      </c>
      <c r="C5802" s="1" t="s">
        <v>85</v>
      </c>
      <c r="D5802" s="3">
        <v>20</v>
      </c>
      <c r="E5802" s="3">
        <v>78.8</v>
      </c>
      <c r="F5802" s="4">
        <v>65.67</v>
      </c>
      <c r="G5802" s="1">
        <v>2021</v>
      </c>
      <c r="H5802" s="1">
        <v>11</v>
      </c>
      <c r="I5802" s="1" t="s">
        <v>34</v>
      </c>
      <c r="J5802" s="1" t="s">
        <v>41</v>
      </c>
      <c r="K5802" s="1" t="s">
        <v>20</v>
      </c>
      <c r="L5802" s="1" t="s">
        <v>36</v>
      </c>
      <c r="M5802" s="1" t="s">
        <v>43</v>
      </c>
      <c r="O5802">
        <f t="shared" si="90"/>
        <v>52.11904761904762</v>
      </c>
    </row>
    <row r="5803" spans="1:15" x14ac:dyDescent="0.25">
      <c r="A5803" s="1" t="s">
        <v>6488</v>
      </c>
      <c r="B5803" s="2">
        <v>44522</v>
      </c>
      <c r="C5803" s="1" t="s">
        <v>85</v>
      </c>
      <c r="E5803" s="3">
        <v>59.41</v>
      </c>
      <c r="F5803" s="4">
        <v>59.41</v>
      </c>
      <c r="G5803" s="1">
        <v>2021</v>
      </c>
      <c r="H5803" s="1">
        <v>11</v>
      </c>
      <c r="I5803" s="1" t="s">
        <v>86</v>
      </c>
      <c r="J5803" s="1" t="s">
        <v>41</v>
      </c>
      <c r="K5803" s="1" t="s">
        <v>20</v>
      </c>
      <c r="L5803" s="1" t="s">
        <v>87</v>
      </c>
      <c r="M5803" s="1" t="s">
        <v>43</v>
      </c>
      <c r="O5803">
        <f t="shared" si="90"/>
        <v>47.150793650793645</v>
      </c>
    </row>
    <row r="5804" spans="1:15" x14ac:dyDescent="0.25">
      <c r="A5804" s="1" t="s">
        <v>6488</v>
      </c>
      <c r="B5804" s="2">
        <v>44522</v>
      </c>
      <c r="C5804" s="1" t="s">
        <v>85</v>
      </c>
      <c r="E5804" s="3">
        <v>37.54</v>
      </c>
      <c r="F5804" s="4">
        <v>37.54</v>
      </c>
      <c r="G5804" s="1">
        <v>2021</v>
      </c>
      <c r="H5804" s="1">
        <v>11</v>
      </c>
      <c r="I5804" s="1" t="s">
        <v>86</v>
      </c>
      <c r="J5804" s="1" t="s">
        <v>41</v>
      </c>
      <c r="K5804" s="1" t="s">
        <v>20</v>
      </c>
      <c r="L5804" s="1" t="s">
        <v>87</v>
      </c>
      <c r="M5804" s="1" t="s">
        <v>43</v>
      </c>
      <c r="O5804">
        <f t="shared" si="90"/>
        <v>29.793650793650794</v>
      </c>
    </row>
    <row r="5805" spans="1:15" x14ac:dyDescent="0.25">
      <c r="A5805" s="1" t="s">
        <v>3687</v>
      </c>
      <c r="B5805" s="2">
        <v>44522</v>
      </c>
      <c r="C5805" s="1" t="s">
        <v>1000</v>
      </c>
      <c r="E5805" s="3">
        <v>12.57</v>
      </c>
      <c r="F5805" s="4">
        <v>12.57</v>
      </c>
      <c r="G5805" s="1">
        <v>2021</v>
      </c>
      <c r="H5805" s="1">
        <v>11</v>
      </c>
      <c r="I5805" s="1" t="s">
        <v>91</v>
      </c>
      <c r="J5805" s="1" t="s">
        <v>207</v>
      </c>
      <c r="K5805" s="1" t="s">
        <v>20</v>
      </c>
      <c r="L5805" s="1" t="s">
        <v>93</v>
      </c>
      <c r="M5805" s="1" t="s">
        <v>208</v>
      </c>
      <c r="O5805">
        <v>3200</v>
      </c>
    </row>
    <row r="5806" spans="1:15" x14ac:dyDescent="0.25">
      <c r="A5806" s="1" t="s">
        <v>3703</v>
      </c>
      <c r="B5806" s="2">
        <v>44522</v>
      </c>
      <c r="C5806" s="1" t="s">
        <v>1000</v>
      </c>
      <c r="E5806" s="3">
        <v>47.84</v>
      </c>
      <c r="F5806" s="4">
        <v>47.84</v>
      </c>
      <c r="G5806" s="1">
        <v>2021</v>
      </c>
      <c r="H5806" s="1">
        <v>11</v>
      </c>
      <c r="I5806" s="1" t="s">
        <v>91</v>
      </c>
      <c r="J5806" s="1" t="s">
        <v>207</v>
      </c>
      <c r="K5806" s="1" t="s">
        <v>20</v>
      </c>
      <c r="L5806" s="1" t="s">
        <v>93</v>
      </c>
      <c r="M5806" s="1" t="s">
        <v>208</v>
      </c>
      <c r="O5806">
        <v>4800</v>
      </c>
    </row>
    <row r="5807" spans="1:15" x14ac:dyDescent="0.25">
      <c r="A5807" s="1" t="s">
        <v>6488</v>
      </c>
      <c r="B5807" s="2">
        <v>44522</v>
      </c>
      <c r="C5807" s="1" t="s">
        <v>476</v>
      </c>
      <c r="D5807" s="3">
        <v>20</v>
      </c>
      <c r="E5807" s="3">
        <v>11.5</v>
      </c>
      <c r="F5807" s="4">
        <v>9.58</v>
      </c>
      <c r="G5807" s="1">
        <v>2021</v>
      </c>
      <c r="H5807" s="1">
        <v>11</v>
      </c>
      <c r="I5807" s="1" t="s">
        <v>56</v>
      </c>
      <c r="J5807" s="1" t="s">
        <v>41</v>
      </c>
      <c r="K5807" s="1" t="s">
        <v>20</v>
      </c>
      <c r="L5807" s="1" t="s">
        <v>57</v>
      </c>
      <c r="M5807" s="1" t="s">
        <v>43</v>
      </c>
    </row>
    <row r="5808" spans="1:15" x14ac:dyDescent="0.25">
      <c r="A5808" s="1" t="s">
        <v>6489</v>
      </c>
      <c r="B5808" s="2">
        <v>44522</v>
      </c>
      <c r="C5808" s="1" t="s">
        <v>1054</v>
      </c>
      <c r="E5808" s="3">
        <v>135.4</v>
      </c>
      <c r="F5808" s="4">
        <v>135.4</v>
      </c>
      <c r="G5808" s="1">
        <v>2021</v>
      </c>
      <c r="H5808" s="1">
        <v>11</v>
      </c>
      <c r="I5808" s="1" t="s">
        <v>30</v>
      </c>
      <c r="J5808" s="1" t="s">
        <v>25</v>
      </c>
      <c r="K5808" s="1" t="s">
        <v>20</v>
      </c>
      <c r="L5808" s="1" t="s">
        <v>31</v>
      </c>
      <c r="M5808" s="1" t="s">
        <v>4184</v>
      </c>
    </row>
    <row r="5809" spans="1:15" x14ac:dyDescent="0.25">
      <c r="A5809" s="1" t="s">
        <v>1771</v>
      </c>
      <c r="B5809" s="2">
        <v>44522</v>
      </c>
      <c r="C5809" s="1" t="s">
        <v>6490</v>
      </c>
      <c r="E5809" s="3">
        <v>50</v>
      </c>
      <c r="F5809" s="4">
        <v>50</v>
      </c>
      <c r="G5809" s="1">
        <v>2021</v>
      </c>
      <c r="H5809" s="1">
        <v>11</v>
      </c>
      <c r="I5809" s="1" t="s">
        <v>86</v>
      </c>
      <c r="J5809" s="1" t="s">
        <v>51</v>
      </c>
      <c r="K5809" s="1" t="s">
        <v>20</v>
      </c>
      <c r="L5809" s="1" t="s">
        <v>87</v>
      </c>
      <c r="M5809" s="1" t="s">
        <v>53</v>
      </c>
    </row>
    <row r="5810" spans="1:15" x14ac:dyDescent="0.25">
      <c r="A5810" s="1" t="s">
        <v>3701</v>
      </c>
      <c r="B5810" s="2">
        <v>44522</v>
      </c>
      <c r="C5810" s="1" t="s">
        <v>6491</v>
      </c>
      <c r="E5810" s="3">
        <v>192.18</v>
      </c>
      <c r="F5810" s="4">
        <v>192.18</v>
      </c>
      <c r="G5810" s="1">
        <v>2021</v>
      </c>
      <c r="H5810" s="1">
        <v>11</v>
      </c>
      <c r="I5810" s="1" t="s">
        <v>86</v>
      </c>
      <c r="J5810" s="1" t="s">
        <v>35</v>
      </c>
      <c r="K5810" s="1" t="s">
        <v>20</v>
      </c>
      <c r="L5810" s="1" t="s">
        <v>87</v>
      </c>
      <c r="M5810" s="1" t="s">
        <v>37</v>
      </c>
    </row>
    <row r="5811" spans="1:15" x14ac:dyDescent="0.25">
      <c r="A5811" s="1" t="s">
        <v>1781</v>
      </c>
      <c r="B5811" s="2">
        <v>44522</v>
      </c>
      <c r="C5811" s="1" t="s">
        <v>6492</v>
      </c>
      <c r="D5811" s="3">
        <v>20</v>
      </c>
      <c r="E5811" s="3">
        <v>12.76</v>
      </c>
      <c r="F5811" s="4">
        <v>10.63</v>
      </c>
      <c r="G5811" s="1">
        <v>2021</v>
      </c>
      <c r="H5811" s="1">
        <v>11</v>
      </c>
      <c r="I5811" s="1" t="s">
        <v>70</v>
      </c>
      <c r="J5811" s="1" t="s">
        <v>35</v>
      </c>
      <c r="K5811" s="1" t="s">
        <v>20</v>
      </c>
      <c r="L5811" s="1" t="s">
        <v>71</v>
      </c>
      <c r="M5811" s="1" t="s">
        <v>37</v>
      </c>
    </row>
    <row r="5812" spans="1:15" x14ac:dyDescent="0.25">
      <c r="A5812" s="1" t="s">
        <v>6493</v>
      </c>
      <c r="B5812" s="2">
        <v>44522</v>
      </c>
      <c r="C5812" s="1" t="s">
        <v>6494</v>
      </c>
      <c r="D5812" s="3">
        <v>20</v>
      </c>
      <c r="E5812" s="3">
        <v>75.739999999999995</v>
      </c>
      <c r="F5812" s="4">
        <v>63.12</v>
      </c>
      <c r="G5812" s="1">
        <v>2021</v>
      </c>
      <c r="H5812" s="1">
        <v>11</v>
      </c>
      <c r="I5812" s="1" t="s">
        <v>111</v>
      </c>
      <c r="J5812" s="1" t="s">
        <v>35</v>
      </c>
      <c r="K5812" s="1" t="s">
        <v>20</v>
      </c>
      <c r="L5812" s="1" t="s">
        <v>112</v>
      </c>
      <c r="M5812" s="1" t="s">
        <v>37</v>
      </c>
      <c r="O5812">
        <f>F5812*15.57</f>
        <v>982.77840000000003</v>
      </c>
    </row>
    <row r="5813" spans="1:15" x14ac:dyDescent="0.25">
      <c r="A5813" s="1" t="s">
        <v>6493</v>
      </c>
      <c r="B5813" s="2">
        <v>44522</v>
      </c>
      <c r="C5813" s="1" t="s">
        <v>6494</v>
      </c>
      <c r="E5813" s="3">
        <v>75.73</v>
      </c>
      <c r="F5813" s="4">
        <v>75.73</v>
      </c>
      <c r="G5813" s="1">
        <v>2021</v>
      </c>
      <c r="H5813" s="1">
        <v>11</v>
      </c>
      <c r="I5813" s="1" t="s">
        <v>111</v>
      </c>
      <c r="J5813" s="1" t="s">
        <v>35</v>
      </c>
      <c r="K5813" s="1" t="s">
        <v>20</v>
      </c>
      <c r="L5813" s="1" t="s">
        <v>112</v>
      </c>
      <c r="M5813" s="1" t="s">
        <v>37</v>
      </c>
      <c r="O5813">
        <f>F5813*15.57</f>
        <v>1179.1161000000002</v>
      </c>
    </row>
    <row r="5814" spans="1:15" x14ac:dyDescent="0.25">
      <c r="A5814" s="1" t="s">
        <v>6495</v>
      </c>
      <c r="B5814" s="2">
        <v>44523</v>
      </c>
      <c r="C5814" s="1" t="s">
        <v>2200</v>
      </c>
      <c r="E5814" s="3">
        <v>388.2</v>
      </c>
      <c r="F5814" s="4">
        <v>388.2</v>
      </c>
      <c r="G5814" s="1">
        <v>2021</v>
      </c>
      <c r="H5814" s="1">
        <v>11</v>
      </c>
      <c r="I5814" s="1" t="s">
        <v>24</v>
      </c>
      <c r="J5814" s="1" t="s">
        <v>25</v>
      </c>
      <c r="K5814" s="1" t="s">
        <v>20</v>
      </c>
      <c r="L5814" s="1" t="s">
        <v>26</v>
      </c>
      <c r="M5814" s="1" t="s">
        <v>4184</v>
      </c>
      <c r="O5814">
        <f>F5814*400</f>
        <v>155280</v>
      </c>
    </row>
    <row r="5815" spans="1:15" x14ac:dyDescent="0.25">
      <c r="A5815" s="1" t="s">
        <v>3715</v>
      </c>
      <c r="B5815" s="2">
        <v>44525</v>
      </c>
      <c r="C5815" s="1" t="s">
        <v>1307</v>
      </c>
      <c r="E5815" s="3">
        <v>93.14</v>
      </c>
      <c r="F5815" s="4">
        <v>93.14</v>
      </c>
      <c r="G5815" s="1">
        <v>2021</v>
      </c>
      <c r="H5815" s="1">
        <v>11</v>
      </c>
      <c r="I5815" s="1" t="s">
        <v>168</v>
      </c>
      <c r="J5815" s="1" t="s">
        <v>35</v>
      </c>
      <c r="K5815" s="1" t="s">
        <v>20</v>
      </c>
      <c r="L5815" s="1" t="s">
        <v>169</v>
      </c>
      <c r="M5815" s="1" t="s">
        <v>37</v>
      </c>
      <c r="O5815">
        <f>F5815*52.63</f>
        <v>4901.9582</v>
      </c>
    </row>
    <row r="5816" spans="1:15" x14ac:dyDescent="0.25">
      <c r="A5816" s="1" t="s">
        <v>1786</v>
      </c>
      <c r="B5816" s="2">
        <v>44525</v>
      </c>
      <c r="C5816" s="1" t="s">
        <v>85</v>
      </c>
      <c r="E5816" s="3">
        <v>176.01</v>
      </c>
      <c r="F5816" s="4">
        <v>176.01</v>
      </c>
      <c r="G5816" s="1">
        <v>2021</v>
      </c>
      <c r="H5816" s="1">
        <v>11</v>
      </c>
      <c r="I5816" s="1" t="s">
        <v>40</v>
      </c>
      <c r="J5816" s="1" t="s">
        <v>41</v>
      </c>
      <c r="K5816" s="1" t="s">
        <v>20</v>
      </c>
      <c r="L5816" s="1" t="s">
        <v>42</v>
      </c>
      <c r="M5816" s="1" t="s">
        <v>43</v>
      </c>
      <c r="O5816">
        <f>F5816/1.26</f>
        <v>139.69047619047618</v>
      </c>
    </row>
    <row r="5817" spans="1:15" x14ac:dyDescent="0.25">
      <c r="A5817" s="1" t="s">
        <v>1788</v>
      </c>
      <c r="B5817" s="2">
        <v>44525</v>
      </c>
      <c r="C5817" s="1" t="s">
        <v>85</v>
      </c>
      <c r="E5817" s="3">
        <v>134.69999999999999</v>
      </c>
      <c r="F5817" s="4">
        <v>134.69999999999999</v>
      </c>
      <c r="G5817" s="1">
        <v>2021</v>
      </c>
      <c r="H5817" s="1">
        <v>11</v>
      </c>
      <c r="I5817" s="1" t="s">
        <v>40</v>
      </c>
      <c r="J5817" s="1" t="s">
        <v>41</v>
      </c>
      <c r="K5817" s="1" t="s">
        <v>20</v>
      </c>
      <c r="L5817" s="1" t="s">
        <v>42</v>
      </c>
      <c r="M5817" s="1" t="s">
        <v>43</v>
      </c>
      <c r="O5817">
        <f>F5817/1.26</f>
        <v>106.9047619047619</v>
      </c>
    </row>
    <row r="5818" spans="1:15" x14ac:dyDescent="0.25">
      <c r="A5818" s="1" t="s">
        <v>1789</v>
      </c>
      <c r="B5818" s="2">
        <v>44525</v>
      </c>
      <c r="C5818" s="1" t="s">
        <v>39</v>
      </c>
      <c r="E5818" s="3">
        <v>198.82</v>
      </c>
      <c r="F5818" s="4">
        <v>198.82</v>
      </c>
      <c r="G5818" s="1">
        <v>2021</v>
      </c>
      <c r="H5818" s="1">
        <v>11</v>
      </c>
      <c r="I5818" s="1" t="s">
        <v>40</v>
      </c>
      <c r="J5818" s="1" t="s">
        <v>41</v>
      </c>
      <c r="K5818" s="1" t="s">
        <v>20</v>
      </c>
      <c r="L5818" s="1" t="s">
        <v>42</v>
      </c>
      <c r="M5818" s="1" t="s">
        <v>43</v>
      </c>
      <c r="O5818">
        <f>F5818/1.26</f>
        <v>157.79365079365078</v>
      </c>
    </row>
    <row r="5819" spans="1:15" x14ac:dyDescent="0.25">
      <c r="A5819" s="1" t="s">
        <v>5123</v>
      </c>
      <c r="B5819" s="2">
        <v>44525</v>
      </c>
      <c r="C5819" s="1" t="s">
        <v>39</v>
      </c>
      <c r="E5819" s="3">
        <v>185.69</v>
      </c>
      <c r="F5819" s="4">
        <v>185.69</v>
      </c>
      <c r="G5819" s="1">
        <v>2021</v>
      </c>
      <c r="H5819" s="1">
        <v>11</v>
      </c>
      <c r="I5819" s="1" t="s">
        <v>40</v>
      </c>
      <c r="J5819" s="1" t="s">
        <v>41</v>
      </c>
      <c r="K5819" s="1" t="s">
        <v>20</v>
      </c>
      <c r="L5819" s="1" t="s">
        <v>42</v>
      </c>
      <c r="M5819" s="1" t="s">
        <v>43</v>
      </c>
      <c r="O5819">
        <f>F5819/1.26</f>
        <v>147.37301587301587</v>
      </c>
    </row>
    <row r="5820" spans="1:15" x14ac:dyDescent="0.25">
      <c r="A5820" s="1" t="s">
        <v>1787</v>
      </c>
      <c r="B5820" s="2">
        <v>44525</v>
      </c>
      <c r="C5820" s="1" t="s">
        <v>39</v>
      </c>
      <c r="E5820" s="3">
        <v>117.22</v>
      </c>
      <c r="F5820" s="4">
        <v>117.22</v>
      </c>
      <c r="G5820" s="1">
        <v>2021</v>
      </c>
      <c r="H5820" s="1">
        <v>11</v>
      </c>
      <c r="I5820" s="1" t="s">
        <v>40</v>
      </c>
      <c r="J5820" s="1" t="s">
        <v>41</v>
      </c>
      <c r="K5820" s="1" t="s">
        <v>20</v>
      </c>
      <c r="L5820" s="1" t="s">
        <v>42</v>
      </c>
      <c r="M5820" s="1" t="s">
        <v>43</v>
      </c>
      <c r="O5820">
        <f>F5820/1.26</f>
        <v>93.031746031746025</v>
      </c>
    </row>
    <row r="5821" spans="1:15" x14ac:dyDescent="0.25">
      <c r="A5821" s="1" t="s">
        <v>6496</v>
      </c>
      <c r="B5821" s="2">
        <v>44525</v>
      </c>
      <c r="C5821" s="1" t="s">
        <v>6497</v>
      </c>
      <c r="E5821" s="3">
        <v>345.6</v>
      </c>
      <c r="F5821" s="4">
        <v>345.6</v>
      </c>
      <c r="G5821" s="1">
        <v>2021</v>
      </c>
      <c r="H5821" s="1">
        <v>11</v>
      </c>
      <c r="I5821" s="1" t="s">
        <v>40</v>
      </c>
      <c r="J5821" s="1" t="s">
        <v>35</v>
      </c>
      <c r="K5821" s="1" t="s">
        <v>20</v>
      </c>
      <c r="L5821" s="1" t="s">
        <v>42</v>
      </c>
      <c r="M5821" s="1" t="s">
        <v>37</v>
      </c>
    </row>
    <row r="5822" spans="1:15" x14ac:dyDescent="0.25">
      <c r="A5822" s="1" t="s">
        <v>6498</v>
      </c>
      <c r="B5822" s="2">
        <v>44525</v>
      </c>
      <c r="C5822" s="1" t="s">
        <v>7928</v>
      </c>
      <c r="D5822" s="3">
        <v>20</v>
      </c>
      <c r="E5822" s="3">
        <v>126.06</v>
      </c>
      <c r="F5822" s="4">
        <v>105.05</v>
      </c>
      <c r="G5822" s="1">
        <v>2021</v>
      </c>
      <c r="H5822" s="1">
        <v>11</v>
      </c>
      <c r="I5822" s="1" t="s">
        <v>111</v>
      </c>
      <c r="J5822" s="1" t="s">
        <v>98</v>
      </c>
      <c r="K5822" s="1" t="s">
        <v>20</v>
      </c>
      <c r="L5822" s="1" t="s">
        <v>112</v>
      </c>
      <c r="M5822" s="1" t="s">
        <v>100</v>
      </c>
    </row>
    <row r="5823" spans="1:15" x14ac:dyDescent="0.25">
      <c r="A5823" s="1" t="s">
        <v>6498</v>
      </c>
      <c r="B5823" s="2">
        <v>44525</v>
      </c>
      <c r="C5823" s="1" t="s">
        <v>7928</v>
      </c>
      <c r="E5823" s="3">
        <v>126.06</v>
      </c>
      <c r="F5823" s="4">
        <v>126.06</v>
      </c>
      <c r="G5823" s="1">
        <v>2021</v>
      </c>
      <c r="H5823" s="1">
        <v>11</v>
      </c>
      <c r="I5823" s="1" t="s">
        <v>111</v>
      </c>
      <c r="J5823" s="1" t="s">
        <v>98</v>
      </c>
      <c r="K5823" s="1" t="s">
        <v>20</v>
      </c>
      <c r="L5823" s="1" t="s">
        <v>112</v>
      </c>
      <c r="M5823" s="1" t="s">
        <v>100</v>
      </c>
    </row>
    <row r="5824" spans="1:15" x14ac:dyDescent="0.25">
      <c r="A5824" s="1" t="s">
        <v>6499</v>
      </c>
      <c r="B5824" s="2">
        <v>44525</v>
      </c>
      <c r="C5824" s="1" t="s">
        <v>6500</v>
      </c>
      <c r="D5824" s="3">
        <v>20</v>
      </c>
      <c r="E5824" s="3">
        <v>405.32</v>
      </c>
      <c r="F5824" s="4">
        <v>337.77</v>
      </c>
      <c r="G5824" s="1">
        <v>2021</v>
      </c>
      <c r="H5824" s="1">
        <v>11</v>
      </c>
      <c r="I5824" s="1" t="s">
        <v>134</v>
      </c>
      <c r="J5824" s="1" t="s">
        <v>144</v>
      </c>
      <c r="K5824" s="1" t="s">
        <v>20</v>
      </c>
      <c r="L5824" s="1" t="s">
        <v>135</v>
      </c>
      <c r="M5824" s="1" t="s">
        <v>145</v>
      </c>
    </row>
    <row r="5825" spans="1:15" x14ac:dyDescent="0.25">
      <c r="A5825" s="1" t="s">
        <v>3718</v>
      </c>
      <c r="B5825" s="2">
        <v>44525</v>
      </c>
      <c r="C5825" s="1" t="s">
        <v>6501</v>
      </c>
      <c r="E5825" s="3">
        <v>438.22</v>
      </c>
      <c r="F5825" s="4">
        <v>438.22</v>
      </c>
      <c r="G5825" s="1">
        <v>2021</v>
      </c>
      <c r="H5825" s="1">
        <v>11</v>
      </c>
      <c r="I5825" s="1" t="s">
        <v>91</v>
      </c>
      <c r="J5825" s="1" t="s">
        <v>35</v>
      </c>
      <c r="K5825" s="1" t="s">
        <v>20</v>
      </c>
      <c r="L5825" s="1" t="s">
        <v>93</v>
      </c>
      <c r="M5825" s="1" t="s">
        <v>37</v>
      </c>
      <c r="O5825">
        <f>F5825*38.702682</f>
        <v>16960.289306040002</v>
      </c>
    </row>
    <row r="5826" spans="1:15" x14ac:dyDescent="0.25">
      <c r="A5826" s="1" t="s">
        <v>3710</v>
      </c>
      <c r="B5826" s="2">
        <v>44525</v>
      </c>
      <c r="C5826" s="1" t="s">
        <v>6502</v>
      </c>
      <c r="E5826" s="3">
        <v>90.74</v>
      </c>
      <c r="F5826" s="4">
        <v>90.74</v>
      </c>
      <c r="G5826" s="1">
        <v>2021</v>
      </c>
      <c r="H5826" s="1">
        <v>11</v>
      </c>
      <c r="I5826" s="1" t="s">
        <v>345</v>
      </c>
      <c r="J5826" s="1" t="s">
        <v>35</v>
      </c>
      <c r="K5826" s="1" t="s">
        <v>20</v>
      </c>
      <c r="L5826" s="1" t="s">
        <v>346</v>
      </c>
      <c r="M5826" s="1" t="s">
        <v>37</v>
      </c>
      <c r="O5826" s="8">
        <f>F5826</f>
        <v>90.74</v>
      </c>
    </row>
    <row r="5827" spans="1:15" x14ac:dyDescent="0.25">
      <c r="A5827" s="1" t="s">
        <v>5149</v>
      </c>
      <c r="B5827" s="2">
        <v>44525</v>
      </c>
      <c r="C5827" s="1" t="s">
        <v>6503</v>
      </c>
      <c r="E5827" s="3">
        <v>30</v>
      </c>
      <c r="F5827" s="4">
        <v>30</v>
      </c>
      <c r="G5827" s="1">
        <v>2021</v>
      </c>
      <c r="H5827" s="1">
        <v>11</v>
      </c>
      <c r="I5827" s="1" t="s">
        <v>86</v>
      </c>
      <c r="J5827" s="1" t="s">
        <v>35</v>
      </c>
      <c r="K5827" s="1" t="s">
        <v>20</v>
      </c>
      <c r="L5827" s="1" t="s">
        <v>87</v>
      </c>
      <c r="M5827" s="1" t="s">
        <v>37</v>
      </c>
    </row>
    <row r="5828" spans="1:15" x14ac:dyDescent="0.25">
      <c r="A5828" s="1" t="s">
        <v>5149</v>
      </c>
      <c r="B5828" s="2">
        <v>44525</v>
      </c>
      <c r="C5828" s="1" t="s">
        <v>6504</v>
      </c>
      <c r="D5828" s="3">
        <v>20</v>
      </c>
      <c r="E5828" s="3">
        <v>90</v>
      </c>
      <c r="F5828" s="4">
        <v>75</v>
      </c>
      <c r="G5828" s="1">
        <v>2021</v>
      </c>
      <c r="H5828" s="1">
        <v>11</v>
      </c>
      <c r="I5828" s="1" t="s">
        <v>34</v>
      </c>
      <c r="J5828" s="1" t="s">
        <v>35</v>
      </c>
      <c r="K5828" s="1" t="s">
        <v>20</v>
      </c>
      <c r="L5828" s="1" t="s">
        <v>36</v>
      </c>
      <c r="M5828" s="1" t="s">
        <v>37</v>
      </c>
    </row>
    <row r="5829" spans="1:15" x14ac:dyDescent="0.25">
      <c r="A5829" s="1" t="s">
        <v>6505</v>
      </c>
      <c r="B5829" s="2">
        <v>44526</v>
      </c>
      <c r="C5829" s="1" t="s">
        <v>4422</v>
      </c>
      <c r="E5829" s="3">
        <v>341.77</v>
      </c>
      <c r="F5829" s="4">
        <v>341.77</v>
      </c>
      <c r="G5829" s="1">
        <v>2021</v>
      </c>
      <c r="H5829" s="1">
        <v>11</v>
      </c>
      <c r="I5829" s="1" t="s">
        <v>24</v>
      </c>
      <c r="J5829" s="1" t="s">
        <v>25</v>
      </c>
      <c r="K5829" s="1" t="s">
        <v>20</v>
      </c>
      <c r="L5829" s="1" t="s">
        <v>26</v>
      </c>
      <c r="M5829" s="1" t="s">
        <v>4184</v>
      </c>
    </row>
    <row r="5830" spans="1:15" x14ac:dyDescent="0.25">
      <c r="A5830" s="1" t="s">
        <v>6506</v>
      </c>
      <c r="B5830" s="2">
        <v>44526</v>
      </c>
      <c r="C5830" s="1" t="s">
        <v>6507</v>
      </c>
      <c r="D5830" s="3">
        <v>20</v>
      </c>
      <c r="E5830" s="3">
        <v>166.61</v>
      </c>
      <c r="F5830" s="4">
        <v>138.84</v>
      </c>
      <c r="G5830" s="1">
        <v>2021</v>
      </c>
      <c r="H5830" s="1">
        <v>11</v>
      </c>
      <c r="I5830" s="1" t="s">
        <v>56</v>
      </c>
      <c r="J5830" s="1" t="s">
        <v>378</v>
      </c>
      <c r="K5830" s="1" t="s">
        <v>20</v>
      </c>
      <c r="L5830" s="1" t="s">
        <v>57</v>
      </c>
      <c r="M5830" s="1" t="s">
        <v>379</v>
      </c>
    </row>
    <row r="5831" spans="1:15" x14ac:dyDescent="0.25">
      <c r="A5831" s="1" t="s">
        <v>6508</v>
      </c>
      <c r="B5831" s="2">
        <v>44529</v>
      </c>
      <c r="C5831" s="1" t="s">
        <v>6509</v>
      </c>
      <c r="D5831" s="3">
        <v>20</v>
      </c>
      <c r="E5831" s="3">
        <v>8.58</v>
      </c>
      <c r="F5831" s="4">
        <v>7.15</v>
      </c>
      <c r="G5831" s="1">
        <v>2021</v>
      </c>
      <c r="H5831" s="1">
        <v>11</v>
      </c>
      <c r="I5831" s="1" t="s">
        <v>134</v>
      </c>
      <c r="J5831" s="1" t="s">
        <v>144</v>
      </c>
      <c r="K5831" s="1" t="s">
        <v>20</v>
      </c>
      <c r="L5831" s="1" t="s">
        <v>135</v>
      </c>
      <c r="M5831" s="1" t="s">
        <v>145</v>
      </c>
    </row>
    <row r="5832" spans="1:15" x14ac:dyDescent="0.25">
      <c r="A5832" s="1" t="s">
        <v>6510</v>
      </c>
      <c r="B5832" s="2">
        <v>44529</v>
      </c>
      <c r="C5832" s="1" t="s">
        <v>6511</v>
      </c>
      <c r="D5832" s="3">
        <v>20</v>
      </c>
      <c r="E5832" s="3">
        <v>14.87</v>
      </c>
      <c r="F5832" s="4">
        <v>12.39</v>
      </c>
      <c r="G5832" s="1">
        <v>2021</v>
      </c>
      <c r="H5832" s="1">
        <v>11</v>
      </c>
      <c r="I5832" s="1" t="s">
        <v>134</v>
      </c>
      <c r="J5832" s="1" t="s">
        <v>98</v>
      </c>
      <c r="K5832" s="1" t="s">
        <v>20</v>
      </c>
      <c r="L5832" s="1" t="s">
        <v>135</v>
      </c>
      <c r="M5832" s="1" t="s">
        <v>100</v>
      </c>
      <c r="O5832">
        <f>F5832*313.15</f>
        <v>3879.9285</v>
      </c>
    </row>
    <row r="5833" spans="1:15" x14ac:dyDescent="0.25">
      <c r="A5833" s="1" t="s">
        <v>5158</v>
      </c>
      <c r="B5833" s="2">
        <v>44531</v>
      </c>
      <c r="C5833" s="1" t="s">
        <v>6512</v>
      </c>
      <c r="E5833" s="3">
        <v>1083.5999999999999</v>
      </c>
      <c r="F5833" s="4">
        <v>1083.5999999999999</v>
      </c>
      <c r="G5833" s="1">
        <v>2021</v>
      </c>
      <c r="H5833" s="1">
        <v>12</v>
      </c>
      <c r="I5833" s="1" t="s">
        <v>80</v>
      </c>
      <c r="J5833" s="1" t="s">
        <v>81</v>
      </c>
      <c r="K5833" s="1" t="s">
        <v>20</v>
      </c>
      <c r="L5833" s="1" t="s">
        <v>82</v>
      </c>
      <c r="M5833" s="1" t="s">
        <v>83</v>
      </c>
    </row>
    <row r="5834" spans="1:15" x14ac:dyDescent="0.25">
      <c r="A5834" s="1" t="s">
        <v>1825</v>
      </c>
      <c r="B5834" s="2">
        <v>44531</v>
      </c>
      <c r="C5834" s="1" t="s">
        <v>6513</v>
      </c>
      <c r="E5834" s="3">
        <v>581.9</v>
      </c>
      <c r="F5834" s="4">
        <v>581.9</v>
      </c>
      <c r="G5834" s="1">
        <v>2021</v>
      </c>
      <c r="H5834" s="1">
        <v>12</v>
      </c>
      <c r="I5834" s="1" t="s">
        <v>138</v>
      </c>
      <c r="J5834" s="1" t="s">
        <v>35</v>
      </c>
      <c r="K5834" s="1" t="s">
        <v>20</v>
      </c>
      <c r="L5834" s="1" t="s">
        <v>139</v>
      </c>
      <c r="M5834" s="1" t="s">
        <v>37</v>
      </c>
    </row>
    <row r="5835" spans="1:15" x14ac:dyDescent="0.25">
      <c r="A5835" s="1" t="s">
        <v>6514</v>
      </c>
      <c r="B5835" s="2">
        <v>44531</v>
      </c>
      <c r="C5835" s="1" t="s">
        <v>6515</v>
      </c>
      <c r="E5835" s="3">
        <v>103.8</v>
      </c>
      <c r="F5835" s="4">
        <v>103.8</v>
      </c>
      <c r="G5835" s="1">
        <v>2021</v>
      </c>
      <c r="H5835" s="1">
        <v>12</v>
      </c>
      <c r="I5835" s="1" t="s">
        <v>1606</v>
      </c>
      <c r="J5835" s="1" t="s">
        <v>81</v>
      </c>
      <c r="K5835" s="1" t="s">
        <v>20</v>
      </c>
      <c r="L5835" s="1" t="s">
        <v>1607</v>
      </c>
      <c r="M5835" s="1" t="s">
        <v>83</v>
      </c>
    </row>
    <row r="5836" spans="1:15" x14ac:dyDescent="0.25">
      <c r="A5836" s="1" t="s">
        <v>6516</v>
      </c>
      <c r="B5836" s="2">
        <v>44531</v>
      </c>
      <c r="C5836" s="1" t="s">
        <v>2095</v>
      </c>
      <c r="D5836" s="3">
        <v>20</v>
      </c>
      <c r="E5836" s="3">
        <v>3200.4</v>
      </c>
      <c r="F5836" s="4">
        <v>2667</v>
      </c>
      <c r="G5836" s="1">
        <v>2021</v>
      </c>
      <c r="H5836" s="1">
        <v>12</v>
      </c>
      <c r="I5836" s="1" t="s">
        <v>56</v>
      </c>
      <c r="J5836" s="1" t="s">
        <v>177</v>
      </c>
      <c r="K5836" s="1" t="s">
        <v>20</v>
      </c>
      <c r="L5836" s="1" t="s">
        <v>57</v>
      </c>
      <c r="M5836" s="1" t="s">
        <v>178</v>
      </c>
      <c r="O5836">
        <v>1050000</v>
      </c>
    </row>
    <row r="5837" spans="1:15" x14ac:dyDescent="0.25">
      <c r="A5837" s="1" t="s">
        <v>3735</v>
      </c>
      <c r="B5837" s="2">
        <v>44531</v>
      </c>
      <c r="C5837" s="1" t="s">
        <v>6517</v>
      </c>
      <c r="D5837" s="3">
        <v>20</v>
      </c>
      <c r="E5837" s="3">
        <v>2177.16</v>
      </c>
      <c r="F5837" s="4">
        <v>1814.3</v>
      </c>
      <c r="G5837" s="1">
        <v>2021</v>
      </c>
      <c r="H5837" s="1">
        <v>12</v>
      </c>
      <c r="I5837" s="1" t="s">
        <v>70</v>
      </c>
      <c r="J5837" s="1" t="s">
        <v>35</v>
      </c>
      <c r="K5837" s="1" t="s">
        <v>20</v>
      </c>
      <c r="L5837" s="1" t="s">
        <v>71</v>
      </c>
      <c r="M5837" s="1" t="s">
        <v>37</v>
      </c>
      <c r="O5837">
        <f>F5837*4.18</f>
        <v>7583.7739999999994</v>
      </c>
    </row>
    <row r="5838" spans="1:15" x14ac:dyDescent="0.25">
      <c r="A5838" s="1" t="s">
        <v>6518</v>
      </c>
      <c r="B5838" s="2">
        <v>44531</v>
      </c>
      <c r="C5838" s="1" t="s">
        <v>6519</v>
      </c>
      <c r="D5838" s="3">
        <v>20</v>
      </c>
      <c r="E5838" s="3">
        <v>1239.1400000000001</v>
      </c>
      <c r="F5838" s="4">
        <v>1032.6199999999999</v>
      </c>
      <c r="G5838" s="1">
        <v>2021</v>
      </c>
      <c r="H5838" s="1">
        <v>12</v>
      </c>
      <c r="I5838" s="1" t="s">
        <v>34</v>
      </c>
      <c r="J5838" s="1" t="s">
        <v>237</v>
      </c>
      <c r="K5838" s="1" t="s">
        <v>20</v>
      </c>
      <c r="L5838" s="1" t="s">
        <v>36</v>
      </c>
      <c r="M5838" s="1" t="s">
        <v>4213</v>
      </c>
      <c r="O5838">
        <f>F5838*25</f>
        <v>25815.499999999996</v>
      </c>
    </row>
    <row r="5839" spans="1:15" x14ac:dyDescent="0.25">
      <c r="A5839" s="1" t="s">
        <v>6520</v>
      </c>
      <c r="B5839" s="2">
        <v>44531</v>
      </c>
      <c r="C5839" s="1" t="s">
        <v>6521</v>
      </c>
      <c r="D5839" s="3">
        <v>20</v>
      </c>
      <c r="E5839" s="3">
        <v>45.4</v>
      </c>
      <c r="F5839" s="4">
        <v>37.83</v>
      </c>
      <c r="G5839" s="1">
        <v>2021</v>
      </c>
      <c r="H5839" s="1">
        <v>12</v>
      </c>
      <c r="I5839" s="1" t="s">
        <v>134</v>
      </c>
      <c r="J5839" s="1" t="s">
        <v>35</v>
      </c>
      <c r="K5839" s="1" t="s">
        <v>20</v>
      </c>
      <c r="L5839" s="1" t="s">
        <v>135</v>
      </c>
      <c r="M5839" s="1" t="s">
        <v>37</v>
      </c>
    </row>
    <row r="5840" spans="1:15" x14ac:dyDescent="0.25">
      <c r="A5840" s="1" t="s">
        <v>6522</v>
      </c>
      <c r="B5840" s="2">
        <v>44531</v>
      </c>
      <c r="C5840" s="1" t="s">
        <v>1824</v>
      </c>
      <c r="E5840" s="3">
        <v>350</v>
      </c>
      <c r="F5840" s="4">
        <v>350</v>
      </c>
      <c r="G5840" s="1">
        <v>2021</v>
      </c>
      <c r="H5840" s="1">
        <v>12</v>
      </c>
      <c r="I5840" s="1" t="s">
        <v>1606</v>
      </c>
      <c r="J5840" s="1" t="s">
        <v>81</v>
      </c>
      <c r="K5840" s="1" t="s">
        <v>20</v>
      </c>
      <c r="L5840" s="1" t="s">
        <v>1607</v>
      </c>
      <c r="M5840" s="1" t="s">
        <v>83</v>
      </c>
    </row>
    <row r="5841" spans="1:15" x14ac:dyDescent="0.25">
      <c r="A5841" s="1" t="s">
        <v>1822</v>
      </c>
      <c r="B5841" s="2">
        <v>44531</v>
      </c>
      <c r="C5841" s="1" t="s">
        <v>6523</v>
      </c>
      <c r="E5841" s="3">
        <v>149.37</v>
      </c>
      <c r="F5841" s="4">
        <v>149.37</v>
      </c>
      <c r="G5841" s="1">
        <v>2021</v>
      </c>
      <c r="H5841" s="1">
        <v>12</v>
      </c>
      <c r="I5841" s="1" t="s">
        <v>138</v>
      </c>
      <c r="J5841" s="1" t="s">
        <v>35</v>
      </c>
      <c r="K5841" s="1" t="s">
        <v>20</v>
      </c>
      <c r="L5841" s="1" t="s">
        <v>139</v>
      </c>
      <c r="M5841" s="1" t="s">
        <v>37</v>
      </c>
    </row>
    <row r="5842" spans="1:15" x14ac:dyDescent="0.25">
      <c r="A5842" s="1" t="s">
        <v>6524</v>
      </c>
      <c r="B5842" s="2">
        <v>44531</v>
      </c>
      <c r="C5842" s="1" t="s">
        <v>6525</v>
      </c>
      <c r="E5842" s="3">
        <v>325.62</v>
      </c>
      <c r="F5842" s="4">
        <v>325.62</v>
      </c>
      <c r="G5842" s="1">
        <v>2021</v>
      </c>
      <c r="H5842" s="1">
        <v>12</v>
      </c>
      <c r="I5842" s="1" t="s">
        <v>345</v>
      </c>
      <c r="J5842" s="1" t="s">
        <v>35</v>
      </c>
      <c r="K5842" s="1" t="s">
        <v>20</v>
      </c>
      <c r="L5842" s="1" t="s">
        <v>346</v>
      </c>
      <c r="M5842" s="1" t="s">
        <v>37</v>
      </c>
    </row>
    <row r="5843" spans="1:15" x14ac:dyDescent="0.25">
      <c r="A5843" s="1" t="s">
        <v>6526</v>
      </c>
      <c r="B5843" s="2">
        <v>44531</v>
      </c>
      <c r="C5843" s="1" t="s">
        <v>6527</v>
      </c>
      <c r="D5843" s="3">
        <v>20</v>
      </c>
      <c r="E5843" s="3">
        <v>493.43</v>
      </c>
      <c r="F5843" s="4">
        <v>411.19</v>
      </c>
      <c r="G5843" s="1">
        <v>2021</v>
      </c>
      <c r="H5843" s="1">
        <v>12</v>
      </c>
      <c r="I5843" s="1" t="s">
        <v>34</v>
      </c>
      <c r="J5843" s="1" t="s">
        <v>237</v>
      </c>
      <c r="K5843" s="1" t="s">
        <v>20</v>
      </c>
      <c r="L5843" s="1" t="s">
        <v>36</v>
      </c>
      <c r="M5843" s="1" t="s">
        <v>4213</v>
      </c>
      <c r="O5843">
        <v>5000</v>
      </c>
    </row>
    <row r="5844" spans="1:15" x14ac:dyDescent="0.25">
      <c r="A5844" s="1" t="s">
        <v>3734</v>
      </c>
      <c r="B5844" s="2">
        <v>44531</v>
      </c>
      <c r="C5844" s="1" t="s">
        <v>224</v>
      </c>
      <c r="D5844" s="3">
        <v>20</v>
      </c>
      <c r="E5844" s="3">
        <v>148.80000000000001</v>
      </c>
      <c r="F5844" s="4">
        <v>124</v>
      </c>
      <c r="G5844" s="1">
        <v>2021</v>
      </c>
      <c r="H5844" s="1">
        <v>12</v>
      </c>
      <c r="I5844" s="1" t="s">
        <v>134</v>
      </c>
      <c r="J5844" s="1" t="s">
        <v>51</v>
      </c>
      <c r="K5844" s="1" t="s">
        <v>20</v>
      </c>
      <c r="L5844" s="1" t="s">
        <v>135</v>
      </c>
      <c r="M5844" s="1" t="s">
        <v>53</v>
      </c>
      <c r="O5844">
        <f>F5844* 6.04</f>
        <v>748.96</v>
      </c>
    </row>
    <row r="5845" spans="1:15" x14ac:dyDescent="0.25">
      <c r="A5845" s="1" t="s">
        <v>5157</v>
      </c>
      <c r="B5845" s="2">
        <v>44531</v>
      </c>
      <c r="C5845" s="1" t="s">
        <v>342</v>
      </c>
      <c r="E5845" s="3">
        <v>29.82</v>
      </c>
      <c r="F5845" s="4">
        <v>29.82</v>
      </c>
      <c r="G5845" s="1">
        <v>2021</v>
      </c>
      <c r="H5845" s="1">
        <v>12</v>
      </c>
      <c r="I5845" s="1" t="s">
        <v>138</v>
      </c>
      <c r="J5845" s="1" t="s">
        <v>35</v>
      </c>
      <c r="K5845" s="1" t="s">
        <v>20</v>
      </c>
      <c r="L5845" s="1" t="s">
        <v>139</v>
      </c>
      <c r="M5845" s="1" t="s">
        <v>37</v>
      </c>
      <c r="O5845">
        <f>F5845*52.63</f>
        <v>1569.4266</v>
      </c>
    </row>
    <row r="5846" spans="1:15" x14ac:dyDescent="0.25">
      <c r="A5846" s="1" t="s">
        <v>6528</v>
      </c>
      <c r="B5846" s="2">
        <v>44532</v>
      </c>
      <c r="C5846" s="1" t="s">
        <v>6529</v>
      </c>
      <c r="E5846" s="3">
        <v>114</v>
      </c>
      <c r="F5846" s="4">
        <v>114</v>
      </c>
      <c r="G5846" s="1">
        <v>2021</v>
      </c>
      <c r="H5846" s="1">
        <v>12</v>
      </c>
      <c r="I5846" s="1" t="s">
        <v>40</v>
      </c>
      <c r="J5846" s="1" t="s">
        <v>81</v>
      </c>
      <c r="K5846" s="1" t="s">
        <v>20</v>
      </c>
      <c r="L5846" s="1" t="s">
        <v>42</v>
      </c>
      <c r="M5846" s="1" t="s">
        <v>83</v>
      </c>
    </row>
    <row r="5847" spans="1:15" x14ac:dyDescent="0.25">
      <c r="A5847" s="1" t="s">
        <v>5165</v>
      </c>
      <c r="B5847" s="2">
        <v>44532</v>
      </c>
      <c r="C5847" s="1" t="s">
        <v>6530</v>
      </c>
      <c r="D5847" s="3">
        <v>20</v>
      </c>
      <c r="E5847" s="3">
        <v>57.13</v>
      </c>
      <c r="F5847" s="4">
        <v>47.61</v>
      </c>
      <c r="G5847" s="1">
        <v>2021</v>
      </c>
      <c r="H5847" s="1">
        <v>12</v>
      </c>
      <c r="I5847" s="1" t="s">
        <v>111</v>
      </c>
      <c r="J5847" s="1" t="s">
        <v>35</v>
      </c>
      <c r="K5847" s="1" t="s">
        <v>20</v>
      </c>
      <c r="L5847" s="1" t="s">
        <v>112</v>
      </c>
      <c r="M5847" s="1" t="s">
        <v>37</v>
      </c>
      <c r="O5847" s="8">
        <f>F5847</f>
        <v>47.61</v>
      </c>
    </row>
    <row r="5848" spans="1:15" x14ac:dyDescent="0.25">
      <c r="A5848" s="1" t="s">
        <v>5171</v>
      </c>
      <c r="B5848" s="2">
        <v>44533</v>
      </c>
      <c r="C5848" s="1" t="s">
        <v>6531</v>
      </c>
      <c r="E5848" s="3">
        <v>89.99</v>
      </c>
      <c r="F5848" s="4">
        <v>89.99</v>
      </c>
      <c r="G5848" s="1">
        <v>2021</v>
      </c>
      <c r="H5848" s="1">
        <v>12</v>
      </c>
      <c r="I5848" s="1" t="s">
        <v>30</v>
      </c>
      <c r="J5848" s="1" t="s">
        <v>25</v>
      </c>
      <c r="K5848" s="1" t="s">
        <v>20</v>
      </c>
      <c r="L5848" s="1" t="s">
        <v>31</v>
      </c>
      <c r="M5848" s="1" t="s">
        <v>4184</v>
      </c>
      <c r="O5848">
        <f>F5848*7</f>
        <v>629.92999999999995</v>
      </c>
    </row>
    <row r="5849" spans="1:15" x14ac:dyDescent="0.25">
      <c r="A5849" s="1" t="s">
        <v>3774</v>
      </c>
      <c r="B5849" s="2">
        <v>44533</v>
      </c>
      <c r="C5849" s="1" t="s">
        <v>7995</v>
      </c>
      <c r="E5849" s="3">
        <v>175.81</v>
      </c>
      <c r="F5849" s="4">
        <v>175.81</v>
      </c>
      <c r="G5849" s="1">
        <v>2021</v>
      </c>
      <c r="H5849" s="1">
        <v>12</v>
      </c>
      <c r="I5849" s="1" t="s">
        <v>30</v>
      </c>
      <c r="J5849" s="1" t="s">
        <v>25</v>
      </c>
      <c r="K5849" s="1" t="s">
        <v>20</v>
      </c>
      <c r="L5849" s="1" t="s">
        <v>31</v>
      </c>
      <c r="M5849" s="1" t="s">
        <v>4184</v>
      </c>
    </row>
    <row r="5850" spans="1:15" x14ac:dyDescent="0.25">
      <c r="A5850" s="1" t="s">
        <v>1823</v>
      </c>
      <c r="B5850" s="2">
        <v>44533</v>
      </c>
      <c r="C5850" s="1" t="s">
        <v>7996</v>
      </c>
      <c r="D5850" s="3">
        <v>10</v>
      </c>
      <c r="E5850" s="3">
        <v>49.99</v>
      </c>
      <c r="F5850" s="4">
        <v>45.45</v>
      </c>
      <c r="G5850" s="1">
        <v>2021</v>
      </c>
      <c r="H5850" s="1">
        <v>12</v>
      </c>
      <c r="I5850" s="1" t="s">
        <v>134</v>
      </c>
      <c r="J5850" s="1" t="s">
        <v>319</v>
      </c>
      <c r="K5850" s="1" t="s">
        <v>20</v>
      </c>
      <c r="L5850" s="1" t="s">
        <v>135</v>
      </c>
      <c r="M5850" s="1" t="s">
        <v>320</v>
      </c>
    </row>
    <row r="5851" spans="1:15" x14ac:dyDescent="0.25">
      <c r="A5851" s="1" t="s">
        <v>1823</v>
      </c>
      <c r="B5851" s="2">
        <v>44533</v>
      </c>
      <c r="C5851" s="1" t="s">
        <v>7996</v>
      </c>
      <c r="D5851" s="3">
        <v>10</v>
      </c>
      <c r="E5851" s="3">
        <v>-0.1</v>
      </c>
      <c r="F5851" s="4">
        <v>-0.09</v>
      </c>
      <c r="G5851" s="1">
        <v>2021</v>
      </c>
      <c r="H5851" s="1">
        <v>12</v>
      </c>
      <c r="I5851" s="1" t="s">
        <v>134</v>
      </c>
      <c r="J5851" s="1" t="s">
        <v>319</v>
      </c>
      <c r="K5851" s="1" t="s">
        <v>20</v>
      </c>
      <c r="L5851" s="1" t="s">
        <v>135</v>
      </c>
      <c r="M5851" s="1" t="s">
        <v>320</v>
      </c>
    </row>
    <row r="5852" spans="1:15" x14ac:dyDescent="0.25">
      <c r="A5852" s="1" t="s">
        <v>5196</v>
      </c>
      <c r="B5852" s="2">
        <v>44537</v>
      </c>
      <c r="C5852" s="1" t="s">
        <v>5598</v>
      </c>
      <c r="E5852" s="3">
        <v>102</v>
      </c>
      <c r="F5852" s="4">
        <v>102</v>
      </c>
      <c r="G5852" s="1">
        <v>2021</v>
      </c>
      <c r="H5852" s="1">
        <v>12</v>
      </c>
      <c r="I5852" s="1" t="s">
        <v>40</v>
      </c>
      <c r="J5852" s="1" t="s">
        <v>35</v>
      </c>
      <c r="K5852" s="1" t="s">
        <v>20</v>
      </c>
      <c r="L5852" s="1" t="s">
        <v>42</v>
      </c>
      <c r="M5852" s="1" t="s">
        <v>37</v>
      </c>
      <c r="O5852">
        <f>F5852*5.226921047</f>
        <v>533.145946794</v>
      </c>
    </row>
    <row r="5853" spans="1:15" x14ac:dyDescent="0.25">
      <c r="A5853" s="1" t="s">
        <v>5168</v>
      </c>
      <c r="B5853" s="2">
        <v>44537</v>
      </c>
      <c r="C5853" s="1" t="s">
        <v>6532</v>
      </c>
      <c r="E5853" s="3">
        <v>45.05</v>
      </c>
      <c r="F5853" s="4">
        <v>45.05</v>
      </c>
      <c r="G5853" s="1">
        <v>2021</v>
      </c>
      <c r="H5853" s="1">
        <v>12</v>
      </c>
      <c r="I5853" s="1" t="s">
        <v>50</v>
      </c>
      <c r="J5853" s="1" t="s">
        <v>51</v>
      </c>
      <c r="K5853" s="1" t="s">
        <v>20</v>
      </c>
      <c r="L5853" s="1" t="s">
        <v>52</v>
      </c>
      <c r="M5853" s="1" t="s">
        <v>53</v>
      </c>
      <c r="O5853">
        <f>F5853*5.7</f>
        <v>256.78499999999997</v>
      </c>
    </row>
    <row r="5854" spans="1:15" x14ac:dyDescent="0.25">
      <c r="A5854" s="1" t="s">
        <v>3751</v>
      </c>
      <c r="B5854" s="2">
        <v>44539</v>
      </c>
      <c r="C5854" s="1" t="s">
        <v>6533</v>
      </c>
      <c r="D5854" s="3">
        <v>20</v>
      </c>
      <c r="E5854" s="3">
        <v>312.23</v>
      </c>
      <c r="F5854" s="4">
        <v>260.19</v>
      </c>
      <c r="G5854" s="1">
        <v>2021</v>
      </c>
      <c r="H5854" s="1">
        <v>12</v>
      </c>
      <c r="I5854" s="1" t="s">
        <v>56</v>
      </c>
      <c r="J5854" s="1" t="s">
        <v>35</v>
      </c>
      <c r="K5854" s="1" t="s">
        <v>20</v>
      </c>
      <c r="L5854" s="1" t="s">
        <v>57</v>
      </c>
      <c r="M5854" s="1" t="s">
        <v>37</v>
      </c>
      <c r="O5854">
        <f>F5854*7</f>
        <v>1821.33</v>
      </c>
    </row>
    <row r="5855" spans="1:15" x14ac:dyDescent="0.25">
      <c r="A5855" s="1" t="s">
        <v>3749</v>
      </c>
      <c r="B5855" s="2">
        <v>44539</v>
      </c>
      <c r="C5855" s="1" t="s">
        <v>104</v>
      </c>
      <c r="E5855" s="3">
        <v>244.51</v>
      </c>
      <c r="F5855" s="4">
        <v>244.51</v>
      </c>
      <c r="G5855" s="1">
        <v>2021</v>
      </c>
      <c r="H5855" s="1">
        <v>12</v>
      </c>
      <c r="I5855" s="1" t="s">
        <v>91</v>
      </c>
      <c r="J5855" s="1" t="s">
        <v>98</v>
      </c>
      <c r="K5855" s="1" t="s">
        <v>20</v>
      </c>
      <c r="L5855" s="1" t="s">
        <v>93</v>
      </c>
      <c r="M5855" s="1" t="s">
        <v>100</v>
      </c>
      <c r="O5855">
        <f>F5855*178</f>
        <v>43522.78</v>
      </c>
    </row>
    <row r="5856" spans="1:15" x14ac:dyDescent="0.25">
      <c r="A5856" s="1" t="s">
        <v>1848</v>
      </c>
      <c r="B5856" s="2">
        <v>44539</v>
      </c>
      <c r="C5856" s="1" t="s">
        <v>104</v>
      </c>
      <c r="E5856" s="3">
        <v>95.41</v>
      </c>
      <c r="F5856" s="4">
        <v>95.41</v>
      </c>
      <c r="G5856" s="1">
        <v>2021</v>
      </c>
      <c r="H5856" s="1">
        <v>12</v>
      </c>
      <c r="I5856" s="1" t="s">
        <v>97</v>
      </c>
      <c r="J5856" s="1" t="s">
        <v>98</v>
      </c>
      <c r="K5856" s="1" t="s">
        <v>20</v>
      </c>
      <c r="L5856" s="1" t="s">
        <v>99</v>
      </c>
      <c r="M5856" s="1" t="s">
        <v>100</v>
      </c>
      <c r="O5856">
        <f>F5856*178</f>
        <v>16982.98</v>
      </c>
    </row>
    <row r="5857" spans="1:15" x14ac:dyDescent="0.25">
      <c r="A5857" s="1" t="s">
        <v>1839</v>
      </c>
      <c r="B5857" s="2">
        <v>44539</v>
      </c>
      <c r="C5857" s="1" t="s">
        <v>6534</v>
      </c>
      <c r="E5857" s="3">
        <v>45</v>
      </c>
      <c r="F5857" s="4">
        <v>45</v>
      </c>
      <c r="G5857" s="1">
        <v>2021</v>
      </c>
      <c r="H5857" s="1">
        <v>12</v>
      </c>
      <c r="I5857" s="1" t="s">
        <v>91</v>
      </c>
      <c r="J5857" s="1" t="s">
        <v>144</v>
      </c>
      <c r="K5857" s="1" t="s">
        <v>20</v>
      </c>
      <c r="L5857" s="1" t="s">
        <v>93</v>
      </c>
      <c r="M5857" s="1" t="s">
        <v>145</v>
      </c>
    </row>
    <row r="5858" spans="1:15" x14ac:dyDescent="0.25">
      <c r="A5858" s="1" t="s">
        <v>1837</v>
      </c>
      <c r="B5858" s="2">
        <v>44539</v>
      </c>
      <c r="C5858" s="1" t="s">
        <v>6535</v>
      </c>
      <c r="D5858" s="3">
        <v>20</v>
      </c>
      <c r="E5858" s="3">
        <v>186</v>
      </c>
      <c r="F5858" s="4">
        <v>155</v>
      </c>
      <c r="G5858" s="1">
        <v>2021</v>
      </c>
      <c r="H5858" s="1">
        <v>12</v>
      </c>
      <c r="I5858" s="1" t="s">
        <v>134</v>
      </c>
      <c r="J5858" s="1" t="s">
        <v>35</v>
      </c>
      <c r="K5858" s="1" t="s">
        <v>20</v>
      </c>
      <c r="L5858" s="1" t="s">
        <v>135</v>
      </c>
      <c r="M5858" s="1" t="s">
        <v>37</v>
      </c>
      <c r="O5858">
        <f>F5858*5.3</f>
        <v>821.5</v>
      </c>
    </row>
    <row r="5859" spans="1:15" x14ac:dyDescent="0.25">
      <c r="A5859" s="1" t="s">
        <v>6536</v>
      </c>
      <c r="B5859" s="2">
        <v>44539</v>
      </c>
      <c r="C5859" s="1" t="s">
        <v>6126</v>
      </c>
      <c r="D5859" s="3">
        <v>20</v>
      </c>
      <c r="E5859" s="3">
        <v>506.88</v>
      </c>
      <c r="F5859" s="4">
        <v>422.4</v>
      </c>
      <c r="G5859" s="1">
        <v>2021</v>
      </c>
      <c r="H5859" s="1">
        <v>12</v>
      </c>
      <c r="I5859" s="1" t="s">
        <v>34</v>
      </c>
      <c r="J5859" s="1" t="s">
        <v>237</v>
      </c>
      <c r="K5859" s="1" t="s">
        <v>20</v>
      </c>
      <c r="L5859" s="1" t="s">
        <v>36</v>
      </c>
      <c r="M5859" s="1" t="s">
        <v>4213</v>
      </c>
      <c r="O5859">
        <f>F5859*25</f>
        <v>10560</v>
      </c>
    </row>
    <row r="5860" spans="1:15" x14ac:dyDescent="0.25">
      <c r="A5860" s="1" t="s">
        <v>3753</v>
      </c>
      <c r="B5860" s="2">
        <v>44539</v>
      </c>
      <c r="C5860" s="1" t="s">
        <v>6537</v>
      </c>
      <c r="E5860" s="3">
        <v>113</v>
      </c>
      <c r="F5860" s="4">
        <v>113</v>
      </c>
      <c r="G5860" s="1">
        <v>2021</v>
      </c>
      <c r="H5860" s="1">
        <v>12</v>
      </c>
      <c r="I5860" s="1" t="s">
        <v>91</v>
      </c>
      <c r="J5860" s="1" t="s">
        <v>144</v>
      </c>
      <c r="K5860" s="1" t="s">
        <v>20</v>
      </c>
      <c r="L5860" s="1" t="s">
        <v>93</v>
      </c>
      <c r="M5860" s="1" t="s">
        <v>145</v>
      </c>
    </row>
    <row r="5861" spans="1:15" x14ac:dyDescent="0.25">
      <c r="A5861" s="1" t="s">
        <v>1852</v>
      </c>
      <c r="B5861" s="2">
        <v>44539</v>
      </c>
      <c r="C5861" s="1" t="s">
        <v>6538</v>
      </c>
      <c r="E5861" s="3">
        <v>456</v>
      </c>
      <c r="F5861" s="4">
        <v>456</v>
      </c>
      <c r="G5861" s="1">
        <v>2021</v>
      </c>
      <c r="H5861" s="1">
        <v>12</v>
      </c>
      <c r="I5861" s="1" t="s">
        <v>91</v>
      </c>
      <c r="J5861" s="1" t="s">
        <v>207</v>
      </c>
      <c r="K5861" s="1" t="s">
        <v>20</v>
      </c>
      <c r="L5861" s="1" t="s">
        <v>93</v>
      </c>
      <c r="M5861" s="1" t="s">
        <v>208</v>
      </c>
      <c r="O5861">
        <f>F5861*350</f>
        <v>159600</v>
      </c>
    </row>
    <row r="5862" spans="1:15" x14ac:dyDescent="0.25">
      <c r="A5862" s="1" t="s">
        <v>1850</v>
      </c>
      <c r="B5862" s="2">
        <v>44539</v>
      </c>
      <c r="C5862" s="1" t="s">
        <v>6539</v>
      </c>
      <c r="E5862" s="3">
        <v>198</v>
      </c>
      <c r="F5862" s="4">
        <v>198</v>
      </c>
      <c r="G5862" s="1">
        <v>2021</v>
      </c>
      <c r="H5862" s="1">
        <v>12</v>
      </c>
      <c r="I5862" s="1" t="s">
        <v>91</v>
      </c>
      <c r="J5862" s="1" t="s">
        <v>51</v>
      </c>
      <c r="K5862" s="1" t="s">
        <v>20</v>
      </c>
      <c r="L5862" s="1" t="s">
        <v>93</v>
      </c>
      <c r="M5862" s="1" t="s">
        <v>53</v>
      </c>
      <c r="O5862">
        <f>F5862*350</f>
        <v>69300</v>
      </c>
    </row>
    <row r="5863" spans="1:15" x14ac:dyDescent="0.25">
      <c r="A5863" s="1" t="s">
        <v>1856</v>
      </c>
      <c r="B5863" s="2">
        <v>44539</v>
      </c>
      <c r="C5863" s="1" t="s">
        <v>6540</v>
      </c>
      <c r="D5863" s="3">
        <v>20</v>
      </c>
      <c r="E5863" s="3">
        <v>1193.71</v>
      </c>
      <c r="F5863" s="4">
        <v>994.76</v>
      </c>
      <c r="G5863" s="1">
        <v>2021</v>
      </c>
      <c r="H5863" s="1">
        <v>12</v>
      </c>
      <c r="I5863" s="1" t="s">
        <v>34</v>
      </c>
      <c r="J5863" s="1" t="s">
        <v>35</v>
      </c>
      <c r="K5863" s="1" t="s">
        <v>20</v>
      </c>
      <c r="L5863" s="1" t="s">
        <v>36</v>
      </c>
      <c r="M5863" s="1" t="s">
        <v>37</v>
      </c>
    </row>
    <row r="5864" spans="1:15" x14ac:dyDescent="0.25">
      <c r="A5864" s="1" t="s">
        <v>6541</v>
      </c>
      <c r="B5864" s="2">
        <v>44539</v>
      </c>
      <c r="C5864" s="1" t="s">
        <v>1315</v>
      </c>
      <c r="D5864" s="3">
        <v>20</v>
      </c>
      <c r="E5864" s="3">
        <v>465.7</v>
      </c>
      <c r="F5864" s="4">
        <v>388.08</v>
      </c>
      <c r="G5864" s="1">
        <v>2021</v>
      </c>
      <c r="H5864" s="1">
        <v>12</v>
      </c>
      <c r="I5864" s="1" t="s">
        <v>56</v>
      </c>
      <c r="J5864" s="1" t="s">
        <v>35</v>
      </c>
      <c r="K5864" s="1" t="s">
        <v>20</v>
      </c>
      <c r="L5864" s="1" t="s">
        <v>57</v>
      </c>
      <c r="M5864" s="1" t="s">
        <v>37</v>
      </c>
      <c r="O5864">
        <f>F5864*216</f>
        <v>83825.279999999999</v>
      </c>
    </row>
    <row r="5865" spans="1:15" x14ac:dyDescent="0.25">
      <c r="A5865" s="1" t="s">
        <v>6542</v>
      </c>
      <c r="B5865" s="2">
        <v>44539</v>
      </c>
      <c r="C5865" s="1" t="s">
        <v>1315</v>
      </c>
      <c r="D5865" s="3">
        <v>20</v>
      </c>
      <c r="E5865" s="3">
        <v>465.7</v>
      </c>
      <c r="F5865" s="4">
        <v>388.08</v>
      </c>
      <c r="G5865" s="1">
        <v>2021</v>
      </c>
      <c r="H5865" s="1">
        <v>12</v>
      </c>
      <c r="I5865" s="1" t="s">
        <v>34</v>
      </c>
      <c r="J5865" s="1" t="s">
        <v>35</v>
      </c>
      <c r="K5865" s="1" t="s">
        <v>20</v>
      </c>
      <c r="L5865" s="1" t="s">
        <v>36</v>
      </c>
      <c r="M5865" s="1" t="s">
        <v>37</v>
      </c>
      <c r="O5865">
        <f>F5865*216</f>
        <v>83825.279999999999</v>
      </c>
    </row>
    <row r="5866" spans="1:15" x14ac:dyDescent="0.25">
      <c r="A5866" s="1" t="s">
        <v>6543</v>
      </c>
      <c r="B5866" s="2">
        <v>44544</v>
      </c>
      <c r="C5866" s="1" t="s">
        <v>3165</v>
      </c>
      <c r="D5866" s="3">
        <v>20</v>
      </c>
      <c r="E5866" s="3">
        <v>12.9</v>
      </c>
      <c r="F5866" s="4">
        <v>10.75</v>
      </c>
      <c r="G5866" s="1">
        <v>2021</v>
      </c>
      <c r="H5866" s="1">
        <v>12</v>
      </c>
      <c r="I5866" s="1" t="s">
        <v>56</v>
      </c>
      <c r="J5866" s="1" t="s">
        <v>35</v>
      </c>
      <c r="K5866" s="1" t="s">
        <v>20</v>
      </c>
      <c r="L5866" s="1" t="s">
        <v>57</v>
      </c>
      <c r="M5866" s="1" t="s">
        <v>37</v>
      </c>
      <c r="O5866">
        <f>F5866*50</f>
        <v>537.5</v>
      </c>
    </row>
    <row r="5867" spans="1:15" x14ac:dyDescent="0.25">
      <c r="A5867" s="1" t="s">
        <v>1876</v>
      </c>
      <c r="B5867" s="2">
        <v>44544</v>
      </c>
      <c r="C5867" s="1" t="s">
        <v>3495</v>
      </c>
      <c r="D5867" s="3">
        <v>20</v>
      </c>
      <c r="E5867" s="3">
        <v>2973.6</v>
      </c>
      <c r="F5867" s="4">
        <v>2478</v>
      </c>
      <c r="G5867" s="1">
        <v>2021</v>
      </c>
      <c r="H5867" s="1">
        <v>12</v>
      </c>
      <c r="I5867" s="1" t="s">
        <v>56</v>
      </c>
      <c r="J5867" s="1" t="s">
        <v>177</v>
      </c>
      <c r="K5867" s="1" t="s">
        <v>20</v>
      </c>
      <c r="L5867" s="1" t="s">
        <v>57</v>
      </c>
      <c r="M5867" s="1" t="s">
        <v>178</v>
      </c>
      <c r="O5867">
        <v>1050000</v>
      </c>
    </row>
    <row r="5868" spans="1:15" x14ac:dyDescent="0.25">
      <c r="A5868" s="1" t="s">
        <v>1874</v>
      </c>
      <c r="B5868" s="2">
        <v>44544</v>
      </c>
      <c r="C5868" s="1" t="s">
        <v>6544</v>
      </c>
      <c r="D5868" s="3">
        <v>20</v>
      </c>
      <c r="E5868" s="3">
        <v>393.36</v>
      </c>
      <c r="F5868" s="4">
        <v>327.8</v>
      </c>
      <c r="G5868" s="1">
        <v>2021</v>
      </c>
      <c r="H5868" s="1">
        <v>12</v>
      </c>
      <c r="I5868" s="1" t="s">
        <v>111</v>
      </c>
      <c r="J5868" s="1" t="s">
        <v>35</v>
      </c>
      <c r="K5868" s="1" t="s">
        <v>20</v>
      </c>
      <c r="L5868" s="1" t="s">
        <v>112</v>
      </c>
      <c r="M5868" s="1" t="s">
        <v>37</v>
      </c>
    </row>
    <row r="5869" spans="1:15" x14ac:dyDescent="0.25">
      <c r="A5869" s="1" t="s">
        <v>1859</v>
      </c>
      <c r="B5869" s="2">
        <v>44544</v>
      </c>
      <c r="C5869" s="1" t="s">
        <v>6545</v>
      </c>
      <c r="E5869" s="3">
        <v>1127.7</v>
      </c>
      <c r="F5869" s="4">
        <v>1127.7</v>
      </c>
      <c r="G5869" s="1">
        <v>2021</v>
      </c>
      <c r="H5869" s="1">
        <v>12</v>
      </c>
      <c r="I5869" s="1" t="s">
        <v>30</v>
      </c>
      <c r="J5869" s="1" t="s">
        <v>25</v>
      </c>
      <c r="K5869" s="1" t="s">
        <v>20</v>
      </c>
      <c r="L5869" s="1" t="s">
        <v>31</v>
      </c>
      <c r="M5869" s="1" t="s">
        <v>4184</v>
      </c>
    </row>
    <row r="5870" spans="1:15" x14ac:dyDescent="0.25">
      <c r="A5870" s="1" t="s">
        <v>6546</v>
      </c>
      <c r="B5870" s="2">
        <v>44544</v>
      </c>
      <c r="C5870" s="1" t="s">
        <v>6547</v>
      </c>
      <c r="D5870" s="3">
        <v>20</v>
      </c>
      <c r="E5870" s="3">
        <v>23.6</v>
      </c>
      <c r="F5870" s="4">
        <v>19.670000000000002</v>
      </c>
      <c r="G5870" s="1">
        <v>2021</v>
      </c>
      <c r="H5870" s="1">
        <v>12</v>
      </c>
      <c r="I5870" s="1" t="s">
        <v>134</v>
      </c>
      <c r="J5870" s="1" t="s">
        <v>35</v>
      </c>
      <c r="K5870" s="1" t="s">
        <v>20</v>
      </c>
      <c r="L5870" s="1" t="s">
        <v>135</v>
      </c>
      <c r="M5870" s="1" t="s">
        <v>37</v>
      </c>
    </row>
    <row r="5871" spans="1:15" x14ac:dyDescent="0.25">
      <c r="A5871" s="1" t="s">
        <v>6548</v>
      </c>
      <c r="B5871" s="2">
        <v>44544</v>
      </c>
      <c r="C5871" s="1" t="s">
        <v>6549</v>
      </c>
      <c r="E5871" s="3">
        <v>45.8</v>
      </c>
      <c r="F5871" s="4">
        <v>45.8</v>
      </c>
      <c r="G5871" s="1">
        <v>2021</v>
      </c>
      <c r="H5871" s="1">
        <v>12</v>
      </c>
      <c r="I5871" s="1" t="s">
        <v>18</v>
      </c>
      <c r="J5871" s="1" t="s">
        <v>19</v>
      </c>
      <c r="K5871" s="1" t="s">
        <v>20</v>
      </c>
      <c r="L5871" s="1" t="s">
        <v>21</v>
      </c>
      <c r="M5871" s="1" t="s">
        <v>22</v>
      </c>
    </row>
    <row r="5872" spans="1:15" x14ac:dyDescent="0.25">
      <c r="A5872" s="1" t="s">
        <v>6550</v>
      </c>
      <c r="B5872" s="2">
        <v>44544</v>
      </c>
      <c r="C5872" s="1" t="s">
        <v>6551</v>
      </c>
      <c r="E5872" s="3">
        <v>36.89</v>
      </c>
      <c r="F5872" s="4">
        <v>36.89</v>
      </c>
      <c r="G5872" s="1">
        <v>2021</v>
      </c>
      <c r="H5872" s="1">
        <v>12</v>
      </c>
      <c r="I5872" s="1" t="s">
        <v>150</v>
      </c>
      <c r="J5872" s="1" t="s">
        <v>51</v>
      </c>
      <c r="K5872" s="1" t="s">
        <v>20</v>
      </c>
      <c r="L5872" s="1" t="s">
        <v>151</v>
      </c>
      <c r="M5872" s="1" t="s">
        <v>53</v>
      </c>
    </row>
    <row r="5873" spans="1:15" x14ac:dyDescent="0.25">
      <c r="A5873" s="1" t="s">
        <v>6552</v>
      </c>
      <c r="B5873" s="2">
        <v>44544</v>
      </c>
      <c r="C5873" s="1" t="s">
        <v>6553</v>
      </c>
      <c r="E5873" s="3">
        <v>57.06</v>
      </c>
      <c r="F5873" s="4">
        <v>57.06</v>
      </c>
      <c r="G5873" s="1">
        <v>2021</v>
      </c>
      <c r="H5873" s="1">
        <v>12</v>
      </c>
      <c r="I5873" s="1" t="s">
        <v>150</v>
      </c>
      <c r="J5873" s="1" t="s">
        <v>51</v>
      </c>
      <c r="K5873" s="1" t="s">
        <v>20</v>
      </c>
      <c r="L5873" s="1" t="s">
        <v>151</v>
      </c>
      <c r="M5873" s="1" t="s">
        <v>53</v>
      </c>
    </row>
    <row r="5874" spans="1:15" x14ac:dyDescent="0.25">
      <c r="A5874" s="1" t="s">
        <v>6554</v>
      </c>
      <c r="B5874" s="2">
        <v>44544</v>
      </c>
      <c r="C5874" s="1" t="s">
        <v>6555</v>
      </c>
      <c r="E5874" s="3">
        <v>228</v>
      </c>
      <c r="F5874" s="4">
        <v>228</v>
      </c>
      <c r="G5874" s="1">
        <v>2021</v>
      </c>
      <c r="H5874" s="1">
        <v>12</v>
      </c>
      <c r="I5874" s="1" t="s">
        <v>18</v>
      </c>
      <c r="J5874" s="1" t="s">
        <v>51</v>
      </c>
      <c r="K5874" s="1" t="s">
        <v>20</v>
      </c>
      <c r="L5874" s="1" t="s">
        <v>21</v>
      </c>
      <c r="M5874" s="1" t="s">
        <v>53</v>
      </c>
      <c r="O5874">
        <f>F5874*8.3</f>
        <v>1892.4</v>
      </c>
    </row>
    <row r="5875" spans="1:15" x14ac:dyDescent="0.25">
      <c r="A5875" s="1" t="s">
        <v>6556</v>
      </c>
      <c r="B5875" s="2">
        <v>44544</v>
      </c>
      <c r="C5875" s="1" t="s">
        <v>6557</v>
      </c>
      <c r="D5875" s="3">
        <v>20</v>
      </c>
      <c r="E5875" s="3">
        <v>10.210000000000001</v>
      </c>
      <c r="F5875" s="4">
        <v>8.51</v>
      </c>
      <c r="G5875" s="1">
        <v>2021</v>
      </c>
      <c r="H5875" s="1">
        <v>12</v>
      </c>
      <c r="I5875" s="1" t="s">
        <v>34</v>
      </c>
      <c r="J5875" s="1" t="s">
        <v>378</v>
      </c>
      <c r="K5875" s="1" t="s">
        <v>20</v>
      </c>
      <c r="L5875" s="1" t="s">
        <v>36</v>
      </c>
      <c r="M5875" s="1" t="s">
        <v>379</v>
      </c>
    </row>
    <row r="5876" spans="1:15" x14ac:dyDescent="0.25">
      <c r="A5876" s="1" t="s">
        <v>5214</v>
      </c>
      <c r="B5876" s="2">
        <v>44545</v>
      </c>
      <c r="C5876" s="1" t="s">
        <v>6558</v>
      </c>
      <c r="E5876" s="3">
        <v>9.91</v>
      </c>
      <c r="F5876" s="4">
        <v>9.91</v>
      </c>
      <c r="G5876" s="1">
        <v>2021</v>
      </c>
      <c r="H5876" s="1">
        <v>12</v>
      </c>
      <c r="I5876" s="1" t="s">
        <v>86</v>
      </c>
      <c r="J5876" s="1" t="s">
        <v>35</v>
      </c>
      <c r="K5876" s="1" t="s">
        <v>20</v>
      </c>
      <c r="L5876" s="1" t="s">
        <v>87</v>
      </c>
      <c r="M5876" s="1" t="s">
        <v>37</v>
      </c>
    </row>
    <row r="5877" spans="1:15" x14ac:dyDescent="0.25">
      <c r="A5877" s="1" t="s">
        <v>6559</v>
      </c>
      <c r="B5877" s="2">
        <v>44545</v>
      </c>
      <c r="C5877" s="1" t="s">
        <v>6560</v>
      </c>
      <c r="E5877" s="3">
        <v>159.5</v>
      </c>
      <c r="F5877" s="4">
        <v>159.5</v>
      </c>
      <c r="G5877" s="1">
        <v>2021</v>
      </c>
      <c r="H5877" s="1">
        <v>12</v>
      </c>
      <c r="I5877" s="1" t="s">
        <v>18</v>
      </c>
      <c r="J5877" s="1" t="s">
        <v>19</v>
      </c>
      <c r="K5877" s="1" t="s">
        <v>20</v>
      </c>
      <c r="L5877" s="1" t="s">
        <v>21</v>
      </c>
      <c r="M5877" s="1" t="s">
        <v>22</v>
      </c>
    </row>
    <row r="5878" spans="1:15" x14ac:dyDescent="0.25">
      <c r="A5878" s="1" t="s">
        <v>5233</v>
      </c>
      <c r="B5878" s="2">
        <v>44545</v>
      </c>
      <c r="C5878" s="1" t="s">
        <v>6561</v>
      </c>
      <c r="E5878" s="3">
        <v>300</v>
      </c>
      <c r="F5878" s="4">
        <v>300</v>
      </c>
      <c r="G5878" s="1">
        <v>2021</v>
      </c>
      <c r="H5878" s="1">
        <v>12</v>
      </c>
      <c r="I5878" s="1" t="s">
        <v>219</v>
      </c>
      <c r="J5878" s="1" t="s">
        <v>35</v>
      </c>
      <c r="K5878" s="1" t="s">
        <v>20</v>
      </c>
      <c r="L5878" s="1" t="s">
        <v>220</v>
      </c>
      <c r="M5878" s="1" t="s">
        <v>37</v>
      </c>
    </row>
    <row r="5879" spans="1:15" x14ac:dyDescent="0.25">
      <c r="A5879" s="1" t="s">
        <v>6562</v>
      </c>
      <c r="B5879" s="2">
        <v>44545</v>
      </c>
      <c r="C5879" s="1" t="s">
        <v>1824</v>
      </c>
      <c r="E5879" s="3">
        <v>395.5</v>
      </c>
      <c r="F5879" s="4">
        <v>395.5</v>
      </c>
      <c r="G5879" s="1">
        <v>2021</v>
      </c>
      <c r="H5879" s="1">
        <v>12</v>
      </c>
      <c r="I5879" s="1" t="s">
        <v>1606</v>
      </c>
      <c r="J5879" s="1" t="s">
        <v>35</v>
      </c>
      <c r="K5879" s="1" t="s">
        <v>20</v>
      </c>
      <c r="L5879" s="1" t="s">
        <v>1607</v>
      </c>
      <c r="M5879" s="1" t="s">
        <v>37</v>
      </c>
    </row>
    <row r="5880" spans="1:15" x14ac:dyDescent="0.25">
      <c r="A5880" s="1" t="s">
        <v>5215</v>
      </c>
      <c r="B5880" s="2">
        <v>44545</v>
      </c>
      <c r="C5880" s="1" t="s">
        <v>85</v>
      </c>
      <c r="E5880" s="3">
        <v>68.010000000000005</v>
      </c>
      <c r="F5880" s="4">
        <v>68.010000000000005</v>
      </c>
      <c r="G5880" s="1">
        <v>2021</v>
      </c>
      <c r="H5880" s="1">
        <v>12</v>
      </c>
      <c r="I5880" s="1" t="s">
        <v>40</v>
      </c>
      <c r="J5880" s="1" t="s">
        <v>41</v>
      </c>
      <c r="K5880" s="1" t="s">
        <v>20</v>
      </c>
      <c r="L5880" s="1" t="s">
        <v>42</v>
      </c>
      <c r="M5880" s="1" t="s">
        <v>43</v>
      </c>
      <c r="O5880">
        <f t="shared" ref="O5880:O5898" si="91">F5880/1.26</f>
        <v>53.976190476190482</v>
      </c>
    </row>
    <row r="5881" spans="1:15" x14ac:dyDescent="0.25">
      <c r="A5881" s="1" t="s">
        <v>5226</v>
      </c>
      <c r="B5881" s="2">
        <v>44545</v>
      </c>
      <c r="C5881" s="1" t="s">
        <v>85</v>
      </c>
      <c r="E5881" s="3">
        <v>41.99</v>
      </c>
      <c r="F5881" s="4">
        <v>41.99</v>
      </c>
      <c r="G5881" s="1">
        <v>2021</v>
      </c>
      <c r="H5881" s="1">
        <v>12</v>
      </c>
      <c r="I5881" s="1" t="s">
        <v>40</v>
      </c>
      <c r="J5881" s="1" t="s">
        <v>41</v>
      </c>
      <c r="K5881" s="1" t="s">
        <v>20</v>
      </c>
      <c r="L5881" s="1" t="s">
        <v>42</v>
      </c>
      <c r="M5881" s="1" t="s">
        <v>43</v>
      </c>
      <c r="O5881">
        <f t="shared" si="91"/>
        <v>33.32539682539683</v>
      </c>
    </row>
    <row r="5882" spans="1:15" x14ac:dyDescent="0.25">
      <c r="A5882" s="1" t="s">
        <v>6563</v>
      </c>
      <c r="B5882" s="2">
        <v>44545</v>
      </c>
      <c r="C5882" s="1" t="s">
        <v>6564</v>
      </c>
      <c r="E5882" s="3">
        <v>820.89</v>
      </c>
      <c r="F5882" s="4">
        <v>820.89</v>
      </c>
      <c r="G5882" s="1">
        <v>2021</v>
      </c>
      <c r="H5882" s="1">
        <v>12</v>
      </c>
      <c r="I5882" s="1" t="s">
        <v>86</v>
      </c>
      <c r="J5882" s="1" t="s">
        <v>41</v>
      </c>
      <c r="K5882" s="1" t="s">
        <v>20</v>
      </c>
      <c r="L5882" s="1" t="s">
        <v>87</v>
      </c>
      <c r="M5882" s="1" t="s">
        <v>43</v>
      </c>
      <c r="O5882">
        <f t="shared" si="91"/>
        <v>651.5</v>
      </c>
    </row>
    <row r="5883" spans="1:15" x14ac:dyDescent="0.25">
      <c r="A5883" s="1" t="s">
        <v>6563</v>
      </c>
      <c r="B5883" s="2">
        <v>44545</v>
      </c>
      <c r="C5883" s="1" t="s">
        <v>6564</v>
      </c>
      <c r="E5883" s="3">
        <v>489.17</v>
      </c>
      <c r="F5883" s="4">
        <v>489.17</v>
      </c>
      <c r="G5883" s="1">
        <v>2021</v>
      </c>
      <c r="H5883" s="1">
        <v>12</v>
      </c>
      <c r="I5883" s="1" t="s">
        <v>86</v>
      </c>
      <c r="J5883" s="1" t="s">
        <v>41</v>
      </c>
      <c r="K5883" s="1" t="s">
        <v>20</v>
      </c>
      <c r="L5883" s="1" t="s">
        <v>87</v>
      </c>
      <c r="M5883" s="1" t="s">
        <v>43</v>
      </c>
      <c r="O5883">
        <f t="shared" si="91"/>
        <v>388.23015873015873</v>
      </c>
    </row>
    <row r="5884" spans="1:15" x14ac:dyDescent="0.25">
      <c r="A5884" s="1" t="s">
        <v>6563</v>
      </c>
      <c r="B5884" s="2">
        <v>44545</v>
      </c>
      <c r="C5884" s="1" t="s">
        <v>6564</v>
      </c>
      <c r="E5884" s="3">
        <v>375.41</v>
      </c>
      <c r="F5884" s="4">
        <v>375.41</v>
      </c>
      <c r="G5884" s="1">
        <v>2021</v>
      </c>
      <c r="H5884" s="1">
        <v>12</v>
      </c>
      <c r="I5884" s="1" t="s">
        <v>86</v>
      </c>
      <c r="J5884" s="1" t="s">
        <v>41</v>
      </c>
      <c r="K5884" s="1" t="s">
        <v>20</v>
      </c>
      <c r="L5884" s="1" t="s">
        <v>87</v>
      </c>
      <c r="M5884" s="1" t="s">
        <v>43</v>
      </c>
      <c r="O5884">
        <f t="shared" si="91"/>
        <v>297.94444444444446</v>
      </c>
    </row>
    <row r="5885" spans="1:15" x14ac:dyDescent="0.25">
      <c r="A5885" s="1" t="s">
        <v>6563</v>
      </c>
      <c r="B5885" s="2">
        <v>44545</v>
      </c>
      <c r="C5885" s="1" t="s">
        <v>6564</v>
      </c>
      <c r="E5885" s="3">
        <v>230.15</v>
      </c>
      <c r="F5885" s="4">
        <v>230.15</v>
      </c>
      <c r="G5885" s="1">
        <v>2021</v>
      </c>
      <c r="H5885" s="1">
        <v>12</v>
      </c>
      <c r="I5885" s="1" t="s">
        <v>86</v>
      </c>
      <c r="J5885" s="1" t="s">
        <v>41</v>
      </c>
      <c r="K5885" s="1" t="s">
        <v>20</v>
      </c>
      <c r="L5885" s="1" t="s">
        <v>87</v>
      </c>
      <c r="M5885" s="1" t="s">
        <v>43</v>
      </c>
      <c r="O5885">
        <f t="shared" si="91"/>
        <v>182.65873015873015</v>
      </c>
    </row>
    <row r="5886" spans="1:15" x14ac:dyDescent="0.25">
      <c r="A5886" s="1" t="s">
        <v>6563</v>
      </c>
      <c r="B5886" s="2">
        <v>44545</v>
      </c>
      <c r="C5886" s="1" t="s">
        <v>6564</v>
      </c>
      <c r="D5886" s="3">
        <v>20</v>
      </c>
      <c r="E5886" s="3">
        <v>173.86</v>
      </c>
      <c r="F5886" s="4">
        <v>144.88</v>
      </c>
      <c r="G5886" s="1">
        <v>2021</v>
      </c>
      <c r="H5886" s="1">
        <v>12</v>
      </c>
      <c r="I5886" s="1" t="s">
        <v>34</v>
      </c>
      <c r="J5886" s="1" t="s">
        <v>41</v>
      </c>
      <c r="K5886" s="1" t="s">
        <v>20</v>
      </c>
      <c r="L5886" s="1" t="s">
        <v>36</v>
      </c>
      <c r="M5886" s="1" t="s">
        <v>43</v>
      </c>
      <c r="O5886">
        <f t="shared" si="91"/>
        <v>114.98412698412697</v>
      </c>
    </row>
    <row r="5887" spans="1:15" x14ac:dyDescent="0.25">
      <c r="A5887" s="1" t="s">
        <v>6563</v>
      </c>
      <c r="B5887" s="2">
        <v>44545</v>
      </c>
      <c r="C5887" s="1" t="s">
        <v>6564</v>
      </c>
      <c r="D5887" s="3">
        <v>20</v>
      </c>
      <c r="E5887" s="3">
        <v>154.88</v>
      </c>
      <c r="F5887" s="4">
        <v>129.07</v>
      </c>
      <c r="G5887" s="1">
        <v>2021</v>
      </c>
      <c r="H5887" s="1">
        <v>12</v>
      </c>
      <c r="I5887" s="1" t="s">
        <v>34</v>
      </c>
      <c r="J5887" s="1" t="s">
        <v>41</v>
      </c>
      <c r="K5887" s="1" t="s">
        <v>20</v>
      </c>
      <c r="L5887" s="1" t="s">
        <v>36</v>
      </c>
      <c r="M5887" s="1" t="s">
        <v>43</v>
      </c>
      <c r="O5887">
        <f t="shared" si="91"/>
        <v>102.43650793650794</v>
      </c>
    </row>
    <row r="5888" spans="1:15" x14ac:dyDescent="0.25">
      <c r="A5888" s="1" t="s">
        <v>6563</v>
      </c>
      <c r="B5888" s="2">
        <v>44545</v>
      </c>
      <c r="C5888" s="1" t="s">
        <v>6564</v>
      </c>
      <c r="D5888" s="3">
        <v>20</v>
      </c>
      <c r="E5888" s="3">
        <v>154.72</v>
      </c>
      <c r="F5888" s="4">
        <v>128.93</v>
      </c>
      <c r="G5888" s="1">
        <v>2021</v>
      </c>
      <c r="H5888" s="1">
        <v>12</v>
      </c>
      <c r="I5888" s="1" t="s">
        <v>56</v>
      </c>
      <c r="J5888" s="1" t="s">
        <v>41</v>
      </c>
      <c r="K5888" s="1" t="s">
        <v>20</v>
      </c>
      <c r="L5888" s="1" t="s">
        <v>57</v>
      </c>
      <c r="M5888" s="1" t="s">
        <v>43</v>
      </c>
      <c r="O5888">
        <f t="shared" si="91"/>
        <v>102.32539682539684</v>
      </c>
    </row>
    <row r="5889" spans="1:15" x14ac:dyDescent="0.25">
      <c r="A5889" s="1" t="s">
        <v>6563</v>
      </c>
      <c r="B5889" s="2">
        <v>44545</v>
      </c>
      <c r="C5889" s="1" t="s">
        <v>6564</v>
      </c>
      <c r="E5889" s="3">
        <v>119.56</v>
      </c>
      <c r="F5889" s="4">
        <v>119.56</v>
      </c>
      <c r="G5889" s="1">
        <v>2021</v>
      </c>
      <c r="H5889" s="1">
        <v>12</v>
      </c>
      <c r="I5889" s="1" t="s">
        <v>86</v>
      </c>
      <c r="J5889" s="1" t="s">
        <v>41</v>
      </c>
      <c r="K5889" s="1" t="s">
        <v>20</v>
      </c>
      <c r="L5889" s="1" t="s">
        <v>87</v>
      </c>
      <c r="M5889" s="1" t="s">
        <v>43</v>
      </c>
      <c r="O5889">
        <f t="shared" si="91"/>
        <v>94.888888888888886</v>
      </c>
    </row>
    <row r="5890" spans="1:15" x14ac:dyDescent="0.25">
      <c r="A5890" s="1" t="s">
        <v>6563</v>
      </c>
      <c r="B5890" s="2">
        <v>44545</v>
      </c>
      <c r="C5890" s="1" t="s">
        <v>6564</v>
      </c>
      <c r="E5890" s="3">
        <v>100.22</v>
      </c>
      <c r="F5890" s="4">
        <v>100.22</v>
      </c>
      <c r="G5890" s="1">
        <v>2021</v>
      </c>
      <c r="H5890" s="1">
        <v>12</v>
      </c>
      <c r="I5890" s="1" t="s">
        <v>86</v>
      </c>
      <c r="J5890" s="1" t="s">
        <v>41</v>
      </c>
      <c r="K5890" s="1" t="s">
        <v>20</v>
      </c>
      <c r="L5890" s="1" t="s">
        <v>87</v>
      </c>
      <c r="M5890" s="1" t="s">
        <v>43</v>
      </c>
      <c r="O5890">
        <f t="shared" si="91"/>
        <v>79.539682539682545</v>
      </c>
    </row>
    <row r="5891" spans="1:15" x14ac:dyDescent="0.25">
      <c r="A5891" s="1" t="s">
        <v>6563</v>
      </c>
      <c r="B5891" s="2">
        <v>44545</v>
      </c>
      <c r="C5891" s="1" t="s">
        <v>6564</v>
      </c>
      <c r="E5891" s="3">
        <v>96.1</v>
      </c>
      <c r="F5891" s="4">
        <v>96.1</v>
      </c>
      <c r="G5891" s="1">
        <v>2021</v>
      </c>
      <c r="H5891" s="1">
        <v>12</v>
      </c>
      <c r="I5891" s="1" t="s">
        <v>86</v>
      </c>
      <c r="J5891" s="1" t="s">
        <v>41</v>
      </c>
      <c r="K5891" s="1" t="s">
        <v>20</v>
      </c>
      <c r="L5891" s="1" t="s">
        <v>87</v>
      </c>
      <c r="M5891" s="1" t="s">
        <v>43</v>
      </c>
      <c r="O5891">
        <f t="shared" si="91"/>
        <v>76.269841269841265</v>
      </c>
    </row>
    <row r="5892" spans="1:15" x14ac:dyDescent="0.25">
      <c r="A5892" s="1" t="s">
        <v>6563</v>
      </c>
      <c r="B5892" s="2">
        <v>44545</v>
      </c>
      <c r="C5892" s="1" t="s">
        <v>6564</v>
      </c>
      <c r="D5892" s="3">
        <v>20</v>
      </c>
      <c r="E5892" s="3">
        <v>100</v>
      </c>
      <c r="F5892" s="4">
        <v>83.33</v>
      </c>
      <c r="G5892" s="1">
        <v>2021</v>
      </c>
      <c r="H5892" s="1">
        <v>12</v>
      </c>
      <c r="I5892" s="1" t="s">
        <v>70</v>
      </c>
      <c r="J5892" s="1" t="s">
        <v>41</v>
      </c>
      <c r="K5892" s="1" t="s">
        <v>20</v>
      </c>
      <c r="L5892" s="1" t="s">
        <v>71</v>
      </c>
      <c r="M5892" s="1" t="s">
        <v>43</v>
      </c>
      <c r="O5892">
        <f t="shared" si="91"/>
        <v>66.134920634920633</v>
      </c>
    </row>
    <row r="5893" spans="1:15" x14ac:dyDescent="0.25">
      <c r="A5893" s="1" t="s">
        <v>6563</v>
      </c>
      <c r="B5893" s="2">
        <v>44545</v>
      </c>
      <c r="C5893" s="1" t="s">
        <v>6564</v>
      </c>
      <c r="E5893" s="3">
        <v>66.44</v>
      </c>
      <c r="F5893" s="4">
        <v>66.44</v>
      </c>
      <c r="G5893" s="1">
        <v>2021</v>
      </c>
      <c r="H5893" s="1">
        <v>12</v>
      </c>
      <c r="I5893" s="1" t="s">
        <v>86</v>
      </c>
      <c r="J5893" s="1" t="s">
        <v>41</v>
      </c>
      <c r="K5893" s="1" t="s">
        <v>20</v>
      </c>
      <c r="L5893" s="1" t="s">
        <v>87</v>
      </c>
      <c r="M5893" s="1" t="s">
        <v>43</v>
      </c>
      <c r="O5893">
        <f t="shared" si="91"/>
        <v>52.730158730158728</v>
      </c>
    </row>
    <row r="5894" spans="1:15" x14ac:dyDescent="0.25">
      <c r="A5894" s="1" t="s">
        <v>6563</v>
      </c>
      <c r="B5894" s="2">
        <v>44545</v>
      </c>
      <c r="C5894" s="1" t="s">
        <v>6564</v>
      </c>
      <c r="E5894" s="3">
        <v>57.66</v>
      </c>
      <c r="F5894" s="4">
        <v>57.66</v>
      </c>
      <c r="G5894" s="1">
        <v>2021</v>
      </c>
      <c r="H5894" s="1">
        <v>12</v>
      </c>
      <c r="I5894" s="1" t="s">
        <v>86</v>
      </c>
      <c r="J5894" s="1" t="s">
        <v>41</v>
      </c>
      <c r="K5894" s="1" t="s">
        <v>20</v>
      </c>
      <c r="L5894" s="1" t="s">
        <v>87</v>
      </c>
      <c r="M5894" s="1" t="s">
        <v>43</v>
      </c>
      <c r="O5894">
        <f t="shared" si="91"/>
        <v>45.761904761904759</v>
      </c>
    </row>
    <row r="5895" spans="1:15" x14ac:dyDescent="0.25">
      <c r="A5895" s="1" t="s">
        <v>6563</v>
      </c>
      <c r="B5895" s="2">
        <v>44545</v>
      </c>
      <c r="C5895" s="1" t="s">
        <v>6564</v>
      </c>
      <c r="E5895" s="3">
        <v>12.07</v>
      </c>
      <c r="F5895" s="4">
        <v>12.07</v>
      </c>
      <c r="G5895" s="1">
        <v>2021</v>
      </c>
      <c r="H5895" s="1">
        <v>12</v>
      </c>
      <c r="I5895" s="1" t="s">
        <v>18</v>
      </c>
      <c r="J5895" s="1" t="s">
        <v>41</v>
      </c>
      <c r="K5895" s="1" t="s">
        <v>20</v>
      </c>
      <c r="L5895" s="1" t="s">
        <v>21</v>
      </c>
      <c r="M5895" s="1" t="s">
        <v>43</v>
      </c>
      <c r="O5895">
        <f t="shared" si="91"/>
        <v>9.5793650793650791</v>
      </c>
    </row>
    <row r="5896" spans="1:15" x14ac:dyDescent="0.25">
      <c r="A5896" s="1" t="s">
        <v>6563</v>
      </c>
      <c r="B5896" s="2">
        <v>44545</v>
      </c>
      <c r="C5896" s="1" t="s">
        <v>6564</v>
      </c>
      <c r="E5896" s="3">
        <v>0.7</v>
      </c>
      <c r="F5896" s="4">
        <v>0.7</v>
      </c>
      <c r="G5896" s="1">
        <v>2021</v>
      </c>
      <c r="H5896" s="1">
        <v>12</v>
      </c>
      <c r="I5896" s="1" t="s">
        <v>86</v>
      </c>
      <c r="J5896" s="1" t="s">
        <v>41</v>
      </c>
      <c r="K5896" s="1" t="s">
        <v>20</v>
      </c>
      <c r="L5896" s="1" t="s">
        <v>87</v>
      </c>
      <c r="M5896" s="1" t="s">
        <v>43</v>
      </c>
      <c r="O5896">
        <f t="shared" si="91"/>
        <v>0.55555555555555547</v>
      </c>
    </row>
    <row r="5897" spans="1:15" x14ac:dyDescent="0.25">
      <c r="A5897" s="1" t="s">
        <v>6563</v>
      </c>
      <c r="B5897" s="2">
        <v>44545</v>
      </c>
      <c r="C5897" s="1" t="s">
        <v>6564</v>
      </c>
      <c r="E5897" s="3">
        <v>0.7</v>
      </c>
      <c r="F5897" s="4">
        <v>0.7</v>
      </c>
      <c r="G5897" s="1">
        <v>2021</v>
      </c>
      <c r="H5897" s="1">
        <v>12</v>
      </c>
      <c r="I5897" s="1" t="s">
        <v>86</v>
      </c>
      <c r="J5897" s="1" t="s">
        <v>41</v>
      </c>
      <c r="K5897" s="1" t="s">
        <v>20</v>
      </c>
      <c r="L5897" s="1" t="s">
        <v>87</v>
      </c>
      <c r="M5897" s="1" t="s">
        <v>43</v>
      </c>
      <c r="O5897">
        <f t="shared" si="91"/>
        <v>0.55555555555555547</v>
      </c>
    </row>
    <row r="5898" spans="1:15" x14ac:dyDescent="0.25">
      <c r="A5898" s="1" t="s">
        <v>6563</v>
      </c>
      <c r="B5898" s="2">
        <v>44545</v>
      </c>
      <c r="C5898" s="1" t="s">
        <v>6564</v>
      </c>
      <c r="E5898" s="3">
        <v>0.7</v>
      </c>
      <c r="F5898" s="4">
        <v>0.7</v>
      </c>
      <c r="G5898" s="1">
        <v>2021</v>
      </c>
      <c r="H5898" s="1">
        <v>12</v>
      </c>
      <c r="I5898" s="1" t="s">
        <v>86</v>
      </c>
      <c r="J5898" s="1" t="s">
        <v>41</v>
      </c>
      <c r="K5898" s="1" t="s">
        <v>20</v>
      </c>
      <c r="L5898" s="1" t="s">
        <v>87</v>
      </c>
      <c r="M5898" s="1" t="s">
        <v>43</v>
      </c>
      <c r="O5898">
        <f t="shared" si="91"/>
        <v>0.55555555555555547</v>
      </c>
    </row>
    <row r="5899" spans="1:15" x14ac:dyDescent="0.25">
      <c r="A5899" s="1" t="s">
        <v>6565</v>
      </c>
      <c r="B5899" s="2">
        <v>44545</v>
      </c>
      <c r="C5899" s="1" t="s">
        <v>3213</v>
      </c>
      <c r="E5899" s="3">
        <v>69.89</v>
      </c>
      <c r="F5899" s="4">
        <v>69.89</v>
      </c>
      <c r="G5899" s="1">
        <v>2021</v>
      </c>
      <c r="H5899" s="1">
        <v>12</v>
      </c>
      <c r="I5899" s="1" t="s">
        <v>30</v>
      </c>
      <c r="J5899" s="1" t="s">
        <v>25</v>
      </c>
      <c r="K5899" s="1" t="s">
        <v>20</v>
      </c>
      <c r="L5899" s="1" t="s">
        <v>31</v>
      </c>
      <c r="M5899" s="1" t="s">
        <v>4184</v>
      </c>
    </row>
    <row r="5900" spans="1:15" x14ac:dyDescent="0.25">
      <c r="A5900" s="1" t="s">
        <v>5213</v>
      </c>
      <c r="B5900" s="2">
        <v>44545</v>
      </c>
      <c r="C5900" s="1" t="s">
        <v>6566</v>
      </c>
      <c r="E5900" s="3">
        <v>295.06</v>
      </c>
      <c r="F5900" s="4">
        <v>295.06</v>
      </c>
      <c r="G5900" s="1">
        <v>2021</v>
      </c>
      <c r="H5900" s="1">
        <v>12</v>
      </c>
      <c r="I5900" s="1" t="s">
        <v>86</v>
      </c>
      <c r="J5900" s="1" t="s">
        <v>378</v>
      </c>
      <c r="K5900" s="1" t="s">
        <v>20</v>
      </c>
      <c r="L5900" s="1" t="s">
        <v>87</v>
      </c>
      <c r="M5900" s="1" t="s">
        <v>379</v>
      </c>
    </row>
    <row r="5901" spans="1:15" x14ac:dyDescent="0.25">
      <c r="A5901" s="1" t="s">
        <v>6567</v>
      </c>
      <c r="B5901" s="2">
        <v>44545</v>
      </c>
      <c r="C5901" s="1" t="s">
        <v>7997</v>
      </c>
      <c r="E5901" s="3">
        <v>118.56</v>
      </c>
      <c r="F5901" s="4">
        <v>118.56</v>
      </c>
      <c r="G5901" s="1">
        <v>2021</v>
      </c>
      <c r="H5901" s="1">
        <v>12</v>
      </c>
      <c r="I5901" s="1" t="s">
        <v>46</v>
      </c>
      <c r="J5901" s="1" t="s">
        <v>25</v>
      </c>
      <c r="K5901" s="1" t="s">
        <v>20</v>
      </c>
      <c r="L5901" s="1" t="s">
        <v>47</v>
      </c>
      <c r="M5901" s="1" t="s">
        <v>4184</v>
      </c>
      <c r="O5901">
        <f>F5901*5.3</f>
        <v>628.36799999999994</v>
      </c>
    </row>
    <row r="5902" spans="1:15" x14ac:dyDescent="0.25">
      <c r="A5902" s="1" t="s">
        <v>5228</v>
      </c>
      <c r="B5902" s="2">
        <v>44545</v>
      </c>
      <c r="C5902" s="1" t="s">
        <v>6568</v>
      </c>
      <c r="E5902" s="3">
        <v>640</v>
      </c>
      <c r="F5902" s="4">
        <v>640</v>
      </c>
      <c r="G5902" s="1">
        <v>2021</v>
      </c>
      <c r="H5902" s="1">
        <v>12</v>
      </c>
      <c r="I5902" s="1" t="s">
        <v>91</v>
      </c>
      <c r="J5902" s="1" t="s">
        <v>207</v>
      </c>
      <c r="K5902" s="1" t="s">
        <v>20</v>
      </c>
      <c r="L5902" s="1" t="s">
        <v>93</v>
      </c>
      <c r="M5902" s="1" t="s">
        <v>208</v>
      </c>
    </row>
    <row r="5903" spans="1:15" x14ac:dyDescent="0.25">
      <c r="A5903" s="1" t="s">
        <v>1896</v>
      </c>
      <c r="B5903" s="2">
        <v>44545</v>
      </c>
      <c r="C5903" s="1" t="s">
        <v>6569</v>
      </c>
      <c r="E5903" s="3">
        <v>1078.9100000000001</v>
      </c>
      <c r="F5903" s="4">
        <v>1078.9100000000001</v>
      </c>
      <c r="G5903" s="1">
        <v>2021</v>
      </c>
      <c r="H5903" s="1">
        <v>12</v>
      </c>
      <c r="I5903" s="1" t="s">
        <v>219</v>
      </c>
      <c r="J5903" s="1" t="s">
        <v>35</v>
      </c>
      <c r="K5903" s="1" t="s">
        <v>20</v>
      </c>
      <c r="L5903" s="1" t="s">
        <v>220</v>
      </c>
      <c r="M5903" s="1" t="s">
        <v>37</v>
      </c>
    </row>
    <row r="5904" spans="1:15" x14ac:dyDescent="0.25">
      <c r="A5904" s="1" t="s">
        <v>5214</v>
      </c>
      <c r="B5904" s="2">
        <v>44545</v>
      </c>
      <c r="C5904" s="1" t="s">
        <v>6570</v>
      </c>
      <c r="E5904" s="3">
        <v>16.559999999999999</v>
      </c>
      <c r="F5904" s="4">
        <v>16.559999999999999</v>
      </c>
      <c r="G5904" s="1">
        <v>2021</v>
      </c>
      <c r="H5904" s="1">
        <v>12</v>
      </c>
      <c r="I5904" s="1" t="s">
        <v>86</v>
      </c>
      <c r="J5904" s="1" t="s">
        <v>98</v>
      </c>
      <c r="K5904" s="1" t="s">
        <v>20</v>
      </c>
      <c r="L5904" s="1" t="s">
        <v>87</v>
      </c>
      <c r="M5904" s="1" t="s">
        <v>100</v>
      </c>
      <c r="O5904">
        <f>F5904* 333</f>
        <v>5514.48</v>
      </c>
    </row>
    <row r="5905" spans="1:15" x14ac:dyDescent="0.25">
      <c r="A5905" s="1" t="s">
        <v>6563</v>
      </c>
      <c r="B5905" s="2">
        <v>44545</v>
      </c>
      <c r="C5905" s="1" t="s">
        <v>124</v>
      </c>
      <c r="E5905" s="3">
        <v>28.5</v>
      </c>
      <c r="F5905" s="4">
        <v>28.5</v>
      </c>
      <c r="G5905" s="1">
        <v>2021</v>
      </c>
      <c r="H5905" s="1">
        <v>12</v>
      </c>
      <c r="I5905" s="1" t="s">
        <v>18</v>
      </c>
      <c r="J5905" s="1" t="s">
        <v>35</v>
      </c>
      <c r="K5905" s="1" t="s">
        <v>20</v>
      </c>
      <c r="L5905" s="1" t="s">
        <v>21</v>
      </c>
      <c r="M5905" s="1" t="s">
        <v>37</v>
      </c>
      <c r="O5905">
        <v>5</v>
      </c>
    </row>
    <row r="5906" spans="1:15" x14ac:dyDescent="0.25">
      <c r="A5906" s="1" t="s">
        <v>6571</v>
      </c>
      <c r="B5906" s="2">
        <v>44550</v>
      </c>
      <c r="C5906" s="1" t="s">
        <v>6572</v>
      </c>
      <c r="E5906" s="3">
        <v>15.16</v>
      </c>
      <c r="F5906" s="4">
        <v>15.16</v>
      </c>
      <c r="G5906" s="1">
        <v>2021</v>
      </c>
      <c r="H5906" s="1">
        <v>12</v>
      </c>
      <c r="I5906" s="1" t="s">
        <v>30</v>
      </c>
      <c r="J5906" s="1" t="s">
        <v>25</v>
      </c>
      <c r="K5906" s="1" t="s">
        <v>20</v>
      </c>
      <c r="L5906" s="1" t="s">
        <v>31</v>
      </c>
      <c r="M5906" s="1" t="s">
        <v>4184</v>
      </c>
    </row>
    <row r="5907" spans="1:15" x14ac:dyDescent="0.25">
      <c r="A5907" s="1" t="s">
        <v>6573</v>
      </c>
      <c r="B5907" s="2">
        <v>44550</v>
      </c>
      <c r="C5907" s="1" t="s">
        <v>6574</v>
      </c>
      <c r="E5907" s="3">
        <v>473.56</v>
      </c>
      <c r="F5907" s="4">
        <v>473.56</v>
      </c>
      <c r="G5907" s="1">
        <v>2021</v>
      </c>
      <c r="H5907" s="1">
        <v>12</v>
      </c>
      <c r="I5907" s="1" t="s">
        <v>91</v>
      </c>
      <c r="J5907" s="1" t="s">
        <v>207</v>
      </c>
      <c r="K5907" s="1" t="s">
        <v>20</v>
      </c>
      <c r="L5907" s="1" t="s">
        <v>93</v>
      </c>
      <c r="M5907" s="1" t="s">
        <v>208</v>
      </c>
    </row>
    <row r="5908" spans="1:15" x14ac:dyDescent="0.25">
      <c r="A5908" s="1" t="s">
        <v>6575</v>
      </c>
      <c r="B5908" s="2">
        <v>44550</v>
      </c>
      <c r="C5908" s="1" t="s">
        <v>29</v>
      </c>
      <c r="E5908" s="3">
        <v>171.03</v>
      </c>
      <c r="F5908" s="4">
        <v>171.03</v>
      </c>
      <c r="G5908" s="1">
        <v>2021</v>
      </c>
      <c r="H5908" s="1">
        <v>12</v>
      </c>
      <c r="I5908" s="1" t="s">
        <v>30</v>
      </c>
      <c r="J5908" s="1" t="s">
        <v>25</v>
      </c>
      <c r="K5908" s="1" t="s">
        <v>20</v>
      </c>
      <c r="L5908" s="1" t="s">
        <v>31</v>
      </c>
      <c r="M5908" s="1" t="s">
        <v>4184</v>
      </c>
    </row>
    <row r="5909" spans="1:15" x14ac:dyDescent="0.25">
      <c r="A5909" s="1" t="s">
        <v>6576</v>
      </c>
      <c r="B5909" s="2">
        <v>44550</v>
      </c>
      <c r="C5909" s="1" t="s">
        <v>6577</v>
      </c>
      <c r="E5909" s="3">
        <v>73.92</v>
      </c>
      <c r="F5909" s="4">
        <v>73.92</v>
      </c>
      <c r="G5909" s="1">
        <v>2021</v>
      </c>
      <c r="H5909" s="1">
        <v>12</v>
      </c>
      <c r="I5909" s="1" t="s">
        <v>30</v>
      </c>
      <c r="J5909" s="1" t="s">
        <v>25</v>
      </c>
      <c r="K5909" s="1" t="s">
        <v>20</v>
      </c>
      <c r="L5909" s="1" t="s">
        <v>31</v>
      </c>
      <c r="M5909" s="1" t="s">
        <v>4184</v>
      </c>
    </row>
    <row r="5910" spans="1:15" x14ac:dyDescent="0.25">
      <c r="A5910" s="1" t="s">
        <v>6578</v>
      </c>
      <c r="B5910" s="2">
        <v>44550</v>
      </c>
      <c r="C5910" s="1" t="s">
        <v>6579</v>
      </c>
      <c r="E5910" s="3">
        <v>192.54</v>
      </c>
      <c r="F5910" s="4">
        <v>192.54</v>
      </c>
      <c r="G5910" s="1">
        <v>2021</v>
      </c>
      <c r="H5910" s="1">
        <v>12</v>
      </c>
      <c r="I5910" s="1" t="s">
        <v>30</v>
      </c>
      <c r="J5910" s="1" t="s">
        <v>25</v>
      </c>
      <c r="K5910" s="1" t="s">
        <v>20</v>
      </c>
      <c r="L5910" s="1" t="s">
        <v>31</v>
      </c>
      <c r="M5910" s="1" t="s">
        <v>4184</v>
      </c>
    </row>
    <row r="5911" spans="1:15" x14ac:dyDescent="0.25">
      <c r="A5911" s="1" t="s">
        <v>6580</v>
      </c>
      <c r="B5911" s="2">
        <v>44552</v>
      </c>
      <c r="C5911" s="1" t="s">
        <v>7998</v>
      </c>
      <c r="E5911" s="3">
        <v>500</v>
      </c>
      <c r="F5911" s="4">
        <v>500</v>
      </c>
      <c r="G5911" s="1">
        <v>2021</v>
      </c>
      <c r="H5911" s="1">
        <v>12</v>
      </c>
      <c r="I5911" s="1" t="s">
        <v>219</v>
      </c>
      <c r="J5911" s="1" t="s">
        <v>212</v>
      </c>
      <c r="K5911" s="1" t="s">
        <v>20</v>
      </c>
      <c r="L5911" s="1" t="s">
        <v>220</v>
      </c>
      <c r="M5911" s="1" t="s">
        <v>4424</v>
      </c>
    </row>
    <row r="5912" spans="1:15" x14ac:dyDescent="0.25">
      <c r="A5912" s="1" t="s">
        <v>1916</v>
      </c>
      <c r="B5912" s="2">
        <v>44552</v>
      </c>
      <c r="C5912" s="1" t="s">
        <v>7998</v>
      </c>
      <c r="E5912" s="3">
        <v>600</v>
      </c>
      <c r="F5912" s="4">
        <v>600</v>
      </c>
      <c r="G5912" s="1">
        <v>2021</v>
      </c>
      <c r="H5912" s="1">
        <v>12</v>
      </c>
      <c r="I5912" s="1" t="s">
        <v>219</v>
      </c>
      <c r="J5912" s="1" t="s">
        <v>35</v>
      </c>
      <c r="K5912" s="1" t="s">
        <v>20</v>
      </c>
      <c r="L5912" s="1" t="s">
        <v>220</v>
      </c>
      <c r="M5912" s="1" t="s">
        <v>37</v>
      </c>
    </row>
    <row r="5913" spans="1:15" x14ac:dyDescent="0.25">
      <c r="A5913" s="1" t="s">
        <v>3792</v>
      </c>
      <c r="B5913" s="2">
        <v>44552</v>
      </c>
      <c r="C5913" s="1" t="s">
        <v>7092</v>
      </c>
      <c r="D5913" s="3">
        <v>20</v>
      </c>
      <c r="E5913" s="3">
        <v>162</v>
      </c>
      <c r="F5913" s="4">
        <v>135</v>
      </c>
      <c r="G5913" s="1">
        <v>2021</v>
      </c>
      <c r="H5913" s="1">
        <v>12</v>
      </c>
      <c r="I5913" s="1" t="s">
        <v>70</v>
      </c>
      <c r="J5913" s="1" t="s">
        <v>35</v>
      </c>
      <c r="K5913" s="1" t="s">
        <v>20</v>
      </c>
      <c r="L5913" s="1" t="s">
        <v>71</v>
      </c>
      <c r="M5913" s="1" t="s">
        <v>37</v>
      </c>
    </row>
    <row r="5914" spans="1:15" x14ac:dyDescent="0.25">
      <c r="A5914" s="1" t="s">
        <v>1908</v>
      </c>
      <c r="B5914" s="2">
        <v>44552</v>
      </c>
      <c r="C5914" s="1" t="s">
        <v>6581</v>
      </c>
      <c r="E5914" s="3">
        <v>37.479999999999997</v>
      </c>
      <c r="F5914" s="4">
        <v>37.479999999999997</v>
      </c>
      <c r="G5914" s="1">
        <v>2021</v>
      </c>
      <c r="H5914" s="1">
        <v>12</v>
      </c>
      <c r="I5914" s="1" t="s">
        <v>86</v>
      </c>
      <c r="J5914" s="1" t="s">
        <v>98</v>
      </c>
      <c r="K5914" s="1" t="s">
        <v>20</v>
      </c>
      <c r="L5914" s="1" t="s">
        <v>87</v>
      </c>
      <c r="M5914" s="1" t="s">
        <v>100</v>
      </c>
    </row>
    <row r="5915" spans="1:15" x14ac:dyDescent="0.25">
      <c r="A5915" s="1" t="s">
        <v>1910</v>
      </c>
      <c r="B5915" s="2">
        <v>44552</v>
      </c>
      <c r="C5915" s="1" t="s">
        <v>6582</v>
      </c>
      <c r="E5915" s="3">
        <v>66</v>
      </c>
      <c r="F5915" s="4">
        <v>66</v>
      </c>
      <c r="G5915" s="1">
        <v>2021</v>
      </c>
      <c r="H5915" s="1">
        <v>12</v>
      </c>
      <c r="I5915" s="1" t="s">
        <v>138</v>
      </c>
      <c r="J5915" s="1" t="s">
        <v>35</v>
      </c>
      <c r="K5915" s="1" t="s">
        <v>20</v>
      </c>
      <c r="L5915" s="1" t="s">
        <v>139</v>
      </c>
      <c r="M5915" s="1" t="s">
        <v>37</v>
      </c>
    </row>
    <row r="5916" spans="1:15" x14ac:dyDescent="0.25">
      <c r="A5916" s="1" t="s">
        <v>1908</v>
      </c>
      <c r="B5916" s="2">
        <v>44552</v>
      </c>
      <c r="C5916" s="1" t="s">
        <v>957</v>
      </c>
      <c r="D5916" s="3">
        <v>5</v>
      </c>
      <c r="E5916" s="3">
        <v>5.68</v>
      </c>
      <c r="F5916" s="4">
        <v>5.41</v>
      </c>
      <c r="G5916" s="1">
        <v>2021</v>
      </c>
      <c r="H5916" s="1">
        <v>12</v>
      </c>
      <c r="I5916" s="1" t="s">
        <v>312</v>
      </c>
      <c r="J5916" s="1" t="s">
        <v>98</v>
      </c>
      <c r="K5916" s="1" t="s">
        <v>20</v>
      </c>
      <c r="L5916" s="1" t="s">
        <v>313</v>
      </c>
      <c r="M5916" s="1" t="s">
        <v>100</v>
      </c>
    </row>
    <row r="5917" spans="1:15" x14ac:dyDescent="0.25">
      <c r="A5917" s="1" t="s">
        <v>3800</v>
      </c>
      <c r="B5917" s="2">
        <v>44552</v>
      </c>
      <c r="C5917" s="1" t="s">
        <v>2338</v>
      </c>
      <c r="D5917" s="3">
        <v>20</v>
      </c>
      <c r="E5917" s="3">
        <v>299.39999999999998</v>
      </c>
      <c r="F5917" s="4">
        <v>249.5</v>
      </c>
      <c r="G5917" s="1">
        <v>2021</v>
      </c>
      <c r="H5917" s="1">
        <v>12</v>
      </c>
      <c r="I5917" s="1" t="s">
        <v>111</v>
      </c>
      <c r="J5917" s="1" t="s">
        <v>35</v>
      </c>
      <c r="K5917" s="1" t="s">
        <v>20</v>
      </c>
      <c r="L5917" s="1" t="s">
        <v>112</v>
      </c>
      <c r="M5917" s="1" t="s">
        <v>37</v>
      </c>
    </row>
    <row r="5918" spans="1:15" x14ac:dyDescent="0.25">
      <c r="A5918" s="1" t="s">
        <v>3800</v>
      </c>
      <c r="B5918" s="2">
        <v>44552</v>
      </c>
      <c r="C5918" s="1" t="s">
        <v>2338</v>
      </c>
      <c r="E5918" s="3">
        <v>299.39999999999998</v>
      </c>
      <c r="F5918" s="4">
        <v>299.39999999999998</v>
      </c>
      <c r="G5918" s="1">
        <v>2021</v>
      </c>
      <c r="H5918" s="1">
        <v>12</v>
      </c>
      <c r="I5918" s="1" t="s">
        <v>111</v>
      </c>
      <c r="J5918" s="1" t="s">
        <v>35</v>
      </c>
      <c r="K5918" s="1" t="s">
        <v>20</v>
      </c>
      <c r="L5918" s="1" t="s">
        <v>112</v>
      </c>
      <c r="M5918" s="1" t="s">
        <v>37</v>
      </c>
    </row>
    <row r="5919" spans="1:15" x14ac:dyDescent="0.25">
      <c r="A5919" s="1" t="s">
        <v>6583</v>
      </c>
      <c r="B5919" s="2">
        <v>44552</v>
      </c>
      <c r="C5919" s="1" t="s">
        <v>6584</v>
      </c>
      <c r="D5919" s="3">
        <v>20</v>
      </c>
      <c r="E5919" s="3">
        <v>22.74</v>
      </c>
      <c r="F5919" s="4">
        <v>18.95</v>
      </c>
      <c r="G5919" s="1">
        <v>2021</v>
      </c>
      <c r="H5919" s="1">
        <v>12</v>
      </c>
      <c r="I5919" s="1" t="s">
        <v>70</v>
      </c>
      <c r="J5919" s="1" t="s">
        <v>35</v>
      </c>
      <c r="K5919" s="1" t="s">
        <v>20</v>
      </c>
      <c r="L5919" s="1" t="s">
        <v>71</v>
      </c>
      <c r="M5919" s="1" t="s">
        <v>37</v>
      </c>
    </row>
    <row r="5920" spans="1:15" x14ac:dyDescent="0.25">
      <c r="A5920" s="1" t="s">
        <v>6585</v>
      </c>
      <c r="B5920" s="2">
        <v>44552</v>
      </c>
      <c r="C5920" s="1" t="s">
        <v>6586</v>
      </c>
      <c r="D5920" s="3">
        <v>20</v>
      </c>
      <c r="E5920" s="3">
        <v>-1002.19</v>
      </c>
      <c r="F5920" s="4">
        <v>-835.16</v>
      </c>
      <c r="G5920" s="1">
        <v>2021</v>
      </c>
      <c r="H5920" s="1">
        <v>12</v>
      </c>
      <c r="I5920" s="1" t="s">
        <v>18</v>
      </c>
      <c r="J5920" s="1" t="s">
        <v>119</v>
      </c>
      <c r="K5920" s="1" t="s">
        <v>20</v>
      </c>
      <c r="L5920" s="1" t="s">
        <v>21</v>
      </c>
      <c r="M5920" s="1" t="s">
        <v>120</v>
      </c>
    </row>
    <row r="5921" spans="1:15" x14ac:dyDescent="0.25">
      <c r="A5921" s="1" t="s">
        <v>3809</v>
      </c>
      <c r="B5921" s="2">
        <v>44552</v>
      </c>
      <c r="C5921" s="1" t="s">
        <v>5401</v>
      </c>
      <c r="D5921" s="3">
        <v>20</v>
      </c>
      <c r="E5921" s="3">
        <v>596.69000000000005</v>
      </c>
      <c r="F5921" s="4">
        <v>497.24</v>
      </c>
      <c r="G5921" s="1">
        <v>2021</v>
      </c>
      <c r="H5921" s="1">
        <v>12</v>
      </c>
      <c r="I5921" s="1" t="s">
        <v>34</v>
      </c>
      <c r="J5921" s="1" t="s">
        <v>237</v>
      </c>
      <c r="K5921" s="1" t="s">
        <v>20</v>
      </c>
      <c r="L5921" s="1" t="s">
        <v>36</v>
      </c>
      <c r="M5921" s="1" t="s">
        <v>4213</v>
      </c>
      <c r="O5921">
        <f>F5921*25</f>
        <v>12431</v>
      </c>
    </row>
    <row r="5922" spans="1:15" x14ac:dyDescent="0.25">
      <c r="A5922" s="1" t="s">
        <v>3805</v>
      </c>
      <c r="B5922" s="2">
        <v>44552</v>
      </c>
      <c r="C5922" s="1" t="s">
        <v>5401</v>
      </c>
      <c r="D5922" s="3">
        <v>20</v>
      </c>
      <c r="E5922" s="3">
        <v>419.09</v>
      </c>
      <c r="F5922" s="4">
        <v>349.24</v>
      </c>
      <c r="G5922" s="1">
        <v>2021</v>
      </c>
      <c r="H5922" s="1">
        <v>12</v>
      </c>
      <c r="I5922" s="1" t="s">
        <v>34</v>
      </c>
      <c r="J5922" s="1" t="s">
        <v>237</v>
      </c>
      <c r="K5922" s="1" t="s">
        <v>20</v>
      </c>
      <c r="L5922" s="1" t="s">
        <v>36</v>
      </c>
      <c r="M5922" s="1" t="s">
        <v>4213</v>
      </c>
      <c r="O5922">
        <f>F5922*25</f>
        <v>8731</v>
      </c>
    </row>
    <row r="5923" spans="1:15" x14ac:dyDescent="0.25">
      <c r="A5923" s="1" t="s">
        <v>6587</v>
      </c>
      <c r="B5923" s="2">
        <v>44552</v>
      </c>
      <c r="C5923" s="1" t="s">
        <v>6588</v>
      </c>
      <c r="E5923" s="3">
        <v>1017</v>
      </c>
      <c r="F5923" s="4">
        <v>1017</v>
      </c>
      <c r="G5923" s="1">
        <v>2021</v>
      </c>
      <c r="H5923" s="1">
        <v>12</v>
      </c>
      <c r="I5923" s="1" t="s">
        <v>5723</v>
      </c>
      <c r="J5923" s="1" t="s">
        <v>5724</v>
      </c>
      <c r="K5923" s="1" t="s">
        <v>20</v>
      </c>
      <c r="L5923" s="1" t="s">
        <v>5725</v>
      </c>
      <c r="M5923" s="1" t="s">
        <v>37</v>
      </c>
    </row>
    <row r="5924" spans="1:15" x14ac:dyDescent="0.25">
      <c r="A5924" s="1" t="s">
        <v>6589</v>
      </c>
      <c r="B5924" s="2">
        <v>44552</v>
      </c>
      <c r="C5924" s="1" t="s">
        <v>6590</v>
      </c>
      <c r="E5924" s="3">
        <v>23.15</v>
      </c>
      <c r="F5924" s="4">
        <v>23.15</v>
      </c>
      <c r="G5924" s="1">
        <v>2021</v>
      </c>
      <c r="H5924" s="1">
        <v>12</v>
      </c>
      <c r="I5924" s="1" t="s">
        <v>50</v>
      </c>
      <c r="J5924" s="1" t="s">
        <v>51</v>
      </c>
      <c r="K5924" s="1" t="s">
        <v>20</v>
      </c>
      <c r="L5924" s="1" t="s">
        <v>52</v>
      </c>
      <c r="M5924" s="1" t="s">
        <v>53</v>
      </c>
      <c r="O5924">
        <f>F5924*176</f>
        <v>4074.3999999999996</v>
      </c>
    </row>
    <row r="5925" spans="1:15" x14ac:dyDescent="0.25">
      <c r="A5925" s="1" t="s">
        <v>6591</v>
      </c>
      <c r="B5925" s="2">
        <v>44552</v>
      </c>
      <c r="C5925" s="1" t="s">
        <v>6592</v>
      </c>
      <c r="E5925" s="3">
        <v>485.07</v>
      </c>
      <c r="F5925" s="4">
        <v>485.07</v>
      </c>
      <c r="G5925" s="1">
        <v>2021</v>
      </c>
      <c r="H5925" s="1">
        <v>12</v>
      </c>
      <c r="I5925" s="1" t="s">
        <v>18</v>
      </c>
      <c r="J5925" s="1" t="s">
        <v>119</v>
      </c>
      <c r="K5925" s="1" t="s">
        <v>20</v>
      </c>
      <c r="L5925" s="1" t="s">
        <v>21</v>
      </c>
      <c r="M5925" s="1" t="s">
        <v>120</v>
      </c>
    </row>
    <row r="5926" spans="1:15" x14ac:dyDescent="0.25">
      <c r="A5926" s="1" t="s">
        <v>6591</v>
      </c>
      <c r="B5926" s="2">
        <v>44552</v>
      </c>
      <c r="C5926" s="1" t="s">
        <v>6592</v>
      </c>
      <c r="D5926" s="3">
        <v>20</v>
      </c>
      <c r="E5926" s="3">
        <v>962.81</v>
      </c>
      <c r="F5926" s="4">
        <v>802.34</v>
      </c>
      <c r="G5926" s="1">
        <v>2021</v>
      </c>
      <c r="H5926" s="1">
        <v>12</v>
      </c>
      <c r="I5926" s="1" t="s">
        <v>18</v>
      </c>
      <c r="J5926" s="1" t="s">
        <v>119</v>
      </c>
      <c r="K5926" s="1" t="s">
        <v>20</v>
      </c>
      <c r="L5926" s="1" t="s">
        <v>21</v>
      </c>
      <c r="M5926" s="1" t="s">
        <v>120</v>
      </c>
    </row>
    <row r="5927" spans="1:15" x14ac:dyDescent="0.25">
      <c r="A5927" s="1" t="s">
        <v>1904</v>
      </c>
      <c r="B5927" s="2">
        <v>44552</v>
      </c>
      <c r="C5927" s="1" t="s">
        <v>6593</v>
      </c>
      <c r="E5927" s="3">
        <v>669.53</v>
      </c>
      <c r="F5927" s="4">
        <v>669.53</v>
      </c>
      <c r="G5927" s="1">
        <v>2021</v>
      </c>
      <c r="H5927" s="1">
        <v>12</v>
      </c>
      <c r="I5927" s="1" t="s">
        <v>30</v>
      </c>
      <c r="J5927" s="1" t="s">
        <v>25</v>
      </c>
      <c r="K5927" s="1" t="s">
        <v>20</v>
      </c>
      <c r="L5927" s="1" t="s">
        <v>31</v>
      </c>
      <c r="M5927" s="1" t="s">
        <v>4184</v>
      </c>
    </row>
    <row r="5928" spans="1:15" x14ac:dyDescent="0.25">
      <c r="A5928" s="1" t="s">
        <v>1908</v>
      </c>
      <c r="B5928" s="2">
        <v>44552</v>
      </c>
      <c r="C5928" s="1" t="s">
        <v>5303</v>
      </c>
      <c r="D5928" s="3">
        <v>20</v>
      </c>
      <c r="E5928" s="3">
        <v>3.72</v>
      </c>
      <c r="F5928" s="4">
        <v>3.1</v>
      </c>
      <c r="G5928" s="1">
        <v>2021</v>
      </c>
      <c r="H5928" s="1">
        <v>12</v>
      </c>
      <c r="I5928" s="1" t="s">
        <v>34</v>
      </c>
      <c r="J5928" s="1" t="s">
        <v>98</v>
      </c>
      <c r="K5928" s="1" t="s">
        <v>20</v>
      </c>
      <c r="L5928" s="1" t="s">
        <v>36</v>
      </c>
      <c r="M5928" s="1" t="s">
        <v>100</v>
      </c>
    </row>
    <row r="5929" spans="1:15" x14ac:dyDescent="0.25">
      <c r="A5929" s="1" t="s">
        <v>5241</v>
      </c>
      <c r="B5929" s="2">
        <v>44552</v>
      </c>
      <c r="C5929" s="1" t="s">
        <v>483</v>
      </c>
      <c r="E5929" s="3">
        <v>96.37</v>
      </c>
      <c r="F5929" s="4">
        <v>96.37</v>
      </c>
      <c r="G5929" s="1">
        <v>2021</v>
      </c>
      <c r="H5929" s="1">
        <v>12</v>
      </c>
      <c r="I5929" s="1" t="s">
        <v>80</v>
      </c>
      <c r="J5929" s="1" t="s">
        <v>81</v>
      </c>
      <c r="K5929" s="1" t="s">
        <v>20</v>
      </c>
      <c r="L5929" s="1" t="s">
        <v>82</v>
      </c>
      <c r="M5929" s="1" t="s">
        <v>83</v>
      </c>
      <c r="O5929">
        <f>F5929*5.3</f>
        <v>510.76100000000002</v>
      </c>
    </row>
    <row r="5930" spans="1:15" x14ac:dyDescent="0.25">
      <c r="A5930" s="1" t="s">
        <v>5241</v>
      </c>
      <c r="B5930" s="2">
        <v>44552</v>
      </c>
      <c r="C5930" s="1" t="s">
        <v>483</v>
      </c>
      <c r="E5930" s="3">
        <v>96.36</v>
      </c>
      <c r="F5930" s="4">
        <v>96.36</v>
      </c>
      <c r="G5930" s="1">
        <v>2021</v>
      </c>
      <c r="H5930" s="1">
        <v>12</v>
      </c>
      <c r="I5930" s="1" t="s">
        <v>1606</v>
      </c>
      <c r="J5930" s="1" t="s">
        <v>35</v>
      </c>
      <c r="K5930" s="1" t="s">
        <v>20</v>
      </c>
      <c r="L5930" s="1" t="s">
        <v>1607</v>
      </c>
      <c r="M5930" s="1" t="s">
        <v>37</v>
      </c>
      <c r="O5930">
        <f>F5930*5.3</f>
        <v>510.70799999999997</v>
      </c>
    </row>
    <row r="5931" spans="1:15" x14ac:dyDescent="0.25">
      <c r="A5931" s="1" t="s">
        <v>6594</v>
      </c>
      <c r="B5931" s="2">
        <v>44552</v>
      </c>
      <c r="C5931" s="1" t="s">
        <v>6595</v>
      </c>
      <c r="D5931" s="3">
        <v>20</v>
      </c>
      <c r="E5931" s="3">
        <v>2554.62</v>
      </c>
      <c r="F5931" s="4">
        <v>2128.85</v>
      </c>
      <c r="G5931" s="1">
        <v>2021</v>
      </c>
      <c r="H5931" s="1">
        <v>12</v>
      </c>
      <c r="I5931" s="1" t="s">
        <v>34</v>
      </c>
      <c r="J5931" s="1" t="s">
        <v>237</v>
      </c>
      <c r="K5931" s="1" t="s">
        <v>20</v>
      </c>
      <c r="L5931" s="1" t="s">
        <v>36</v>
      </c>
      <c r="M5931" s="1" t="s">
        <v>4213</v>
      </c>
    </row>
    <row r="5932" spans="1:15" x14ac:dyDescent="0.25">
      <c r="A5932" s="1" t="s">
        <v>6596</v>
      </c>
      <c r="B5932" s="2">
        <v>44552</v>
      </c>
      <c r="C5932" s="1" t="s">
        <v>6597</v>
      </c>
      <c r="E5932" s="3">
        <v>1246.26</v>
      </c>
      <c r="F5932" s="4">
        <v>1246.26</v>
      </c>
      <c r="G5932" s="1">
        <v>2021</v>
      </c>
      <c r="H5932" s="1">
        <v>12</v>
      </c>
      <c r="I5932" s="1" t="s">
        <v>345</v>
      </c>
      <c r="J5932" s="1" t="s">
        <v>35</v>
      </c>
      <c r="K5932" s="1" t="s">
        <v>20</v>
      </c>
      <c r="L5932" s="1" t="s">
        <v>346</v>
      </c>
      <c r="M5932" s="1" t="s">
        <v>37</v>
      </c>
      <c r="O5932">
        <f>F5932*5.3</f>
        <v>6605.1779999999999</v>
      </c>
    </row>
    <row r="5933" spans="1:15" x14ac:dyDescent="0.25">
      <c r="A5933" s="1" t="s">
        <v>3799</v>
      </c>
      <c r="B5933" s="2">
        <v>44553</v>
      </c>
      <c r="C5933" s="1" t="s">
        <v>6598</v>
      </c>
      <c r="E5933" s="3">
        <v>38.75</v>
      </c>
      <c r="F5933" s="4">
        <v>38.75</v>
      </c>
      <c r="G5933" s="1">
        <v>2021</v>
      </c>
      <c r="H5933" s="1">
        <v>12</v>
      </c>
      <c r="I5933" s="1" t="s">
        <v>30</v>
      </c>
      <c r="J5933" s="1" t="s">
        <v>25</v>
      </c>
      <c r="K5933" s="1" t="s">
        <v>20</v>
      </c>
      <c r="L5933" s="1" t="s">
        <v>31</v>
      </c>
      <c r="M5933" s="1" t="s">
        <v>4184</v>
      </c>
    </row>
    <row r="5934" spans="1:15" x14ac:dyDescent="0.25">
      <c r="A5934" s="1" t="s">
        <v>3813</v>
      </c>
      <c r="B5934" s="2">
        <v>44553</v>
      </c>
      <c r="C5934" s="1" t="s">
        <v>6599</v>
      </c>
      <c r="E5934" s="3">
        <v>209.96</v>
      </c>
      <c r="F5934" s="4">
        <v>209.96</v>
      </c>
      <c r="G5934" s="1">
        <v>2021</v>
      </c>
      <c r="H5934" s="1">
        <v>12</v>
      </c>
      <c r="I5934" s="1" t="s">
        <v>30</v>
      </c>
      <c r="J5934" s="1" t="s">
        <v>25</v>
      </c>
      <c r="K5934" s="1" t="s">
        <v>20</v>
      </c>
      <c r="L5934" s="1" t="s">
        <v>31</v>
      </c>
      <c r="M5934" s="1" t="s">
        <v>4184</v>
      </c>
    </row>
    <row r="5935" spans="1:15" x14ac:dyDescent="0.25">
      <c r="A5935" s="1" t="s">
        <v>6600</v>
      </c>
      <c r="B5935" s="2">
        <v>44553</v>
      </c>
      <c r="C5935" s="1" t="s">
        <v>6601</v>
      </c>
      <c r="E5935" s="3">
        <v>600</v>
      </c>
      <c r="F5935" s="4">
        <v>600</v>
      </c>
      <c r="G5935" s="1">
        <v>2021</v>
      </c>
      <c r="H5935" s="1">
        <v>12</v>
      </c>
      <c r="I5935" s="1" t="s">
        <v>30</v>
      </c>
      <c r="J5935" s="1" t="s">
        <v>25</v>
      </c>
      <c r="K5935" s="1" t="s">
        <v>20</v>
      </c>
      <c r="L5935" s="1" t="s">
        <v>31</v>
      </c>
      <c r="M5935" s="1" t="s">
        <v>4184</v>
      </c>
    </row>
    <row r="5936" spans="1:15" x14ac:dyDescent="0.25">
      <c r="A5936" s="1" t="s">
        <v>3835</v>
      </c>
      <c r="B5936" s="2">
        <v>44558</v>
      </c>
      <c r="C5936" s="1" t="s">
        <v>6602</v>
      </c>
      <c r="D5936" s="3">
        <v>20</v>
      </c>
      <c r="E5936" s="3">
        <v>2924.94</v>
      </c>
      <c r="F5936" s="4">
        <v>2437.4499999999998</v>
      </c>
      <c r="G5936" s="1">
        <v>2021</v>
      </c>
      <c r="H5936" s="1">
        <v>12</v>
      </c>
      <c r="I5936" s="1" t="s">
        <v>70</v>
      </c>
      <c r="J5936" s="1" t="s">
        <v>35</v>
      </c>
      <c r="K5936" s="1" t="s">
        <v>20</v>
      </c>
      <c r="L5936" s="1" t="s">
        <v>71</v>
      </c>
      <c r="M5936" s="1" t="s">
        <v>37</v>
      </c>
      <c r="O5936">
        <f>F5936*38.702682</f>
        <v>94335.8522409</v>
      </c>
    </row>
    <row r="5937" spans="1:15" x14ac:dyDescent="0.25">
      <c r="A5937" s="1" t="s">
        <v>6603</v>
      </c>
      <c r="B5937" s="2">
        <v>44558</v>
      </c>
      <c r="C5937" s="1" t="s">
        <v>6604</v>
      </c>
      <c r="E5937" s="3">
        <v>738</v>
      </c>
      <c r="F5937" s="4">
        <v>738</v>
      </c>
      <c r="G5937" s="1">
        <v>2021</v>
      </c>
      <c r="H5937" s="1">
        <v>12</v>
      </c>
      <c r="I5937" s="1" t="s">
        <v>86</v>
      </c>
      <c r="J5937" s="1" t="s">
        <v>41</v>
      </c>
      <c r="K5937" s="1" t="s">
        <v>20</v>
      </c>
      <c r="L5937" s="1" t="s">
        <v>87</v>
      </c>
      <c r="M5937" s="1" t="s">
        <v>43</v>
      </c>
    </row>
    <row r="5938" spans="1:15" x14ac:dyDescent="0.25">
      <c r="A5938" s="1" t="s">
        <v>3836</v>
      </c>
      <c r="B5938" s="2">
        <v>44558</v>
      </c>
      <c r="C5938" s="1" t="s">
        <v>1494</v>
      </c>
      <c r="D5938" s="3">
        <v>20</v>
      </c>
      <c r="E5938" s="3">
        <v>1473.12</v>
      </c>
      <c r="F5938" s="4">
        <v>1227.5999999999999</v>
      </c>
      <c r="G5938" s="1">
        <v>2021</v>
      </c>
      <c r="H5938" s="1">
        <v>12</v>
      </c>
      <c r="I5938" s="1" t="s">
        <v>70</v>
      </c>
      <c r="J5938" s="1" t="s">
        <v>35</v>
      </c>
      <c r="K5938" s="1" t="s">
        <v>20</v>
      </c>
      <c r="L5938" s="1" t="s">
        <v>71</v>
      </c>
      <c r="M5938" s="1" t="s">
        <v>37</v>
      </c>
      <c r="O5938">
        <f>F5938*4.18</f>
        <v>5131.3679999999995</v>
      </c>
    </row>
    <row r="5939" spans="1:15" x14ac:dyDescent="0.25">
      <c r="A5939" s="1" t="s">
        <v>3830</v>
      </c>
      <c r="B5939" s="2">
        <v>44558</v>
      </c>
      <c r="C5939" s="1" t="s">
        <v>7999</v>
      </c>
      <c r="E5939" s="3">
        <v>1335.73</v>
      </c>
      <c r="F5939" s="4">
        <v>1335.73</v>
      </c>
      <c r="G5939" s="1">
        <v>2021</v>
      </c>
      <c r="H5939" s="1">
        <v>12</v>
      </c>
      <c r="I5939" s="1" t="s">
        <v>30</v>
      </c>
      <c r="J5939" s="1" t="s">
        <v>25</v>
      </c>
      <c r="K5939" s="1" t="s">
        <v>20</v>
      </c>
      <c r="L5939" s="1" t="s">
        <v>1819</v>
      </c>
      <c r="M5939" s="1" t="s">
        <v>4184</v>
      </c>
      <c r="O5939">
        <f>F5939*400</f>
        <v>534292</v>
      </c>
    </row>
    <row r="5940" spans="1:15" x14ac:dyDescent="0.25">
      <c r="A5940" s="1" t="s">
        <v>3830</v>
      </c>
      <c r="B5940" s="2">
        <v>44558</v>
      </c>
      <c r="C5940" s="1" t="s">
        <v>440</v>
      </c>
      <c r="E5940" s="3">
        <v>124.07</v>
      </c>
      <c r="F5940" s="4">
        <v>124.07</v>
      </c>
      <c r="G5940" s="1">
        <v>2021</v>
      </c>
      <c r="H5940" s="1">
        <v>12</v>
      </c>
      <c r="I5940" s="1" t="s">
        <v>24</v>
      </c>
      <c r="J5940" s="1" t="s">
        <v>25</v>
      </c>
      <c r="K5940" s="1" t="s">
        <v>20</v>
      </c>
      <c r="L5940" s="1" t="s">
        <v>26</v>
      </c>
      <c r="M5940" s="1" t="s">
        <v>4184</v>
      </c>
      <c r="O5940">
        <f>F5940*400</f>
        <v>49628</v>
      </c>
    </row>
    <row r="5941" spans="1:15" x14ac:dyDescent="0.25">
      <c r="A5941" s="1" t="s">
        <v>1949</v>
      </c>
      <c r="B5941" s="2">
        <v>44558</v>
      </c>
      <c r="C5941" s="1" t="s">
        <v>6605</v>
      </c>
      <c r="E5941" s="3">
        <v>371.21</v>
      </c>
      <c r="F5941" s="4">
        <v>371.21</v>
      </c>
      <c r="G5941" s="1">
        <v>2021</v>
      </c>
      <c r="H5941" s="1">
        <v>12</v>
      </c>
      <c r="I5941" s="1" t="s">
        <v>40</v>
      </c>
      <c r="J5941" s="1" t="s">
        <v>35</v>
      </c>
      <c r="K5941" s="1" t="s">
        <v>20</v>
      </c>
      <c r="L5941" s="1" t="s">
        <v>42</v>
      </c>
      <c r="M5941" s="1" t="s">
        <v>37</v>
      </c>
    </row>
    <row r="5942" spans="1:15" x14ac:dyDescent="0.25">
      <c r="A5942" s="1" t="s">
        <v>3842</v>
      </c>
      <c r="B5942" s="2">
        <v>44558</v>
      </c>
      <c r="C5942" s="1" t="s">
        <v>6606</v>
      </c>
      <c r="E5942" s="3">
        <v>816.9</v>
      </c>
      <c r="F5942" s="4">
        <v>816.9</v>
      </c>
      <c r="G5942" s="1">
        <v>2021</v>
      </c>
      <c r="H5942" s="1">
        <v>12</v>
      </c>
      <c r="I5942" s="1" t="s">
        <v>30</v>
      </c>
      <c r="J5942" s="1" t="s">
        <v>25</v>
      </c>
      <c r="K5942" s="1" t="s">
        <v>20</v>
      </c>
      <c r="L5942" s="1" t="s">
        <v>31</v>
      </c>
      <c r="M5942" s="1" t="s">
        <v>4184</v>
      </c>
    </row>
    <row r="5943" spans="1:15" x14ac:dyDescent="0.25">
      <c r="A5943" s="1" t="s">
        <v>6607</v>
      </c>
      <c r="B5943" s="2">
        <v>44558</v>
      </c>
      <c r="C5943" s="1" t="s">
        <v>6608</v>
      </c>
      <c r="E5943" s="3">
        <v>52.68</v>
      </c>
      <c r="F5943" s="4">
        <v>52.68</v>
      </c>
      <c r="G5943" s="1">
        <v>2021</v>
      </c>
      <c r="H5943" s="1">
        <v>12</v>
      </c>
      <c r="I5943" s="1" t="s">
        <v>50</v>
      </c>
      <c r="J5943" s="1" t="s">
        <v>51</v>
      </c>
      <c r="K5943" s="1" t="s">
        <v>20</v>
      </c>
      <c r="L5943" s="1" t="s">
        <v>52</v>
      </c>
      <c r="M5943" s="1" t="s">
        <v>53</v>
      </c>
    </row>
    <row r="5944" spans="1:15" x14ac:dyDescent="0.25">
      <c r="A5944" s="1" t="s">
        <v>5244</v>
      </c>
      <c r="B5944" s="2">
        <v>44558</v>
      </c>
      <c r="C5944" s="1" t="s">
        <v>406</v>
      </c>
      <c r="E5944" s="3">
        <v>717.6</v>
      </c>
      <c r="F5944" s="4">
        <v>717.6</v>
      </c>
      <c r="G5944" s="1">
        <v>2021</v>
      </c>
      <c r="H5944" s="1">
        <v>12</v>
      </c>
      <c r="I5944" s="1" t="s">
        <v>91</v>
      </c>
      <c r="J5944" s="1" t="s">
        <v>51</v>
      </c>
      <c r="K5944" s="1" t="s">
        <v>20</v>
      </c>
      <c r="L5944" s="1" t="s">
        <v>93</v>
      </c>
      <c r="M5944" s="1" t="s">
        <v>53</v>
      </c>
      <c r="O5944">
        <f>F5944*5.7</f>
        <v>4090.32</v>
      </c>
    </row>
    <row r="5945" spans="1:15" x14ac:dyDescent="0.25">
      <c r="A5945" s="1" t="s">
        <v>5252</v>
      </c>
      <c r="B5945" s="2">
        <v>44558</v>
      </c>
      <c r="C5945" s="1" t="s">
        <v>7928</v>
      </c>
      <c r="D5945" s="3">
        <v>20</v>
      </c>
      <c r="E5945" s="3">
        <v>126.06</v>
      </c>
      <c r="F5945" s="4">
        <v>105.05</v>
      </c>
      <c r="G5945" s="1">
        <v>2021</v>
      </c>
      <c r="H5945" s="1">
        <v>12</v>
      </c>
      <c r="I5945" s="1" t="s">
        <v>111</v>
      </c>
      <c r="J5945" s="1" t="s">
        <v>98</v>
      </c>
      <c r="K5945" s="1" t="s">
        <v>20</v>
      </c>
      <c r="L5945" s="1" t="s">
        <v>112</v>
      </c>
      <c r="M5945" s="1" t="s">
        <v>100</v>
      </c>
    </row>
    <row r="5946" spans="1:15" x14ac:dyDescent="0.25">
      <c r="A5946" s="1" t="s">
        <v>5252</v>
      </c>
      <c r="B5946" s="2">
        <v>44558</v>
      </c>
      <c r="C5946" s="1" t="s">
        <v>7928</v>
      </c>
      <c r="E5946" s="3">
        <v>126.06</v>
      </c>
      <c r="F5946" s="4">
        <v>126.06</v>
      </c>
      <c r="G5946" s="1">
        <v>2021</v>
      </c>
      <c r="H5946" s="1">
        <v>12</v>
      </c>
      <c r="I5946" s="1" t="s">
        <v>111</v>
      </c>
      <c r="J5946" s="1" t="s">
        <v>98</v>
      </c>
      <c r="K5946" s="1" t="s">
        <v>20</v>
      </c>
      <c r="L5946" s="1" t="s">
        <v>112</v>
      </c>
      <c r="M5946" s="1" t="s">
        <v>100</v>
      </c>
    </row>
    <row r="5947" spans="1:15" x14ac:dyDescent="0.25">
      <c r="A5947" s="1" t="s">
        <v>3826</v>
      </c>
      <c r="B5947" s="2">
        <v>44558</v>
      </c>
      <c r="C5947" s="1" t="s">
        <v>6609</v>
      </c>
      <c r="D5947" s="3">
        <v>20</v>
      </c>
      <c r="E5947" s="3">
        <v>43.12</v>
      </c>
      <c r="F5947" s="4">
        <v>35.93</v>
      </c>
      <c r="G5947" s="1">
        <v>2021</v>
      </c>
      <c r="H5947" s="1">
        <v>12</v>
      </c>
      <c r="I5947" s="1" t="s">
        <v>111</v>
      </c>
      <c r="J5947" s="1" t="s">
        <v>35</v>
      </c>
      <c r="K5947" s="1" t="s">
        <v>20</v>
      </c>
      <c r="L5947" s="1" t="s">
        <v>112</v>
      </c>
      <c r="M5947" s="1" t="s">
        <v>37</v>
      </c>
    </row>
    <row r="5948" spans="1:15" x14ac:dyDescent="0.25">
      <c r="A5948" s="1" t="s">
        <v>1935</v>
      </c>
      <c r="B5948" s="2">
        <v>44558</v>
      </c>
      <c r="C5948" s="1" t="s">
        <v>6610</v>
      </c>
      <c r="D5948" s="3">
        <v>20</v>
      </c>
      <c r="E5948" s="3">
        <v>233.37</v>
      </c>
      <c r="F5948" s="4">
        <v>194.47</v>
      </c>
      <c r="G5948" s="1">
        <v>2021</v>
      </c>
      <c r="H5948" s="1">
        <v>12</v>
      </c>
      <c r="I5948" s="1" t="s">
        <v>111</v>
      </c>
      <c r="J5948" s="1" t="s">
        <v>98</v>
      </c>
      <c r="K5948" s="1" t="s">
        <v>20</v>
      </c>
      <c r="L5948" s="1" t="s">
        <v>112</v>
      </c>
      <c r="M5948" s="1" t="s">
        <v>100</v>
      </c>
    </row>
    <row r="5949" spans="1:15" x14ac:dyDescent="0.25">
      <c r="A5949" s="1" t="s">
        <v>1935</v>
      </c>
      <c r="B5949" s="2">
        <v>44558</v>
      </c>
      <c r="C5949" s="1" t="s">
        <v>6610</v>
      </c>
      <c r="E5949" s="3">
        <v>233.37</v>
      </c>
      <c r="F5949" s="4">
        <v>233.37</v>
      </c>
      <c r="G5949" s="1">
        <v>2021</v>
      </c>
      <c r="H5949" s="1">
        <v>12</v>
      </c>
      <c r="I5949" s="1" t="s">
        <v>111</v>
      </c>
      <c r="J5949" s="1" t="s">
        <v>98</v>
      </c>
      <c r="K5949" s="1" t="s">
        <v>20</v>
      </c>
      <c r="L5949" s="1" t="s">
        <v>112</v>
      </c>
      <c r="M5949" s="1" t="s">
        <v>100</v>
      </c>
    </row>
    <row r="5950" spans="1:15" x14ac:dyDescent="0.25">
      <c r="A5950" s="1" t="s">
        <v>1960</v>
      </c>
      <c r="B5950" s="2">
        <v>44559</v>
      </c>
      <c r="C5950" s="1" t="s">
        <v>6611</v>
      </c>
      <c r="E5950" s="3">
        <v>82.5</v>
      </c>
      <c r="F5950" s="4">
        <v>82.5</v>
      </c>
      <c r="G5950" s="1">
        <v>2021</v>
      </c>
      <c r="H5950" s="1">
        <v>12</v>
      </c>
      <c r="I5950" s="1" t="s">
        <v>138</v>
      </c>
      <c r="J5950" s="1" t="s">
        <v>35</v>
      </c>
      <c r="K5950" s="1" t="s">
        <v>20</v>
      </c>
      <c r="L5950" s="1" t="s">
        <v>139</v>
      </c>
      <c r="M5950" s="1" t="s">
        <v>37</v>
      </c>
    </row>
    <row r="5951" spans="1:15" x14ac:dyDescent="0.25">
      <c r="A5951" s="1" t="s">
        <v>3878</v>
      </c>
      <c r="B5951" s="2">
        <v>44559</v>
      </c>
      <c r="C5951" s="1" t="s">
        <v>85</v>
      </c>
      <c r="E5951" s="3">
        <v>399</v>
      </c>
      <c r="F5951" s="4">
        <v>399</v>
      </c>
      <c r="G5951" s="1">
        <v>2021</v>
      </c>
      <c r="H5951" s="1">
        <v>12</v>
      </c>
      <c r="I5951" s="1" t="s">
        <v>86</v>
      </c>
      <c r="J5951" s="1" t="s">
        <v>41</v>
      </c>
      <c r="K5951" s="1" t="s">
        <v>20</v>
      </c>
      <c r="L5951" s="1" t="s">
        <v>87</v>
      </c>
      <c r="M5951" s="1" t="s">
        <v>43</v>
      </c>
      <c r="O5951">
        <f t="shared" ref="O5951:O5956" si="92">F5951/1.26</f>
        <v>316.66666666666669</v>
      </c>
    </row>
    <row r="5952" spans="1:15" x14ac:dyDescent="0.25">
      <c r="A5952" s="1" t="s">
        <v>6612</v>
      </c>
      <c r="B5952" s="2">
        <v>44559</v>
      </c>
      <c r="C5952" s="1" t="s">
        <v>85</v>
      </c>
      <c r="E5952" s="3">
        <v>149.72</v>
      </c>
      <c r="F5952" s="4">
        <v>149.72</v>
      </c>
      <c r="G5952" s="1">
        <v>2021</v>
      </c>
      <c r="H5952" s="1">
        <v>12</v>
      </c>
      <c r="I5952" s="1" t="s">
        <v>40</v>
      </c>
      <c r="J5952" s="1" t="s">
        <v>41</v>
      </c>
      <c r="K5952" s="1" t="s">
        <v>20</v>
      </c>
      <c r="L5952" s="1" t="s">
        <v>42</v>
      </c>
      <c r="M5952" s="1" t="s">
        <v>43</v>
      </c>
      <c r="O5952">
        <f t="shared" si="92"/>
        <v>118.82539682539682</v>
      </c>
    </row>
    <row r="5953" spans="1:15" x14ac:dyDescent="0.25">
      <c r="A5953" s="1" t="s">
        <v>6613</v>
      </c>
      <c r="B5953" s="2">
        <v>44559</v>
      </c>
      <c r="C5953" s="1" t="s">
        <v>85</v>
      </c>
      <c r="E5953" s="3">
        <v>107.48</v>
      </c>
      <c r="F5953" s="4">
        <v>107.48</v>
      </c>
      <c r="G5953" s="1">
        <v>2021</v>
      </c>
      <c r="H5953" s="1">
        <v>12</v>
      </c>
      <c r="I5953" s="1" t="s">
        <v>40</v>
      </c>
      <c r="J5953" s="1" t="s">
        <v>41</v>
      </c>
      <c r="K5953" s="1" t="s">
        <v>20</v>
      </c>
      <c r="L5953" s="1" t="s">
        <v>42</v>
      </c>
      <c r="M5953" s="1" t="s">
        <v>43</v>
      </c>
      <c r="O5953">
        <f t="shared" si="92"/>
        <v>85.301587301587304</v>
      </c>
    </row>
    <row r="5954" spans="1:15" x14ac:dyDescent="0.25">
      <c r="A5954" s="1" t="s">
        <v>3878</v>
      </c>
      <c r="B5954" s="2">
        <v>44559</v>
      </c>
      <c r="C5954" s="1" t="s">
        <v>85</v>
      </c>
      <c r="E5954" s="3">
        <v>77.02</v>
      </c>
      <c r="F5954" s="4">
        <v>77.02</v>
      </c>
      <c r="G5954" s="1">
        <v>2021</v>
      </c>
      <c r="H5954" s="1">
        <v>12</v>
      </c>
      <c r="I5954" s="1" t="s">
        <v>86</v>
      </c>
      <c r="J5954" s="1" t="s">
        <v>41</v>
      </c>
      <c r="K5954" s="1" t="s">
        <v>20</v>
      </c>
      <c r="L5954" s="1" t="s">
        <v>87</v>
      </c>
      <c r="M5954" s="1" t="s">
        <v>43</v>
      </c>
      <c r="O5954">
        <f t="shared" si="92"/>
        <v>61.126984126984127</v>
      </c>
    </row>
    <row r="5955" spans="1:15" x14ac:dyDescent="0.25">
      <c r="A5955" s="1" t="s">
        <v>6614</v>
      </c>
      <c r="B5955" s="2">
        <v>44559</v>
      </c>
      <c r="C5955" s="1" t="s">
        <v>39</v>
      </c>
      <c r="E5955" s="3">
        <v>233.01</v>
      </c>
      <c r="F5955" s="4">
        <v>233.01</v>
      </c>
      <c r="G5955" s="1">
        <v>2021</v>
      </c>
      <c r="H5955" s="1">
        <v>12</v>
      </c>
      <c r="I5955" s="1" t="s">
        <v>40</v>
      </c>
      <c r="J5955" s="1" t="s">
        <v>41</v>
      </c>
      <c r="K5955" s="1" t="s">
        <v>20</v>
      </c>
      <c r="L5955" s="1" t="s">
        <v>42</v>
      </c>
      <c r="M5955" s="1" t="s">
        <v>43</v>
      </c>
      <c r="O5955">
        <f t="shared" si="92"/>
        <v>184.92857142857142</v>
      </c>
    </row>
    <row r="5956" spans="1:15" x14ac:dyDescent="0.25">
      <c r="A5956" s="1" t="s">
        <v>6615</v>
      </c>
      <c r="B5956" s="2">
        <v>44559</v>
      </c>
      <c r="C5956" s="1" t="s">
        <v>39</v>
      </c>
      <c r="E5956" s="3">
        <v>112.37</v>
      </c>
      <c r="F5956" s="4">
        <v>112.37</v>
      </c>
      <c r="G5956" s="1">
        <v>2021</v>
      </c>
      <c r="H5956" s="1">
        <v>12</v>
      </c>
      <c r="I5956" s="1" t="s">
        <v>40</v>
      </c>
      <c r="J5956" s="1" t="s">
        <v>41</v>
      </c>
      <c r="K5956" s="1" t="s">
        <v>20</v>
      </c>
      <c r="L5956" s="1" t="s">
        <v>42</v>
      </c>
      <c r="M5956" s="1" t="s">
        <v>43</v>
      </c>
      <c r="O5956">
        <f t="shared" si="92"/>
        <v>89.182539682539684</v>
      </c>
    </row>
    <row r="5957" spans="1:15" x14ac:dyDescent="0.25">
      <c r="A5957" s="1" t="s">
        <v>6616</v>
      </c>
      <c r="B5957" s="2">
        <v>44559</v>
      </c>
      <c r="C5957" s="1" t="s">
        <v>6617</v>
      </c>
      <c r="E5957" s="3">
        <v>103.08</v>
      </c>
      <c r="F5957" s="4">
        <v>103.08</v>
      </c>
      <c r="G5957" s="1">
        <v>2021</v>
      </c>
      <c r="H5957" s="1">
        <v>12</v>
      </c>
      <c r="I5957" s="1" t="s">
        <v>40</v>
      </c>
      <c r="J5957" s="1" t="s">
        <v>35</v>
      </c>
      <c r="K5957" s="1" t="s">
        <v>20</v>
      </c>
      <c r="L5957" s="1" t="s">
        <v>42</v>
      </c>
      <c r="M5957" s="1" t="s">
        <v>37</v>
      </c>
    </row>
    <row r="5958" spans="1:15" x14ac:dyDescent="0.25">
      <c r="A5958" s="1" t="s">
        <v>6618</v>
      </c>
      <c r="B5958" s="2">
        <v>44559</v>
      </c>
      <c r="C5958" s="1" t="s">
        <v>6619</v>
      </c>
      <c r="E5958" s="3">
        <v>178.8</v>
      </c>
      <c r="F5958" s="4">
        <v>178.8</v>
      </c>
      <c r="G5958" s="1">
        <v>2021</v>
      </c>
      <c r="H5958" s="1">
        <v>12</v>
      </c>
      <c r="I5958" s="1" t="s">
        <v>86</v>
      </c>
      <c r="J5958" s="1" t="s">
        <v>369</v>
      </c>
      <c r="K5958" s="1" t="s">
        <v>20</v>
      </c>
      <c r="L5958" s="1" t="s">
        <v>87</v>
      </c>
      <c r="M5958" s="1" t="s">
        <v>370</v>
      </c>
      <c r="O5958">
        <f>F5958*120</f>
        <v>21456</v>
      </c>
    </row>
    <row r="5959" spans="1:15" x14ac:dyDescent="0.25">
      <c r="A5959" s="1" t="s">
        <v>3856</v>
      </c>
      <c r="B5959" s="2">
        <v>44559</v>
      </c>
      <c r="C5959" s="1" t="s">
        <v>6620</v>
      </c>
      <c r="E5959" s="3">
        <v>84.62</v>
      </c>
      <c r="F5959" s="4">
        <v>84.62</v>
      </c>
      <c r="G5959" s="1">
        <v>2021</v>
      </c>
      <c r="H5959" s="1">
        <v>12</v>
      </c>
      <c r="I5959" s="1" t="s">
        <v>91</v>
      </c>
      <c r="J5959" s="1" t="s">
        <v>35</v>
      </c>
      <c r="K5959" s="1" t="s">
        <v>20</v>
      </c>
      <c r="L5959" s="1" t="s">
        <v>93</v>
      </c>
      <c r="M5959" s="1" t="s">
        <v>37</v>
      </c>
    </row>
    <row r="5960" spans="1:15" x14ac:dyDescent="0.25">
      <c r="A5960" s="1" t="s">
        <v>1962</v>
      </c>
      <c r="B5960" s="2">
        <v>44559</v>
      </c>
      <c r="C5960" s="1" t="s">
        <v>6621</v>
      </c>
      <c r="E5960" s="3">
        <v>43.06</v>
      </c>
      <c r="F5960" s="4">
        <v>43.06</v>
      </c>
      <c r="G5960" s="1">
        <v>2021</v>
      </c>
      <c r="H5960" s="1">
        <v>12</v>
      </c>
      <c r="I5960" s="1" t="s">
        <v>168</v>
      </c>
      <c r="J5960" s="1" t="s">
        <v>35</v>
      </c>
      <c r="K5960" s="1" t="s">
        <v>20</v>
      </c>
      <c r="L5960" s="1" t="s">
        <v>169</v>
      </c>
      <c r="M5960" s="1" t="s">
        <v>37</v>
      </c>
    </row>
    <row r="5961" spans="1:15" x14ac:dyDescent="0.25">
      <c r="A5961" s="1" t="s">
        <v>6622</v>
      </c>
      <c r="B5961" s="2">
        <v>44559</v>
      </c>
      <c r="C5961" s="1" t="s">
        <v>6623</v>
      </c>
      <c r="D5961" s="3">
        <v>20</v>
      </c>
      <c r="E5961" s="3">
        <v>157.38999999999999</v>
      </c>
      <c r="F5961" s="4">
        <v>131.16</v>
      </c>
      <c r="G5961" s="1">
        <v>2021</v>
      </c>
      <c r="H5961" s="1">
        <v>12</v>
      </c>
      <c r="I5961" s="1" t="s">
        <v>56</v>
      </c>
      <c r="J5961" s="1" t="s">
        <v>35</v>
      </c>
      <c r="K5961" s="1" t="s">
        <v>20</v>
      </c>
      <c r="L5961" s="1" t="s">
        <v>57</v>
      </c>
      <c r="M5961" s="1" t="s">
        <v>37</v>
      </c>
    </row>
    <row r="5962" spans="1:15" x14ac:dyDescent="0.25">
      <c r="A5962" s="1" t="s">
        <v>6624</v>
      </c>
      <c r="B5962" s="2">
        <v>44559</v>
      </c>
      <c r="C5962" s="1" t="s">
        <v>6625</v>
      </c>
      <c r="D5962" s="3">
        <v>20</v>
      </c>
      <c r="E5962" s="3">
        <v>241.67</v>
      </c>
      <c r="F5962" s="4">
        <v>201.39</v>
      </c>
      <c r="G5962" s="1">
        <v>2021</v>
      </c>
      <c r="H5962" s="1">
        <v>12</v>
      </c>
      <c r="I5962" s="1" t="s">
        <v>56</v>
      </c>
      <c r="J5962" s="1" t="s">
        <v>35</v>
      </c>
      <c r="K5962" s="1" t="s">
        <v>20</v>
      </c>
      <c r="L5962" s="1" t="s">
        <v>57</v>
      </c>
      <c r="M5962" s="1" t="s">
        <v>37</v>
      </c>
    </row>
    <row r="5963" spans="1:15" x14ac:dyDescent="0.25">
      <c r="A5963" s="1" t="s">
        <v>3878</v>
      </c>
      <c r="B5963" s="2">
        <v>44559</v>
      </c>
      <c r="C5963" s="1" t="s">
        <v>59</v>
      </c>
      <c r="E5963" s="3">
        <v>27.06</v>
      </c>
      <c r="F5963" s="4">
        <v>27.06</v>
      </c>
      <c r="G5963" s="1">
        <v>2021</v>
      </c>
      <c r="H5963" s="1">
        <v>12</v>
      </c>
      <c r="I5963" s="1" t="s">
        <v>86</v>
      </c>
      <c r="J5963" s="1" t="s">
        <v>41</v>
      </c>
      <c r="K5963" s="1" t="s">
        <v>20</v>
      </c>
      <c r="L5963" s="1" t="s">
        <v>87</v>
      </c>
      <c r="M5963" s="1" t="s">
        <v>43</v>
      </c>
    </row>
    <row r="5964" spans="1:15" x14ac:dyDescent="0.25">
      <c r="A5964" s="1" t="s">
        <v>6626</v>
      </c>
      <c r="B5964" s="2">
        <v>44559</v>
      </c>
      <c r="C5964" s="1" t="s">
        <v>6627</v>
      </c>
      <c r="E5964" s="3">
        <v>118.26</v>
      </c>
      <c r="F5964" s="4">
        <v>118.26</v>
      </c>
      <c r="G5964" s="1">
        <v>2021</v>
      </c>
      <c r="H5964" s="1">
        <v>12</v>
      </c>
      <c r="I5964" s="1" t="s">
        <v>86</v>
      </c>
      <c r="J5964" s="1" t="s">
        <v>35</v>
      </c>
      <c r="K5964" s="1" t="s">
        <v>20</v>
      </c>
      <c r="L5964" s="1" t="s">
        <v>87</v>
      </c>
      <c r="M5964" s="1" t="s">
        <v>37</v>
      </c>
    </row>
    <row r="5965" spans="1:15" x14ac:dyDescent="0.25">
      <c r="A5965" s="1" t="s">
        <v>6628</v>
      </c>
      <c r="B5965" s="2">
        <v>44559</v>
      </c>
      <c r="C5965" s="1" t="s">
        <v>6629</v>
      </c>
      <c r="E5965" s="3">
        <v>1287.8</v>
      </c>
      <c r="F5965" s="4">
        <v>1287.8</v>
      </c>
      <c r="G5965" s="1">
        <v>2021</v>
      </c>
      <c r="H5965" s="1">
        <v>12</v>
      </c>
      <c r="I5965" s="1" t="s">
        <v>219</v>
      </c>
      <c r="J5965" s="1" t="s">
        <v>35</v>
      </c>
      <c r="K5965" s="1" t="s">
        <v>20</v>
      </c>
      <c r="L5965" s="1" t="s">
        <v>220</v>
      </c>
      <c r="M5965" s="1" t="s">
        <v>37</v>
      </c>
      <c r="O5965">
        <f>F5965*7.89</f>
        <v>10160.741999999998</v>
      </c>
    </row>
    <row r="5966" spans="1:15" x14ac:dyDescent="0.25">
      <c r="A5966" s="1" t="s">
        <v>6630</v>
      </c>
      <c r="B5966" s="2">
        <v>44560</v>
      </c>
      <c r="C5966" s="1" t="s">
        <v>6631</v>
      </c>
      <c r="E5966" s="3">
        <v>58.68</v>
      </c>
      <c r="F5966" s="4">
        <v>58.68</v>
      </c>
      <c r="G5966" s="1">
        <v>2021</v>
      </c>
      <c r="H5966" s="1">
        <v>12</v>
      </c>
      <c r="I5966" s="1" t="s">
        <v>40</v>
      </c>
      <c r="J5966" s="1" t="s">
        <v>35</v>
      </c>
      <c r="K5966" s="1" t="s">
        <v>20</v>
      </c>
      <c r="L5966" s="1" t="s">
        <v>42</v>
      </c>
      <c r="M5966" s="1" t="s">
        <v>37</v>
      </c>
    </row>
    <row r="5967" spans="1:15" x14ac:dyDescent="0.25">
      <c r="A5967" s="1" t="s">
        <v>6632</v>
      </c>
      <c r="B5967" s="2">
        <v>44560</v>
      </c>
      <c r="C5967" s="1" t="s">
        <v>6533</v>
      </c>
      <c r="D5967" s="3">
        <v>20</v>
      </c>
      <c r="E5967" s="3">
        <v>111.13</v>
      </c>
      <c r="F5967" s="4">
        <v>92.61</v>
      </c>
      <c r="G5967" s="1">
        <v>2021</v>
      </c>
      <c r="H5967" s="1">
        <v>12</v>
      </c>
      <c r="I5967" s="1" t="s">
        <v>56</v>
      </c>
      <c r="J5967" s="1" t="s">
        <v>35</v>
      </c>
      <c r="K5967" s="1" t="s">
        <v>20</v>
      </c>
      <c r="L5967" s="1" t="s">
        <v>57</v>
      </c>
      <c r="M5967" s="1" t="s">
        <v>37</v>
      </c>
      <c r="O5967">
        <f>F5967*7</f>
        <v>648.27</v>
      </c>
    </row>
    <row r="5968" spans="1:15" x14ac:dyDescent="0.25">
      <c r="A5968" s="1" t="s">
        <v>2009</v>
      </c>
      <c r="B5968" s="2">
        <v>44560</v>
      </c>
      <c r="C5968" s="1" t="s">
        <v>6633</v>
      </c>
      <c r="D5968" s="3">
        <v>20</v>
      </c>
      <c r="E5968" s="3">
        <v>21.25</v>
      </c>
      <c r="F5968" s="4">
        <v>17.71</v>
      </c>
      <c r="G5968" s="1">
        <v>2021</v>
      </c>
      <c r="H5968" s="1">
        <v>12</v>
      </c>
      <c r="I5968" s="1" t="s">
        <v>34</v>
      </c>
      <c r="J5968" s="1" t="s">
        <v>35</v>
      </c>
      <c r="K5968" s="1" t="s">
        <v>20</v>
      </c>
      <c r="L5968" s="1" t="s">
        <v>36</v>
      </c>
      <c r="M5968" s="1" t="s">
        <v>37</v>
      </c>
    </row>
    <row r="5969" spans="1:15" x14ac:dyDescent="0.25">
      <c r="A5969" s="1" t="s">
        <v>2028</v>
      </c>
      <c r="B5969" s="2">
        <v>44560</v>
      </c>
      <c r="C5969" s="1" t="s">
        <v>79</v>
      </c>
      <c r="E5969" s="3">
        <v>3886.27</v>
      </c>
      <c r="F5969" s="4">
        <v>3886.27</v>
      </c>
      <c r="G5969" s="1">
        <v>2021</v>
      </c>
      <c r="H5969" s="1">
        <v>12</v>
      </c>
      <c r="I5969" s="1" t="s">
        <v>80</v>
      </c>
      <c r="J5969" s="1" t="s">
        <v>81</v>
      </c>
      <c r="K5969" s="1" t="s">
        <v>20</v>
      </c>
      <c r="L5969" s="1" t="s">
        <v>82</v>
      </c>
      <c r="M5969" s="1" t="s">
        <v>83</v>
      </c>
      <c r="O5969">
        <v>101820</v>
      </c>
    </row>
    <row r="5970" spans="1:15" x14ac:dyDescent="0.25">
      <c r="A5970" s="1" t="s">
        <v>5275</v>
      </c>
      <c r="B5970" s="2">
        <v>44560</v>
      </c>
      <c r="C5970" s="1" t="s">
        <v>6634</v>
      </c>
      <c r="E5970" s="3">
        <v>263.33999999999997</v>
      </c>
      <c r="F5970" s="4">
        <v>263.33999999999997</v>
      </c>
      <c r="G5970" s="1">
        <v>2021</v>
      </c>
      <c r="H5970" s="1">
        <v>12</v>
      </c>
      <c r="I5970" s="1" t="s">
        <v>18</v>
      </c>
      <c r="J5970" s="1" t="s">
        <v>119</v>
      </c>
      <c r="K5970" s="1" t="s">
        <v>20</v>
      </c>
      <c r="L5970" s="1" t="s">
        <v>21</v>
      </c>
      <c r="M5970" s="1" t="s">
        <v>120</v>
      </c>
    </row>
    <row r="5971" spans="1:15" x14ac:dyDescent="0.25">
      <c r="A5971" s="1" t="s">
        <v>6635</v>
      </c>
      <c r="B5971" s="2">
        <v>44560</v>
      </c>
      <c r="C5971" s="1" t="s">
        <v>6636</v>
      </c>
      <c r="D5971" s="3">
        <v>20</v>
      </c>
      <c r="E5971" s="3">
        <v>-9.66</v>
      </c>
      <c r="F5971" s="4">
        <v>-8.0500000000000007</v>
      </c>
      <c r="G5971" s="1">
        <v>2021</v>
      </c>
      <c r="H5971" s="1">
        <v>12</v>
      </c>
      <c r="I5971" s="1" t="s">
        <v>34</v>
      </c>
      <c r="J5971" s="1" t="s">
        <v>51</v>
      </c>
      <c r="K5971" s="1" t="s">
        <v>20</v>
      </c>
      <c r="L5971" s="1" t="s">
        <v>36</v>
      </c>
      <c r="M5971" s="1" t="s">
        <v>53</v>
      </c>
    </row>
    <row r="5972" spans="1:15" x14ac:dyDescent="0.25">
      <c r="A5972" s="1" t="s">
        <v>6635</v>
      </c>
      <c r="B5972" s="2">
        <v>44560</v>
      </c>
      <c r="C5972" s="1" t="s">
        <v>6636</v>
      </c>
      <c r="D5972" s="3">
        <v>20</v>
      </c>
      <c r="E5972" s="3">
        <v>9.66</v>
      </c>
      <c r="F5972" s="4">
        <v>8.0500000000000007</v>
      </c>
      <c r="G5972" s="1">
        <v>2021</v>
      </c>
      <c r="H5972" s="1">
        <v>12</v>
      </c>
      <c r="I5972" s="1" t="s">
        <v>34</v>
      </c>
      <c r="J5972" s="1" t="s">
        <v>51</v>
      </c>
      <c r="K5972" s="1" t="s">
        <v>20</v>
      </c>
      <c r="L5972" s="1" t="s">
        <v>36</v>
      </c>
      <c r="M5972" s="1" t="s">
        <v>53</v>
      </c>
    </row>
    <row r="5973" spans="1:15" x14ac:dyDescent="0.25">
      <c r="A5973" s="1" t="s">
        <v>6635</v>
      </c>
      <c r="B5973" s="2">
        <v>44560</v>
      </c>
      <c r="C5973" s="1" t="s">
        <v>6636</v>
      </c>
      <c r="D5973" s="3">
        <v>20</v>
      </c>
      <c r="E5973" s="3">
        <v>9.66</v>
      </c>
      <c r="F5973" s="4">
        <v>8.0500000000000007</v>
      </c>
      <c r="G5973" s="1">
        <v>2021</v>
      </c>
      <c r="H5973" s="1">
        <v>12</v>
      </c>
      <c r="I5973" s="1" t="s">
        <v>34</v>
      </c>
      <c r="J5973" s="1" t="s">
        <v>51</v>
      </c>
      <c r="K5973" s="1" t="s">
        <v>20</v>
      </c>
      <c r="L5973" s="1" t="s">
        <v>36</v>
      </c>
      <c r="M5973" s="1" t="s">
        <v>53</v>
      </c>
    </row>
    <row r="5974" spans="1:15" x14ac:dyDescent="0.25">
      <c r="A5974" s="1" t="s">
        <v>6637</v>
      </c>
      <c r="B5974" s="2">
        <v>44560</v>
      </c>
      <c r="C5974" s="1" t="s">
        <v>6638</v>
      </c>
      <c r="E5974" s="3">
        <v>3.8</v>
      </c>
      <c r="F5974" s="4">
        <v>3.8</v>
      </c>
      <c r="G5974" s="1">
        <v>2021</v>
      </c>
      <c r="H5974" s="1">
        <v>12</v>
      </c>
      <c r="I5974" s="1" t="s">
        <v>225</v>
      </c>
      <c r="J5974" s="1" t="s">
        <v>226</v>
      </c>
      <c r="K5974" s="1" t="s">
        <v>20</v>
      </c>
      <c r="L5974" s="1" t="s">
        <v>227</v>
      </c>
      <c r="M5974" s="1" t="s">
        <v>53</v>
      </c>
    </row>
    <row r="5975" spans="1:15" x14ac:dyDescent="0.25">
      <c r="A5975" s="1" t="s">
        <v>2043</v>
      </c>
      <c r="B5975" s="2">
        <v>44560</v>
      </c>
      <c r="C5975" s="1" t="s">
        <v>6639</v>
      </c>
      <c r="E5975" s="3">
        <v>1223.19</v>
      </c>
      <c r="F5975" s="4">
        <v>1223.19</v>
      </c>
      <c r="G5975" s="1">
        <v>2021</v>
      </c>
      <c r="H5975" s="1">
        <v>12</v>
      </c>
      <c r="I5975" s="1" t="s">
        <v>86</v>
      </c>
      <c r="J5975" s="1" t="s">
        <v>41</v>
      </c>
      <c r="K5975" s="1" t="s">
        <v>20</v>
      </c>
      <c r="L5975" s="1" t="s">
        <v>87</v>
      </c>
      <c r="M5975" s="1" t="s">
        <v>43</v>
      </c>
      <c r="O5975">
        <f t="shared" ref="O5975:O5991" si="93">F5975/1.26</f>
        <v>970.78571428571433</v>
      </c>
    </row>
    <row r="5976" spans="1:15" x14ac:dyDescent="0.25">
      <c r="A5976" s="1" t="s">
        <v>2043</v>
      </c>
      <c r="B5976" s="2">
        <v>44560</v>
      </c>
      <c r="C5976" s="1" t="s">
        <v>6639</v>
      </c>
      <c r="E5976" s="3">
        <v>789.09</v>
      </c>
      <c r="F5976" s="4">
        <v>789.09</v>
      </c>
      <c r="G5976" s="1">
        <v>2021</v>
      </c>
      <c r="H5976" s="1">
        <v>12</v>
      </c>
      <c r="I5976" s="1" t="s">
        <v>86</v>
      </c>
      <c r="J5976" s="1" t="s">
        <v>41</v>
      </c>
      <c r="K5976" s="1" t="s">
        <v>20</v>
      </c>
      <c r="L5976" s="1" t="s">
        <v>87</v>
      </c>
      <c r="M5976" s="1" t="s">
        <v>43</v>
      </c>
      <c r="O5976">
        <f t="shared" si="93"/>
        <v>626.26190476190482</v>
      </c>
    </row>
    <row r="5977" spans="1:15" x14ac:dyDescent="0.25">
      <c r="A5977" s="1" t="s">
        <v>2043</v>
      </c>
      <c r="B5977" s="2">
        <v>44560</v>
      </c>
      <c r="C5977" s="1" t="s">
        <v>6639</v>
      </c>
      <c r="E5977" s="3">
        <v>600.76</v>
      </c>
      <c r="F5977" s="4">
        <v>600.76</v>
      </c>
      <c r="G5977" s="1">
        <v>2021</v>
      </c>
      <c r="H5977" s="1">
        <v>12</v>
      </c>
      <c r="I5977" s="1" t="s">
        <v>86</v>
      </c>
      <c r="J5977" s="1" t="s">
        <v>41</v>
      </c>
      <c r="K5977" s="1" t="s">
        <v>20</v>
      </c>
      <c r="L5977" s="1" t="s">
        <v>87</v>
      </c>
      <c r="M5977" s="1" t="s">
        <v>43</v>
      </c>
      <c r="O5977">
        <f t="shared" si="93"/>
        <v>476.79365079365078</v>
      </c>
    </row>
    <row r="5978" spans="1:15" x14ac:dyDescent="0.25">
      <c r="A5978" s="1" t="s">
        <v>2043</v>
      </c>
      <c r="B5978" s="2">
        <v>44560</v>
      </c>
      <c r="C5978" s="1" t="s">
        <v>6639</v>
      </c>
      <c r="E5978" s="3">
        <v>488.11</v>
      </c>
      <c r="F5978" s="4">
        <v>488.11</v>
      </c>
      <c r="G5978" s="1">
        <v>2021</v>
      </c>
      <c r="H5978" s="1">
        <v>12</v>
      </c>
      <c r="I5978" s="1" t="s">
        <v>86</v>
      </c>
      <c r="J5978" s="1" t="s">
        <v>41</v>
      </c>
      <c r="K5978" s="1" t="s">
        <v>20</v>
      </c>
      <c r="L5978" s="1" t="s">
        <v>87</v>
      </c>
      <c r="M5978" s="1" t="s">
        <v>43</v>
      </c>
      <c r="O5978">
        <f t="shared" si="93"/>
        <v>387.38888888888891</v>
      </c>
    </row>
    <row r="5979" spans="1:15" x14ac:dyDescent="0.25">
      <c r="A5979" s="1" t="s">
        <v>2043</v>
      </c>
      <c r="B5979" s="2">
        <v>44560</v>
      </c>
      <c r="C5979" s="1" t="s">
        <v>6639</v>
      </c>
      <c r="E5979" s="3">
        <v>391.55</v>
      </c>
      <c r="F5979" s="4">
        <v>391.55</v>
      </c>
      <c r="G5979" s="1">
        <v>2021</v>
      </c>
      <c r="H5979" s="1">
        <v>12</v>
      </c>
      <c r="I5979" s="1" t="s">
        <v>86</v>
      </c>
      <c r="J5979" s="1" t="s">
        <v>41</v>
      </c>
      <c r="K5979" s="1" t="s">
        <v>20</v>
      </c>
      <c r="L5979" s="1" t="s">
        <v>87</v>
      </c>
      <c r="M5979" s="1" t="s">
        <v>43</v>
      </c>
      <c r="O5979">
        <f t="shared" si="93"/>
        <v>310.75396825396825</v>
      </c>
    </row>
    <row r="5980" spans="1:15" x14ac:dyDescent="0.25">
      <c r="A5980" s="1" t="s">
        <v>2043</v>
      </c>
      <c r="B5980" s="2">
        <v>44560</v>
      </c>
      <c r="C5980" s="1" t="s">
        <v>6639</v>
      </c>
      <c r="D5980" s="3">
        <v>20</v>
      </c>
      <c r="E5980" s="3">
        <v>247.14</v>
      </c>
      <c r="F5980" s="4">
        <v>205.95</v>
      </c>
      <c r="G5980" s="1">
        <v>2021</v>
      </c>
      <c r="H5980" s="1">
        <v>12</v>
      </c>
      <c r="I5980" s="1" t="s">
        <v>34</v>
      </c>
      <c r="J5980" s="1" t="s">
        <v>41</v>
      </c>
      <c r="K5980" s="1" t="s">
        <v>20</v>
      </c>
      <c r="L5980" s="1" t="s">
        <v>36</v>
      </c>
      <c r="M5980" s="1" t="s">
        <v>43</v>
      </c>
      <c r="O5980">
        <f t="shared" si="93"/>
        <v>163.45238095238093</v>
      </c>
    </row>
    <row r="5981" spans="1:15" x14ac:dyDescent="0.25">
      <c r="A5981" s="1" t="s">
        <v>2043</v>
      </c>
      <c r="B5981" s="2">
        <v>44560</v>
      </c>
      <c r="C5981" s="1" t="s">
        <v>6639</v>
      </c>
      <c r="D5981" s="3">
        <v>20</v>
      </c>
      <c r="E5981" s="3">
        <v>225.21</v>
      </c>
      <c r="F5981" s="4">
        <v>187.67</v>
      </c>
      <c r="G5981" s="1">
        <v>2021</v>
      </c>
      <c r="H5981" s="1">
        <v>12</v>
      </c>
      <c r="I5981" s="1" t="s">
        <v>56</v>
      </c>
      <c r="J5981" s="1" t="s">
        <v>41</v>
      </c>
      <c r="K5981" s="1" t="s">
        <v>20</v>
      </c>
      <c r="L5981" s="1" t="s">
        <v>57</v>
      </c>
      <c r="M5981" s="1" t="s">
        <v>43</v>
      </c>
      <c r="O5981">
        <f t="shared" si="93"/>
        <v>148.94444444444443</v>
      </c>
    </row>
    <row r="5982" spans="1:15" x14ac:dyDescent="0.25">
      <c r="A5982" s="1" t="s">
        <v>2043</v>
      </c>
      <c r="B5982" s="2">
        <v>44560</v>
      </c>
      <c r="C5982" s="1" t="s">
        <v>6639</v>
      </c>
      <c r="D5982" s="3">
        <v>20</v>
      </c>
      <c r="E5982" s="3">
        <v>217.83</v>
      </c>
      <c r="F5982" s="4">
        <v>181.52</v>
      </c>
      <c r="G5982" s="1">
        <v>2021</v>
      </c>
      <c r="H5982" s="1">
        <v>12</v>
      </c>
      <c r="I5982" s="1" t="s">
        <v>34</v>
      </c>
      <c r="J5982" s="1" t="s">
        <v>41</v>
      </c>
      <c r="K5982" s="1" t="s">
        <v>20</v>
      </c>
      <c r="L5982" s="1" t="s">
        <v>36</v>
      </c>
      <c r="M5982" s="1" t="s">
        <v>43</v>
      </c>
      <c r="O5982">
        <f t="shared" si="93"/>
        <v>144.06349206349208</v>
      </c>
    </row>
    <row r="5983" spans="1:15" x14ac:dyDescent="0.25">
      <c r="A5983" s="1" t="s">
        <v>2043</v>
      </c>
      <c r="B5983" s="2">
        <v>44560</v>
      </c>
      <c r="C5983" s="1" t="s">
        <v>6639</v>
      </c>
      <c r="E5983" s="3">
        <v>141.93</v>
      </c>
      <c r="F5983" s="4">
        <v>141.93</v>
      </c>
      <c r="G5983" s="1">
        <v>2021</v>
      </c>
      <c r="H5983" s="1">
        <v>12</v>
      </c>
      <c r="I5983" s="1" t="s">
        <v>86</v>
      </c>
      <c r="J5983" s="1" t="s">
        <v>41</v>
      </c>
      <c r="K5983" s="1" t="s">
        <v>20</v>
      </c>
      <c r="L5983" s="1" t="s">
        <v>87</v>
      </c>
      <c r="M5983" s="1" t="s">
        <v>43</v>
      </c>
      <c r="O5983">
        <f t="shared" si="93"/>
        <v>112.64285714285715</v>
      </c>
    </row>
    <row r="5984" spans="1:15" x14ac:dyDescent="0.25">
      <c r="A5984" s="1" t="s">
        <v>2043</v>
      </c>
      <c r="B5984" s="2">
        <v>44560</v>
      </c>
      <c r="C5984" s="1" t="s">
        <v>6639</v>
      </c>
      <c r="E5984" s="3">
        <v>134.12</v>
      </c>
      <c r="F5984" s="4">
        <v>134.12</v>
      </c>
      <c r="G5984" s="1">
        <v>2021</v>
      </c>
      <c r="H5984" s="1">
        <v>12</v>
      </c>
      <c r="I5984" s="1" t="s">
        <v>86</v>
      </c>
      <c r="J5984" s="1" t="s">
        <v>41</v>
      </c>
      <c r="K5984" s="1" t="s">
        <v>20</v>
      </c>
      <c r="L5984" s="1" t="s">
        <v>87</v>
      </c>
      <c r="M5984" s="1" t="s">
        <v>43</v>
      </c>
      <c r="O5984">
        <f t="shared" si="93"/>
        <v>106.44444444444444</v>
      </c>
    </row>
    <row r="5985" spans="1:15" x14ac:dyDescent="0.25">
      <c r="A5985" s="1" t="s">
        <v>2043</v>
      </c>
      <c r="B5985" s="2">
        <v>44560</v>
      </c>
      <c r="C5985" s="1" t="s">
        <v>6639</v>
      </c>
      <c r="E5985" s="3">
        <v>112.16</v>
      </c>
      <c r="F5985" s="4">
        <v>112.16</v>
      </c>
      <c r="G5985" s="1">
        <v>2021</v>
      </c>
      <c r="H5985" s="1">
        <v>12</v>
      </c>
      <c r="I5985" s="1" t="s">
        <v>86</v>
      </c>
      <c r="J5985" s="1" t="s">
        <v>41</v>
      </c>
      <c r="K5985" s="1" t="s">
        <v>20</v>
      </c>
      <c r="L5985" s="1" t="s">
        <v>87</v>
      </c>
      <c r="M5985" s="1" t="s">
        <v>43</v>
      </c>
      <c r="O5985">
        <f t="shared" si="93"/>
        <v>89.015873015873012</v>
      </c>
    </row>
    <row r="5986" spans="1:15" x14ac:dyDescent="0.25">
      <c r="A5986" s="1" t="s">
        <v>2043</v>
      </c>
      <c r="B5986" s="2">
        <v>44560</v>
      </c>
      <c r="C5986" s="1" t="s">
        <v>6639</v>
      </c>
      <c r="E5986" s="3">
        <v>103.11</v>
      </c>
      <c r="F5986" s="4">
        <v>103.11</v>
      </c>
      <c r="G5986" s="1">
        <v>2021</v>
      </c>
      <c r="H5986" s="1">
        <v>12</v>
      </c>
      <c r="I5986" s="1" t="s">
        <v>86</v>
      </c>
      <c r="J5986" s="1" t="s">
        <v>41</v>
      </c>
      <c r="K5986" s="1" t="s">
        <v>20</v>
      </c>
      <c r="L5986" s="1" t="s">
        <v>87</v>
      </c>
      <c r="M5986" s="1" t="s">
        <v>43</v>
      </c>
      <c r="O5986">
        <f t="shared" si="93"/>
        <v>81.833333333333329</v>
      </c>
    </row>
    <row r="5987" spans="1:15" x14ac:dyDescent="0.25">
      <c r="A5987" s="1" t="s">
        <v>2043</v>
      </c>
      <c r="B5987" s="2">
        <v>44560</v>
      </c>
      <c r="C5987" s="1" t="s">
        <v>6639</v>
      </c>
      <c r="E5987" s="3">
        <v>92.74</v>
      </c>
      <c r="F5987" s="4">
        <v>92.74</v>
      </c>
      <c r="G5987" s="1">
        <v>2021</v>
      </c>
      <c r="H5987" s="1">
        <v>12</v>
      </c>
      <c r="I5987" s="1" t="s">
        <v>86</v>
      </c>
      <c r="J5987" s="1" t="s">
        <v>41</v>
      </c>
      <c r="K5987" s="1" t="s">
        <v>20</v>
      </c>
      <c r="L5987" s="1" t="s">
        <v>87</v>
      </c>
      <c r="M5987" s="1" t="s">
        <v>43</v>
      </c>
      <c r="O5987">
        <f t="shared" si="93"/>
        <v>73.603174603174594</v>
      </c>
    </row>
    <row r="5988" spans="1:15" x14ac:dyDescent="0.25">
      <c r="A5988" s="1" t="s">
        <v>2043</v>
      </c>
      <c r="B5988" s="2">
        <v>44560</v>
      </c>
      <c r="C5988" s="1" t="s">
        <v>6639</v>
      </c>
      <c r="E5988" s="3">
        <v>86.97</v>
      </c>
      <c r="F5988" s="4">
        <v>86.97</v>
      </c>
      <c r="G5988" s="1">
        <v>2021</v>
      </c>
      <c r="H5988" s="1">
        <v>12</v>
      </c>
      <c r="I5988" s="1" t="s">
        <v>86</v>
      </c>
      <c r="J5988" s="1" t="s">
        <v>41</v>
      </c>
      <c r="K5988" s="1" t="s">
        <v>20</v>
      </c>
      <c r="L5988" s="1" t="s">
        <v>87</v>
      </c>
      <c r="M5988" s="1" t="s">
        <v>43</v>
      </c>
      <c r="O5988">
        <f t="shared" si="93"/>
        <v>69.023809523809518</v>
      </c>
    </row>
    <row r="5989" spans="1:15" x14ac:dyDescent="0.25">
      <c r="A5989" s="1" t="s">
        <v>2043</v>
      </c>
      <c r="B5989" s="2">
        <v>44560</v>
      </c>
      <c r="C5989" s="1" t="s">
        <v>6639</v>
      </c>
      <c r="D5989" s="3">
        <v>20</v>
      </c>
      <c r="E5989" s="3">
        <v>100.61</v>
      </c>
      <c r="F5989" s="4">
        <v>83.84</v>
      </c>
      <c r="G5989" s="1">
        <v>2021</v>
      </c>
      <c r="H5989" s="1">
        <v>12</v>
      </c>
      <c r="I5989" s="1" t="s">
        <v>70</v>
      </c>
      <c r="J5989" s="1" t="s">
        <v>41</v>
      </c>
      <c r="K5989" s="1" t="s">
        <v>20</v>
      </c>
      <c r="L5989" s="1" t="s">
        <v>71</v>
      </c>
      <c r="M5989" s="1" t="s">
        <v>43</v>
      </c>
      <c r="O5989">
        <f t="shared" si="93"/>
        <v>66.539682539682545</v>
      </c>
    </row>
    <row r="5990" spans="1:15" x14ac:dyDescent="0.25">
      <c r="A5990" s="1" t="s">
        <v>2043</v>
      </c>
      <c r="B5990" s="2">
        <v>44560</v>
      </c>
      <c r="C5990" s="1" t="s">
        <v>6639</v>
      </c>
      <c r="E5990" s="3">
        <v>30.92</v>
      </c>
      <c r="F5990" s="4">
        <v>30.92</v>
      </c>
      <c r="G5990" s="1">
        <v>2021</v>
      </c>
      <c r="H5990" s="1">
        <v>12</v>
      </c>
      <c r="I5990" s="1" t="s">
        <v>18</v>
      </c>
      <c r="J5990" s="1" t="s">
        <v>41</v>
      </c>
      <c r="K5990" s="1" t="s">
        <v>20</v>
      </c>
      <c r="L5990" s="1" t="s">
        <v>21</v>
      </c>
      <c r="M5990" s="1" t="s">
        <v>43</v>
      </c>
      <c r="O5990">
        <f t="shared" si="93"/>
        <v>24.539682539682541</v>
      </c>
    </row>
    <row r="5991" spans="1:15" x14ac:dyDescent="0.25">
      <c r="A5991" s="1" t="s">
        <v>2043</v>
      </c>
      <c r="B5991" s="2">
        <v>44560</v>
      </c>
      <c r="C5991" s="1" t="s">
        <v>6639</v>
      </c>
      <c r="E5991" s="3">
        <v>0.7</v>
      </c>
      <c r="F5991" s="4">
        <v>0.7</v>
      </c>
      <c r="G5991" s="1">
        <v>2021</v>
      </c>
      <c r="H5991" s="1">
        <v>12</v>
      </c>
      <c r="I5991" s="1" t="s">
        <v>86</v>
      </c>
      <c r="J5991" s="1" t="s">
        <v>41</v>
      </c>
      <c r="K5991" s="1" t="s">
        <v>20</v>
      </c>
      <c r="L5991" s="1" t="s">
        <v>87</v>
      </c>
      <c r="M5991" s="1" t="s">
        <v>43</v>
      </c>
      <c r="O5991">
        <f t="shared" si="93"/>
        <v>0.55555555555555547</v>
      </c>
    </row>
    <row r="5992" spans="1:15" x14ac:dyDescent="0.25">
      <c r="A5992" s="1" t="s">
        <v>6640</v>
      </c>
      <c r="B5992" s="2">
        <v>44560</v>
      </c>
      <c r="C5992" s="1" t="s">
        <v>6641</v>
      </c>
      <c r="E5992" s="3">
        <v>640</v>
      </c>
      <c r="F5992" s="4">
        <v>640</v>
      </c>
      <c r="G5992" s="1">
        <v>2021</v>
      </c>
      <c r="H5992" s="1">
        <v>12</v>
      </c>
      <c r="I5992" s="1" t="s">
        <v>91</v>
      </c>
      <c r="J5992" s="1" t="s">
        <v>207</v>
      </c>
      <c r="K5992" s="1" t="s">
        <v>20</v>
      </c>
      <c r="L5992" s="1" t="s">
        <v>93</v>
      </c>
      <c r="M5992" s="1" t="s">
        <v>208</v>
      </c>
    </row>
    <row r="5993" spans="1:15" x14ac:dyDescent="0.25">
      <c r="A5993" s="1" t="s">
        <v>5270</v>
      </c>
      <c r="B5993" s="2">
        <v>44560</v>
      </c>
      <c r="C5993" s="1" t="s">
        <v>6642</v>
      </c>
      <c r="E5993" s="3">
        <v>49.9</v>
      </c>
      <c r="F5993" s="4">
        <v>49.9</v>
      </c>
      <c r="G5993" s="1">
        <v>2021</v>
      </c>
      <c r="H5993" s="1">
        <v>12</v>
      </c>
      <c r="I5993" s="1" t="s">
        <v>18</v>
      </c>
      <c r="J5993" s="1" t="s">
        <v>119</v>
      </c>
      <c r="K5993" s="1" t="s">
        <v>20</v>
      </c>
      <c r="L5993" s="1" t="s">
        <v>21</v>
      </c>
      <c r="M5993" s="1" t="s">
        <v>120</v>
      </c>
      <c r="O5993">
        <f>F5993*12.5</f>
        <v>623.75</v>
      </c>
    </row>
    <row r="5994" spans="1:15" x14ac:dyDescent="0.25">
      <c r="A5994" s="1" t="s">
        <v>6643</v>
      </c>
      <c r="B5994" s="2">
        <v>44560</v>
      </c>
      <c r="C5994" s="1" t="s">
        <v>6644</v>
      </c>
      <c r="D5994" s="3">
        <v>20</v>
      </c>
      <c r="E5994" s="3">
        <v>11.77</v>
      </c>
      <c r="F5994" s="4">
        <v>9.81</v>
      </c>
      <c r="G5994" s="1">
        <v>2021</v>
      </c>
      <c r="H5994" s="1">
        <v>12</v>
      </c>
      <c r="I5994" s="1" t="s">
        <v>34</v>
      </c>
      <c r="J5994" s="1" t="s">
        <v>35</v>
      </c>
      <c r="K5994" s="1" t="s">
        <v>20</v>
      </c>
      <c r="L5994" s="1" t="s">
        <v>36</v>
      </c>
      <c r="M5994" s="1" t="s">
        <v>37</v>
      </c>
    </row>
    <row r="5995" spans="1:15" x14ac:dyDescent="0.25">
      <c r="A5995" s="1" t="s">
        <v>6645</v>
      </c>
      <c r="B5995" s="2">
        <v>44560</v>
      </c>
      <c r="C5995" s="1" t="s">
        <v>6646</v>
      </c>
      <c r="E5995" s="3">
        <v>115</v>
      </c>
      <c r="F5995" s="4">
        <v>115</v>
      </c>
      <c r="G5995" s="1">
        <v>2021</v>
      </c>
      <c r="H5995" s="1">
        <v>12</v>
      </c>
      <c r="I5995" s="1" t="s">
        <v>150</v>
      </c>
      <c r="J5995" s="1" t="s">
        <v>51</v>
      </c>
      <c r="K5995" s="1" t="s">
        <v>20</v>
      </c>
      <c r="L5995" s="1" t="s">
        <v>151</v>
      </c>
      <c r="M5995" s="1" t="s">
        <v>53</v>
      </c>
    </row>
    <row r="5996" spans="1:15" x14ac:dyDescent="0.25">
      <c r="A5996" s="1" t="s">
        <v>6647</v>
      </c>
      <c r="B5996" s="2">
        <v>44560</v>
      </c>
      <c r="C5996" s="1" t="s">
        <v>6648</v>
      </c>
      <c r="E5996" s="3">
        <v>1585.57</v>
      </c>
      <c r="F5996" s="4">
        <v>1585.57</v>
      </c>
      <c r="G5996" s="1">
        <v>2021</v>
      </c>
      <c r="H5996" s="1">
        <v>12</v>
      </c>
      <c r="I5996" s="1" t="s">
        <v>312</v>
      </c>
      <c r="J5996" s="1" t="s">
        <v>35</v>
      </c>
      <c r="K5996" s="1" t="s">
        <v>20</v>
      </c>
      <c r="L5996" s="1" t="s">
        <v>313</v>
      </c>
      <c r="M5996" s="1" t="s">
        <v>37</v>
      </c>
    </row>
    <row r="5997" spans="1:15" x14ac:dyDescent="0.25">
      <c r="A5997" s="1" t="s">
        <v>6649</v>
      </c>
      <c r="B5997" s="2">
        <v>44560</v>
      </c>
      <c r="C5997" s="1" t="s">
        <v>6650</v>
      </c>
      <c r="D5997" s="3">
        <v>20</v>
      </c>
      <c r="E5997" s="3">
        <v>603.03</v>
      </c>
      <c r="F5997" s="4">
        <v>502.52</v>
      </c>
      <c r="G5997" s="1">
        <v>2021</v>
      </c>
      <c r="H5997" s="1">
        <v>12</v>
      </c>
      <c r="I5997" s="1" t="s">
        <v>34</v>
      </c>
      <c r="J5997" s="1" t="s">
        <v>237</v>
      </c>
      <c r="K5997" s="1" t="s">
        <v>20</v>
      </c>
      <c r="L5997" s="1" t="s">
        <v>36</v>
      </c>
      <c r="M5997" s="1" t="s">
        <v>4213</v>
      </c>
      <c r="O5997">
        <f>F5997*25</f>
        <v>12563</v>
      </c>
    </row>
    <row r="5998" spans="1:15" x14ac:dyDescent="0.25">
      <c r="A5998" s="1" t="s">
        <v>2063</v>
      </c>
      <c r="B5998" s="2">
        <v>44560</v>
      </c>
      <c r="C5998" s="1" t="s">
        <v>6651</v>
      </c>
      <c r="E5998" s="3">
        <v>209.86</v>
      </c>
      <c r="F5998" s="4">
        <v>209.86</v>
      </c>
      <c r="G5998" s="1">
        <v>2021</v>
      </c>
      <c r="H5998" s="1">
        <v>12</v>
      </c>
      <c r="I5998" s="1" t="s">
        <v>91</v>
      </c>
      <c r="J5998" s="1" t="s">
        <v>98</v>
      </c>
      <c r="K5998" s="1" t="s">
        <v>20</v>
      </c>
      <c r="L5998" s="1" t="s">
        <v>93</v>
      </c>
      <c r="M5998" s="1" t="s">
        <v>100</v>
      </c>
    </row>
    <row r="5999" spans="1:15" x14ac:dyDescent="0.25">
      <c r="A5999" s="1" t="s">
        <v>6652</v>
      </c>
      <c r="B5999" s="2">
        <v>44560</v>
      </c>
      <c r="C5999" s="1" t="s">
        <v>4349</v>
      </c>
      <c r="E5999" s="3">
        <v>140.16</v>
      </c>
      <c r="F5999" s="4">
        <v>140.16</v>
      </c>
      <c r="G5999" s="1">
        <v>2021</v>
      </c>
      <c r="H5999" s="1">
        <v>12</v>
      </c>
      <c r="I5999" s="1" t="s">
        <v>345</v>
      </c>
      <c r="J5999" s="1" t="s">
        <v>35</v>
      </c>
      <c r="K5999" s="1" t="s">
        <v>20</v>
      </c>
      <c r="L5999" s="1" t="s">
        <v>346</v>
      </c>
      <c r="M5999" s="1" t="s">
        <v>37</v>
      </c>
      <c r="O5999">
        <f>F5999*5.3</f>
        <v>742.84799999999996</v>
      </c>
    </row>
    <row r="6000" spans="1:15" x14ac:dyDescent="0.25">
      <c r="A6000" s="1" t="s">
        <v>6653</v>
      </c>
      <c r="B6000" s="2">
        <v>44560</v>
      </c>
      <c r="C6000" s="1" t="s">
        <v>6654</v>
      </c>
      <c r="E6000" s="3">
        <v>727.44</v>
      </c>
      <c r="F6000" s="4">
        <v>727.44</v>
      </c>
      <c r="G6000" s="1">
        <v>2021</v>
      </c>
      <c r="H6000" s="1">
        <v>12</v>
      </c>
      <c r="I6000" s="1" t="s">
        <v>86</v>
      </c>
      <c r="J6000" s="1" t="s">
        <v>369</v>
      </c>
      <c r="K6000" s="1" t="s">
        <v>20</v>
      </c>
      <c r="L6000" s="1" t="s">
        <v>87</v>
      </c>
      <c r="M6000" s="1" t="s">
        <v>370</v>
      </c>
      <c r="O6000">
        <f>F6000*120</f>
        <v>87292.800000000003</v>
      </c>
    </row>
    <row r="6001" spans="1:15" x14ac:dyDescent="0.25">
      <c r="A6001" s="1" t="s">
        <v>3874</v>
      </c>
      <c r="B6001" s="2">
        <v>44560</v>
      </c>
      <c r="C6001" s="1" t="s">
        <v>6655</v>
      </c>
      <c r="E6001" s="3">
        <v>9.99</v>
      </c>
      <c r="F6001" s="4">
        <v>9.99</v>
      </c>
      <c r="G6001" s="1">
        <v>2021</v>
      </c>
      <c r="H6001" s="1">
        <v>12</v>
      </c>
      <c r="I6001" s="1" t="s">
        <v>30</v>
      </c>
      <c r="J6001" s="1" t="s">
        <v>25</v>
      </c>
      <c r="K6001" s="1" t="s">
        <v>20</v>
      </c>
      <c r="L6001" s="1" t="s">
        <v>31</v>
      </c>
      <c r="M6001" s="1" t="s">
        <v>4184</v>
      </c>
    </row>
    <row r="6002" spans="1:15" x14ac:dyDescent="0.25">
      <c r="A6002" s="1" t="s">
        <v>1983</v>
      </c>
      <c r="B6002" s="2">
        <v>44560</v>
      </c>
      <c r="C6002" s="1" t="s">
        <v>6656</v>
      </c>
      <c r="E6002" s="3">
        <v>23.97</v>
      </c>
      <c r="F6002" s="4">
        <v>23.97</v>
      </c>
      <c r="G6002" s="1">
        <v>2021</v>
      </c>
      <c r="H6002" s="1">
        <v>12</v>
      </c>
      <c r="I6002" s="1" t="s">
        <v>30</v>
      </c>
      <c r="J6002" s="1" t="s">
        <v>25</v>
      </c>
      <c r="K6002" s="1" t="s">
        <v>20</v>
      </c>
      <c r="L6002" s="1" t="s">
        <v>31</v>
      </c>
      <c r="M6002" s="1" t="s">
        <v>4184</v>
      </c>
    </row>
    <row r="6003" spans="1:15" x14ac:dyDescent="0.25">
      <c r="A6003" s="1" t="s">
        <v>6657</v>
      </c>
      <c r="B6003" s="2">
        <v>44560</v>
      </c>
      <c r="C6003" s="1" t="s">
        <v>6658</v>
      </c>
      <c r="E6003" s="3">
        <v>689.99</v>
      </c>
      <c r="F6003" s="4">
        <v>689.99</v>
      </c>
      <c r="G6003" s="1">
        <v>2021</v>
      </c>
      <c r="H6003" s="1">
        <v>12</v>
      </c>
      <c r="I6003" s="1" t="s">
        <v>30</v>
      </c>
      <c r="J6003" s="1" t="s">
        <v>25</v>
      </c>
      <c r="K6003" s="1" t="s">
        <v>20</v>
      </c>
      <c r="L6003" s="1" t="s">
        <v>31</v>
      </c>
      <c r="M6003" s="1" t="s">
        <v>4184</v>
      </c>
    </row>
    <row r="6004" spans="1:15" x14ac:dyDescent="0.25">
      <c r="A6004" s="1" t="s">
        <v>2046</v>
      </c>
      <c r="B6004" s="2">
        <v>44560</v>
      </c>
      <c r="C6004" s="1" t="s">
        <v>6659</v>
      </c>
      <c r="E6004" s="3">
        <v>4.9000000000000004</v>
      </c>
      <c r="F6004" s="4">
        <v>4.9000000000000004</v>
      </c>
      <c r="G6004" s="1">
        <v>2021</v>
      </c>
      <c r="H6004" s="1">
        <v>12</v>
      </c>
      <c r="I6004" s="1" t="s">
        <v>50</v>
      </c>
      <c r="J6004" s="1" t="s">
        <v>51</v>
      </c>
      <c r="K6004" s="1" t="s">
        <v>20</v>
      </c>
      <c r="L6004" s="1" t="s">
        <v>52</v>
      </c>
      <c r="M6004" s="1" t="s">
        <v>53</v>
      </c>
      <c r="O6004">
        <f>F6004*64.5</f>
        <v>316.05</v>
      </c>
    </row>
    <row r="6005" spans="1:15" x14ac:dyDescent="0.25">
      <c r="A6005" s="1" t="s">
        <v>6660</v>
      </c>
      <c r="B6005" s="2">
        <v>44560</v>
      </c>
      <c r="C6005" s="1" t="s">
        <v>6661</v>
      </c>
      <c r="E6005" s="3">
        <v>25.1</v>
      </c>
      <c r="F6005" s="4">
        <v>25.1</v>
      </c>
      <c r="G6005" s="1">
        <v>2021</v>
      </c>
      <c r="H6005" s="1">
        <v>12</v>
      </c>
      <c r="I6005" s="1" t="s">
        <v>86</v>
      </c>
      <c r="J6005" s="1" t="s">
        <v>51</v>
      </c>
      <c r="K6005" s="1" t="s">
        <v>20</v>
      </c>
      <c r="L6005" s="1" t="s">
        <v>87</v>
      </c>
      <c r="M6005" s="1" t="s">
        <v>53</v>
      </c>
      <c r="O6005">
        <f>F6005*5.7</f>
        <v>143.07000000000002</v>
      </c>
    </row>
    <row r="6006" spans="1:15" x14ac:dyDescent="0.25">
      <c r="A6006" s="1" t="s">
        <v>2064</v>
      </c>
      <c r="B6006" s="2">
        <v>44560</v>
      </c>
      <c r="C6006" s="1" t="s">
        <v>6662</v>
      </c>
      <c r="E6006" s="3">
        <v>19.98</v>
      </c>
      <c r="F6006" s="4">
        <v>19.98</v>
      </c>
      <c r="G6006" s="1">
        <v>2021</v>
      </c>
      <c r="H6006" s="1">
        <v>12</v>
      </c>
      <c r="I6006" s="1" t="s">
        <v>91</v>
      </c>
      <c r="J6006" s="1" t="s">
        <v>35</v>
      </c>
      <c r="K6006" s="1" t="s">
        <v>20</v>
      </c>
      <c r="L6006" s="1" t="s">
        <v>93</v>
      </c>
      <c r="M6006" s="1" t="s">
        <v>37</v>
      </c>
      <c r="O6006">
        <f>F6006*64.5</f>
        <v>1288.71</v>
      </c>
    </row>
    <row r="6007" spans="1:15" x14ac:dyDescent="0.25">
      <c r="A6007" s="1" t="s">
        <v>2057</v>
      </c>
      <c r="B6007" s="2">
        <v>44560</v>
      </c>
      <c r="C6007" s="1" t="s">
        <v>6663</v>
      </c>
      <c r="E6007" s="3">
        <v>90.39</v>
      </c>
      <c r="F6007" s="4">
        <v>90.39</v>
      </c>
      <c r="G6007" s="1">
        <v>2021</v>
      </c>
      <c r="H6007" s="1">
        <v>12</v>
      </c>
      <c r="I6007" s="1" t="s">
        <v>168</v>
      </c>
      <c r="J6007" s="1" t="s">
        <v>35</v>
      </c>
      <c r="K6007" s="1" t="s">
        <v>20</v>
      </c>
      <c r="L6007" s="1" t="s">
        <v>169</v>
      </c>
      <c r="M6007" s="1" t="s">
        <v>37</v>
      </c>
    </row>
    <row r="6008" spans="1:15" x14ac:dyDescent="0.25">
      <c r="A6008" s="1" t="s">
        <v>5300</v>
      </c>
      <c r="B6008" s="2">
        <v>44560</v>
      </c>
      <c r="C6008" s="1" t="s">
        <v>6664</v>
      </c>
      <c r="E6008" s="3">
        <v>54.9</v>
      </c>
      <c r="F6008" s="4">
        <v>54.9</v>
      </c>
      <c r="G6008" s="1">
        <v>2021</v>
      </c>
      <c r="H6008" s="1">
        <v>12</v>
      </c>
      <c r="I6008" s="1" t="s">
        <v>91</v>
      </c>
      <c r="J6008" s="1" t="s">
        <v>207</v>
      </c>
      <c r="K6008" s="1" t="s">
        <v>20</v>
      </c>
      <c r="L6008" s="1" t="s">
        <v>93</v>
      </c>
      <c r="M6008" s="1" t="s">
        <v>208</v>
      </c>
    </row>
    <row r="6009" spans="1:15" x14ac:dyDescent="0.25">
      <c r="A6009" s="1" t="s">
        <v>3907</v>
      </c>
      <c r="B6009" s="2">
        <v>44560</v>
      </c>
      <c r="C6009" s="1" t="s">
        <v>6665</v>
      </c>
      <c r="D6009" s="3">
        <v>20</v>
      </c>
      <c r="E6009" s="3">
        <v>2460</v>
      </c>
      <c r="F6009" s="4">
        <v>2050</v>
      </c>
      <c r="G6009" s="1">
        <v>2021</v>
      </c>
      <c r="H6009" s="1">
        <v>12</v>
      </c>
      <c r="I6009" s="1" t="s">
        <v>70</v>
      </c>
      <c r="J6009" s="1" t="s">
        <v>19</v>
      </c>
      <c r="K6009" s="1" t="s">
        <v>20</v>
      </c>
      <c r="L6009" s="1" t="s">
        <v>71</v>
      </c>
      <c r="M6009" s="1" t="s">
        <v>22</v>
      </c>
      <c r="O6009">
        <f>F6009*293</f>
        <v>600650</v>
      </c>
    </row>
    <row r="6010" spans="1:15" x14ac:dyDescent="0.25">
      <c r="A6010" s="1" t="s">
        <v>6666</v>
      </c>
      <c r="B6010" s="2">
        <v>44560</v>
      </c>
      <c r="C6010" s="1" t="s">
        <v>6667</v>
      </c>
      <c r="E6010" s="3">
        <v>1428</v>
      </c>
      <c r="F6010" s="4">
        <v>1428</v>
      </c>
      <c r="G6010" s="1">
        <v>2021</v>
      </c>
      <c r="H6010" s="1">
        <v>12</v>
      </c>
      <c r="I6010" s="1" t="s">
        <v>30</v>
      </c>
      <c r="J6010" s="1" t="s">
        <v>25</v>
      </c>
      <c r="K6010" s="1" t="s">
        <v>20</v>
      </c>
      <c r="L6010" s="1" t="s">
        <v>31</v>
      </c>
      <c r="M6010" s="1" t="s">
        <v>4184</v>
      </c>
    </row>
    <row r="6011" spans="1:15" x14ac:dyDescent="0.25">
      <c r="A6011" s="1" t="s">
        <v>6668</v>
      </c>
      <c r="B6011" s="2">
        <v>44560</v>
      </c>
      <c r="C6011" s="1" t="s">
        <v>6669</v>
      </c>
      <c r="D6011" s="3">
        <v>20</v>
      </c>
      <c r="E6011" s="3">
        <v>102.24</v>
      </c>
      <c r="F6011" s="4">
        <v>85.2</v>
      </c>
      <c r="G6011" s="1">
        <v>2021</v>
      </c>
      <c r="H6011" s="1">
        <v>12</v>
      </c>
      <c r="I6011" s="1" t="s">
        <v>134</v>
      </c>
      <c r="J6011" s="1" t="s">
        <v>98</v>
      </c>
      <c r="K6011" s="1" t="s">
        <v>20</v>
      </c>
      <c r="L6011" s="1" t="s">
        <v>135</v>
      </c>
      <c r="M6011" s="1" t="s">
        <v>100</v>
      </c>
    </row>
    <row r="6012" spans="1:15" x14ac:dyDescent="0.25">
      <c r="A6012" s="1" t="s">
        <v>2046</v>
      </c>
      <c r="B6012" s="2">
        <v>44560</v>
      </c>
      <c r="C6012" s="1" t="s">
        <v>6670</v>
      </c>
      <c r="E6012" s="3">
        <v>2.2000000000000002</v>
      </c>
      <c r="F6012" s="4">
        <v>2.2000000000000002</v>
      </c>
      <c r="G6012" s="1">
        <v>2021</v>
      </c>
      <c r="H6012" s="1">
        <v>12</v>
      </c>
      <c r="I6012" s="1" t="s">
        <v>18</v>
      </c>
      <c r="J6012" s="1" t="s">
        <v>51</v>
      </c>
      <c r="K6012" s="1" t="s">
        <v>20</v>
      </c>
      <c r="L6012" s="1" t="s">
        <v>21</v>
      </c>
      <c r="M6012" s="1" t="s">
        <v>53</v>
      </c>
    </row>
    <row r="6013" spans="1:15" x14ac:dyDescent="0.25">
      <c r="A6013" s="1" t="s">
        <v>6671</v>
      </c>
      <c r="B6013" s="2">
        <v>44560</v>
      </c>
      <c r="C6013" s="1" t="s">
        <v>6672</v>
      </c>
      <c r="E6013" s="3">
        <v>35.28</v>
      </c>
      <c r="F6013" s="4">
        <v>35.28</v>
      </c>
      <c r="G6013" s="1">
        <v>2021</v>
      </c>
      <c r="H6013" s="1">
        <v>12</v>
      </c>
      <c r="I6013" s="1" t="s">
        <v>168</v>
      </c>
      <c r="J6013" s="1" t="s">
        <v>35</v>
      </c>
      <c r="K6013" s="1" t="s">
        <v>20</v>
      </c>
      <c r="L6013" s="1" t="s">
        <v>169</v>
      </c>
      <c r="M6013" s="1" t="s">
        <v>37</v>
      </c>
    </row>
    <row r="6014" spans="1:15" x14ac:dyDescent="0.25">
      <c r="A6014" s="1" t="s">
        <v>3911</v>
      </c>
      <c r="B6014" s="2">
        <v>44560</v>
      </c>
      <c r="C6014" s="1" t="s">
        <v>6673</v>
      </c>
      <c r="E6014" s="3">
        <v>348.67</v>
      </c>
      <c r="F6014" s="4">
        <v>348.67</v>
      </c>
      <c r="G6014" s="1">
        <v>2021</v>
      </c>
      <c r="H6014" s="1">
        <v>12</v>
      </c>
      <c r="I6014" s="1" t="s">
        <v>18</v>
      </c>
      <c r="J6014" s="1" t="s">
        <v>119</v>
      </c>
      <c r="K6014" s="1" t="s">
        <v>20</v>
      </c>
      <c r="L6014" s="1" t="s">
        <v>21</v>
      </c>
      <c r="M6014" s="1" t="s">
        <v>120</v>
      </c>
    </row>
    <row r="6015" spans="1:15" x14ac:dyDescent="0.25">
      <c r="A6015" s="1" t="s">
        <v>6674</v>
      </c>
      <c r="B6015" s="2">
        <v>44560</v>
      </c>
      <c r="C6015" s="1" t="s">
        <v>6675</v>
      </c>
      <c r="D6015" s="3">
        <v>20</v>
      </c>
      <c r="E6015" s="3">
        <v>68.239999999999995</v>
      </c>
      <c r="F6015" s="4">
        <v>56.87</v>
      </c>
      <c r="G6015" s="1">
        <v>2021</v>
      </c>
      <c r="H6015" s="1">
        <v>12</v>
      </c>
      <c r="I6015" s="1" t="s">
        <v>111</v>
      </c>
      <c r="J6015" s="1" t="s">
        <v>35</v>
      </c>
      <c r="K6015" s="1" t="s">
        <v>20</v>
      </c>
      <c r="L6015" s="1" t="s">
        <v>112</v>
      </c>
      <c r="M6015" s="1" t="s">
        <v>37</v>
      </c>
      <c r="O6015">
        <f>F6015*283</f>
        <v>16094.21</v>
      </c>
    </row>
    <row r="6016" spans="1:15" x14ac:dyDescent="0.25">
      <c r="A6016" s="1" t="s">
        <v>6676</v>
      </c>
      <c r="B6016" s="2">
        <v>44560</v>
      </c>
      <c r="C6016" s="1" t="s">
        <v>6677</v>
      </c>
      <c r="D6016" s="3">
        <v>20</v>
      </c>
      <c r="E6016" s="3">
        <v>1005.48</v>
      </c>
      <c r="F6016" s="4">
        <v>837.9</v>
      </c>
      <c r="G6016" s="1">
        <v>2021</v>
      </c>
      <c r="H6016" s="1">
        <v>12</v>
      </c>
      <c r="I6016" s="1" t="s">
        <v>34</v>
      </c>
      <c r="J6016" s="1" t="s">
        <v>1106</v>
      </c>
      <c r="K6016" s="1" t="s">
        <v>20</v>
      </c>
      <c r="L6016" s="1" t="s">
        <v>36</v>
      </c>
      <c r="M6016" s="1" t="s">
        <v>4523</v>
      </c>
      <c r="O6016">
        <f>F6016*216</f>
        <v>180986.4</v>
      </c>
    </row>
    <row r="6017" spans="1:15" x14ac:dyDescent="0.25">
      <c r="A6017" s="1" t="s">
        <v>3914</v>
      </c>
      <c r="B6017" s="2">
        <v>44560</v>
      </c>
      <c r="C6017" s="1" t="s">
        <v>6678</v>
      </c>
      <c r="E6017" s="3">
        <v>477.6</v>
      </c>
      <c r="F6017" s="4">
        <v>477.6</v>
      </c>
      <c r="G6017" s="1">
        <v>2021</v>
      </c>
      <c r="H6017" s="1">
        <v>12</v>
      </c>
      <c r="I6017" s="1" t="s">
        <v>168</v>
      </c>
      <c r="J6017" s="1" t="s">
        <v>35</v>
      </c>
      <c r="K6017" s="1" t="s">
        <v>20</v>
      </c>
      <c r="L6017" s="1" t="s">
        <v>169</v>
      </c>
      <c r="M6017" s="1" t="s">
        <v>37</v>
      </c>
    </row>
    <row r="6018" spans="1:15" x14ac:dyDescent="0.25">
      <c r="A6018" s="1" t="s">
        <v>6679</v>
      </c>
      <c r="B6018" s="2">
        <v>44560</v>
      </c>
      <c r="C6018" s="1" t="s">
        <v>6680</v>
      </c>
      <c r="E6018" s="3">
        <v>133.28</v>
      </c>
      <c r="F6018" s="4">
        <v>133.28</v>
      </c>
      <c r="G6018" s="1">
        <v>2021</v>
      </c>
      <c r="H6018" s="1">
        <v>12</v>
      </c>
      <c r="I6018" s="1" t="s">
        <v>219</v>
      </c>
      <c r="J6018" s="1" t="s">
        <v>35</v>
      </c>
      <c r="K6018" s="1" t="s">
        <v>20</v>
      </c>
      <c r="L6018" s="1" t="s">
        <v>220</v>
      </c>
      <c r="M6018" s="1" t="s">
        <v>37</v>
      </c>
    </row>
    <row r="6019" spans="1:15" x14ac:dyDescent="0.25">
      <c r="A6019" s="1" t="s">
        <v>5291</v>
      </c>
      <c r="B6019" s="2">
        <v>44560</v>
      </c>
      <c r="C6019" s="1" t="s">
        <v>6681</v>
      </c>
      <c r="E6019" s="3">
        <v>64.3</v>
      </c>
      <c r="F6019" s="4">
        <v>64.3</v>
      </c>
      <c r="G6019" s="1">
        <v>2021</v>
      </c>
      <c r="H6019" s="1">
        <v>12</v>
      </c>
      <c r="I6019" s="1" t="s">
        <v>91</v>
      </c>
      <c r="J6019" s="1" t="s">
        <v>35</v>
      </c>
      <c r="K6019" s="1" t="s">
        <v>20</v>
      </c>
      <c r="L6019" s="1" t="s">
        <v>93</v>
      </c>
      <c r="M6019" s="1" t="s">
        <v>37</v>
      </c>
    </row>
    <row r="6020" spans="1:15" x14ac:dyDescent="0.25">
      <c r="A6020" s="1" t="s">
        <v>6682</v>
      </c>
      <c r="B6020" s="2">
        <v>44560</v>
      </c>
      <c r="C6020" s="1" t="s">
        <v>6683</v>
      </c>
      <c r="E6020" s="3">
        <v>21.29</v>
      </c>
      <c r="F6020" s="4">
        <v>21.29</v>
      </c>
      <c r="G6020" s="1">
        <v>2021</v>
      </c>
      <c r="H6020" s="1">
        <v>12</v>
      </c>
      <c r="I6020" s="1" t="s">
        <v>97</v>
      </c>
      <c r="J6020" s="1" t="s">
        <v>35</v>
      </c>
      <c r="K6020" s="1" t="s">
        <v>20</v>
      </c>
      <c r="L6020" s="1" t="s">
        <v>99</v>
      </c>
      <c r="M6020" s="1" t="s">
        <v>37</v>
      </c>
      <c r="O6020">
        <f>F6020*50</f>
        <v>1064.5</v>
      </c>
    </row>
    <row r="6021" spans="1:15" x14ac:dyDescent="0.25">
      <c r="A6021" s="1" t="s">
        <v>3876</v>
      </c>
      <c r="B6021" s="2">
        <v>44560</v>
      </c>
      <c r="C6021" s="1" t="s">
        <v>6684</v>
      </c>
      <c r="E6021" s="3">
        <v>66.98</v>
      </c>
      <c r="F6021" s="4">
        <v>66.98</v>
      </c>
      <c r="G6021" s="1">
        <v>2021</v>
      </c>
      <c r="H6021" s="1">
        <v>12</v>
      </c>
      <c r="I6021" s="1" t="s">
        <v>30</v>
      </c>
      <c r="J6021" s="1" t="s">
        <v>25</v>
      </c>
      <c r="K6021" s="1" t="s">
        <v>20</v>
      </c>
      <c r="L6021" s="1" t="s">
        <v>31</v>
      </c>
      <c r="M6021" s="1" t="s">
        <v>4184</v>
      </c>
    </row>
    <row r="6022" spans="1:15" x14ac:dyDescent="0.25">
      <c r="A6022" s="1" t="s">
        <v>3888</v>
      </c>
      <c r="B6022" s="2">
        <v>44560</v>
      </c>
      <c r="C6022" s="1" t="s">
        <v>6685</v>
      </c>
      <c r="D6022" s="3">
        <v>20</v>
      </c>
      <c r="E6022" s="3">
        <v>61.15</v>
      </c>
      <c r="F6022" s="4">
        <v>50.96</v>
      </c>
      <c r="G6022" s="1">
        <v>2021</v>
      </c>
      <c r="H6022" s="1">
        <v>12</v>
      </c>
      <c r="I6022" s="1" t="s">
        <v>56</v>
      </c>
      <c r="J6022" s="1" t="s">
        <v>35</v>
      </c>
      <c r="K6022" s="1" t="s">
        <v>20</v>
      </c>
      <c r="L6022" s="1" t="s">
        <v>57</v>
      </c>
      <c r="M6022" s="1" t="s">
        <v>37</v>
      </c>
    </row>
    <row r="6023" spans="1:15" x14ac:dyDescent="0.25">
      <c r="A6023" s="1" t="s">
        <v>6686</v>
      </c>
      <c r="B6023" s="2">
        <v>44560</v>
      </c>
      <c r="C6023" s="1" t="s">
        <v>6687</v>
      </c>
      <c r="D6023" s="3">
        <v>20</v>
      </c>
      <c r="E6023" s="3">
        <v>72.87</v>
      </c>
      <c r="F6023" s="4">
        <v>60.72</v>
      </c>
      <c r="G6023" s="1">
        <v>2021</v>
      </c>
      <c r="H6023" s="1">
        <v>12</v>
      </c>
      <c r="I6023" s="1" t="s">
        <v>56</v>
      </c>
      <c r="J6023" s="1" t="s">
        <v>35</v>
      </c>
      <c r="K6023" s="1" t="s">
        <v>20</v>
      </c>
      <c r="L6023" s="1" t="s">
        <v>57</v>
      </c>
      <c r="M6023" s="1" t="s">
        <v>37</v>
      </c>
    </row>
    <row r="6024" spans="1:15" x14ac:dyDescent="0.25">
      <c r="A6024" s="1" t="s">
        <v>6688</v>
      </c>
      <c r="B6024" s="2">
        <v>44560</v>
      </c>
      <c r="C6024" s="1" t="s">
        <v>6689</v>
      </c>
      <c r="E6024" s="3">
        <v>17.89</v>
      </c>
      <c r="F6024" s="4">
        <v>17.89</v>
      </c>
      <c r="G6024" s="1">
        <v>2021</v>
      </c>
      <c r="H6024" s="1">
        <v>12</v>
      </c>
      <c r="I6024" s="1" t="s">
        <v>168</v>
      </c>
      <c r="J6024" s="1" t="s">
        <v>35</v>
      </c>
      <c r="K6024" s="1" t="s">
        <v>20</v>
      </c>
      <c r="L6024" s="1" t="s">
        <v>169</v>
      </c>
      <c r="M6024" s="1" t="s">
        <v>37</v>
      </c>
      <c r="O6024">
        <f>F6024*52.63</f>
        <v>941.55070000000012</v>
      </c>
    </row>
    <row r="6025" spans="1:15" x14ac:dyDescent="0.25">
      <c r="A6025" s="1" t="s">
        <v>2021</v>
      </c>
      <c r="B6025" s="2">
        <v>44560</v>
      </c>
      <c r="C6025" s="1" t="s">
        <v>6690</v>
      </c>
      <c r="E6025" s="3">
        <v>110.24</v>
      </c>
      <c r="F6025" s="4">
        <v>110.24</v>
      </c>
      <c r="G6025" s="1">
        <v>2021</v>
      </c>
      <c r="H6025" s="1">
        <v>12</v>
      </c>
      <c r="I6025" s="1" t="s">
        <v>345</v>
      </c>
      <c r="J6025" s="1" t="s">
        <v>35</v>
      </c>
      <c r="K6025" s="1" t="s">
        <v>20</v>
      </c>
      <c r="L6025" s="1" t="s">
        <v>346</v>
      </c>
      <c r="M6025" s="1" t="s">
        <v>37</v>
      </c>
      <c r="O6025">
        <f>F6025*52.63</f>
        <v>5801.9312</v>
      </c>
    </row>
    <row r="6026" spans="1:15" x14ac:dyDescent="0.25">
      <c r="A6026" s="1" t="s">
        <v>3901</v>
      </c>
      <c r="B6026" s="2">
        <v>44560</v>
      </c>
      <c r="C6026" s="1" t="s">
        <v>6691</v>
      </c>
      <c r="E6026" s="3">
        <v>22.64</v>
      </c>
      <c r="F6026" s="4">
        <v>22.64</v>
      </c>
      <c r="G6026" s="1">
        <v>2021</v>
      </c>
      <c r="H6026" s="1">
        <v>12</v>
      </c>
      <c r="I6026" s="1" t="s">
        <v>312</v>
      </c>
      <c r="J6026" s="1" t="s">
        <v>35</v>
      </c>
      <c r="K6026" s="1" t="s">
        <v>20</v>
      </c>
      <c r="L6026" s="1" t="s">
        <v>313</v>
      </c>
      <c r="M6026" s="1" t="s">
        <v>37</v>
      </c>
    </row>
    <row r="6027" spans="1:15" x14ac:dyDescent="0.25">
      <c r="A6027" s="1" t="s">
        <v>1991</v>
      </c>
      <c r="B6027" s="2">
        <v>44560</v>
      </c>
      <c r="C6027" s="1" t="s">
        <v>6692</v>
      </c>
      <c r="E6027" s="3">
        <v>1248</v>
      </c>
      <c r="F6027" s="4">
        <v>1248</v>
      </c>
      <c r="G6027" s="1">
        <v>2021</v>
      </c>
      <c r="H6027" s="1">
        <v>12</v>
      </c>
      <c r="I6027" s="1" t="s">
        <v>30</v>
      </c>
      <c r="J6027" s="1" t="s">
        <v>25</v>
      </c>
      <c r="K6027" s="1" t="s">
        <v>20</v>
      </c>
      <c r="L6027" s="1" t="s">
        <v>31</v>
      </c>
      <c r="M6027" s="1" t="s">
        <v>4184</v>
      </c>
    </row>
    <row r="6028" spans="1:15" x14ac:dyDescent="0.25">
      <c r="A6028" s="1" t="s">
        <v>2059</v>
      </c>
      <c r="B6028" s="2">
        <v>44560</v>
      </c>
      <c r="C6028" s="1" t="s">
        <v>6693</v>
      </c>
      <c r="E6028" s="3">
        <v>40.68</v>
      </c>
      <c r="F6028" s="4">
        <v>40.68</v>
      </c>
      <c r="G6028" s="1">
        <v>2021</v>
      </c>
      <c r="H6028" s="1">
        <v>12</v>
      </c>
      <c r="I6028" s="1" t="s">
        <v>219</v>
      </c>
      <c r="J6028" s="1" t="s">
        <v>35</v>
      </c>
      <c r="K6028" s="1" t="s">
        <v>20</v>
      </c>
      <c r="L6028" s="1" t="s">
        <v>220</v>
      </c>
      <c r="M6028" s="1" t="s">
        <v>37</v>
      </c>
    </row>
    <row r="6029" spans="1:15" x14ac:dyDescent="0.25">
      <c r="A6029" s="1" t="s">
        <v>6694</v>
      </c>
      <c r="B6029" s="2">
        <v>44574</v>
      </c>
      <c r="C6029" s="1" t="s">
        <v>6695</v>
      </c>
      <c r="E6029" s="3">
        <v>210.63</v>
      </c>
      <c r="F6029" s="4">
        <v>210.63</v>
      </c>
      <c r="G6029" s="1">
        <v>2022</v>
      </c>
      <c r="H6029" s="1">
        <v>1</v>
      </c>
      <c r="I6029" s="1" t="s">
        <v>86</v>
      </c>
      <c r="J6029" s="1" t="s">
        <v>35</v>
      </c>
      <c r="K6029" s="1" t="s">
        <v>20</v>
      </c>
      <c r="L6029" s="1" t="s">
        <v>87</v>
      </c>
      <c r="M6029" s="1" t="s">
        <v>37</v>
      </c>
    </row>
    <row r="6030" spans="1:15" x14ac:dyDescent="0.25">
      <c r="A6030" s="1" t="s">
        <v>6696</v>
      </c>
      <c r="B6030" s="2">
        <v>44574</v>
      </c>
      <c r="C6030" s="1" t="s">
        <v>6697</v>
      </c>
      <c r="E6030" s="3">
        <v>403.57</v>
      </c>
      <c r="F6030" s="4">
        <v>403.57</v>
      </c>
      <c r="G6030" s="1">
        <v>2022</v>
      </c>
      <c r="H6030" s="1">
        <v>1</v>
      </c>
      <c r="I6030" s="1" t="s">
        <v>86</v>
      </c>
      <c r="J6030" s="1" t="s">
        <v>35</v>
      </c>
      <c r="K6030" s="1" t="s">
        <v>20</v>
      </c>
      <c r="L6030" s="1" t="s">
        <v>87</v>
      </c>
      <c r="M6030" s="1" t="s">
        <v>37</v>
      </c>
    </row>
    <row r="6031" spans="1:15" x14ac:dyDescent="0.25">
      <c r="A6031" s="1" t="s">
        <v>6694</v>
      </c>
      <c r="B6031" s="2">
        <v>44574</v>
      </c>
      <c r="C6031" s="1" t="s">
        <v>6698</v>
      </c>
      <c r="D6031" s="3">
        <v>20</v>
      </c>
      <c r="E6031" s="3">
        <v>47.17</v>
      </c>
      <c r="F6031" s="4">
        <v>39.31</v>
      </c>
      <c r="G6031" s="1">
        <v>2022</v>
      </c>
      <c r="H6031" s="1">
        <v>1</v>
      </c>
      <c r="I6031" s="1" t="s">
        <v>70</v>
      </c>
      <c r="J6031" s="1" t="s">
        <v>35</v>
      </c>
      <c r="K6031" s="1" t="s">
        <v>20</v>
      </c>
      <c r="L6031" s="1" t="s">
        <v>71</v>
      </c>
      <c r="M6031" s="1" t="s">
        <v>37</v>
      </c>
    </row>
    <row r="6032" spans="1:15" x14ac:dyDescent="0.25">
      <c r="A6032" s="1" t="s">
        <v>6699</v>
      </c>
      <c r="B6032" s="2">
        <v>44578</v>
      </c>
      <c r="C6032" s="1" t="s">
        <v>6700</v>
      </c>
      <c r="E6032" s="3">
        <v>16.920000000000002</v>
      </c>
      <c r="F6032" s="4">
        <v>16.920000000000002</v>
      </c>
      <c r="G6032" s="1">
        <v>2022</v>
      </c>
      <c r="H6032" s="1">
        <v>1</v>
      </c>
      <c r="I6032" s="1" t="s">
        <v>50</v>
      </c>
      <c r="J6032" s="1" t="s">
        <v>51</v>
      </c>
      <c r="K6032" s="1" t="s">
        <v>20</v>
      </c>
      <c r="L6032" s="1" t="s">
        <v>52</v>
      </c>
      <c r="M6032" s="1" t="s">
        <v>53</v>
      </c>
      <c r="O6032">
        <v>80</v>
      </c>
    </row>
    <row r="6033" spans="1:15" x14ac:dyDescent="0.25">
      <c r="A6033" s="1" t="s">
        <v>5485</v>
      </c>
      <c r="B6033" s="2">
        <v>44580</v>
      </c>
      <c r="C6033" s="1" t="s">
        <v>6701</v>
      </c>
      <c r="E6033" s="3">
        <v>307.86</v>
      </c>
      <c r="F6033" s="4">
        <v>307.86</v>
      </c>
      <c r="G6033" s="1">
        <v>2022</v>
      </c>
      <c r="H6033" s="1">
        <v>1</v>
      </c>
      <c r="I6033" s="1" t="s">
        <v>86</v>
      </c>
      <c r="J6033" s="1" t="s">
        <v>41</v>
      </c>
      <c r="K6033" s="1" t="s">
        <v>20</v>
      </c>
      <c r="L6033" s="1" t="s">
        <v>87</v>
      </c>
      <c r="M6033" s="1" t="s">
        <v>43</v>
      </c>
      <c r="O6033">
        <v>26.6</v>
      </c>
    </row>
    <row r="6034" spans="1:15" x14ac:dyDescent="0.25">
      <c r="A6034" s="1" t="s">
        <v>6702</v>
      </c>
      <c r="B6034" s="2">
        <v>44580</v>
      </c>
      <c r="C6034" s="1" t="s">
        <v>4433</v>
      </c>
      <c r="D6034" s="3">
        <v>20</v>
      </c>
      <c r="E6034" s="3">
        <v>5402.45</v>
      </c>
      <c r="F6034" s="4">
        <v>4502.04</v>
      </c>
      <c r="G6034" s="1">
        <v>2022</v>
      </c>
      <c r="H6034" s="1">
        <v>1</v>
      </c>
      <c r="I6034" s="1" t="s">
        <v>34</v>
      </c>
      <c r="J6034" s="1" t="s">
        <v>35</v>
      </c>
      <c r="K6034" s="1" t="s">
        <v>20</v>
      </c>
      <c r="L6034" s="1" t="s">
        <v>36</v>
      </c>
      <c r="M6034" s="1" t="s">
        <v>37</v>
      </c>
      <c r="O6034">
        <f>F6034*72.79120024</f>
        <v>327708.89512848959</v>
      </c>
    </row>
    <row r="6035" spans="1:15" x14ac:dyDescent="0.25">
      <c r="A6035" s="1" t="s">
        <v>6703</v>
      </c>
      <c r="B6035" s="2">
        <v>44580</v>
      </c>
      <c r="C6035" s="1" t="s">
        <v>85</v>
      </c>
      <c r="E6035" s="3">
        <v>49.57</v>
      </c>
      <c r="F6035" s="4">
        <v>49.57</v>
      </c>
      <c r="G6035" s="1">
        <v>2022</v>
      </c>
      <c r="H6035" s="1">
        <v>1</v>
      </c>
      <c r="I6035" s="1" t="s">
        <v>40</v>
      </c>
      <c r="J6035" s="1" t="s">
        <v>41</v>
      </c>
      <c r="K6035" s="1" t="s">
        <v>20</v>
      </c>
      <c r="L6035" s="1" t="s">
        <v>42</v>
      </c>
      <c r="M6035" s="1" t="s">
        <v>43</v>
      </c>
      <c r="O6035">
        <f>F6035/1.26</f>
        <v>39.341269841269842</v>
      </c>
    </row>
    <row r="6036" spans="1:15" x14ac:dyDescent="0.25">
      <c r="A6036" s="1" t="s">
        <v>5485</v>
      </c>
      <c r="B6036" s="2">
        <v>44580</v>
      </c>
      <c r="C6036" s="1" t="s">
        <v>6704</v>
      </c>
      <c r="E6036" s="3">
        <v>37.659999999999997</v>
      </c>
      <c r="F6036" s="4">
        <v>37.659999999999997</v>
      </c>
      <c r="G6036" s="1">
        <v>2022</v>
      </c>
      <c r="H6036" s="1">
        <v>1</v>
      </c>
      <c r="I6036" s="1" t="s">
        <v>86</v>
      </c>
      <c r="J6036" s="1" t="s">
        <v>41</v>
      </c>
      <c r="K6036" s="1" t="s">
        <v>20</v>
      </c>
      <c r="L6036" s="1" t="s">
        <v>87</v>
      </c>
      <c r="M6036" s="1" t="s">
        <v>43</v>
      </c>
      <c r="O6036">
        <f>F6036/1.26</f>
        <v>29.888888888888886</v>
      </c>
    </row>
    <row r="6037" spans="1:15" x14ac:dyDescent="0.25">
      <c r="A6037" s="1" t="s">
        <v>28</v>
      </c>
      <c r="B6037" s="2">
        <v>44580</v>
      </c>
      <c r="C6037" s="1" t="s">
        <v>6705</v>
      </c>
      <c r="D6037" s="3">
        <v>20</v>
      </c>
      <c r="E6037" s="3">
        <v>193.84</v>
      </c>
      <c r="F6037" s="4">
        <v>161.53</v>
      </c>
      <c r="G6037" s="1">
        <v>2022</v>
      </c>
      <c r="H6037" s="1">
        <v>1</v>
      </c>
      <c r="I6037" s="1" t="s">
        <v>34</v>
      </c>
      <c r="J6037" s="1" t="s">
        <v>237</v>
      </c>
      <c r="K6037" s="1" t="s">
        <v>20</v>
      </c>
      <c r="L6037" s="1" t="s">
        <v>36</v>
      </c>
      <c r="M6037" s="1" t="s">
        <v>4213</v>
      </c>
      <c r="O6037">
        <f>F6037*7</f>
        <v>1130.71</v>
      </c>
    </row>
    <row r="6038" spans="1:15" x14ac:dyDescent="0.25">
      <c r="A6038" s="1" t="s">
        <v>6706</v>
      </c>
      <c r="B6038" s="2">
        <v>44580</v>
      </c>
      <c r="C6038" s="1" t="s">
        <v>6707</v>
      </c>
      <c r="E6038" s="3">
        <v>270.24</v>
      </c>
      <c r="F6038" s="4">
        <v>270.24</v>
      </c>
      <c r="G6038" s="1">
        <v>2022</v>
      </c>
      <c r="H6038" s="1">
        <v>1</v>
      </c>
      <c r="I6038" s="1" t="s">
        <v>86</v>
      </c>
      <c r="J6038" s="1" t="s">
        <v>35</v>
      </c>
      <c r="K6038" s="1" t="s">
        <v>20</v>
      </c>
      <c r="L6038" s="1" t="s">
        <v>87</v>
      </c>
      <c r="M6038" s="1" t="s">
        <v>37</v>
      </c>
      <c r="O6038">
        <f>F6038*4.812172165</f>
        <v>1300.4414058696</v>
      </c>
    </row>
    <row r="6039" spans="1:15" x14ac:dyDescent="0.25">
      <c r="A6039" s="1" t="s">
        <v>4187</v>
      </c>
      <c r="B6039" s="2">
        <v>44581</v>
      </c>
      <c r="C6039" s="1" t="s">
        <v>7973</v>
      </c>
      <c r="E6039" s="3">
        <v>421.08</v>
      </c>
      <c r="F6039" s="4">
        <v>421.08</v>
      </c>
      <c r="G6039" s="1">
        <v>2022</v>
      </c>
      <c r="H6039" s="1">
        <v>1</v>
      </c>
      <c r="I6039" s="1" t="s">
        <v>18</v>
      </c>
      <c r="J6039" s="1" t="s">
        <v>19</v>
      </c>
      <c r="K6039" s="1" t="s">
        <v>20</v>
      </c>
      <c r="L6039" s="1" t="s">
        <v>21</v>
      </c>
      <c r="M6039" s="1" t="s">
        <v>22</v>
      </c>
    </row>
    <row r="6040" spans="1:15" x14ac:dyDescent="0.25">
      <c r="A6040" s="1" t="s">
        <v>6708</v>
      </c>
      <c r="B6040" s="2">
        <v>44581</v>
      </c>
      <c r="C6040" s="1" t="s">
        <v>2489</v>
      </c>
      <c r="E6040" s="3">
        <v>541.67999999999995</v>
      </c>
      <c r="F6040" s="4">
        <v>541.67999999999995</v>
      </c>
      <c r="G6040" s="1">
        <v>2022</v>
      </c>
      <c r="H6040" s="1">
        <v>1</v>
      </c>
      <c r="I6040" s="1" t="s">
        <v>80</v>
      </c>
      <c r="J6040" s="1" t="s">
        <v>81</v>
      </c>
      <c r="K6040" s="1" t="s">
        <v>20</v>
      </c>
      <c r="L6040" s="1" t="s">
        <v>82</v>
      </c>
      <c r="M6040" s="1" t="s">
        <v>83</v>
      </c>
      <c r="O6040">
        <v>14192</v>
      </c>
    </row>
    <row r="6041" spans="1:15" x14ac:dyDescent="0.25">
      <c r="A6041" s="1" t="s">
        <v>2316</v>
      </c>
      <c r="B6041" s="2">
        <v>44581</v>
      </c>
      <c r="C6041" s="1" t="s">
        <v>1054</v>
      </c>
      <c r="E6041" s="3">
        <v>117.99</v>
      </c>
      <c r="F6041" s="4">
        <v>117.99</v>
      </c>
      <c r="G6041" s="1">
        <v>2022</v>
      </c>
      <c r="H6041" s="1">
        <v>1</v>
      </c>
      <c r="I6041" s="1" t="s">
        <v>30</v>
      </c>
      <c r="J6041" s="1" t="s">
        <v>25</v>
      </c>
      <c r="K6041" s="1" t="s">
        <v>20</v>
      </c>
      <c r="L6041" s="1" t="s">
        <v>31</v>
      </c>
      <c r="M6041" s="1" t="s">
        <v>4184</v>
      </c>
    </row>
    <row r="6042" spans="1:15" x14ac:dyDescent="0.25">
      <c r="A6042" s="1" t="s">
        <v>6709</v>
      </c>
      <c r="B6042" s="2">
        <v>44581</v>
      </c>
      <c r="C6042" s="1" t="s">
        <v>6710</v>
      </c>
      <c r="D6042" s="3">
        <v>20</v>
      </c>
      <c r="E6042" s="3">
        <v>10.16</v>
      </c>
      <c r="F6042" s="4">
        <v>8.4700000000000006</v>
      </c>
      <c r="G6042" s="1">
        <v>2022</v>
      </c>
      <c r="H6042" s="1">
        <v>1</v>
      </c>
      <c r="I6042" s="1" t="s">
        <v>34</v>
      </c>
      <c r="J6042" s="1" t="s">
        <v>51</v>
      </c>
      <c r="K6042" s="1" t="s">
        <v>20</v>
      </c>
      <c r="L6042" s="1" t="s">
        <v>36</v>
      </c>
      <c r="M6042" s="1" t="s">
        <v>53</v>
      </c>
      <c r="O6042">
        <f>F6042*176</f>
        <v>1490.72</v>
      </c>
    </row>
    <row r="6043" spans="1:15" x14ac:dyDescent="0.25">
      <c r="A6043" s="1" t="s">
        <v>6708</v>
      </c>
      <c r="B6043" s="2">
        <v>44581</v>
      </c>
      <c r="C6043" s="1" t="s">
        <v>6711</v>
      </c>
      <c r="E6043" s="3">
        <v>72.98</v>
      </c>
      <c r="F6043" s="4">
        <v>72.98</v>
      </c>
      <c r="G6043" s="1">
        <v>2022</v>
      </c>
      <c r="H6043" s="1">
        <v>1</v>
      </c>
      <c r="I6043" s="1" t="s">
        <v>312</v>
      </c>
      <c r="J6043" s="1" t="s">
        <v>35</v>
      </c>
      <c r="K6043" s="1" t="s">
        <v>20</v>
      </c>
      <c r="L6043" s="1" t="s">
        <v>313</v>
      </c>
      <c r="M6043" s="1" t="s">
        <v>37</v>
      </c>
    </row>
    <row r="6044" spans="1:15" x14ac:dyDescent="0.25">
      <c r="A6044" s="1" t="s">
        <v>6712</v>
      </c>
      <c r="B6044" s="2">
        <v>44585</v>
      </c>
      <c r="C6044" s="1" t="s">
        <v>6713</v>
      </c>
      <c r="E6044" s="3">
        <v>40.32</v>
      </c>
      <c r="F6044" s="4">
        <v>40.32</v>
      </c>
      <c r="G6044" s="1">
        <v>2022</v>
      </c>
      <c r="H6044" s="1">
        <v>1</v>
      </c>
      <c r="I6044" s="1" t="s">
        <v>30</v>
      </c>
      <c r="J6044" s="1" t="s">
        <v>25</v>
      </c>
      <c r="K6044" s="1" t="s">
        <v>20</v>
      </c>
      <c r="L6044" s="1" t="s">
        <v>31</v>
      </c>
      <c r="M6044" s="1" t="s">
        <v>4184</v>
      </c>
    </row>
    <row r="6045" spans="1:15" x14ac:dyDescent="0.25">
      <c r="A6045" s="1" t="s">
        <v>2336</v>
      </c>
      <c r="B6045" s="2">
        <v>44585</v>
      </c>
      <c r="C6045" s="1" t="s">
        <v>6714</v>
      </c>
      <c r="D6045" s="3">
        <v>20</v>
      </c>
      <c r="E6045" s="3">
        <v>29.78</v>
      </c>
      <c r="F6045" s="4">
        <v>24.82</v>
      </c>
      <c r="G6045" s="1">
        <v>2022</v>
      </c>
      <c r="H6045" s="1">
        <v>1</v>
      </c>
      <c r="I6045" s="1" t="s">
        <v>134</v>
      </c>
      <c r="J6045" s="1" t="s">
        <v>144</v>
      </c>
      <c r="K6045" s="1" t="s">
        <v>20</v>
      </c>
      <c r="L6045" s="1" t="s">
        <v>135</v>
      </c>
      <c r="M6045" s="1" t="s">
        <v>145</v>
      </c>
    </row>
    <row r="6046" spans="1:15" x14ac:dyDescent="0.25">
      <c r="A6046" s="1" t="s">
        <v>6715</v>
      </c>
      <c r="B6046" s="2">
        <v>44585</v>
      </c>
      <c r="C6046" s="1" t="s">
        <v>3563</v>
      </c>
      <c r="E6046" s="3">
        <v>93.8</v>
      </c>
      <c r="F6046" s="4">
        <v>93.8</v>
      </c>
      <c r="G6046" s="1">
        <v>2022</v>
      </c>
      <c r="H6046" s="1">
        <v>1</v>
      </c>
      <c r="I6046" s="1" t="s">
        <v>18</v>
      </c>
      <c r="J6046" s="1" t="s">
        <v>35</v>
      </c>
      <c r="K6046" s="1" t="s">
        <v>20</v>
      </c>
      <c r="L6046" s="1" t="s">
        <v>21</v>
      </c>
      <c r="M6046" s="1" t="s">
        <v>37</v>
      </c>
      <c r="O6046">
        <v>5</v>
      </c>
    </row>
    <row r="6047" spans="1:15" x14ac:dyDescent="0.25">
      <c r="A6047" s="1" t="s">
        <v>6716</v>
      </c>
      <c r="B6047" s="2">
        <v>44585</v>
      </c>
      <c r="C6047" s="1" t="s">
        <v>29</v>
      </c>
      <c r="E6047" s="3">
        <v>114.27</v>
      </c>
      <c r="F6047" s="4">
        <v>114.27</v>
      </c>
      <c r="G6047" s="1">
        <v>2022</v>
      </c>
      <c r="H6047" s="1">
        <v>1</v>
      </c>
      <c r="I6047" s="1" t="s">
        <v>30</v>
      </c>
      <c r="J6047" s="1" t="s">
        <v>25</v>
      </c>
      <c r="K6047" s="1" t="s">
        <v>20</v>
      </c>
      <c r="L6047" s="1" t="s">
        <v>31</v>
      </c>
      <c r="M6047" s="1" t="s">
        <v>4184</v>
      </c>
    </row>
    <row r="6048" spans="1:15" x14ac:dyDescent="0.25">
      <c r="A6048" s="1" t="s">
        <v>72</v>
      </c>
      <c r="B6048" s="2">
        <v>44585</v>
      </c>
      <c r="C6048" s="1" t="s">
        <v>6717</v>
      </c>
      <c r="E6048" s="3">
        <v>34.81</v>
      </c>
      <c r="F6048" s="4">
        <v>34.81</v>
      </c>
      <c r="G6048" s="1">
        <v>2022</v>
      </c>
      <c r="H6048" s="1">
        <v>1</v>
      </c>
      <c r="I6048" s="1" t="s">
        <v>225</v>
      </c>
      <c r="J6048" s="1" t="s">
        <v>226</v>
      </c>
      <c r="K6048" s="1" t="s">
        <v>20</v>
      </c>
      <c r="L6048" s="1" t="s">
        <v>227</v>
      </c>
      <c r="M6048" s="1" t="s">
        <v>53</v>
      </c>
    </row>
    <row r="6049" spans="1:16" x14ac:dyDescent="0.25">
      <c r="A6049" s="1" t="s">
        <v>5496</v>
      </c>
      <c r="B6049" s="2">
        <v>44585</v>
      </c>
      <c r="C6049" s="1" t="s">
        <v>6718</v>
      </c>
      <c r="D6049" s="3">
        <v>20</v>
      </c>
      <c r="E6049" s="3">
        <v>35.76</v>
      </c>
      <c r="F6049" s="4">
        <v>29.8</v>
      </c>
      <c r="G6049" s="1">
        <v>2022</v>
      </c>
      <c r="H6049" s="1">
        <v>1</v>
      </c>
      <c r="I6049" s="1" t="s">
        <v>134</v>
      </c>
      <c r="J6049" s="1" t="s">
        <v>98</v>
      </c>
      <c r="K6049" s="1" t="s">
        <v>20</v>
      </c>
      <c r="L6049" s="1" t="s">
        <v>135</v>
      </c>
      <c r="M6049" s="1" t="s">
        <v>100</v>
      </c>
    </row>
    <row r="6050" spans="1:16" x14ac:dyDescent="0.25">
      <c r="A6050" s="1" t="s">
        <v>6719</v>
      </c>
      <c r="B6050" s="2">
        <v>44585</v>
      </c>
      <c r="C6050" s="1" t="s">
        <v>6720</v>
      </c>
      <c r="E6050" s="3">
        <v>126.84</v>
      </c>
      <c r="F6050" s="4">
        <v>126.84</v>
      </c>
      <c r="G6050" s="1">
        <v>2022</v>
      </c>
      <c r="H6050" s="1">
        <v>1</v>
      </c>
      <c r="I6050" s="1" t="s">
        <v>50</v>
      </c>
      <c r="J6050" s="1" t="s">
        <v>51</v>
      </c>
      <c r="K6050" s="1" t="s">
        <v>20</v>
      </c>
      <c r="L6050" s="1" t="s">
        <v>52</v>
      </c>
      <c r="M6050" s="1" t="s">
        <v>53</v>
      </c>
    </row>
    <row r="6051" spans="1:16" x14ac:dyDescent="0.25">
      <c r="A6051" s="1" t="s">
        <v>103</v>
      </c>
      <c r="B6051" s="2">
        <v>44588</v>
      </c>
      <c r="C6051" s="1" t="s">
        <v>8000</v>
      </c>
      <c r="E6051" s="3">
        <v>50</v>
      </c>
      <c r="F6051" s="4">
        <v>50</v>
      </c>
      <c r="G6051" s="1">
        <v>2022</v>
      </c>
      <c r="H6051" s="1">
        <v>1</v>
      </c>
      <c r="I6051" s="1" t="s">
        <v>30</v>
      </c>
      <c r="J6051" s="1" t="s">
        <v>25</v>
      </c>
      <c r="K6051" s="1" t="s">
        <v>20</v>
      </c>
      <c r="L6051" s="1" t="s">
        <v>3130</v>
      </c>
      <c r="M6051" s="1" t="s">
        <v>4184</v>
      </c>
    </row>
    <row r="6052" spans="1:16" x14ac:dyDescent="0.25">
      <c r="A6052" s="1" t="s">
        <v>2361</v>
      </c>
      <c r="B6052" s="2">
        <v>44589</v>
      </c>
      <c r="C6052" s="1" t="s">
        <v>6721</v>
      </c>
      <c r="E6052" s="3">
        <v>127.2</v>
      </c>
      <c r="F6052" s="4">
        <v>127.2</v>
      </c>
      <c r="G6052" s="1">
        <v>2022</v>
      </c>
      <c r="H6052" s="1">
        <v>1</v>
      </c>
      <c r="I6052" s="1" t="s">
        <v>225</v>
      </c>
      <c r="J6052" s="1" t="s">
        <v>19</v>
      </c>
      <c r="K6052" s="1" t="s">
        <v>20</v>
      </c>
      <c r="L6052" s="1" t="s">
        <v>227</v>
      </c>
      <c r="M6052" s="1" t="s">
        <v>22</v>
      </c>
    </row>
    <row r="6053" spans="1:16" x14ac:dyDescent="0.25">
      <c r="A6053" s="1" t="s">
        <v>6722</v>
      </c>
      <c r="B6053" s="2">
        <v>44589</v>
      </c>
      <c r="C6053" s="1" t="s">
        <v>6723</v>
      </c>
      <c r="E6053" s="3">
        <v>417.87</v>
      </c>
      <c r="F6053" s="4">
        <v>417.87</v>
      </c>
      <c r="G6053" s="1">
        <v>2022</v>
      </c>
      <c r="H6053" s="1">
        <v>1</v>
      </c>
      <c r="I6053" s="1" t="s">
        <v>40</v>
      </c>
      <c r="J6053" s="1" t="s">
        <v>41</v>
      </c>
      <c r="K6053" s="1" t="s">
        <v>20</v>
      </c>
      <c r="L6053" s="1" t="s">
        <v>42</v>
      </c>
      <c r="M6053" s="1" t="s">
        <v>43</v>
      </c>
      <c r="O6053">
        <f>F6053/1.26</f>
        <v>331.64285714285717</v>
      </c>
      <c r="P6053" s="1" t="s">
        <v>6724</v>
      </c>
    </row>
    <row r="6054" spans="1:16" x14ac:dyDescent="0.25">
      <c r="A6054" s="1" t="s">
        <v>6725</v>
      </c>
      <c r="B6054" s="2">
        <v>44589</v>
      </c>
      <c r="C6054" s="1" t="s">
        <v>6726</v>
      </c>
      <c r="E6054" s="3">
        <v>39.299999999999997</v>
      </c>
      <c r="F6054" s="4">
        <v>39.299999999999997</v>
      </c>
      <c r="G6054" s="1">
        <v>2022</v>
      </c>
      <c r="H6054" s="1">
        <v>1</v>
      </c>
      <c r="I6054" s="1" t="s">
        <v>40</v>
      </c>
      <c r="J6054" s="1" t="s">
        <v>41</v>
      </c>
      <c r="K6054" s="1" t="s">
        <v>20</v>
      </c>
      <c r="L6054" s="1" t="s">
        <v>42</v>
      </c>
      <c r="M6054" s="1" t="s">
        <v>43</v>
      </c>
      <c r="O6054">
        <f>F6054/1.26</f>
        <v>31.190476190476186</v>
      </c>
    </row>
    <row r="6055" spans="1:16" x14ac:dyDescent="0.25">
      <c r="A6055" s="1" t="s">
        <v>6727</v>
      </c>
      <c r="B6055" s="2">
        <v>44589</v>
      </c>
      <c r="C6055" s="1" t="s">
        <v>644</v>
      </c>
      <c r="E6055" s="3">
        <v>351.64</v>
      </c>
      <c r="F6055" s="4">
        <v>351.64</v>
      </c>
      <c r="G6055" s="1">
        <v>2022</v>
      </c>
      <c r="H6055" s="1">
        <v>1</v>
      </c>
      <c r="I6055" s="1" t="s">
        <v>24</v>
      </c>
      <c r="J6055" s="1" t="s">
        <v>25</v>
      </c>
      <c r="K6055" s="1" t="s">
        <v>20</v>
      </c>
      <c r="L6055" s="1" t="s">
        <v>26</v>
      </c>
      <c r="M6055" s="1" t="s">
        <v>4184</v>
      </c>
    </row>
    <row r="6056" spans="1:16" x14ac:dyDescent="0.25">
      <c r="A6056" s="1" t="s">
        <v>88</v>
      </c>
      <c r="B6056" s="2">
        <v>44589</v>
      </c>
      <c r="C6056" s="1" t="s">
        <v>6728</v>
      </c>
      <c r="D6056" s="3">
        <v>20</v>
      </c>
      <c r="E6056" s="3">
        <v>118.41</v>
      </c>
      <c r="F6056" s="4">
        <v>98.67</v>
      </c>
      <c r="G6056" s="1">
        <v>2022</v>
      </c>
      <c r="H6056" s="1">
        <v>1</v>
      </c>
      <c r="I6056" s="1" t="s">
        <v>56</v>
      </c>
      <c r="J6056" s="1" t="s">
        <v>35</v>
      </c>
      <c r="K6056" s="1" t="s">
        <v>20</v>
      </c>
      <c r="L6056" s="1" t="s">
        <v>57</v>
      </c>
      <c r="M6056" s="1" t="s">
        <v>37</v>
      </c>
    </row>
    <row r="6057" spans="1:16" x14ac:dyDescent="0.25">
      <c r="A6057" s="1" t="s">
        <v>2355</v>
      </c>
      <c r="B6057" s="2">
        <v>44589</v>
      </c>
      <c r="C6057" s="1" t="s">
        <v>199</v>
      </c>
      <c r="D6057" s="3">
        <v>20</v>
      </c>
      <c r="E6057" s="3">
        <v>162.18</v>
      </c>
      <c r="F6057" s="4">
        <v>135.15</v>
      </c>
      <c r="G6057" s="1">
        <v>2022</v>
      </c>
      <c r="H6057" s="1">
        <v>1</v>
      </c>
      <c r="I6057" s="1" t="s">
        <v>134</v>
      </c>
      <c r="J6057" s="1" t="s">
        <v>98</v>
      </c>
      <c r="K6057" s="1" t="s">
        <v>20</v>
      </c>
      <c r="L6057" s="1" t="s">
        <v>135</v>
      </c>
      <c r="M6057" s="1" t="s">
        <v>100</v>
      </c>
      <c r="O6057">
        <f>F6057*243</f>
        <v>32841.450000000004</v>
      </c>
    </row>
    <row r="6058" spans="1:16" x14ac:dyDescent="0.25">
      <c r="A6058" s="1" t="s">
        <v>6729</v>
      </c>
      <c r="B6058" s="2">
        <v>44589</v>
      </c>
      <c r="C6058" s="1" t="s">
        <v>6730</v>
      </c>
      <c r="D6058" s="3">
        <v>20</v>
      </c>
      <c r="E6058" s="3">
        <v>241.68</v>
      </c>
      <c r="F6058" s="4">
        <v>201.4</v>
      </c>
      <c r="G6058" s="1">
        <v>2022</v>
      </c>
      <c r="H6058" s="1">
        <v>1</v>
      </c>
      <c r="I6058" s="1" t="s">
        <v>70</v>
      </c>
      <c r="J6058" s="1" t="s">
        <v>35</v>
      </c>
      <c r="K6058" s="1" t="s">
        <v>20</v>
      </c>
      <c r="L6058" s="1" t="s">
        <v>71</v>
      </c>
      <c r="M6058" s="1" t="s">
        <v>37</v>
      </c>
    </row>
    <row r="6059" spans="1:16" x14ac:dyDescent="0.25">
      <c r="A6059" s="1" t="s">
        <v>6731</v>
      </c>
      <c r="B6059" s="2">
        <v>44589</v>
      </c>
      <c r="C6059" s="1" t="s">
        <v>6732</v>
      </c>
      <c r="E6059" s="3">
        <v>109.79</v>
      </c>
      <c r="F6059" s="4">
        <v>109.79</v>
      </c>
      <c r="G6059" s="1">
        <v>2022</v>
      </c>
      <c r="H6059" s="1">
        <v>1</v>
      </c>
      <c r="I6059" s="1" t="s">
        <v>86</v>
      </c>
      <c r="J6059" s="1" t="s">
        <v>35</v>
      </c>
      <c r="K6059" s="1" t="s">
        <v>20</v>
      </c>
      <c r="L6059" s="1" t="s">
        <v>87</v>
      </c>
      <c r="M6059" s="1" t="s">
        <v>37</v>
      </c>
    </row>
    <row r="6060" spans="1:16" x14ac:dyDescent="0.25">
      <c r="A6060" s="1" t="s">
        <v>5508</v>
      </c>
      <c r="B6060" s="2">
        <v>44589</v>
      </c>
      <c r="C6060" s="1" t="s">
        <v>7928</v>
      </c>
      <c r="D6060" s="3">
        <v>20</v>
      </c>
      <c r="E6060" s="3">
        <v>126.06</v>
      </c>
      <c r="F6060" s="4">
        <v>105.05</v>
      </c>
      <c r="G6060" s="1">
        <v>2022</v>
      </c>
      <c r="H6060" s="1">
        <v>1</v>
      </c>
      <c r="I6060" s="1" t="s">
        <v>111</v>
      </c>
      <c r="J6060" s="1" t="s">
        <v>98</v>
      </c>
      <c r="K6060" s="1" t="s">
        <v>20</v>
      </c>
      <c r="L6060" s="1" t="s">
        <v>112</v>
      </c>
      <c r="M6060" s="1" t="s">
        <v>100</v>
      </c>
    </row>
    <row r="6061" spans="1:16" x14ac:dyDescent="0.25">
      <c r="A6061" s="1" t="s">
        <v>5508</v>
      </c>
      <c r="B6061" s="2">
        <v>44589</v>
      </c>
      <c r="C6061" s="1" t="s">
        <v>7928</v>
      </c>
      <c r="E6061" s="3">
        <v>126.06</v>
      </c>
      <c r="F6061" s="4">
        <v>126.06</v>
      </c>
      <c r="G6061" s="1">
        <v>2022</v>
      </c>
      <c r="H6061" s="1">
        <v>1</v>
      </c>
      <c r="I6061" s="1" t="s">
        <v>111</v>
      </c>
      <c r="J6061" s="1" t="s">
        <v>98</v>
      </c>
      <c r="K6061" s="1" t="s">
        <v>20</v>
      </c>
      <c r="L6061" s="1" t="s">
        <v>112</v>
      </c>
      <c r="M6061" s="1" t="s">
        <v>100</v>
      </c>
    </row>
    <row r="6062" spans="1:16" x14ac:dyDescent="0.25">
      <c r="A6062" s="1" t="s">
        <v>5521</v>
      </c>
      <c r="B6062" s="2">
        <v>44589</v>
      </c>
      <c r="C6062" s="1" t="s">
        <v>5537</v>
      </c>
      <c r="E6062" s="3">
        <v>1519.17</v>
      </c>
      <c r="F6062" s="4">
        <v>1519.17</v>
      </c>
      <c r="G6062" s="1">
        <v>2022</v>
      </c>
      <c r="H6062" s="1">
        <v>1</v>
      </c>
      <c r="I6062" s="1" t="s">
        <v>40</v>
      </c>
      <c r="J6062" s="1" t="s">
        <v>478</v>
      </c>
      <c r="K6062" s="1" t="s">
        <v>20</v>
      </c>
      <c r="L6062" s="1" t="s">
        <v>42</v>
      </c>
      <c r="M6062" s="1" t="s">
        <v>479</v>
      </c>
      <c r="O6062">
        <v>5500000</v>
      </c>
    </row>
    <row r="6063" spans="1:16" x14ac:dyDescent="0.25">
      <c r="A6063" s="1" t="s">
        <v>125</v>
      </c>
      <c r="B6063" s="2">
        <v>44589</v>
      </c>
      <c r="C6063" s="1" t="s">
        <v>6733</v>
      </c>
      <c r="E6063" s="3">
        <v>191.93</v>
      </c>
      <c r="F6063" s="4">
        <v>191.93</v>
      </c>
      <c r="G6063" s="1">
        <v>2022</v>
      </c>
      <c r="H6063" s="1">
        <v>1</v>
      </c>
      <c r="I6063" s="1" t="s">
        <v>150</v>
      </c>
      <c r="J6063" s="1" t="s">
        <v>51</v>
      </c>
      <c r="K6063" s="1" t="s">
        <v>20</v>
      </c>
      <c r="L6063" s="1" t="s">
        <v>151</v>
      </c>
      <c r="M6063" s="1" t="s">
        <v>53</v>
      </c>
      <c r="O6063">
        <f>F6063*12.5</f>
        <v>2399.125</v>
      </c>
    </row>
    <row r="6064" spans="1:16" x14ac:dyDescent="0.25">
      <c r="A6064" s="1" t="s">
        <v>2353</v>
      </c>
      <c r="B6064" s="2">
        <v>44589</v>
      </c>
      <c r="C6064" s="1" t="s">
        <v>6734</v>
      </c>
      <c r="D6064" s="3">
        <v>20</v>
      </c>
      <c r="E6064" s="3">
        <v>11.87</v>
      </c>
      <c r="F6064" s="4">
        <v>9.89</v>
      </c>
      <c r="G6064" s="1">
        <v>2022</v>
      </c>
      <c r="H6064" s="1">
        <v>1</v>
      </c>
      <c r="I6064" s="1" t="s">
        <v>34</v>
      </c>
      <c r="J6064" s="1" t="s">
        <v>98</v>
      </c>
      <c r="K6064" s="1" t="s">
        <v>20</v>
      </c>
      <c r="L6064" s="1" t="s">
        <v>36</v>
      </c>
      <c r="M6064" s="1" t="s">
        <v>100</v>
      </c>
    </row>
    <row r="6065" spans="1:16" x14ac:dyDescent="0.25">
      <c r="A6065" s="1" t="s">
        <v>6735</v>
      </c>
      <c r="B6065" s="2">
        <v>44589</v>
      </c>
      <c r="C6065" s="1" t="s">
        <v>6736</v>
      </c>
      <c r="E6065" s="3">
        <v>276</v>
      </c>
      <c r="F6065" s="4">
        <v>276</v>
      </c>
      <c r="G6065" s="1">
        <v>2022</v>
      </c>
      <c r="H6065" s="1">
        <v>1</v>
      </c>
      <c r="I6065" s="1" t="s">
        <v>40</v>
      </c>
      <c r="J6065" s="1" t="s">
        <v>35</v>
      </c>
      <c r="K6065" s="1" t="s">
        <v>20</v>
      </c>
      <c r="L6065" s="1" t="s">
        <v>42</v>
      </c>
      <c r="M6065" s="1" t="s">
        <v>37</v>
      </c>
    </row>
    <row r="6066" spans="1:16" x14ac:dyDescent="0.25">
      <c r="A6066" s="1" t="s">
        <v>6731</v>
      </c>
      <c r="B6066" s="2">
        <v>44589</v>
      </c>
      <c r="C6066" s="1" t="s">
        <v>6737</v>
      </c>
      <c r="E6066" s="3">
        <v>7.03</v>
      </c>
      <c r="F6066" s="4">
        <v>7.03</v>
      </c>
      <c r="G6066" s="1">
        <v>2022</v>
      </c>
      <c r="H6066" s="1">
        <v>1</v>
      </c>
      <c r="I6066" s="1" t="s">
        <v>86</v>
      </c>
      <c r="J6066" s="1" t="s">
        <v>98</v>
      </c>
      <c r="K6066" s="1" t="s">
        <v>20</v>
      </c>
      <c r="L6066" s="1" t="s">
        <v>87</v>
      </c>
      <c r="M6066" s="1" t="s">
        <v>100</v>
      </c>
    </row>
    <row r="6067" spans="1:16" x14ac:dyDescent="0.25">
      <c r="A6067" s="1" t="s">
        <v>6738</v>
      </c>
      <c r="B6067" s="2">
        <v>44589</v>
      </c>
      <c r="C6067" s="1" t="s">
        <v>6739</v>
      </c>
      <c r="D6067" s="3">
        <v>20</v>
      </c>
      <c r="E6067" s="3">
        <v>553.01</v>
      </c>
      <c r="F6067" s="4">
        <v>460.84</v>
      </c>
      <c r="G6067" s="1">
        <v>2022</v>
      </c>
      <c r="H6067" s="1">
        <v>1</v>
      </c>
      <c r="I6067" s="1" t="s">
        <v>34</v>
      </c>
      <c r="J6067" s="1" t="s">
        <v>1106</v>
      </c>
      <c r="K6067" s="1" t="s">
        <v>20</v>
      </c>
      <c r="L6067" s="1" t="s">
        <v>36</v>
      </c>
      <c r="M6067" s="1" t="s">
        <v>4523</v>
      </c>
    </row>
    <row r="6068" spans="1:16" x14ac:dyDescent="0.25">
      <c r="A6068" s="1" t="s">
        <v>6740</v>
      </c>
      <c r="B6068" s="2">
        <v>44589</v>
      </c>
      <c r="C6068" s="1" t="s">
        <v>6741</v>
      </c>
      <c r="D6068" s="3">
        <v>20</v>
      </c>
      <c r="E6068" s="3">
        <v>114.59</v>
      </c>
      <c r="F6068" s="4">
        <v>95.49</v>
      </c>
      <c r="G6068" s="1">
        <v>2022</v>
      </c>
      <c r="H6068" s="1">
        <v>1</v>
      </c>
      <c r="I6068" s="1" t="s">
        <v>111</v>
      </c>
      <c r="J6068" s="1" t="s">
        <v>98</v>
      </c>
      <c r="K6068" s="1" t="s">
        <v>20</v>
      </c>
      <c r="L6068" s="1" t="s">
        <v>112</v>
      </c>
      <c r="M6068" s="1" t="s">
        <v>100</v>
      </c>
      <c r="O6068">
        <f>F6068*313.15</f>
        <v>29902.693499999998</v>
      </c>
      <c r="P6068" s="1" t="s">
        <v>6742</v>
      </c>
    </row>
    <row r="6069" spans="1:16" x14ac:dyDescent="0.25">
      <c r="A6069" s="1" t="s">
        <v>6740</v>
      </c>
      <c r="B6069" s="2">
        <v>44589</v>
      </c>
      <c r="C6069" s="1" t="s">
        <v>6741</v>
      </c>
      <c r="E6069" s="3">
        <v>114.58</v>
      </c>
      <c r="F6069" s="4">
        <v>114.58</v>
      </c>
      <c r="G6069" s="1">
        <v>2022</v>
      </c>
      <c r="H6069" s="1">
        <v>1</v>
      </c>
      <c r="I6069" s="1" t="s">
        <v>111</v>
      </c>
      <c r="J6069" s="1" t="s">
        <v>98</v>
      </c>
      <c r="K6069" s="1" t="s">
        <v>20</v>
      </c>
      <c r="L6069" s="1" t="s">
        <v>112</v>
      </c>
      <c r="M6069" s="1" t="s">
        <v>100</v>
      </c>
      <c r="O6069">
        <f>F6069*313.15</f>
        <v>35880.726999999999</v>
      </c>
    </row>
    <row r="6070" spans="1:16" x14ac:dyDescent="0.25">
      <c r="A6070" s="1" t="s">
        <v>4220</v>
      </c>
      <c r="B6070" s="2">
        <v>44592</v>
      </c>
      <c r="C6070" s="1" t="s">
        <v>6743</v>
      </c>
      <c r="E6070" s="3">
        <v>93.8</v>
      </c>
      <c r="F6070" s="4">
        <v>93.8</v>
      </c>
      <c r="G6070" s="1">
        <v>2022</v>
      </c>
      <c r="H6070" s="1">
        <v>1</v>
      </c>
      <c r="I6070" s="1" t="s">
        <v>30</v>
      </c>
      <c r="J6070" s="1" t="s">
        <v>3527</v>
      </c>
      <c r="K6070" s="1" t="s">
        <v>20</v>
      </c>
      <c r="L6070" s="1" t="s">
        <v>3528</v>
      </c>
      <c r="M6070" s="1" t="s">
        <v>37</v>
      </c>
      <c r="O6070">
        <v>5</v>
      </c>
    </row>
    <row r="6071" spans="1:16" x14ac:dyDescent="0.25">
      <c r="A6071" s="1" t="s">
        <v>4227</v>
      </c>
      <c r="B6071" s="2">
        <v>44593</v>
      </c>
      <c r="C6071" s="1" t="s">
        <v>6744</v>
      </c>
      <c r="E6071" s="3">
        <v>198.08</v>
      </c>
      <c r="F6071" s="4">
        <v>198.08</v>
      </c>
      <c r="G6071" s="1">
        <v>2022</v>
      </c>
      <c r="H6071" s="1">
        <v>2</v>
      </c>
      <c r="I6071" s="1" t="s">
        <v>225</v>
      </c>
      <c r="J6071" s="1" t="s">
        <v>226</v>
      </c>
      <c r="K6071" s="1" t="s">
        <v>20</v>
      </c>
      <c r="L6071" s="1" t="s">
        <v>227</v>
      </c>
      <c r="M6071" s="1" t="s">
        <v>53</v>
      </c>
      <c r="O6071">
        <f>F6071*176</f>
        <v>34862.080000000002</v>
      </c>
    </row>
    <row r="6072" spans="1:16" x14ac:dyDescent="0.25">
      <c r="A6072" s="1" t="s">
        <v>5526</v>
      </c>
      <c r="B6072" s="2">
        <v>44593</v>
      </c>
      <c r="C6072" s="1" t="s">
        <v>1054</v>
      </c>
      <c r="E6072" s="3">
        <v>85.11</v>
      </c>
      <c r="F6072" s="4">
        <v>85.11</v>
      </c>
      <c r="G6072" s="1">
        <v>2022</v>
      </c>
      <c r="H6072" s="1">
        <v>2</v>
      </c>
      <c r="I6072" s="1" t="s">
        <v>30</v>
      </c>
      <c r="J6072" s="1" t="s">
        <v>25</v>
      </c>
      <c r="K6072" s="1" t="s">
        <v>20</v>
      </c>
      <c r="L6072" s="1" t="s">
        <v>31</v>
      </c>
      <c r="M6072" s="1" t="s">
        <v>4184</v>
      </c>
    </row>
    <row r="6073" spans="1:16" x14ac:dyDescent="0.25">
      <c r="A6073" s="1" t="s">
        <v>6745</v>
      </c>
      <c r="B6073" s="2">
        <v>44595</v>
      </c>
      <c r="C6073" s="1" t="s">
        <v>6746</v>
      </c>
      <c r="E6073" s="3">
        <v>695.86</v>
      </c>
      <c r="F6073" s="4">
        <v>695.86</v>
      </c>
      <c r="G6073" s="1">
        <v>2022</v>
      </c>
      <c r="H6073" s="1">
        <v>2</v>
      </c>
      <c r="I6073" s="1" t="s">
        <v>86</v>
      </c>
      <c r="J6073" s="1" t="s">
        <v>35</v>
      </c>
      <c r="K6073" s="1" t="s">
        <v>20</v>
      </c>
      <c r="L6073" s="1" t="s">
        <v>87</v>
      </c>
      <c r="M6073" s="1" t="s">
        <v>37</v>
      </c>
    </row>
    <row r="6074" spans="1:16" x14ac:dyDescent="0.25">
      <c r="A6074" s="1" t="s">
        <v>5529</v>
      </c>
      <c r="B6074" s="2">
        <v>44595</v>
      </c>
      <c r="C6074" s="1" t="s">
        <v>6747</v>
      </c>
      <c r="D6074" s="3">
        <v>20</v>
      </c>
      <c r="E6074" s="3">
        <v>6776.08</v>
      </c>
      <c r="F6074" s="4">
        <v>5646.73</v>
      </c>
      <c r="G6074" s="1">
        <v>2022</v>
      </c>
      <c r="H6074" s="1">
        <v>2</v>
      </c>
      <c r="I6074" s="1" t="s">
        <v>34</v>
      </c>
      <c r="J6074" s="1" t="s">
        <v>35</v>
      </c>
      <c r="K6074" s="1" t="s">
        <v>20</v>
      </c>
      <c r="L6074" s="1" t="s">
        <v>36</v>
      </c>
      <c r="M6074" s="1" t="s">
        <v>37</v>
      </c>
      <c r="O6074">
        <f>F6074*72.79120024</f>
        <v>411032.25413121516</v>
      </c>
    </row>
    <row r="6075" spans="1:16" x14ac:dyDescent="0.25">
      <c r="A6075" s="1" t="s">
        <v>4228</v>
      </c>
      <c r="B6075" s="2">
        <v>44595</v>
      </c>
      <c r="C6075" s="1" t="s">
        <v>6748</v>
      </c>
      <c r="D6075" s="3">
        <v>20</v>
      </c>
      <c r="E6075" s="3">
        <v>29.64</v>
      </c>
      <c r="F6075" s="4">
        <v>24.7</v>
      </c>
      <c r="G6075" s="1">
        <v>2022</v>
      </c>
      <c r="H6075" s="1">
        <v>2</v>
      </c>
      <c r="I6075" s="1" t="s">
        <v>56</v>
      </c>
      <c r="J6075" s="1" t="s">
        <v>378</v>
      </c>
      <c r="K6075" s="1" t="s">
        <v>20</v>
      </c>
      <c r="L6075" s="1" t="s">
        <v>57</v>
      </c>
      <c r="M6075" s="1" t="s">
        <v>379</v>
      </c>
      <c r="O6075">
        <f>F6075*50</f>
        <v>1235</v>
      </c>
    </row>
    <row r="6076" spans="1:16" x14ac:dyDescent="0.25">
      <c r="A6076" s="1" t="s">
        <v>6749</v>
      </c>
      <c r="B6076" s="2">
        <v>44595</v>
      </c>
      <c r="C6076" s="1" t="s">
        <v>6750</v>
      </c>
      <c r="E6076" s="3">
        <v>3844.15</v>
      </c>
      <c r="F6076" s="4">
        <v>3844.15</v>
      </c>
      <c r="G6076" s="1">
        <v>2022</v>
      </c>
      <c r="H6076" s="1">
        <v>2</v>
      </c>
      <c r="I6076" s="1" t="s">
        <v>80</v>
      </c>
      <c r="J6076" s="1" t="s">
        <v>81</v>
      </c>
      <c r="K6076" s="1" t="s">
        <v>20</v>
      </c>
      <c r="L6076" s="1" t="s">
        <v>82</v>
      </c>
      <c r="M6076" s="1" t="s">
        <v>83</v>
      </c>
      <c r="O6076">
        <v>82140</v>
      </c>
    </row>
    <row r="6077" spans="1:16" x14ac:dyDescent="0.25">
      <c r="A6077" s="1" t="s">
        <v>5538</v>
      </c>
      <c r="B6077" s="2">
        <v>44595</v>
      </c>
      <c r="C6077" s="1" t="s">
        <v>6751</v>
      </c>
      <c r="E6077" s="3">
        <v>55.3</v>
      </c>
      <c r="F6077" s="4">
        <v>55.3</v>
      </c>
      <c r="G6077" s="1">
        <v>2022</v>
      </c>
      <c r="H6077" s="1">
        <v>2</v>
      </c>
      <c r="I6077" s="1" t="s">
        <v>86</v>
      </c>
      <c r="J6077" s="1" t="s">
        <v>51</v>
      </c>
      <c r="K6077" s="1" t="s">
        <v>20</v>
      </c>
      <c r="L6077" s="1" t="s">
        <v>87</v>
      </c>
      <c r="M6077" s="1" t="s">
        <v>53</v>
      </c>
      <c r="O6077">
        <f>F6077*176</f>
        <v>9732.7999999999993</v>
      </c>
    </row>
    <row r="6078" spans="1:16" x14ac:dyDescent="0.25">
      <c r="A6078" s="1" t="s">
        <v>4228</v>
      </c>
      <c r="B6078" s="2">
        <v>44595</v>
      </c>
      <c r="C6078" s="1" t="s">
        <v>6752</v>
      </c>
      <c r="D6078" s="3">
        <v>20</v>
      </c>
      <c r="E6078" s="3">
        <v>75.83</v>
      </c>
      <c r="F6078" s="4">
        <v>63.19</v>
      </c>
      <c r="G6078" s="1">
        <v>2022</v>
      </c>
      <c r="H6078" s="1">
        <v>2</v>
      </c>
      <c r="I6078" s="1" t="s">
        <v>34</v>
      </c>
      <c r="J6078" s="1" t="s">
        <v>378</v>
      </c>
      <c r="K6078" s="1" t="s">
        <v>20</v>
      </c>
      <c r="L6078" s="1" t="s">
        <v>36</v>
      </c>
      <c r="M6078" s="1" t="s">
        <v>379</v>
      </c>
    </row>
    <row r="6079" spans="1:16" x14ac:dyDescent="0.25">
      <c r="A6079" s="1" t="s">
        <v>6753</v>
      </c>
      <c r="B6079" s="2">
        <v>44596</v>
      </c>
      <c r="C6079" s="1" t="s">
        <v>6754</v>
      </c>
      <c r="E6079" s="3">
        <v>215.36</v>
      </c>
      <c r="F6079" s="4">
        <v>215.36</v>
      </c>
      <c r="G6079" s="1">
        <v>2022</v>
      </c>
      <c r="H6079" s="1">
        <v>2</v>
      </c>
      <c r="I6079" s="1" t="s">
        <v>40</v>
      </c>
      <c r="J6079" s="1" t="s">
        <v>35</v>
      </c>
      <c r="K6079" s="1" t="s">
        <v>20</v>
      </c>
      <c r="L6079" s="1" t="s">
        <v>42</v>
      </c>
      <c r="M6079" s="1" t="s">
        <v>37</v>
      </c>
    </row>
    <row r="6080" spans="1:16" x14ac:dyDescent="0.25">
      <c r="A6080" s="1" t="s">
        <v>4232</v>
      </c>
      <c r="B6080" s="2">
        <v>44596</v>
      </c>
      <c r="C6080" s="1" t="s">
        <v>6755</v>
      </c>
      <c r="E6080" s="3">
        <v>132.43</v>
      </c>
      <c r="F6080" s="4">
        <v>132.43</v>
      </c>
      <c r="G6080" s="1">
        <v>2022</v>
      </c>
      <c r="H6080" s="1">
        <v>2</v>
      </c>
      <c r="I6080" s="1" t="s">
        <v>30</v>
      </c>
      <c r="J6080" s="1" t="s">
        <v>25</v>
      </c>
      <c r="K6080" s="1" t="s">
        <v>20</v>
      </c>
      <c r="L6080" s="1" t="s">
        <v>31</v>
      </c>
      <c r="M6080" s="1" t="s">
        <v>4184</v>
      </c>
    </row>
    <row r="6081" spans="1:15" x14ac:dyDescent="0.25">
      <c r="A6081" s="1" t="s">
        <v>6756</v>
      </c>
      <c r="B6081" s="2">
        <v>44596</v>
      </c>
      <c r="C6081" s="1" t="s">
        <v>6757</v>
      </c>
      <c r="E6081" s="3">
        <v>22.2</v>
      </c>
      <c r="F6081" s="4">
        <v>22.2</v>
      </c>
      <c r="G6081" s="1">
        <v>2022</v>
      </c>
      <c r="H6081" s="1">
        <v>2</v>
      </c>
      <c r="I6081" s="1" t="s">
        <v>30</v>
      </c>
      <c r="J6081" s="1" t="s">
        <v>25</v>
      </c>
      <c r="K6081" s="1" t="s">
        <v>20</v>
      </c>
      <c r="L6081" s="1" t="s">
        <v>31</v>
      </c>
      <c r="M6081" s="1" t="s">
        <v>4184</v>
      </c>
    </row>
    <row r="6082" spans="1:15" x14ac:dyDescent="0.25">
      <c r="A6082" s="1" t="s">
        <v>187</v>
      </c>
      <c r="B6082" s="2">
        <v>44596</v>
      </c>
      <c r="C6082" s="1" t="s">
        <v>6758</v>
      </c>
      <c r="E6082" s="3">
        <v>320</v>
      </c>
      <c r="F6082" s="4">
        <v>320</v>
      </c>
      <c r="G6082" s="1">
        <v>2022</v>
      </c>
      <c r="H6082" s="1">
        <v>2</v>
      </c>
      <c r="I6082" s="1" t="s">
        <v>40</v>
      </c>
      <c r="J6082" s="1" t="s">
        <v>478</v>
      </c>
      <c r="K6082" s="1" t="s">
        <v>20</v>
      </c>
      <c r="L6082" s="1" t="s">
        <v>42</v>
      </c>
      <c r="M6082" s="1" t="s">
        <v>479</v>
      </c>
      <c r="O6082">
        <v>1213792</v>
      </c>
    </row>
    <row r="6083" spans="1:15" x14ac:dyDescent="0.25">
      <c r="A6083" s="1" t="s">
        <v>2390</v>
      </c>
      <c r="B6083" s="2">
        <v>44596</v>
      </c>
      <c r="C6083" s="1" t="s">
        <v>6759</v>
      </c>
      <c r="E6083" s="3">
        <v>1</v>
      </c>
      <c r="F6083" s="4">
        <v>1</v>
      </c>
      <c r="G6083" s="1">
        <v>2022</v>
      </c>
      <c r="H6083" s="1">
        <v>2</v>
      </c>
      <c r="I6083" s="1" t="s">
        <v>91</v>
      </c>
      <c r="J6083" s="1" t="s">
        <v>98</v>
      </c>
      <c r="K6083" s="1" t="s">
        <v>20</v>
      </c>
      <c r="L6083" s="1" t="s">
        <v>93</v>
      </c>
      <c r="M6083" s="1" t="s">
        <v>100</v>
      </c>
      <c r="O6083">
        <v>1123.08</v>
      </c>
    </row>
    <row r="6084" spans="1:15" x14ac:dyDescent="0.25">
      <c r="A6084" s="1" t="s">
        <v>2390</v>
      </c>
      <c r="B6084" s="2">
        <v>44596</v>
      </c>
      <c r="C6084" s="1" t="s">
        <v>6759</v>
      </c>
      <c r="E6084" s="3">
        <v>102.51</v>
      </c>
      <c r="F6084" s="4">
        <v>102.51</v>
      </c>
      <c r="G6084" s="1">
        <v>2022</v>
      </c>
      <c r="H6084" s="1">
        <v>2</v>
      </c>
      <c r="I6084" s="1" t="s">
        <v>91</v>
      </c>
      <c r="J6084" s="1" t="s">
        <v>98</v>
      </c>
      <c r="K6084" s="1" t="s">
        <v>20</v>
      </c>
      <c r="L6084" s="1" t="s">
        <v>93</v>
      </c>
      <c r="M6084" s="1" t="s">
        <v>100</v>
      </c>
      <c r="O6084">
        <f>F6084*191</f>
        <v>19579.41</v>
      </c>
    </row>
    <row r="6085" spans="1:15" x14ac:dyDescent="0.25">
      <c r="A6085" s="1" t="s">
        <v>2406</v>
      </c>
      <c r="B6085" s="2">
        <v>44600</v>
      </c>
      <c r="C6085" s="1" t="s">
        <v>6760</v>
      </c>
      <c r="E6085" s="3">
        <v>1755.47</v>
      </c>
      <c r="F6085" s="4">
        <v>1755.47</v>
      </c>
      <c r="G6085" s="1">
        <v>2022</v>
      </c>
      <c r="H6085" s="1">
        <v>2</v>
      </c>
      <c r="I6085" s="1" t="s">
        <v>86</v>
      </c>
      <c r="J6085" s="1" t="s">
        <v>41</v>
      </c>
      <c r="K6085" s="1" t="s">
        <v>20</v>
      </c>
      <c r="L6085" s="1" t="s">
        <v>87</v>
      </c>
      <c r="M6085" s="1" t="s">
        <v>43</v>
      </c>
      <c r="O6085">
        <f t="shared" ref="O6085:O6101" si="94">F6085/1.26</f>
        <v>1393.2301587301588</v>
      </c>
    </row>
    <row r="6086" spans="1:15" x14ac:dyDescent="0.25">
      <c r="A6086" s="1" t="s">
        <v>2406</v>
      </c>
      <c r="B6086" s="2">
        <v>44600</v>
      </c>
      <c r="C6086" s="1" t="s">
        <v>6760</v>
      </c>
      <c r="E6086" s="3">
        <v>1637.01</v>
      </c>
      <c r="F6086" s="4">
        <v>1637.01</v>
      </c>
      <c r="G6086" s="1">
        <v>2022</v>
      </c>
      <c r="H6086" s="1">
        <v>2</v>
      </c>
      <c r="I6086" s="1" t="s">
        <v>86</v>
      </c>
      <c r="J6086" s="1" t="s">
        <v>41</v>
      </c>
      <c r="K6086" s="1" t="s">
        <v>20</v>
      </c>
      <c r="L6086" s="1" t="s">
        <v>87</v>
      </c>
      <c r="M6086" s="1" t="s">
        <v>43</v>
      </c>
      <c r="O6086">
        <f t="shared" si="94"/>
        <v>1299.2142857142858</v>
      </c>
    </row>
    <row r="6087" spans="1:15" x14ac:dyDescent="0.25">
      <c r="A6087" s="1" t="s">
        <v>2406</v>
      </c>
      <c r="B6087" s="2">
        <v>44600</v>
      </c>
      <c r="C6087" s="1" t="s">
        <v>6760</v>
      </c>
      <c r="E6087" s="3">
        <v>1493.79</v>
      </c>
      <c r="F6087" s="4">
        <v>1493.79</v>
      </c>
      <c r="G6087" s="1">
        <v>2022</v>
      </c>
      <c r="H6087" s="1">
        <v>2</v>
      </c>
      <c r="I6087" s="1" t="s">
        <v>86</v>
      </c>
      <c r="J6087" s="1" t="s">
        <v>41</v>
      </c>
      <c r="K6087" s="1" t="s">
        <v>20</v>
      </c>
      <c r="L6087" s="1" t="s">
        <v>87</v>
      </c>
      <c r="M6087" s="1" t="s">
        <v>43</v>
      </c>
      <c r="O6087">
        <f t="shared" si="94"/>
        <v>1185.547619047619</v>
      </c>
    </row>
    <row r="6088" spans="1:15" x14ac:dyDescent="0.25">
      <c r="A6088" s="1" t="s">
        <v>2406</v>
      </c>
      <c r="B6088" s="2">
        <v>44600</v>
      </c>
      <c r="C6088" s="1" t="s">
        <v>6760</v>
      </c>
      <c r="E6088" s="3">
        <v>710.21</v>
      </c>
      <c r="F6088" s="4">
        <v>710.21</v>
      </c>
      <c r="G6088" s="1">
        <v>2022</v>
      </c>
      <c r="H6088" s="1">
        <v>2</v>
      </c>
      <c r="I6088" s="1" t="s">
        <v>86</v>
      </c>
      <c r="J6088" s="1" t="s">
        <v>41</v>
      </c>
      <c r="K6088" s="1" t="s">
        <v>20</v>
      </c>
      <c r="L6088" s="1" t="s">
        <v>87</v>
      </c>
      <c r="M6088" s="1" t="s">
        <v>43</v>
      </c>
      <c r="O6088">
        <f t="shared" si="94"/>
        <v>563.65873015873024</v>
      </c>
    </row>
    <row r="6089" spans="1:15" x14ac:dyDescent="0.25">
      <c r="A6089" s="1" t="s">
        <v>2406</v>
      </c>
      <c r="B6089" s="2">
        <v>44600</v>
      </c>
      <c r="C6089" s="1" t="s">
        <v>6760</v>
      </c>
      <c r="E6089" s="3">
        <v>600.11</v>
      </c>
      <c r="F6089" s="4">
        <v>600.11</v>
      </c>
      <c r="G6089" s="1">
        <v>2022</v>
      </c>
      <c r="H6089" s="1">
        <v>2</v>
      </c>
      <c r="I6089" s="1" t="s">
        <v>86</v>
      </c>
      <c r="J6089" s="1" t="s">
        <v>41</v>
      </c>
      <c r="K6089" s="1" t="s">
        <v>20</v>
      </c>
      <c r="L6089" s="1" t="s">
        <v>87</v>
      </c>
      <c r="M6089" s="1" t="s">
        <v>43</v>
      </c>
      <c r="O6089">
        <f t="shared" si="94"/>
        <v>476.27777777777777</v>
      </c>
    </row>
    <row r="6090" spans="1:15" x14ac:dyDescent="0.25">
      <c r="A6090" s="1" t="s">
        <v>2406</v>
      </c>
      <c r="B6090" s="2">
        <v>44600</v>
      </c>
      <c r="C6090" s="1" t="s">
        <v>6760</v>
      </c>
      <c r="E6090" s="3">
        <v>427.46</v>
      </c>
      <c r="F6090" s="4">
        <v>427.46</v>
      </c>
      <c r="G6090" s="1">
        <v>2022</v>
      </c>
      <c r="H6090" s="1">
        <v>2</v>
      </c>
      <c r="I6090" s="1" t="s">
        <v>86</v>
      </c>
      <c r="J6090" s="1" t="s">
        <v>41</v>
      </c>
      <c r="K6090" s="1" t="s">
        <v>20</v>
      </c>
      <c r="L6090" s="1" t="s">
        <v>87</v>
      </c>
      <c r="M6090" s="1" t="s">
        <v>43</v>
      </c>
      <c r="O6090">
        <f t="shared" si="94"/>
        <v>339.25396825396825</v>
      </c>
    </row>
    <row r="6091" spans="1:15" x14ac:dyDescent="0.25">
      <c r="A6091" s="1" t="s">
        <v>2406</v>
      </c>
      <c r="B6091" s="2">
        <v>44600</v>
      </c>
      <c r="C6091" s="1" t="s">
        <v>6760</v>
      </c>
      <c r="E6091" s="3">
        <v>258.14</v>
      </c>
      <c r="F6091" s="4">
        <v>258.14</v>
      </c>
      <c r="G6091" s="1">
        <v>2022</v>
      </c>
      <c r="H6091" s="1">
        <v>2</v>
      </c>
      <c r="I6091" s="1" t="s">
        <v>86</v>
      </c>
      <c r="J6091" s="1" t="s">
        <v>41</v>
      </c>
      <c r="K6091" s="1" t="s">
        <v>20</v>
      </c>
      <c r="L6091" s="1" t="s">
        <v>87</v>
      </c>
      <c r="M6091" s="1" t="s">
        <v>43</v>
      </c>
      <c r="O6091">
        <f t="shared" si="94"/>
        <v>204.87301587301587</v>
      </c>
    </row>
    <row r="6092" spans="1:15" x14ac:dyDescent="0.25">
      <c r="A6092" s="1" t="s">
        <v>2406</v>
      </c>
      <c r="B6092" s="2">
        <v>44600</v>
      </c>
      <c r="C6092" s="1" t="s">
        <v>6760</v>
      </c>
      <c r="D6092" s="3">
        <v>20</v>
      </c>
      <c r="E6092" s="3">
        <v>259.72000000000003</v>
      </c>
      <c r="F6092" s="4">
        <v>216.43</v>
      </c>
      <c r="G6092" s="1">
        <v>2022</v>
      </c>
      <c r="H6092" s="1">
        <v>2</v>
      </c>
      <c r="I6092" s="1" t="s">
        <v>34</v>
      </c>
      <c r="J6092" s="1" t="s">
        <v>41</v>
      </c>
      <c r="K6092" s="1" t="s">
        <v>20</v>
      </c>
      <c r="L6092" s="1" t="s">
        <v>36</v>
      </c>
      <c r="M6092" s="1" t="s">
        <v>43</v>
      </c>
      <c r="O6092">
        <f t="shared" si="94"/>
        <v>171.76984126984127</v>
      </c>
    </row>
    <row r="6093" spans="1:15" x14ac:dyDescent="0.25">
      <c r="A6093" s="1" t="s">
        <v>2406</v>
      </c>
      <c r="B6093" s="2">
        <v>44600</v>
      </c>
      <c r="C6093" s="1" t="s">
        <v>6760</v>
      </c>
      <c r="D6093" s="3">
        <v>20</v>
      </c>
      <c r="E6093" s="3">
        <v>229.93</v>
      </c>
      <c r="F6093" s="4">
        <v>191.61</v>
      </c>
      <c r="G6093" s="1">
        <v>2022</v>
      </c>
      <c r="H6093" s="1">
        <v>2</v>
      </c>
      <c r="I6093" s="1" t="s">
        <v>56</v>
      </c>
      <c r="J6093" s="1" t="s">
        <v>41</v>
      </c>
      <c r="K6093" s="1" t="s">
        <v>20</v>
      </c>
      <c r="L6093" s="1" t="s">
        <v>57</v>
      </c>
      <c r="M6093" s="1" t="s">
        <v>43</v>
      </c>
      <c r="O6093">
        <f t="shared" si="94"/>
        <v>152.07142857142858</v>
      </c>
    </row>
    <row r="6094" spans="1:15" x14ac:dyDescent="0.25">
      <c r="A6094" s="1" t="s">
        <v>2406</v>
      </c>
      <c r="B6094" s="2">
        <v>44600</v>
      </c>
      <c r="C6094" s="1" t="s">
        <v>6760</v>
      </c>
      <c r="D6094" s="3">
        <v>20</v>
      </c>
      <c r="E6094" s="3">
        <v>185.08</v>
      </c>
      <c r="F6094" s="4">
        <v>154.22999999999999</v>
      </c>
      <c r="G6094" s="1">
        <v>2022</v>
      </c>
      <c r="H6094" s="1">
        <v>2</v>
      </c>
      <c r="I6094" s="1" t="s">
        <v>34</v>
      </c>
      <c r="J6094" s="1" t="s">
        <v>41</v>
      </c>
      <c r="K6094" s="1" t="s">
        <v>20</v>
      </c>
      <c r="L6094" s="1" t="s">
        <v>36</v>
      </c>
      <c r="M6094" s="1" t="s">
        <v>43</v>
      </c>
      <c r="O6094">
        <f t="shared" si="94"/>
        <v>122.4047619047619</v>
      </c>
    </row>
    <row r="6095" spans="1:15" x14ac:dyDescent="0.25">
      <c r="A6095" s="1" t="s">
        <v>2406</v>
      </c>
      <c r="B6095" s="2">
        <v>44600</v>
      </c>
      <c r="C6095" s="1" t="s">
        <v>6760</v>
      </c>
      <c r="E6095" s="3">
        <v>131.99</v>
      </c>
      <c r="F6095" s="4">
        <v>131.99</v>
      </c>
      <c r="G6095" s="1">
        <v>2022</v>
      </c>
      <c r="H6095" s="1">
        <v>2</v>
      </c>
      <c r="I6095" s="1" t="s">
        <v>86</v>
      </c>
      <c r="J6095" s="1" t="s">
        <v>41</v>
      </c>
      <c r="K6095" s="1" t="s">
        <v>20</v>
      </c>
      <c r="L6095" s="1" t="s">
        <v>87</v>
      </c>
      <c r="M6095" s="1" t="s">
        <v>43</v>
      </c>
      <c r="O6095">
        <f t="shared" si="94"/>
        <v>104.75396825396827</v>
      </c>
    </row>
    <row r="6096" spans="1:15" x14ac:dyDescent="0.25">
      <c r="A6096" s="1" t="s">
        <v>2406</v>
      </c>
      <c r="B6096" s="2">
        <v>44600</v>
      </c>
      <c r="C6096" s="1" t="s">
        <v>6760</v>
      </c>
      <c r="E6096" s="3">
        <v>113.54</v>
      </c>
      <c r="F6096" s="4">
        <v>113.54</v>
      </c>
      <c r="G6096" s="1">
        <v>2022</v>
      </c>
      <c r="H6096" s="1">
        <v>2</v>
      </c>
      <c r="I6096" s="1" t="s">
        <v>86</v>
      </c>
      <c r="J6096" s="1" t="s">
        <v>41</v>
      </c>
      <c r="K6096" s="1" t="s">
        <v>20</v>
      </c>
      <c r="L6096" s="1" t="s">
        <v>87</v>
      </c>
      <c r="M6096" s="1" t="s">
        <v>43</v>
      </c>
      <c r="O6096">
        <f t="shared" si="94"/>
        <v>90.111111111111114</v>
      </c>
    </row>
    <row r="6097" spans="1:15" x14ac:dyDescent="0.25">
      <c r="A6097" s="1" t="s">
        <v>2406</v>
      </c>
      <c r="B6097" s="2">
        <v>44600</v>
      </c>
      <c r="C6097" s="1" t="s">
        <v>6760</v>
      </c>
      <c r="E6097" s="3">
        <v>102.8</v>
      </c>
      <c r="F6097" s="4">
        <v>102.8</v>
      </c>
      <c r="G6097" s="1">
        <v>2022</v>
      </c>
      <c r="H6097" s="1">
        <v>2</v>
      </c>
      <c r="I6097" s="1" t="s">
        <v>86</v>
      </c>
      <c r="J6097" s="1" t="s">
        <v>41</v>
      </c>
      <c r="K6097" s="1" t="s">
        <v>20</v>
      </c>
      <c r="L6097" s="1" t="s">
        <v>87</v>
      </c>
      <c r="M6097" s="1" t="s">
        <v>43</v>
      </c>
      <c r="O6097">
        <f t="shared" si="94"/>
        <v>81.587301587301582</v>
      </c>
    </row>
    <row r="6098" spans="1:15" x14ac:dyDescent="0.25">
      <c r="A6098" s="1" t="s">
        <v>2406</v>
      </c>
      <c r="B6098" s="2">
        <v>44600</v>
      </c>
      <c r="C6098" s="1" t="s">
        <v>6760</v>
      </c>
      <c r="D6098" s="3">
        <v>20</v>
      </c>
      <c r="E6098" s="3">
        <v>102.33</v>
      </c>
      <c r="F6098" s="4">
        <v>85.27</v>
      </c>
      <c r="G6098" s="1">
        <v>2022</v>
      </c>
      <c r="H6098" s="1">
        <v>2</v>
      </c>
      <c r="I6098" s="1" t="s">
        <v>70</v>
      </c>
      <c r="J6098" s="1" t="s">
        <v>41</v>
      </c>
      <c r="K6098" s="1" t="s">
        <v>20</v>
      </c>
      <c r="L6098" s="1" t="s">
        <v>71</v>
      </c>
      <c r="M6098" s="1" t="s">
        <v>43</v>
      </c>
      <c r="O6098">
        <f t="shared" si="94"/>
        <v>67.674603174603178</v>
      </c>
    </row>
    <row r="6099" spans="1:15" x14ac:dyDescent="0.25">
      <c r="A6099" s="1" t="s">
        <v>2406</v>
      </c>
      <c r="B6099" s="2">
        <v>44600</v>
      </c>
      <c r="C6099" s="1" t="s">
        <v>6760</v>
      </c>
      <c r="E6099" s="3">
        <v>84.14</v>
      </c>
      <c r="F6099" s="4">
        <v>84.14</v>
      </c>
      <c r="G6099" s="1">
        <v>2022</v>
      </c>
      <c r="H6099" s="1">
        <v>2</v>
      </c>
      <c r="I6099" s="1" t="s">
        <v>86</v>
      </c>
      <c r="J6099" s="1" t="s">
        <v>41</v>
      </c>
      <c r="K6099" s="1" t="s">
        <v>20</v>
      </c>
      <c r="L6099" s="1" t="s">
        <v>87</v>
      </c>
      <c r="M6099" s="1" t="s">
        <v>43</v>
      </c>
      <c r="O6099">
        <f t="shared" si="94"/>
        <v>66.777777777777771</v>
      </c>
    </row>
    <row r="6100" spans="1:15" x14ac:dyDescent="0.25">
      <c r="A6100" s="1" t="s">
        <v>2406</v>
      </c>
      <c r="B6100" s="2">
        <v>44600</v>
      </c>
      <c r="C6100" s="1" t="s">
        <v>6760</v>
      </c>
      <c r="E6100" s="3">
        <v>68.36</v>
      </c>
      <c r="F6100" s="4">
        <v>68.36</v>
      </c>
      <c r="G6100" s="1">
        <v>2022</v>
      </c>
      <c r="H6100" s="1">
        <v>2</v>
      </c>
      <c r="I6100" s="1" t="s">
        <v>86</v>
      </c>
      <c r="J6100" s="1" t="s">
        <v>41</v>
      </c>
      <c r="K6100" s="1" t="s">
        <v>20</v>
      </c>
      <c r="L6100" s="1" t="s">
        <v>87</v>
      </c>
      <c r="M6100" s="1" t="s">
        <v>43</v>
      </c>
      <c r="O6100">
        <f t="shared" si="94"/>
        <v>54.253968253968253</v>
      </c>
    </row>
    <row r="6101" spans="1:15" x14ac:dyDescent="0.25">
      <c r="A6101" s="1" t="s">
        <v>2406</v>
      </c>
      <c r="B6101" s="2">
        <v>44600</v>
      </c>
      <c r="C6101" s="1" t="s">
        <v>6760</v>
      </c>
      <c r="E6101" s="3">
        <v>0.7</v>
      </c>
      <c r="F6101" s="4">
        <v>0.7</v>
      </c>
      <c r="G6101" s="1">
        <v>2022</v>
      </c>
      <c r="H6101" s="1">
        <v>2</v>
      </c>
      <c r="I6101" s="1" t="s">
        <v>18</v>
      </c>
      <c r="J6101" s="1" t="s">
        <v>41</v>
      </c>
      <c r="K6101" s="1" t="s">
        <v>20</v>
      </c>
      <c r="L6101" s="1" t="s">
        <v>21</v>
      </c>
      <c r="M6101" s="1" t="s">
        <v>43</v>
      </c>
      <c r="O6101">
        <f t="shared" si="94"/>
        <v>0.55555555555555547</v>
      </c>
    </row>
    <row r="6102" spans="1:15" x14ac:dyDescent="0.25">
      <c r="A6102" s="1" t="s">
        <v>6761</v>
      </c>
      <c r="B6102" s="2">
        <v>44601</v>
      </c>
      <c r="C6102" s="1" t="s">
        <v>6762</v>
      </c>
      <c r="E6102" s="3">
        <v>84.22</v>
      </c>
      <c r="F6102" s="4">
        <v>84.22</v>
      </c>
      <c r="G6102" s="1">
        <v>2022</v>
      </c>
      <c r="H6102" s="1">
        <v>2</v>
      </c>
      <c r="I6102" s="1" t="s">
        <v>40</v>
      </c>
      <c r="J6102" s="1" t="s">
        <v>35</v>
      </c>
      <c r="K6102" s="1" t="s">
        <v>20</v>
      </c>
      <c r="L6102" s="1" t="s">
        <v>42</v>
      </c>
      <c r="M6102" s="1" t="s">
        <v>37</v>
      </c>
    </row>
    <row r="6103" spans="1:15" x14ac:dyDescent="0.25">
      <c r="A6103" s="1" t="s">
        <v>163</v>
      </c>
      <c r="B6103" s="2">
        <v>44601</v>
      </c>
      <c r="C6103" s="1" t="s">
        <v>5622</v>
      </c>
      <c r="E6103" s="3">
        <v>148.19999999999999</v>
      </c>
      <c r="F6103" s="4">
        <v>148.19999999999999</v>
      </c>
      <c r="G6103" s="1">
        <v>2022</v>
      </c>
      <c r="H6103" s="1">
        <v>2</v>
      </c>
      <c r="I6103" s="1" t="s">
        <v>46</v>
      </c>
      <c r="J6103" s="1" t="s">
        <v>25</v>
      </c>
      <c r="K6103" s="1" t="s">
        <v>20</v>
      </c>
      <c r="L6103" s="1" t="s">
        <v>47</v>
      </c>
      <c r="M6103" s="1" t="s">
        <v>4184</v>
      </c>
      <c r="O6103">
        <f>F6103*5.3</f>
        <v>785.45999999999992</v>
      </c>
    </row>
    <row r="6104" spans="1:15" x14ac:dyDescent="0.25">
      <c r="A6104" s="1" t="s">
        <v>2397</v>
      </c>
      <c r="B6104" s="2">
        <v>44601</v>
      </c>
      <c r="C6104" s="1" t="s">
        <v>6763</v>
      </c>
      <c r="D6104" s="3">
        <v>20</v>
      </c>
      <c r="E6104" s="3">
        <v>833.21</v>
      </c>
      <c r="F6104" s="4">
        <v>694.34</v>
      </c>
      <c r="G6104" s="1">
        <v>2022</v>
      </c>
      <c r="H6104" s="1">
        <v>2</v>
      </c>
      <c r="I6104" s="1" t="s">
        <v>34</v>
      </c>
      <c r="J6104" s="1" t="s">
        <v>237</v>
      </c>
      <c r="K6104" s="1" t="s">
        <v>20</v>
      </c>
      <c r="L6104" s="1" t="s">
        <v>36</v>
      </c>
      <c r="M6104" s="1" t="s">
        <v>4213</v>
      </c>
    </row>
    <row r="6105" spans="1:15" x14ac:dyDescent="0.25">
      <c r="A6105" s="1" t="s">
        <v>6764</v>
      </c>
      <c r="B6105" s="2">
        <v>44601</v>
      </c>
      <c r="C6105" s="1" t="s">
        <v>6765</v>
      </c>
      <c r="E6105" s="3">
        <v>137.33000000000001</v>
      </c>
      <c r="F6105" s="4">
        <v>137.33000000000001</v>
      </c>
      <c r="G6105" s="1">
        <v>2022</v>
      </c>
      <c r="H6105" s="1">
        <v>2</v>
      </c>
      <c r="I6105" s="1" t="s">
        <v>150</v>
      </c>
      <c r="J6105" s="1" t="s">
        <v>51</v>
      </c>
      <c r="K6105" s="1" t="s">
        <v>20</v>
      </c>
      <c r="L6105" s="1" t="s">
        <v>151</v>
      </c>
      <c r="M6105" s="1" t="s">
        <v>53</v>
      </c>
      <c r="O6105">
        <f>F6105*176</f>
        <v>24170.080000000002</v>
      </c>
    </row>
    <row r="6106" spans="1:15" x14ac:dyDescent="0.25">
      <c r="A6106" s="1" t="s">
        <v>2404</v>
      </c>
      <c r="B6106" s="2">
        <v>44601</v>
      </c>
      <c r="C6106" s="1" t="s">
        <v>1315</v>
      </c>
      <c r="D6106" s="3">
        <v>20</v>
      </c>
      <c r="E6106" s="3">
        <v>465.7</v>
      </c>
      <c r="F6106" s="4">
        <v>388.08</v>
      </c>
      <c r="G6106" s="1">
        <v>2022</v>
      </c>
      <c r="H6106" s="1">
        <v>2</v>
      </c>
      <c r="I6106" s="1" t="s">
        <v>56</v>
      </c>
      <c r="J6106" s="1" t="s">
        <v>35</v>
      </c>
      <c r="K6106" s="1" t="s">
        <v>20</v>
      </c>
      <c r="L6106" s="1" t="s">
        <v>57</v>
      </c>
      <c r="M6106" s="1" t="s">
        <v>37</v>
      </c>
      <c r="O6106">
        <f>F6106*216</f>
        <v>83825.279999999999</v>
      </c>
    </row>
    <row r="6107" spans="1:15" x14ac:dyDescent="0.25">
      <c r="A6107" s="1" t="s">
        <v>4265</v>
      </c>
      <c r="B6107" s="2">
        <v>44601</v>
      </c>
      <c r="C6107" s="1" t="s">
        <v>6766</v>
      </c>
      <c r="E6107" s="3">
        <v>4.78</v>
      </c>
      <c r="F6107" s="4">
        <v>4.78</v>
      </c>
      <c r="G6107" s="1">
        <v>2022</v>
      </c>
      <c r="H6107" s="1">
        <v>2</v>
      </c>
      <c r="I6107" s="1" t="s">
        <v>50</v>
      </c>
      <c r="J6107" s="1" t="s">
        <v>51</v>
      </c>
      <c r="K6107" s="1" t="s">
        <v>20</v>
      </c>
      <c r="L6107" s="1" t="s">
        <v>52</v>
      </c>
      <c r="M6107" s="1" t="s">
        <v>53</v>
      </c>
    </row>
    <row r="6108" spans="1:15" x14ac:dyDescent="0.25">
      <c r="A6108" s="1" t="s">
        <v>6767</v>
      </c>
      <c r="B6108" s="2">
        <v>44601</v>
      </c>
      <c r="C6108" s="1" t="s">
        <v>224</v>
      </c>
      <c r="D6108" s="3">
        <v>20</v>
      </c>
      <c r="E6108" s="3">
        <v>102</v>
      </c>
      <c r="F6108" s="4">
        <v>85</v>
      </c>
      <c r="G6108" s="1">
        <v>2022</v>
      </c>
      <c r="H6108" s="1">
        <v>2</v>
      </c>
      <c r="I6108" s="1" t="s">
        <v>70</v>
      </c>
      <c r="J6108" s="1" t="s">
        <v>51</v>
      </c>
      <c r="K6108" s="1" t="s">
        <v>20</v>
      </c>
      <c r="L6108" s="1" t="s">
        <v>71</v>
      </c>
      <c r="M6108" s="1" t="s">
        <v>53</v>
      </c>
      <c r="O6108">
        <f>F6108*7.34</f>
        <v>623.9</v>
      </c>
    </row>
    <row r="6109" spans="1:15" x14ac:dyDescent="0.25">
      <c r="A6109" s="1" t="s">
        <v>6768</v>
      </c>
      <c r="B6109" s="2">
        <v>44601</v>
      </c>
      <c r="C6109" s="1" t="s">
        <v>6769</v>
      </c>
      <c r="D6109" s="3">
        <v>20</v>
      </c>
      <c r="E6109" s="3">
        <v>201.19</v>
      </c>
      <c r="F6109" s="4">
        <v>167.66</v>
      </c>
      <c r="G6109" s="1">
        <v>2022</v>
      </c>
      <c r="H6109" s="1">
        <v>2</v>
      </c>
      <c r="I6109" s="1" t="s">
        <v>34</v>
      </c>
      <c r="J6109" s="1" t="s">
        <v>237</v>
      </c>
      <c r="K6109" s="1" t="s">
        <v>20</v>
      </c>
      <c r="L6109" s="1" t="s">
        <v>36</v>
      </c>
      <c r="M6109" s="1" t="s">
        <v>4213</v>
      </c>
    </row>
    <row r="6110" spans="1:15" x14ac:dyDescent="0.25">
      <c r="A6110" s="1" t="s">
        <v>6770</v>
      </c>
      <c r="B6110" s="2">
        <v>44602</v>
      </c>
      <c r="C6110" s="1" t="s">
        <v>6771</v>
      </c>
      <c r="E6110" s="3">
        <v>64.260000000000005</v>
      </c>
      <c r="F6110" s="4">
        <v>64.260000000000005</v>
      </c>
      <c r="G6110" s="1">
        <v>2022</v>
      </c>
      <c r="H6110" s="1">
        <v>2</v>
      </c>
      <c r="I6110" s="1" t="s">
        <v>150</v>
      </c>
      <c r="J6110" s="1" t="s">
        <v>51</v>
      </c>
      <c r="K6110" s="1" t="s">
        <v>20</v>
      </c>
      <c r="L6110" s="1" t="s">
        <v>151</v>
      </c>
      <c r="M6110" s="1" t="s">
        <v>53</v>
      </c>
    </row>
    <row r="6111" spans="1:15" x14ac:dyDescent="0.25">
      <c r="A6111" s="1" t="s">
        <v>4281</v>
      </c>
      <c r="B6111" s="2">
        <v>44606</v>
      </c>
      <c r="C6111" s="1" t="s">
        <v>6772</v>
      </c>
      <c r="D6111" s="3">
        <v>10</v>
      </c>
      <c r="E6111" s="3">
        <v>726.19</v>
      </c>
      <c r="F6111" s="4">
        <v>660.17</v>
      </c>
      <c r="G6111" s="1">
        <v>2022</v>
      </c>
      <c r="H6111" s="1">
        <v>2</v>
      </c>
      <c r="I6111" s="1" t="s">
        <v>134</v>
      </c>
      <c r="J6111" s="1" t="s">
        <v>144</v>
      </c>
      <c r="K6111" s="1" t="s">
        <v>20</v>
      </c>
      <c r="L6111" s="1" t="s">
        <v>135</v>
      </c>
      <c r="M6111" s="1" t="s">
        <v>145</v>
      </c>
    </row>
    <row r="6112" spans="1:15" x14ac:dyDescent="0.25">
      <c r="A6112" s="1" t="s">
        <v>6773</v>
      </c>
      <c r="B6112" s="2">
        <v>44606</v>
      </c>
      <c r="C6112" s="1" t="s">
        <v>8001</v>
      </c>
      <c r="E6112" s="3">
        <v>35</v>
      </c>
      <c r="F6112" s="4">
        <v>35</v>
      </c>
      <c r="G6112" s="1">
        <v>2022</v>
      </c>
      <c r="H6112" s="1">
        <v>2</v>
      </c>
      <c r="I6112" s="1" t="s">
        <v>18</v>
      </c>
      <c r="J6112" s="1" t="s">
        <v>19</v>
      </c>
      <c r="K6112" s="1" t="s">
        <v>20</v>
      </c>
      <c r="L6112" s="1" t="s">
        <v>21</v>
      </c>
      <c r="M6112" s="1" t="s">
        <v>22</v>
      </c>
      <c r="O6112">
        <v>3500</v>
      </c>
    </row>
    <row r="6113" spans="1:16" x14ac:dyDescent="0.25">
      <c r="A6113" s="1" t="s">
        <v>4280</v>
      </c>
      <c r="B6113" s="2">
        <v>44606</v>
      </c>
      <c r="C6113" s="1" t="s">
        <v>85</v>
      </c>
      <c r="E6113" s="3">
        <v>122.5</v>
      </c>
      <c r="F6113" s="4">
        <v>122.5</v>
      </c>
      <c r="G6113" s="1">
        <v>2022</v>
      </c>
      <c r="H6113" s="1">
        <v>2</v>
      </c>
      <c r="I6113" s="1" t="s">
        <v>40</v>
      </c>
      <c r="J6113" s="1" t="s">
        <v>41</v>
      </c>
      <c r="K6113" s="1" t="s">
        <v>20</v>
      </c>
      <c r="L6113" s="1" t="s">
        <v>42</v>
      </c>
      <c r="M6113" s="1" t="s">
        <v>43</v>
      </c>
      <c r="O6113">
        <f>F6113/1.26</f>
        <v>97.222222222222229</v>
      </c>
    </row>
    <row r="6114" spans="1:16" x14ac:dyDescent="0.25">
      <c r="A6114" s="1" t="s">
        <v>6774</v>
      </c>
      <c r="B6114" s="2">
        <v>44606</v>
      </c>
      <c r="C6114" s="1" t="s">
        <v>5551</v>
      </c>
      <c r="E6114" s="3">
        <v>90.71</v>
      </c>
      <c r="F6114" s="4">
        <v>90.71</v>
      </c>
      <c r="G6114" s="1">
        <v>2022</v>
      </c>
      <c r="H6114" s="1">
        <v>2</v>
      </c>
      <c r="I6114" s="1" t="s">
        <v>40</v>
      </c>
      <c r="J6114" s="1" t="s">
        <v>41</v>
      </c>
      <c r="K6114" s="1" t="s">
        <v>20</v>
      </c>
      <c r="L6114" s="1" t="s">
        <v>42</v>
      </c>
      <c r="M6114" s="1" t="s">
        <v>43</v>
      </c>
      <c r="O6114">
        <f>F6114/1.26</f>
        <v>71.99206349206348</v>
      </c>
    </row>
    <row r="6115" spans="1:16" x14ac:dyDescent="0.25">
      <c r="A6115" s="1" t="s">
        <v>6775</v>
      </c>
      <c r="B6115" s="2">
        <v>44606</v>
      </c>
      <c r="C6115" s="1" t="s">
        <v>39</v>
      </c>
      <c r="E6115" s="3">
        <v>136.72999999999999</v>
      </c>
      <c r="F6115" s="4">
        <v>136.72999999999999</v>
      </c>
      <c r="G6115" s="1">
        <v>2022</v>
      </c>
      <c r="H6115" s="1">
        <v>2</v>
      </c>
      <c r="I6115" s="1" t="s">
        <v>40</v>
      </c>
      <c r="J6115" s="1" t="s">
        <v>41</v>
      </c>
      <c r="K6115" s="1" t="s">
        <v>20</v>
      </c>
      <c r="L6115" s="1" t="s">
        <v>42</v>
      </c>
      <c r="M6115" s="1" t="s">
        <v>43</v>
      </c>
      <c r="O6115">
        <f>F6115/1.26</f>
        <v>108.51587301587301</v>
      </c>
      <c r="P6115" s="1" t="s">
        <v>6776</v>
      </c>
    </row>
    <row r="6116" spans="1:16" x14ac:dyDescent="0.25">
      <c r="A6116" s="1" t="s">
        <v>6777</v>
      </c>
      <c r="B6116" s="2">
        <v>44606</v>
      </c>
      <c r="C6116" s="1" t="s">
        <v>6726</v>
      </c>
      <c r="E6116" s="3">
        <v>66.78</v>
      </c>
      <c r="F6116" s="4">
        <v>66.78</v>
      </c>
      <c r="G6116" s="1">
        <v>2022</v>
      </c>
      <c r="H6116" s="1">
        <v>2</v>
      </c>
      <c r="I6116" s="1" t="s">
        <v>40</v>
      </c>
      <c r="J6116" s="1" t="s">
        <v>41</v>
      </c>
      <c r="K6116" s="1" t="s">
        <v>20</v>
      </c>
      <c r="L6116" s="1" t="s">
        <v>42</v>
      </c>
      <c r="M6116" s="1" t="s">
        <v>43</v>
      </c>
      <c r="O6116">
        <f>F6116/1.26</f>
        <v>53</v>
      </c>
    </row>
    <row r="6117" spans="1:16" x14ac:dyDescent="0.25">
      <c r="A6117" s="1" t="s">
        <v>6778</v>
      </c>
      <c r="B6117" s="2">
        <v>44606</v>
      </c>
      <c r="C6117" s="1" t="s">
        <v>1232</v>
      </c>
      <c r="E6117" s="3">
        <v>147.6</v>
      </c>
      <c r="F6117" s="4">
        <v>147.6</v>
      </c>
      <c r="G6117" s="1">
        <v>2022</v>
      </c>
      <c r="H6117" s="1">
        <v>2</v>
      </c>
      <c r="I6117" s="1" t="s">
        <v>345</v>
      </c>
      <c r="J6117" s="1" t="s">
        <v>35</v>
      </c>
      <c r="K6117" s="1" t="s">
        <v>20</v>
      </c>
      <c r="L6117" s="1" t="s">
        <v>346</v>
      </c>
      <c r="M6117" s="1" t="s">
        <v>37</v>
      </c>
      <c r="O6117">
        <f>F6117*5.3</f>
        <v>782.28</v>
      </c>
    </row>
    <row r="6118" spans="1:16" x14ac:dyDescent="0.25">
      <c r="A6118" s="1" t="s">
        <v>6779</v>
      </c>
      <c r="B6118" s="2">
        <v>44606</v>
      </c>
      <c r="C6118" s="1" t="s">
        <v>6780</v>
      </c>
      <c r="E6118" s="3">
        <v>266.60000000000002</v>
      </c>
      <c r="F6118" s="4">
        <v>266.60000000000002</v>
      </c>
      <c r="G6118" s="1">
        <v>2022</v>
      </c>
      <c r="H6118" s="1">
        <v>2</v>
      </c>
      <c r="I6118" s="1" t="s">
        <v>40</v>
      </c>
      <c r="J6118" s="1" t="s">
        <v>41</v>
      </c>
      <c r="K6118" s="1" t="s">
        <v>20</v>
      </c>
      <c r="L6118" s="1" t="s">
        <v>42</v>
      </c>
      <c r="M6118" s="1" t="s">
        <v>43</v>
      </c>
      <c r="O6118">
        <f>F6118/1.26</f>
        <v>211.5873015873016</v>
      </c>
      <c r="P6118" s="1" t="s">
        <v>6781</v>
      </c>
    </row>
    <row r="6119" spans="1:16" x14ac:dyDescent="0.25">
      <c r="A6119" s="1" t="s">
        <v>6782</v>
      </c>
      <c r="B6119" s="2">
        <v>44606</v>
      </c>
      <c r="C6119" s="1" t="s">
        <v>6783</v>
      </c>
      <c r="E6119" s="3">
        <v>80.66</v>
      </c>
      <c r="F6119" s="4">
        <v>80.66</v>
      </c>
      <c r="G6119" s="1">
        <v>2022</v>
      </c>
      <c r="H6119" s="1">
        <v>2</v>
      </c>
      <c r="I6119" s="1" t="s">
        <v>86</v>
      </c>
      <c r="J6119" s="1" t="s">
        <v>378</v>
      </c>
      <c r="K6119" s="1" t="s">
        <v>20</v>
      </c>
      <c r="L6119" s="1" t="s">
        <v>87</v>
      </c>
      <c r="M6119" s="1" t="s">
        <v>379</v>
      </c>
    </row>
    <row r="6120" spans="1:16" x14ac:dyDescent="0.25">
      <c r="A6120" s="1" t="s">
        <v>2425</v>
      </c>
      <c r="B6120" s="2">
        <v>44608</v>
      </c>
      <c r="C6120" s="1" t="s">
        <v>6784</v>
      </c>
      <c r="D6120" s="3">
        <v>20</v>
      </c>
      <c r="E6120" s="3">
        <v>255.12</v>
      </c>
      <c r="F6120" s="4">
        <v>212.6</v>
      </c>
      <c r="G6120" s="1">
        <v>2022</v>
      </c>
      <c r="H6120" s="1">
        <v>2</v>
      </c>
      <c r="I6120" s="1" t="s">
        <v>70</v>
      </c>
      <c r="J6120" s="1" t="s">
        <v>35</v>
      </c>
      <c r="K6120" s="1" t="s">
        <v>20</v>
      </c>
      <c r="L6120" s="1" t="s">
        <v>71</v>
      </c>
      <c r="M6120" s="1" t="s">
        <v>37</v>
      </c>
    </row>
    <row r="6121" spans="1:16" x14ac:dyDescent="0.25">
      <c r="A6121" s="1" t="s">
        <v>2439</v>
      </c>
      <c r="B6121" s="2">
        <v>44608</v>
      </c>
      <c r="C6121" s="1" t="s">
        <v>29</v>
      </c>
      <c r="E6121" s="3">
        <v>95.4</v>
      </c>
      <c r="F6121" s="4">
        <v>95.4</v>
      </c>
      <c r="G6121" s="1">
        <v>2022</v>
      </c>
      <c r="H6121" s="1">
        <v>2</v>
      </c>
      <c r="I6121" s="1" t="s">
        <v>30</v>
      </c>
      <c r="J6121" s="1" t="s">
        <v>25</v>
      </c>
      <c r="K6121" s="1" t="s">
        <v>20</v>
      </c>
      <c r="L6121" s="1" t="s">
        <v>31</v>
      </c>
      <c r="M6121" s="1" t="s">
        <v>4184</v>
      </c>
    </row>
    <row r="6122" spans="1:16" x14ac:dyDescent="0.25">
      <c r="A6122" s="1" t="s">
        <v>215</v>
      </c>
      <c r="B6122" s="2">
        <v>44608</v>
      </c>
      <c r="C6122" s="1" t="s">
        <v>6785</v>
      </c>
      <c r="E6122" s="3">
        <v>116.51</v>
      </c>
      <c r="F6122" s="4">
        <v>116.51</v>
      </c>
      <c r="G6122" s="1">
        <v>2022</v>
      </c>
      <c r="H6122" s="1">
        <v>2</v>
      </c>
      <c r="I6122" s="1" t="s">
        <v>150</v>
      </c>
      <c r="J6122" s="1" t="s">
        <v>51</v>
      </c>
      <c r="K6122" s="1" t="s">
        <v>20</v>
      </c>
      <c r="L6122" s="1" t="s">
        <v>151</v>
      </c>
      <c r="M6122" s="1" t="s">
        <v>53</v>
      </c>
    </row>
    <row r="6123" spans="1:16" x14ac:dyDescent="0.25">
      <c r="A6123" s="1" t="s">
        <v>223</v>
      </c>
      <c r="B6123" s="2">
        <v>44608</v>
      </c>
      <c r="C6123" s="1" t="s">
        <v>6786</v>
      </c>
      <c r="E6123" s="3">
        <v>23.9</v>
      </c>
      <c r="F6123" s="4">
        <v>23.9</v>
      </c>
      <c r="G6123" s="1">
        <v>2022</v>
      </c>
      <c r="H6123" s="1">
        <v>2</v>
      </c>
      <c r="I6123" s="1" t="s">
        <v>150</v>
      </c>
      <c r="J6123" s="1" t="s">
        <v>51</v>
      </c>
      <c r="K6123" s="1" t="s">
        <v>20</v>
      </c>
      <c r="L6123" s="1" t="s">
        <v>151</v>
      </c>
      <c r="M6123" s="1" t="s">
        <v>53</v>
      </c>
    </row>
    <row r="6124" spans="1:16" x14ac:dyDescent="0.25">
      <c r="A6124" s="1" t="s">
        <v>2422</v>
      </c>
      <c r="B6124" s="2">
        <v>44608</v>
      </c>
      <c r="C6124" s="1" t="s">
        <v>6787</v>
      </c>
      <c r="E6124" s="3">
        <v>750.76</v>
      </c>
      <c r="F6124" s="4">
        <v>750.76</v>
      </c>
      <c r="G6124" s="1">
        <v>2022</v>
      </c>
      <c r="H6124" s="1">
        <v>2</v>
      </c>
      <c r="I6124" s="1" t="s">
        <v>225</v>
      </c>
      <c r="J6124" s="1" t="s">
        <v>226</v>
      </c>
      <c r="K6124" s="1" t="s">
        <v>20</v>
      </c>
      <c r="L6124" s="1" t="s">
        <v>227</v>
      </c>
      <c r="M6124" s="1" t="s">
        <v>53</v>
      </c>
      <c r="O6124">
        <f>F6124*176</f>
        <v>132133.76000000001</v>
      </c>
    </row>
    <row r="6125" spans="1:16" x14ac:dyDescent="0.25">
      <c r="A6125" s="1" t="s">
        <v>2422</v>
      </c>
      <c r="B6125" s="2">
        <v>44608</v>
      </c>
      <c r="C6125" s="1" t="s">
        <v>6788</v>
      </c>
      <c r="E6125" s="3">
        <v>247.73</v>
      </c>
      <c r="F6125" s="4">
        <v>247.73</v>
      </c>
      <c r="G6125" s="1">
        <v>2022</v>
      </c>
      <c r="H6125" s="1">
        <v>2</v>
      </c>
      <c r="I6125" s="1" t="s">
        <v>24</v>
      </c>
      <c r="J6125" s="1" t="s">
        <v>25</v>
      </c>
      <c r="K6125" s="1" t="s">
        <v>20</v>
      </c>
      <c r="L6125" s="1" t="s">
        <v>26</v>
      </c>
      <c r="M6125" s="1" t="s">
        <v>4184</v>
      </c>
      <c r="O6125">
        <f>F6125*176</f>
        <v>43600.479999999996</v>
      </c>
    </row>
    <row r="6126" spans="1:16" x14ac:dyDescent="0.25">
      <c r="A6126" s="1" t="s">
        <v>235</v>
      </c>
      <c r="B6126" s="2">
        <v>44608</v>
      </c>
      <c r="C6126" s="1" t="s">
        <v>6789</v>
      </c>
      <c r="D6126" s="3">
        <v>20</v>
      </c>
      <c r="E6126" s="3">
        <v>332.34</v>
      </c>
      <c r="F6126" s="4">
        <v>276.95</v>
      </c>
      <c r="G6126" s="1">
        <v>2022</v>
      </c>
      <c r="H6126" s="1">
        <v>2</v>
      </c>
      <c r="I6126" s="1" t="s">
        <v>34</v>
      </c>
      <c r="J6126" s="1" t="s">
        <v>1106</v>
      </c>
      <c r="K6126" s="1" t="s">
        <v>20</v>
      </c>
      <c r="L6126" s="1" t="s">
        <v>36</v>
      </c>
      <c r="M6126" s="1" t="s">
        <v>4523</v>
      </c>
    </row>
    <row r="6127" spans="1:16" x14ac:dyDescent="0.25">
      <c r="A6127" s="1" t="s">
        <v>255</v>
      </c>
      <c r="B6127" s="2">
        <v>44613</v>
      </c>
      <c r="C6127" s="1" t="s">
        <v>6790</v>
      </c>
      <c r="E6127" s="3">
        <v>168</v>
      </c>
      <c r="F6127" s="4">
        <v>168</v>
      </c>
      <c r="G6127" s="1">
        <v>2022</v>
      </c>
      <c r="H6127" s="1">
        <v>2</v>
      </c>
      <c r="I6127" s="1" t="s">
        <v>18</v>
      </c>
      <c r="J6127" s="1" t="s">
        <v>19</v>
      </c>
      <c r="K6127" s="1" t="s">
        <v>20</v>
      </c>
      <c r="L6127" s="1" t="s">
        <v>21</v>
      </c>
      <c r="M6127" s="1" t="s">
        <v>22</v>
      </c>
    </row>
    <row r="6128" spans="1:16" x14ac:dyDescent="0.25">
      <c r="A6128" s="1" t="s">
        <v>6791</v>
      </c>
      <c r="B6128" s="2">
        <v>44613</v>
      </c>
      <c r="C6128" s="1" t="s">
        <v>6792</v>
      </c>
      <c r="D6128" s="3">
        <v>20</v>
      </c>
      <c r="E6128" s="3">
        <v>9.57</v>
      </c>
      <c r="F6128" s="4">
        <v>7.97</v>
      </c>
      <c r="G6128" s="1">
        <v>2022</v>
      </c>
      <c r="H6128" s="1">
        <v>2</v>
      </c>
      <c r="I6128" s="1" t="s">
        <v>134</v>
      </c>
      <c r="J6128" s="1" t="s">
        <v>35</v>
      </c>
      <c r="K6128" s="1" t="s">
        <v>20</v>
      </c>
      <c r="L6128" s="1" t="s">
        <v>135</v>
      </c>
      <c r="M6128" s="1" t="s">
        <v>37</v>
      </c>
    </row>
    <row r="6129" spans="1:15" x14ac:dyDescent="0.25">
      <c r="A6129" s="1" t="s">
        <v>2467</v>
      </c>
      <c r="B6129" s="2">
        <v>44613</v>
      </c>
      <c r="C6129" s="1" t="s">
        <v>6793</v>
      </c>
      <c r="D6129" s="3">
        <v>20</v>
      </c>
      <c r="E6129" s="3">
        <v>45.99</v>
      </c>
      <c r="F6129" s="4">
        <v>38.32</v>
      </c>
      <c r="G6129" s="1">
        <v>2022</v>
      </c>
      <c r="H6129" s="1">
        <v>2</v>
      </c>
      <c r="I6129" s="1" t="s">
        <v>134</v>
      </c>
      <c r="J6129" s="1" t="s">
        <v>51</v>
      </c>
      <c r="K6129" s="1" t="s">
        <v>20</v>
      </c>
      <c r="L6129" s="1" t="s">
        <v>135</v>
      </c>
      <c r="M6129" s="1" t="s">
        <v>53</v>
      </c>
    </row>
    <row r="6130" spans="1:15" x14ac:dyDescent="0.25">
      <c r="A6130" s="1" t="s">
        <v>253</v>
      </c>
      <c r="B6130" s="2">
        <v>44613</v>
      </c>
      <c r="C6130" s="1" t="s">
        <v>4422</v>
      </c>
      <c r="E6130" s="3">
        <v>179.53</v>
      </c>
      <c r="F6130" s="4">
        <v>179.53</v>
      </c>
      <c r="G6130" s="1">
        <v>2022</v>
      </c>
      <c r="H6130" s="1">
        <v>2</v>
      </c>
      <c r="I6130" s="1" t="s">
        <v>24</v>
      </c>
      <c r="J6130" s="1" t="s">
        <v>25</v>
      </c>
      <c r="K6130" s="1" t="s">
        <v>20</v>
      </c>
      <c r="L6130" s="1" t="s">
        <v>26</v>
      </c>
      <c r="M6130" s="1" t="s">
        <v>4184</v>
      </c>
    </row>
    <row r="6131" spans="1:15" x14ac:dyDescent="0.25">
      <c r="A6131" s="1" t="s">
        <v>239</v>
      </c>
      <c r="B6131" s="2">
        <v>44613</v>
      </c>
      <c r="C6131" s="1" t="s">
        <v>6794</v>
      </c>
      <c r="D6131" s="3">
        <v>20</v>
      </c>
      <c r="E6131" s="3">
        <v>15.9</v>
      </c>
      <c r="F6131" s="4">
        <v>13.25</v>
      </c>
      <c r="G6131" s="1">
        <v>2022</v>
      </c>
      <c r="H6131" s="1">
        <v>2</v>
      </c>
      <c r="I6131" s="1" t="s">
        <v>134</v>
      </c>
      <c r="J6131" s="1" t="s">
        <v>98</v>
      </c>
      <c r="K6131" s="1" t="s">
        <v>20</v>
      </c>
      <c r="L6131" s="1" t="s">
        <v>135</v>
      </c>
      <c r="M6131" s="1" t="s">
        <v>100</v>
      </c>
    </row>
    <row r="6132" spans="1:15" x14ac:dyDescent="0.25">
      <c r="A6132" s="1" t="s">
        <v>4317</v>
      </c>
      <c r="B6132" s="2">
        <v>44613</v>
      </c>
      <c r="C6132" s="1" t="s">
        <v>6795</v>
      </c>
      <c r="E6132" s="3">
        <v>4.8499999999999996</v>
      </c>
      <c r="F6132" s="4">
        <v>4.8499999999999996</v>
      </c>
      <c r="G6132" s="1">
        <v>2022</v>
      </c>
      <c r="H6132" s="1">
        <v>2</v>
      </c>
      <c r="I6132" s="1" t="s">
        <v>50</v>
      </c>
      <c r="J6132" s="1" t="s">
        <v>51</v>
      </c>
      <c r="K6132" s="1" t="s">
        <v>20</v>
      </c>
      <c r="L6132" s="1" t="s">
        <v>52</v>
      </c>
      <c r="M6132" s="1" t="s">
        <v>53</v>
      </c>
    </row>
    <row r="6133" spans="1:15" x14ac:dyDescent="0.25">
      <c r="A6133" s="1" t="s">
        <v>4317</v>
      </c>
      <c r="B6133" s="2">
        <v>44613</v>
      </c>
      <c r="C6133" s="1" t="s">
        <v>6796</v>
      </c>
      <c r="E6133" s="3">
        <v>8.49</v>
      </c>
      <c r="F6133" s="4">
        <v>8.49</v>
      </c>
      <c r="G6133" s="1">
        <v>2022</v>
      </c>
      <c r="H6133" s="1">
        <v>2</v>
      </c>
      <c r="I6133" s="1" t="s">
        <v>18</v>
      </c>
      <c r="J6133" s="1" t="s">
        <v>51</v>
      </c>
      <c r="K6133" s="1" t="s">
        <v>20</v>
      </c>
      <c r="L6133" s="1" t="s">
        <v>21</v>
      </c>
      <c r="M6133" s="1" t="s">
        <v>53</v>
      </c>
      <c r="O6133">
        <f>F6133*12.5</f>
        <v>106.125</v>
      </c>
    </row>
    <row r="6134" spans="1:15" x14ac:dyDescent="0.25">
      <c r="A6134" s="1" t="s">
        <v>252</v>
      </c>
      <c r="B6134" s="2">
        <v>44613</v>
      </c>
      <c r="C6134" s="1" t="s">
        <v>6797</v>
      </c>
      <c r="E6134" s="3">
        <v>31.1</v>
      </c>
      <c r="F6134" s="4">
        <v>31.1</v>
      </c>
      <c r="G6134" s="1">
        <v>2022</v>
      </c>
      <c r="H6134" s="1">
        <v>2</v>
      </c>
      <c r="I6134" s="1" t="s">
        <v>30</v>
      </c>
      <c r="J6134" s="1" t="s">
        <v>25</v>
      </c>
      <c r="K6134" s="1" t="s">
        <v>20</v>
      </c>
      <c r="L6134" s="1" t="s">
        <v>31</v>
      </c>
      <c r="M6134" s="1" t="s">
        <v>4184</v>
      </c>
    </row>
    <row r="6135" spans="1:15" x14ac:dyDescent="0.25">
      <c r="A6135" s="1" t="s">
        <v>6798</v>
      </c>
      <c r="B6135" s="2">
        <v>44613</v>
      </c>
      <c r="C6135" s="1" t="s">
        <v>6799</v>
      </c>
      <c r="E6135" s="3">
        <v>11.96</v>
      </c>
      <c r="F6135" s="4">
        <v>11.96</v>
      </c>
      <c r="G6135" s="1">
        <v>2022</v>
      </c>
      <c r="H6135" s="1">
        <v>2</v>
      </c>
      <c r="I6135" s="1" t="s">
        <v>30</v>
      </c>
      <c r="J6135" s="1" t="s">
        <v>25</v>
      </c>
      <c r="K6135" s="1" t="s">
        <v>20</v>
      </c>
      <c r="L6135" s="1" t="s">
        <v>31</v>
      </c>
      <c r="M6135" s="1" t="s">
        <v>4184</v>
      </c>
    </row>
    <row r="6136" spans="1:15" x14ac:dyDescent="0.25">
      <c r="A6136" s="1" t="s">
        <v>6800</v>
      </c>
      <c r="B6136" s="2">
        <v>44613</v>
      </c>
      <c r="C6136" s="1" t="s">
        <v>7928</v>
      </c>
      <c r="D6136" s="3">
        <v>20</v>
      </c>
      <c r="E6136" s="3">
        <v>126.06</v>
      </c>
      <c r="F6136" s="4">
        <v>105.05</v>
      </c>
      <c r="G6136" s="1">
        <v>2022</v>
      </c>
      <c r="H6136" s="1">
        <v>2</v>
      </c>
      <c r="I6136" s="1" t="s">
        <v>111</v>
      </c>
      <c r="J6136" s="1" t="s">
        <v>98</v>
      </c>
      <c r="K6136" s="1" t="s">
        <v>20</v>
      </c>
      <c r="L6136" s="1" t="s">
        <v>112</v>
      </c>
      <c r="M6136" s="1" t="s">
        <v>100</v>
      </c>
    </row>
    <row r="6137" spans="1:15" x14ac:dyDescent="0.25">
      <c r="A6137" s="1" t="s">
        <v>6800</v>
      </c>
      <c r="B6137" s="2">
        <v>44613</v>
      </c>
      <c r="C6137" s="1" t="s">
        <v>7937</v>
      </c>
      <c r="E6137" s="3">
        <v>126.06</v>
      </c>
      <c r="F6137" s="4">
        <v>126.06</v>
      </c>
      <c r="G6137" s="1">
        <v>2022</v>
      </c>
      <c r="H6137" s="1">
        <v>2</v>
      </c>
      <c r="I6137" s="1" t="s">
        <v>111</v>
      </c>
      <c r="J6137" s="1" t="s">
        <v>98</v>
      </c>
      <c r="K6137" s="1" t="s">
        <v>20</v>
      </c>
      <c r="L6137" s="1" t="s">
        <v>112</v>
      </c>
      <c r="M6137" s="1" t="s">
        <v>100</v>
      </c>
    </row>
    <row r="6138" spans="1:15" x14ac:dyDescent="0.25">
      <c r="A6138" s="1" t="s">
        <v>2454</v>
      </c>
      <c r="B6138" s="2">
        <v>44613</v>
      </c>
      <c r="C6138" s="1" t="s">
        <v>7928</v>
      </c>
      <c r="D6138" s="3">
        <v>20</v>
      </c>
      <c r="E6138" s="3">
        <v>122.46</v>
      </c>
      <c r="F6138" s="4">
        <v>102.05</v>
      </c>
      <c r="G6138" s="1">
        <v>2022</v>
      </c>
      <c r="H6138" s="1">
        <v>2</v>
      </c>
      <c r="I6138" s="1" t="s">
        <v>111</v>
      </c>
      <c r="J6138" s="1" t="s">
        <v>98</v>
      </c>
      <c r="K6138" s="1" t="s">
        <v>20</v>
      </c>
      <c r="L6138" s="1" t="s">
        <v>112</v>
      </c>
      <c r="M6138" s="1" t="s">
        <v>100</v>
      </c>
    </row>
    <row r="6139" spans="1:15" x14ac:dyDescent="0.25">
      <c r="A6139" s="1" t="s">
        <v>2454</v>
      </c>
      <c r="B6139" s="2">
        <v>44613</v>
      </c>
      <c r="C6139" s="1" t="s">
        <v>7928</v>
      </c>
      <c r="E6139" s="3">
        <v>122.46</v>
      </c>
      <c r="F6139" s="4">
        <v>122.46</v>
      </c>
      <c r="G6139" s="1">
        <v>2022</v>
      </c>
      <c r="H6139" s="1">
        <v>2</v>
      </c>
      <c r="I6139" s="1" t="s">
        <v>111</v>
      </c>
      <c r="J6139" s="1" t="s">
        <v>98</v>
      </c>
      <c r="K6139" s="1" t="s">
        <v>20</v>
      </c>
      <c r="L6139" s="1" t="s">
        <v>112</v>
      </c>
      <c r="M6139" s="1" t="s">
        <v>100</v>
      </c>
    </row>
    <row r="6140" spans="1:15" x14ac:dyDescent="0.25">
      <c r="A6140" s="1" t="s">
        <v>6801</v>
      </c>
      <c r="B6140" s="2">
        <v>44615</v>
      </c>
      <c r="C6140" s="1" t="s">
        <v>6802</v>
      </c>
      <c r="E6140" s="3">
        <v>52</v>
      </c>
      <c r="F6140" s="4">
        <v>52</v>
      </c>
      <c r="G6140" s="1">
        <v>2022</v>
      </c>
      <c r="H6140" s="1">
        <v>2</v>
      </c>
      <c r="I6140" s="1" t="s">
        <v>91</v>
      </c>
      <c r="J6140" s="1" t="s">
        <v>19</v>
      </c>
      <c r="K6140" s="1" t="s">
        <v>20</v>
      </c>
      <c r="L6140" s="1" t="s">
        <v>93</v>
      </c>
      <c r="M6140" s="1" t="s">
        <v>22</v>
      </c>
    </row>
    <row r="6141" spans="1:15" x14ac:dyDescent="0.25">
      <c r="A6141" s="1" t="s">
        <v>257</v>
      </c>
      <c r="B6141" s="2">
        <v>44615</v>
      </c>
      <c r="C6141" s="1" t="s">
        <v>6803</v>
      </c>
      <c r="D6141" s="3">
        <v>20</v>
      </c>
      <c r="E6141" s="3">
        <v>4855.68</v>
      </c>
      <c r="F6141" s="4">
        <v>4046.4</v>
      </c>
      <c r="G6141" s="1">
        <v>2022</v>
      </c>
      <c r="H6141" s="1">
        <v>2</v>
      </c>
      <c r="I6141" s="1" t="s">
        <v>34</v>
      </c>
      <c r="J6141" s="1" t="s">
        <v>35</v>
      </c>
      <c r="K6141" s="1" t="s">
        <v>20</v>
      </c>
      <c r="L6141" s="1" t="s">
        <v>36</v>
      </c>
      <c r="M6141" s="1" t="s">
        <v>37</v>
      </c>
      <c r="O6141">
        <f>F6141*72.79120024</f>
        <v>294542.31265113596</v>
      </c>
    </row>
    <row r="6142" spans="1:15" x14ac:dyDescent="0.25">
      <c r="A6142" s="1" t="s">
        <v>4328</v>
      </c>
      <c r="B6142" s="2">
        <v>44615</v>
      </c>
      <c r="C6142" s="1" t="s">
        <v>6804</v>
      </c>
      <c r="E6142" s="3">
        <v>208.23</v>
      </c>
      <c r="F6142" s="4">
        <v>208.23</v>
      </c>
      <c r="G6142" s="1">
        <v>2022</v>
      </c>
      <c r="H6142" s="1">
        <v>2</v>
      </c>
      <c r="I6142" s="1" t="s">
        <v>97</v>
      </c>
      <c r="J6142" s="1" t="s">
        <v>98</v>
      </c>
      <c r="K6142" s="1" t="s">
        <v>20</v>
      </c>
      <c r="L6142" s="1" t="s">
        <v>99</v>
      </c>
      <c r="M6142" s="1" t="s">
        <v>100</v>
      </c>
    </row>
    <row r="6143" spans="1:15" x14ac:dyDescent="0.25">
      <c r="A6143" s="1" t="s">
        <v>5590</v>
      </c>
      <c r="B6143" s="2">
        <v>44615</v>
      </c>
      <c r="C6143" s="1" t="s">
        <v>6805</v>
      </c>
      <c r="E6143" s="3">
        <v>281.73</v>
      </c>
      <c r="F6143" s="4">
        <v>281.73</v>
      </c>
      <c r="G6143" s="1">
        <v>2022</v>
      </c>
      <c r="H6143" s="1">
        <v>2</v>
      </c>
      <c r="I6143" s="1" t="s">
        <v>138</v>
      </c>
      <c r="J6143" s="1" t="s">
        <v>35</v>
      </c>
      <c r="K6143" s="1" t="s">
        <v>20</v>
      </c>
      <c r="L6143" s="1" t="s">
        <v>139</v>
      </c>
      <c r="M6143" s="1" t="s">
        <v>37</v>
      </c>
    </row>
    <row r="6144" spans="1:15" x14ac:dyDescent="0.25">
      <c r="A6144" s="1" t="s">
        <v>258</v>
      </c>
      <c r="B6144" s="2">
        <v>44615</v>
      </c>
      <c r="C6144" s="1" t="s">
        <v>85</v>
      </c>
      <c r="E6144" s="3">
        <v>114.41</v>
      </c>
      <c r="F6144" s="4">
        <v>114.41</v>
      </c>
      <c r="G6144" s="1">
        <v>2022</v>
      </c>
      <c r="H6144" s="1">
        <v>2</v>
      </c>
      <c r="I6144" s="1" t="s">
        <v>86</v>
      </c>
      <c r="J6144" s="1" t="s">
        <v>41</v>
      </c>
      <c r="K6144" s="1" t="s">
        <v>20</v>
      </c>
      <c r="L6144" s="1" t="s">
        <v>87</v>
      </c>
      <c r="M6144" s="1" t="s">
        <v>43</v>
      </c>
      <c r="O6144">
        <f>F6144/1.26</f>
        <v>90.801587301587304</v>
      </c>
    </row>
    <row r="6145" spans="1:15" x14ac:dyDescent="0.25">
      <c r="A6145" s="1" t="s">
        <v>258</v>
      </c>
      <c r="B6145" s="2">
        <v>44615</v>
      </c>
      <c r="C6145" s="1" t="s">
        <v>6704</v>
      </c>
      <c r="E6145" s="3">
        <v>38.630000000000003</v>
      </c>
      <c r="F6145" s="4">
        <v>38.630000000000003</v>
      </c>
      <c r="G6145" s="1">
        <v>2022</v>
      </c>
      <c r="H6145" s="1">
        <v>2</v>
      </c>
      <c r="I6145" s="1" t="s">
        <v>86</v>
      </c>
      <c r="J6145" s="1" t="s">
        <v>41</v>
      </c>
      <c r="K6145" s="1" t="s">
        <v>20</v>
      </c>
      <c r="L6145" s="1" t="s">
        <v>87</v>
      </c>
      <c r="M6145" s="1" t="s">
        <v>43</v>
      </c>
      <c r="O6145">
        <f>F6145/1.26</f>
        <v>30.658730158730162</v>
      </c>
    </row>
    <row r="6146" spans="1:15" x14ac:dyDescent="0.25">
      <c r="A6146" s="1" t="s">
        <v>289</v>
      </c>
      <c r="B6146" s="2">
        <v>44615</v>
      </c>
      <c r="C6146" s="1" t="s">
        <v>6806</v>
      </c>
      <c r="E6146" s="3">
        <v>274.60000000000002</v>
      </c>
      <c r="F6146" s="4">
        <v>274.60000000000002</v>
      </c>
      <c r="G6146" s="1">
        <v>2022</v>
      </c>
      <c r="H6146" s="1">
        <v>2</v>
      </c>
      <c r="I6146" s="1" t="s">
        <v>24</v>
      </c>
      <c r="J6146" s="1" t="s">
        <v>25</v>
      </c>
      <c r="K6146" s="1" t="s">
        <v>20</v>
      </c>
      <c r="L6146" s="1" t="s">
        <v>26</v>
      </c>
      <c r="M6146" s="1" t="s">
        <v>4184</v>
      </c>
    </row>
    <row r="6147" spans="1:15" x14ac:dyDescent="0.25">
      <c r="A6147" s="1" t="s">
        <v>4342</v>
      </c>
      <c r="B6147" s="2">
        <v>44615</v>
      </c>
      <c r="C6147" s="1" t="s">
        <v>6807</v>
      </c>
      <c r="E6147" s="3">
        <v>29.8</v>
      </c>
      <c r="F6147" s="4">
        <v>29.8</v>
      </c>
      <c r="G6147" s="1">
        <v>2022</v>
      </c>
      <c r="H6147" s="1">
        <v>2</v>
      </c>
      <c r="I6147" s="1" t="s">
        <v>91</v>
      </c>
      <c r="J6147" s="1" t="s">
        <v>98</v>
      </c>
      <c r="K6147" s="1" t="s">
        <v>20</v>
      </c>
      <c r="L6147" s="1" t="s">
        <v>93</v>
      </c>
      <c r="M6147" s="1" t="s">
        <v>100</v>
      </c>
    </row>
    <row r="6148" spans="1:15" x14ac:dyDescent="0.25">
      <c r="A6148" s="1" t="s">
        <v>6808</v>
      </c>
      <c r="B6148" s="2">
        <v>44615</v>
      </c>
      <c r="C6148" s="1" t="s">
        <v>199</v>
      </c>
      <c r="E6148" s="3">
        <v>101.4</v>
      </c>
      <c r="F6148" s="4">
        <v>101.4</v>
      </c>
      <c r="G6148" s="1">
        <v>2022</v>
      </c>
      <c r="H6148" s="1">
        <v>2</v>
      </c>
      <c r="I6148" s="1" t="s">
        <v>91</v>
      </c>
      <c r="J6148" s="1" t="s">
        <v>98</v>
      </c>
      <c r="K6148" s="1" t="s">
        <v>20</v>
      </c>
      <c r="L6148" s="1" t="s">
        <v>93</v>
      </c>
      <c r="M6148" s="1" t="s">
        <v>100</v>
      </c>
      <c r="O6148">
        <f>F6148*243</f>
        <v>24640.2</v>
      </c>
    </row>
    <row r="6149" spans="1:15" x14ac:dyDescent="0.25">
      <c r="A6149" s="1" t="s">
        <v>6809</v>
      </c>
      <c r="B6149" s="2">
        <v>44615</v>
      </c>
      <c r="C6149" s="1" t="s">
        <v>263</v>
      </c>
      <c r="D6149" s="3">
        <v>20</v>
      </c>
      <c r="E6149" s="3">
        <v>1865.4</v>
      </c>
      <c r="F6149" s="4">
        <v>1554.5</v>
      </c>
      <c r="G6149" s="1">
        <v>2022</v>
      </c>
      <c r="H6149" s="1">
        <v>2</v>
      </c>
      <c r="I6149" s="1" t="s">
        <v>70</v>
      </c>
      <c r="J6149" s="1" t="s">
        <v>35</v>
      </c>
      <c r="K6149" s="1" t="s">
        <v>20</v>
      </c>
      <c r="L6149" s="1" t="s">
        <v>71</v>
      </c>
      <c r="M6149" s="1" t="s">
        <v>37</v>
      </c>
      <c r="O6149">
        <f>F6149*4.18</f>
        <v>6497.8099999999995</v>
      </c>
    </row>
    <row r="6150" spans="1:15" x14ac:dyDescent="0.25">
      <c r="A6150" s="1" t="s">
        <v>6810</v>
      </c>
      <c r="B6150" s="2">
        <v>44615</v>
      </c>
      <c r="C6150" s="1" t="s">
        <v>6811</v>
      </c>
      <c r="E6150" s="3">
        <v>273.08</v>
      </c>
      <c r="F6150" s="4">
        <v>273.08</v>
      </c>
      <c r="G6150" s="1">
        <v>2022</v>
      </c>
      <c r="H6150" s="1">
        <v>2</v>
      </c>
      <c r="I6150" s="1" t="s">
        <v>225</v>
      </c>
      <c r="J6150" s="1" t="s">
        <v>226</v>
      </c>
      <c r="K6150" s="1" t="s">
        <v>20</v>
      </c>
      <c r="L6150" s="1" t="s">
        <v>227</v>
      </c>
      <c r="M6150" s="1" t="s">
        <v>53</v>
      </c>
    </row>
    <row r="6151" spans="1:15" x14ac:dyDescent="0.25">
      <c r="A6151" s="1" t="s">
        <v>286</v>
      </c>
      <c r="B6151" s="2">
        <v>44615</v>
      </c>
      <c r="C6151" s="1" t="s">
        <v>4120</v>
      </c>
      <c r="E6151" s="3">
        <v>444.6</v>
      </c>
      <c r="F6151" s="4">
        <v>444.6</v>
      </c>
      <c r="G6151" s="1">
        <v>2022</v>
      </c>
      <c r="H6151" s="1">
        <v>2</v>
      </c>
      <c r="I6151" s="1" t="s">
        <v>46</v>
      </c>
      <c r="J6151" s="1" t="s">
        <v>25</v>
      </c>
      <c r="K6151" s="1" t="s">
        <v>20</v>
      </c>
      <c r="L6151" s="1" t="s">
        <v>47</v>
      </c>
      <c r="M6151" s="1" t="s">
        <v>4184</v>
      </c>
      <c r="O6151">
        <f>F6151*5.3</f>
        <v>2356.38</v>
      </c>
    </row>
    <row r="6152" spans="1:15" x14ac:dyDescent="0.25">
      <c r="A6152" s="1" t="s">
        <v>4338</v>
      </c>
      <c r="B6152" s="2">
        <v>44615</v>
      </c>
      <c r="C6152" s="1" t="s">
        <v>6812</v>
      </c>
      <c r="E6152" s="3">
        <v>505.78</v>
      </c>
      <c r="F6152" s="4">
        <v>505.78</v>
      </c>
      <c r="G6152" s="1">
        <v>2022</v>
      </c>
      <c r="H6152" s="1">
        <v>2</v>
      </c>
      <c r="I6152" s="1" t="s">
        <v>86</v>
      </c>
      <c r="J6152" s="1" t="s">
        <v>98</v>
      </c>
      <c r="K6152" s="1" t="s">
        <v>20</v>
      </c>
      <c r="L6152" s="1" t="s">
        <v>87</v>
      </c>
      <c r="M6152" s="1" t="s">
        <v>100</v>
      </c>
    </row>
    <row r="6153" spans="1:15" x14ac:dyDescent="0.25">
      <c r="A6153" s="1" t="s">
        <v>6813</v>
      </c>
      <c r="B6153" s="2">
        <v>44615</v>
      </c>
      <c r="C6153" s="1" t="s">
        <v>6814</v>
      </c>
      <c r="E6153" s="3">
        <v>67.680000000000007</v>
      </c>
      <c r="F6153" s="4">
        <v>67.680000000000007</v>
      </c>
      <c r="G6153" s="1">
        <v>2022</v>
      </c>
      <c r="H6153" s="1">
        <v>2</v>
      </c>
      <c r="I6153" s="1" t="s">
        <v>150</v>
      </c>
      <c r="J6153" s="1" t="s">
        <v>51</v>
      </c>
      <c r="K6153" s="1" t="s">
        <v>20</v>
      </c>
      <c r="L6153" s="1" t="s">
        <v>151</v>
      </c>
      <c r="M6153" s="1" t="s">
        <v>53</v>
      </c>
    </row>
    <row r="6154" spans="1:15" x14ac:dyDescent="0.25">
      <c r="A6154" s="1" t="s">
        <v>275</v>
      </c>
      <c r="B6154" s="2">
        <v>44615</v>
      </c>
      <c r="C6154" s="1" t="s">
        <v>6815</v>
      </c>
      <c r="D6154" s="3">
        <v>20</v>
      </c>
      <c r="E6154" s="3">
        <v>504</v>
      </c>
      <c r="F6154" s="4">
        <v>420</v>
      </c>
      <c r="G6154" s="1">
        <v>2022</v>
      </c>
      <c r="H6154" s="1">
        <v>2</v>
      </c>
      <c r="I6154" s="1" t="s">
        <v>134</v>
      </c>
      <c r="J6154" s="1" t="s">
        <v>144</v>
      </c>
      <c r="K6154" s="1" t="s">
        <v>20</v>
      </c>
      <c r="L6154" s="1" t="s">
        <v>135</v>
      </c>
      <c r="M6154" s="1" t="s">
        <v>145</v>
      </c>
    </row>
    <row r="6155" spans="1:15" x14ac:dyDescent="0.25">
      <c r="A6155" s="1" t="s">
        <v>6816</v>
      </c>
      <c r="B6155" s="2">
        <v>44615</v>
      </c>
      <c r="C6155" s="1" t="s">
        <v>6817</v>
      </c>
      <c r="E6155" s="3">
        <v>45.03</v>
      </c>
      <c r="F6155" s="4">
        <v>45.03</v>
      </c>
      <c r="G6155" s="1">
        <v>2022</v>
      </c>
      <c r="H6155" s="1">
        <v>2</v>
      </c>
      <c r="I6155" s="1" t="s">
        <v>168</v>
      </c>
      <c r="J6155" s="1" t="s">
        <v>35</v>
      </c>
      <c r="K6155" s="1" t="s">
        <v>20</v>
      </c>
      <c r="L6155" s="1" t="s">
        <v>169</v>
      </c>
      <c r="M6155" s="1" t="s">
        <v>37</v>
      </c>
    </row>
    <row r="6156" spans="1:15" x14ac:dyDescent="0.25">
      <c r="A6156" s="1" t="s">
        <v>275</v>
      </c>
      <c r="B6156" s="2">
        <v>44615</v>
      </c>
      <c r="C6156" s="1" t="s">
        <v>6818</v>
      </c>
      <c r="D6156" s="3">
        <v>20</v>
      </c>
      <c r="E6156" s="3">
        <v>215.76</v>
      </c>
      <c r="F6156" s="4">
        <v>179.8</v>
      </c>
      <c r="G6156" s="1">
        <v>2022</v>
      </c>
      <c r="H6156" s="1">
        <v>2</v>
      </c>
      <c r="I6156" s="1" t="s">
        <v>134</v>
      </c>
      <c r="J6156" s="1" t="s">
        <v>51</v>
      </c>
      <c r="K6156" s="1" t="s">
        <v>20</v>
      </c>
      <c r="L6156" s="1" t="s">
        <v>135</v>
      </c>
      <c r="M6156" s="1" t="s">
        <v>53</v>
      </c>
    </row>
    <row r="6157" spans="1:15" x14ac:dyDescent="0.25">
      <c r="A6157" s="1" t="s">
        <v>4320</v>
      </c>
      <c r="B6157" s="2">
        <v>44615</v>
      </c>
      <c r="C6157" s="1" t="s">
        <v>6819</v>
      </c>
      <c r="E6157" s="3">
        <v>157.08000000000001</v>
      </c>
      <c r="F6157" s="4">
        <v>157.08000000000001</v>
      </c>
      <c r="G6157" s="1">
        <v>2022</v>
      </c>
      <c r="H6157" s="1">
        <v>2</v>
      </c>
      <c r="I6157" s="1" t="s">
        <v>91</v>
      </c>
      <c r="J6157" s="1" t="s">
        <v>98</v>
      </c>
      <c r="K6157" s="1" t="s">
        <v>20</v>
      </c>
      <c r="L6157" s="1" t="s">
        <v>93</v>
      </c>
      <c r="M6157" s="1" t="s">
        <v>100</v>
      </c>
    </row>
    <row r="6158" spans="1:15" x14ac:dyDescent="0.25">
      <c r="A6158" s="1" t="s">
        <v>281</v>
      </c>
      <c r="B6158" s="2">
        <v>44615</v>
      </c>
      <c r="C6158" s="1" t="s">
        <v>6820</v>
      </c>
      <c r="D6158" s="3">
        <v>20</v>
      </c>
      <c r="E6158" s="3">
        <v>16.2</v>
      </c>
      <c r="F6158" s="4">
        <v>13.5</v>
      </c>
      <c r="G6158" s="1">
        <v>2022</v>
      </c>
      <c r="H6158" s="1">
        <v>2</v>
      </c>
      <c r="I6158" s="1" t="s">
        <v>56</v>
      </c>
      <c r="J6158" s="1" t="s">
        <v>35</v>
      </c>
      <c r="K6158" s="1" t="s">
        <v>20</v>
      </c>
      <c r="L6158" s="1" t="s">
        <v>57</v>
      </c>
      <c r="M6158" s="1" t="s">
        <v>37</v>
      </c>
    </row>
    <row r="6159" spans="1:15" x14ac:dyDescent="0.25">
      <c r="A6159" s="1" t="s">
        <v>260</v>
      </c>
      <c r="B6159" s="2">
        <v>44615</v>
      </c>
      <c r="C6159" s="1" t="s">
        <v>6821</v>
      </c>
      <c r="D6159" s="3">
        <v>20</v>
      </c>
      <c r="E6159" s="3">
        <v>94.5</v>
      </c>
      <c r="F6159" s="4">
        <v>78.75</v>
      </c>
      <c r="G6159" s="1">
        <v>2022</v>
      </c>
      <c r="H6159" s="1">
        <v>2</v>
      </c>
      <c r="I6159" s="1" t="s">
        <v>70</v>
      </c>
      <c r="J6159" s="1" t="s">
        <v>19</v>
      </c>
      <c r="K6159" s="1" t="s">
        <v>20</v>
      </c>
      <c r="L6159" s="1" t="s">
        <v>71</v>
      </c>
      <c r="M6159" s="1" t="s">
        <v>22</v>
      </c>
    </row>
    <row r="6160" spans="1:15" x14ac:dyDescent="0.25">
      <c r="A6160" s="1" t="s">
        <v>262</v>
      </c>
      <c r="B6160" s="2">
        <v>44615</v>
      </c>
      <c r="C6160" s="1" t="s">
        <v>6822</v>
      </c>
      <c r="E6160" s="3">
        <v>57.13</v>
      </c>
      <c r="F6160" s="4">
        <v>57.13</v>
      </c>
      <c r="G6160" s="1">
        <v>2022</v>
      </c>
      <c r="H6160" s="1">
        <v>2</v>
      </c>
      <c r="I6160" s="1" t="s">
        <v>111</v>
      </c>
      <c r="J6160" s="1" t="s">
        <v>35</v>
      </c>
      <c r="K6160" s="1" t="s">
        <v>20</v>
      </c>
      <c r="L6160" s="1" t="s">
        <v>112</v>
      </c>
      <c r="M6160" s="1" t="s">
        <v>37</v>
      </c>
      <c r="O6160" s="8">
        <f>F6160</f>
        <v>57.13</v>
      </c>
    </row>
    <row r="6161" spans="1:15" x14ac:dyDescent="0.25">
      <c r="A6161" s="1" t="s">
        <v>6823</v>
      </c>
      <c r="B6161" s="2">
        <v>44615</v>
      </c>
      <c r="C6161" s="1" t="s">
        <v>6824</v>
      </c>
      <c r="E6161" s="3">
        <v>223.2</v>
      </c>
      <c r="F6161" s="4">
        <v>223.2</v>
      </c>
      <c r="G6161" s="1">
        <v>2022</v>
      </c>
      <c r="H6161" s="1">
        <v>2</v>
      </c>
      <c r="I6161" s="1" t="s">
        <v>86</v>
      </c>
      <c r="J6161" s="1" t="s">
        <v>35</v>
      </c>
      <c r="K6161" s="1" t="s">
        <v>20</v>
      </c>
      <c r="L6161" s="1" t="s">
        <v>87</v>
      </c>
      <c r="M6161" s="1" t="s">
        <v>37</v>
      </c>
      <c r="O6161">
        <f>F6161*4.812172165</f>
        <v>1074.076827228</v>
      </c>
    </row>
    <row r="6162" spans="1:15" x14ac:dyDescent="0.25">
      <c r="A6162" s="1" t="s">
        <v>6825</v>
      </c>
      <c r="B6162" s="2">
        <v>44615</v>
      </c>
      <c r="C6162" s="1" t="s">
        <v>6826</v>
      </c>
      <c r="E6162" s="3">
        <v>235.2</v>
      </c>
      <c r="F6162" s="4">
        <v>235.2</v>
      </c>
      <c r="G6162" s="1">
        <v>2022</v>
      </c>
      <c r="H6162" s="1">
        <v>2</v>
      </c>
      <c r="I6162" s="1" t="s">
        <v>86</v>
      </c>
      <c r="J6162" s="1" t="s">
        <v>35</v>
      </c>
      <c r="K6162" s="1" t="s">
        <v>20</v>
      </c>
      <c r="L6162" s="1" t="s">
        <v>87</v>
      </c>
      <c r="M6162" s="1" t="s">
        <v>37</v>
      </c>
    </row>
    <row r="6163" spans="1:15" x14ac:dyDescent="0.25">
      <c r="A6163" s="1" t="s">
        <v>5602</v>
      </c>
      <c r="B6163" s="2">
        <v>44623</v>
      </c>
      <c r="C6163" s="1" t="s">
        <v>6827</v>
      </c>
      <c r="D6163" s="3">
        <v>20</v>
      </c>
      <c r="E6163" s="3">
        <v>2138.13</v>
      </c>
      <c r="F6163" s="4">
        <v>1781.77</v>
      </c>
      <c r="G6163" s="1">
        <v>2022</v>
      </c>
      <c r="H6163" s="1">
        <v>3</v>
      </c>
      <c r="I6163" s="1" t="s">
        <v>34</v>
      </c>
      <c r="J6163" s="1" t="s">
        <v>237</v>
      </c>
      <c r="K6163" s="1" t="s">
        <v>20</v>
      </c>
      <c r="L6163" s="1" t="s">
        <v>36</v>
      </c>
      <c r="M6163" s="1" t="s">
        <v>4213</v>
      </c>
    </row>
    <row r="6164" spans="1:15" x14ac:dyDescent="0.25">
      <c r="A6164" s="1" t="s">
        <v>5604</v>
      </c>
      <c r="B6164" s="2">
        <v>44623</v>
      </c>
      <c r="C6164" s="1" t="s">
        <v>6828</v>
      </c>
      <c r="E6164" s="3">
        <v>29.69</v>
      </c>
      <c r="F6164" s="4">
        <v>29.69</v>
      </c>
      <c r="G6164" s="1">
        <v>2022</v>
      </c>
      <c r="H6164" s="1">
        <v>3</v>
      </c>
      <c r="I6164" s="1" t="s">
        <v>91</v>
      </c>
      <c r="J6164" s="1" t="s">
        <v>51</v>
      </c>
      <c r="K6164" s="1" t="s">
        <v>20</v>
      </c>
      <c r="L6164" s="1" t="s">
        <v>93</v>
      </c>
      <c r="M6164" s="1" t="s">
        <v>53</v>
      </c>
      <c r="O6164">
        <f>F6164*5.7</f>
        <v>169.233</v>
      </c>
    </row>
    <row r="6165" spans="1:15" x14ac:dyDescent="0.25">
      <c r="A6165" s="1" t="s">
        <v>323</v>
      </c>
      <c r="B6165" s="2">
        <v>44623</v>
      </c>
      <c r="C6165" s="1" t="s">
        <v>6829</v>
      </c>
      <c r="E6165" s="3">
        <v>270</v>
      </c>
      <c r="F6165" s="4">
        <v>270</v>
      </c>
      <c r="G6165" s="1">
        <v>2022</v>
      </c>
      <c r="H6165" s="1">
        <v>3</v>
      </c>
      <c r="I6165" s="1" t="s">
        <v>40</v>
      </c>
      <c r="J6165" s="1" t="s">
        <v>35</v>
      </c>
      <c r="K6165" s="1" t="s">
        <v>20</v>
      </c>
      <c r="L6165" s="1" t="s">
        <v>42</v>
      </c>
      <c r="M6165" s="1" t="s">
        <v>37</v>
      </c>
    </row>
    <row r="6166" spans="1:15" x14ac:dyDescent="0.25">
      <c r="A6166" s="1" t="s">
        <v>296</v>
      </c>
      <c r="B6166" s="2">
        <v>44623</v>
      </c>
      <c r="C6166" s="1" t="s">
        <v>6830</v>
      </c>
      <c r="E6166" s="3">
        <v>54</v>
      </c>
      <c r="F6166" s="4">
        <v>54</v>
      </c>
      <c r="G6166" s="1">
        <v>2022</v>
      </c>
      <c r="H6166" s="1">
        <v>3</v>
      </c>
      <c r="I6166" s="1" t="s">
        <v>40</v>
      </c>
      <c r="J6166" s="1" t="s">
        <v>35</v>
      </c>
      <c r="K6166" s="1" t="s">
        <v>20</v>
      </c>
      <c r="L6166" s="1" t="s">
        <v>42</v>
      </c>
      <c r="M6166" s="1" t="s">
        <v>37</v>
      </c>
    </row>
    <row r="6167" spans="1:15" x14ac:dyDescent="0.25">
      <c r="A6167" s="1" t="s">
        <v>321</v>
      </c>
      <c r="B6167" s="2">
        <v>44623</v>
      </c>
      <c r="C6167" s="1" t="s">
        <v>6831</v>
      </c>
      <c r="E6167" s="3">
        <v>42.5</v>
      </c>
      <c r="F6167" s="4">
        <v>42.5</v>
      </c>
      <c r="G6167" s="1">
        <v>2022</v>
      </c>
      <c r="H6167" s="1">
        <v>3</v>
      </c>
      <c r="I6167" s="1" t="s">
        <v>91</v>
      </c>
      <c r="J6167" s="1" t="s">
        <v>19</v>
      </c>
      <c r="K6167" s="1" t="s">
        <v>20</v>
      </c>
      <c r="L6167" s="1" t="s">
        <v>93</v>
      </c>
      <c r="M6167" s="1" t="s">
        <v>22</v>
      </c>
    </row>
    <row r="6168" spans="1:15" x14ac:dyDescent="0.25">
      <c r="A6168" s="1" t="s">
        <v>2518</v>
      </c>
      <c r="B6168" s="2">
        <v>44624</v>
      </c>
      <c r="C6168" s="1" t="s">
        <v>8002</v>
      </c>
      <c r="E6168" s="3">
        <v>67.790000000000006</v>
      </c>
      <c r="F6168" s="4">
        <v>67.790000000000006</v>
      </c>
      <c r="G6168" s="1">
        <v>2022</v>
      </c>
      <c r="H6168" s="1">
        <v>3</v>
      </c>
      <c r="I6168" s="1" t="s">
        <v>30</v>
      </c>
      <c r="J6168" s="1" t="s">
        <v>25</v>
      </c>
      <c r="K6168" s="1" t="s">
        <v>20</v>
      </c>
      <c r="L6168" s="1" t="s">
        <v>31</v>
      </c>
      <c r="M6168" s="1" t="s">
        <v>4184</v>
      </c>
    </row>
    <row r="6169" spans="1:15" x14ac:dyDescent="0.25">
      <c r="A6169" s="1" t="s">
        <v>6832</v>
      </c>
      <c r="B6169" s="2">
        <v>44624</v>
      </c>
      <c r="C6169" s="1" t="s">
        <v>2313</v>
      </c>
      <c r="E6169" s="3">
        <v>57.56</v>
      </c>
      <c r="F6169" s="4">
        <v>57.56</v>
      </c>
      <c r="G6169" s="1">
        <v>2022</v>
      </c>
      <c r="H6169" s="1">
        <v>3</v>
      </c>
      <c r="I6169" s="1" t="s">
        <v>30</v>
      </c>
      <c r="J6169" s="1" t="s">
        <v>25</v>
      </c>
      <c r="K6169" s="1" t="s">
        <v>20</v>
      </c>
      <c r="L6169" s="1" t="s">
        <v>31</v>
      </c>
      <c r="M6169" s="1" t="s">
        <v>4184</v>
      </c>
    </row>
    <row r="6170" spans="1:15" x14ac:dyDescent="0.25">
      <c r="A6170" s="1" t="s">
        <v>6833</v>
      </c>
      <c r="B6170" s="2">
        <v>44624</v>
      </c>
      <c r="C6170" s="1" t="s">
        <v>2313</v>
      </c>
      <c r="E6170" s="3">
        <v>131.46</v>
      </c>
      <c r="F6170" s="4">
        <v>131.46</v>
      </c>
      <c r="G6170" s="1">
        <v>2022</v>
      </c>
      <c r="H6170" s="1">
        <v>3</v>
      </c>
      <c r="I6170" s="1" t="s">
        <v>30</v>
      </c>
      <c r="J6170" s="1" t="s">
        <v>25</v>
      </c>
      <c r="K6170" s="1" t="s">
        <v>20</v>
      </c>
      <c r="L6170" s="1" t="s">
        <v>31</v>
      </c>
      <c r="M6170" s="1" t="s">
        <v>4184</v>
      </c>
    </row>
    <row r="6171" spans="1:15" x14ac:dyDescent="0.25">
      <c r="A6171" s="1" t="s">
        <v>5609</v>
      </c>
      <c r="B6171" s="2">
        <v>44624</v>
      </c>
      <c r="C6171" s="1" t="s">
        <v>8003</v>
      </c>
      <c r="E6171" s="3">
        <v>24</v>
      </c>
      <c r="F6171" s="4">
        <v>24</v>
      </c>
      <c r="G6171" s="1">
        <v>2022</v>
      </c>
      <c r="H6171" s="1">
        <v>3</v>
      </c>
      <c r="I6171" s="1" t="s">
        <v>30</v>
      </c>
      <c r="J6171" s="1" t="s">
        <v>25</v>
      </c>
      <c r="K6171" s="1" t="s">
        <v>20</v>
      </c>
      <c r="L6171" s="1" t="s">
        <v>31</v>
      </c>
      <c r="M6171" s="1" t="s">
        <v>4184</v>
      </c>
    </row>
    <row r="6172" spans="1:15" x14ac:dyDescent="0.25">
      <c r="A6172" s="1" t="s">
        <v>6834</v>
      </c>
      <c r="B6172" s="2">
        <v>44624</v>
      </c>
      <c r="C6172" s="1" t="s">
        <v>6835</v>
      </c>
      <c r="E6172" s="3">
        <v>127.88</v>
      </c>
      <c r="F6172" s="4">
        <v>127.88</v>
      </c>
      <c r="G6172" s="1">
        <v>2022</v>
      </c>
      <c r="H6172" s="1">
        <v>3</v>
      </c>
      <c r="I6172" s="1" t="s">
        <v>30</v>
      </c>
      <c r="J6172" s="1" t="s">
        <v>25</v>
      </c>
      <c r="K6172" s="1" t="s">
        <v>20</v>
      </c>
      <c r="L6172" s="1" t="s">
        <v>31</v>
      </c>
      <c r="M6172" s="1" t="s">
        <v>4184</v>
      </c>
    </row>
    <row r="6173" spans="1:15" x14ac:dyDescent="0.25">
      <c r="A6173" s="1" t="s">
        <v>6836</v>
      </c>
      <c r="B6173" s="2">
        <v>44627</v>
      </c>
      <c r="C6173" s="1" t="s">
        <v>6837</v>
      </c>
      <c r="E6173" s="3">
        <v>348.32</v>
      </c>
      <c r="F6173" s="4">
        <v>348.32</v>
      </c>
      <c r="G6173" s="1">
        <v>2022</v>
      </c>
      <c r="H6173" s="1">
        <v>3</v>
      </c>
      <c r="I6173" s="1" t="s">
        <v>18</v>
      </c>
      <c r="J6173" s="1" t="s">
        <v>119</v>
      </c>
      <c r="K6173" s="1" t="s">
        <v>20</v>
      </c>
      <c r="L6173" s="1" t="s">
        <v>21</v>
      </c>
      <c r="M6173" s="1" t="s">
        <v>120</v>
      </c>
    </row>
    <row r="6174" spans="1:15" x14ac:dyDescent="0.25">
      <c r="A6174" s="1" t="s">
        <v>2520</v>
      </c>
      <c r="B6174" s="2">
        <v>44627</v>
      </c>
      <c r="C6174" s="1" t="s">
        <v>6837</v>
      </c>
      <c r="E6174" s="3">
        <v>483.82</v>
      </c>
      <c r="F6174" s="4">
        <v>483.82</v>
      </c>
      <c r="G6174" s="1">
        <v>2022</v>
      </c>
      <c r="H6174" s="1">
        <v>3</v>
      </c>
      <c r="I6174" s="1" t="s">
        <v>18</v>
      </c>
      <c r="J6174" s="1" t="s">
        <v>119</v>
      </c>
      <c r="K6174" s="1" t="s">
        <v>20</v>
      </c>
      <c r="L6174" s="1" t="s">
        <v>21</v>
      </c>
      <c r="M6174" s="1" t="s">
        <v>120</v>
      </c>
    </row>
    <row r="6175" spans="1:15" x14ac:dyDescent="0.25">
      <c r="A6175" s="1" t="s">
        <v>2520</v>
      </c>
      <c r="B6175" s="2">
        <v>44627</v>
      </c>
      <c r="C6175" s="1" t="s">
        <v>6837</v>
      </c>
      <c r="D6175" s="3">
        <v>20</v>
      </c>
      <c r="E6175" s="3">
        <v>1063.02</v>
      </c>
      <c r="F6175" s="4">
        <v>885.85</v>
      </c>
      <c r="G6175" s="1">
        <v>2022</v>
      </c>
      <c r="H6175" s="1">
        <v>3</v>
      </c>
      <c r="I6175" s="1" t="s">
        <v>18</v>
      </c>
      <c r="J6175" s="1" t="s">
        <v>119</v>
      </c>
      <c r="K6175" s="1" t="s">
        <v>20</v>
      </c>
      <c r="L6175" s="1" t="s">
        <v>21</v>
      </c>
      <c r="M6175" s="1" t="s">
        <v>120</v>
      </c>
    </row>
    <row r="6176" spans="1:15" x14ac:dyDescent="0.25">
      <c r="A6176" s="1" t="s">
        <v>6838</v>
      </c>
      <c r="B6176" s="2">
        <v>44629</v>
      </c>
      <c r="C6176" s="1" t="s">
        <v>79</v>
      </c>
      <c r="E6176" s="3">
        <v>3605.47</v>
      </c>
      <c r="F6176" s="4">
        <v>3605.47</v>
      </c>
      <c r="G6176" s="1">
        <v>2022</v>
      </c>
      <c r="H6176" s="1">
        <v>3</v>
      </c>
      <c r="I6176" s="1" t="s">
        <v>80</v>
      </c>
      <c r="J6176" s="1" t="s">
        <v>81</v>
      </c>
      <c r="K6176" s="1" t="s">
        <v>20</v>
      </c>
      <c r="L6176" s="1" t="s">
        <v>82</v>
      </c>
      <c r="M6176" s="1" t="s">
        <v>83</v>
      </c>
      <c r="O6176">
        <v>77040</v>
      </c>
    </row>
    <row r="6177" spans="1:15" x14ac:dyDescent="0.25">
      <c r="A6177" s="1" t="s">
        <v>5630</v>
      </c>
      <c r="B6177" s="2">
        <v>44629</v>
      </c>
      <c r="C6177" s="1" t="s">
        <v>5121</v>
      </c>
      <c r="D6177" s="3">
        <v>20</v>
      </c>
      <c r="E6177" s="3">
        <v>15.12</v>
      </c>
      <c r="F6177" s="4">
        <v>12.6</v>
      </c>
      <c r="G6177" s="1">
        <v>2022</v>
      </c>
      <c r="H6177" s="1">
        <v>3</v>
      </c>
      <c r="I6177" s="1" t="s">
        <v>34</v>
      </c>
      <c r="J6177" s="1" t="s">
        <v>378</v>
      </c>
      <c r="K6177" s="1" t="s">
        <v>20</v>
      </c>
      <c r="L6177" s="1" t="s">
        <v>36</v>
      </c>
      <c r="M6177" s="1" t="s">
        <v>379</v>
      </c>
    </row>
    <row r="6178" spans="1:15" x14ac:dyDescent="0.25">
      <c r="A6178" s="1" t="s">
        <v>2522</v>
      </c>
      <c r="B6178" s="2">
        <v>44629</v>
      </c>
      <c r="C6178" s="1" t="s">
        <v>6839</v>
      </c>
      <c r="E6178" s="3">
        <v>77.849999999999994</v>
      </c>
      <c r="F6178" s="4">
        <v>77.849999999999994</v>
      </c>
      <c r="G6178" s="1">
        <v>2022</v>
      </c>
      <c r="H6178" s="1">
        <v>3</v>
      </c>
      <c r="I6178" s="1" t="s">
        <v>91</v>
      </c>
      <c r="J6178" s="1" t="s">
        <v>98</v>
      </c>
      <c r="K6178" s="1" t="s">
        <v>20</v>
      </c>
      <c r="L6178" s="1" t="s">
        <v>93</v>
      </c>
      <c r="M6178" s="1" t="s">
        <v>100</v>
      </c>
      <c r="O6178">
        <f>F6178*243</f>
        <v>18917.55</v>
      </c>
    </row>
    <row r="6179" spans="1:15" x14ac:dyDescent="0.25">
      <c r="A6179" s="1" t="s">
        <v>2522</v>
      </c>
      <c r="B6179" s="2">
        <v>44629</v>
      </c>
      <c r="C6179" s="1" t="s">
        <v>6840</v>
      </c>
      <c r="E6179" s="3">
        <v>280.06</v>
      </c>
      <c r="F6179" s="4">
        <v>280.06</v>
      </c>
      <c r="G6179" s="1">
        <v>2022</v>
      </c>
      <c r="H6179" s="1">
        <v>3</v>
      </c>
      <c r="I6179" s="1" t="s">
        <v>97</v>
      </c>
      <c r="J6179" s="1" t="s">
        <v>98</v>
      </c>
      <c r="K6179" s="1" t="s">
        <v>20</v>
      </c>
      <c r="L6179" s="1" t="s">
        <v>99</v>
      </c>
      <c r="M6179" s="1" t="s">
        <v>100</v>
      </c>
      <c r="O6179">
        <f>F6179*102</f>
        <v>28566.12</v>
      </c>
    </row>
    <row r="6180" spans="1:15" x14ac:dyDescent="0.25">
      <c r="A6180" s="1" t="s">
        <v>6841</v>
      </c>
      <c r="B6180" s="2">
        <v>44629</v>
      </c>
      <c r="C6180" s="1" t="s">
        <v>6842</v>
      </c>
      <c r="D6180" s="3">
        <v>20</v>
      </c>
      <c r="E6180" s="3">
        <v>54.33</v>
      </c>
      <c r="F6180" s="4">
        <v>45.27</v>
      </c>
      <c r="G6180" s="1">
        <v>2022</v>
      </c>
      <c r="H6180" s="1">
        <v>3</v>
      </c>
      <c r="I6180" s="1" t="s">
        <v>34</v>
      </c>
      <c r="J6180" s="1" t="s">
        <v>35</v>
      </c>
      <c r="K6180" s="1" t="s">
        <v>20</v>
      </c>
      <c r="L6180" s="1" t="s">
        <v>36</v>
      </c>
      <c r="M6180" s="1" t="s">
        <v>37</v>
      </c>
    </row>
    <row r="6181" spans="1:15" x14ac:dyDescent="0.25">
      <c r="A6181" s="1" t="s">
        <v>6843</v>
      </c>
      <c r="B6181" s="2">
        <v>44629</v>
      </c>
      <c r="C6181" s="1" t="s">
        <v>6844</v>
      </c>
      <c r="E6181" s="3">
        <v>19.75</v>
      </c>
      <c r="F6181" s="4">
        <v>19.75</v>
      </c>
      <c r="G6181" s="1">
        <v>2022</v>
      </c>
      <c r="H6181" s="1">
        <v>3</v>
      </c>
      <c r="I6181" s="1" t="s">
        <v>30</v>
      </c>
      <c r="J6181" s="1" t="s">
        <v>25</v>
      </c>
      <c r="K6181" s="1" t="s">
        <v>20</v>
      </c>
      <c r="L6181" s="1" t="s">
        <v>195</v>
      </c>
      <c r="M6181" s="1" t="s">
        <v>4184</v>
      </c>
    </row>
    <row r="6182" spans="1:15" x14ac:dyDescent="0.25">
      <c r="A6182" s="1" t="s">
        <v>5621</v>
      </c>
      <c r="B6182" s="2">
        <v>44629</v>
      </c>
      <c r="C6182" s="1" t="s">
        <v>6845</v>
      </c>
      <c r="E6182" s="3">
        <v>34.69</v>
      </c>
      <c r="F6182" s="4">
        <v>34.69</v>
      </c>
      <c r="G6182" s="1">
        <v>2022</v>
      </c>
      <c r="H6182" s="1">
        <v>3</v>
      </c>
      <c r="I6182" s="1" t="s">
        <v>40</v>
      </c>
      <c r="J6182" s="1" t="s">
        <v>35</v>
      </c>
      <c r="K6182" s="1" t="s">
        <v>20</v>
      </c>
      <c r="L6182" s="1" t="s">
        <v>42</v>
      </c>
      <c r="M6182" s="1" t="s">
        <v>37</v>
      </c>
    </row>
    <row r="6183" spans="1:15" x14ac:dyDescent="0.25">
      <c r="A6183" s="1" t="s">
        <v>2528</v>
      </c>
      <c r="B6183" s="2">
        <v>44629</v>
      </c>
      <c r="C6183" s="1" t="s">
        <v>6846</v>
      </c>
      <c r="E6183" s="3">
        <v>196.9</v>
      </c>
      <c r="F6183" s="4">
        <v>196.9</v>
      </c>
      <c r="G6183" s="1">
        <v>2022</v>
      </c>
      <c r="H6183" s="1">
        <v>3</v>
      </c>
      <c r="I6183" s="1" t="s">
        <v>91</v>
      </c>
      <c r="J6183" s="1" t="s">
        <v>98</v>
      </c>
      <c r="K6183" s="1" t="s">
        <v>20</v>
      </c>
      <c r="L6183" s="1" t="s">
        <v>93</v>
      </c>
      <c r="M6183" s="1" t="s">
        <v>100</v>
      </c>
    </row>
    <row r="6184" spans="1:15" x14ac:dyDescent="0.25">
      <c r="A6184" s="1" t="s">
        <v>5619</v>
      </c>
      <c r="B6184" s="2">
        <v>44630</v>
      </c>
      <c r="C6184" s="1" t="s">
        <v>6847</v>
      </c>
      <c r="E6184" s="3">
        <v>104.66</v>
      </c>
      <c r="F6184" s="4">
        <v>104.66</v>
      </c>
      <c r="G6184" s="1">
        <v>2022</v>
      </c>
      <c r="H6184" s="1">
        <v>3</v>
      </c>
      <c r="I6184" s="1" t="s">
        <v>86</v>
      </c>
      <c r="J6184" s="1" t="s">
        <v>35</v>
      </c>
      <c r="K6184" s="1" t="s">
        <v>20</v>
      </c>
      <c r="L6184" s="1" t="s">
        <v>87</v>
      </c>
      <c r="M6184" s="1" t="s">
        <v>37</v>
      </c>
      <c r="O6184">
        <f>F6184*7</f>
        <v>732.62</v>
      </c>
    </row>
    <row r="6185" spans="1:15" x14ac:dyDescent="0.25">
      <c r="A6185" s="1" t="s">
        <v>353</v>
      </c>
      <c r="B6185" s="2">
        <v>44630</v>
      </c>
      <c r="C6185" s="1" t="s">
        <v>2343</v>
      </c>
      <c r="E6185" s="3">
        <v>101</v>
      </c>
      <c r="F6185" s="4">
        <v>101</v>
      </c>
      <c r="G6185" s="1">
        <v>2022</v>
      </c>
      <c r="H6185" s="1">
        <v>3</v>
      </c>
      <c r="I6185" s="1" t="s">
        <v>86</v>
      </c>
      <c r="J6185" s="1" t="s">
        <v>35</v>
      </c>
      <c r="K6185" s="1" t="s">
        <v>20</v>
      </c>
      <c r="L6185" s="1" t="s">
        <v>87</v>
      </c>
      <c r="M6185" s="1" t="s">
        <v>37</v>
      </c>
      <c r="O6185">
        <f>F6185*4.8</f>
        <v>484.79999999999995</v>
      </c>
    </row>
    <row r="6186" spans="1:15" x14ac:dyDescent="0.25">
      <c r="A6186" s="1" t="s">
        <v>6848</v>
      </c>
      <c r="B6186" s="2">
        <v>44630</v>
      </c>
      <c r="C6186" s="1" t="s">
        <v>6849</v>
      </c>
      <c r="E6186" s="3">
        <v>36.409999999999997</v>
      </c>
      <c r="F6186" s="4">
        <v>36.409999999999997</v>
      </c>
      <c r="G6186" s="1">
        <v>2022</v>
      </c>
      <c r="H6186" s="1">
        <v>3</v>
      </c>
      <c r="I6186" s="1" t="s">
        <v>86</v>
      </c>
      <c r="J6186" s="1" t="s">
        <v>35</v>
      </c>
      <c r="K6186" s="1" t="s">
        <v>20</v>
      </c>
      <c r="L6186" s="1" t="s">
        <v>87</v>
      </c>
      <c r="M6186" s="1" t="s">
        <v>37</v>
      </c>
    </row>
    <row r="6187" spans="1:15" x14ac:dyDescent="0.25">
      <c r="A6187" s="1" t="s">
        <v>360</v>
      </c>
      <c r="B6187" s="2">
        <v>44631</v>
      </c>
      <c r="C6187" s="1" t="s">
        <v>6850</v>
      </c>
      <c r="D6187" s="3">
        <v>20</v>
      </c>
      <c r="E6187" s="3">
        <v>146.16</v>
      </c>
      <c r="F6187" s="4">
        <v>121.8</v>
      </c>
      <c r="G6187" s="1">
        <v>2022</v>
      </c>
      <c r="H6187" s="1">
        <v>3</v>
      </c>
      <c r="I6187" s="1" t="s">
        <v>70</v>
      </c>
      <c r="J6187" s="1" t="s">
        <v>35</v>
      </c>
      <c r="K6187" s="1" t="s">
        <v>20</v>
      </c>
      <c r="L6187" s="1" t="s">
        <v>71</v>
      </c>
      <c r="M6187" s="1" t="s">
        <v>37</v>
      </c>
    </row>
    <row r="6188" spans="1:15" x14ac:dyDescent="0.25">
      <c r="A6188" s="1" t="s">
        <v>360</v>
      </c>
      <c r="B6188" s="2">
        <v>44631</v>
      </c>
      <c r="C6188" s="1" t="s">
        <v>3893</v>
      </c>
      <c r="D6188" s="3">
        <v>20</v>
      </c>
      <c r="E6188" s="3">
        <v>21.49</v>
      </c>
      <c r="F6188" s="4">
        <v>17.91</v>
      </c>
      <c r="G6188" s="1">
        <v>2022</v>
      </c>
      <c r="H6188" s="1">
        <v>3</v>
      </c>
      <c r="I6188" s="1" t="s">
        <v>70</v>
      </c>
      <c r="J6188" s="1" t="s">
        <v>369</v>
      </c>
      <c r="K6188" s="1" t="s">
        <v>20</v>
      </c>
      <c r="L6188" s="1" t="s">
        <v>71</v>
      </c>
      <c r="M6188" s="1" t="s">
        <v>370</v>
      </c>
    </row>
    <row r="6189" spans="1:15" x14ac:dyDescent="0.25">
      <c r="A6189" s="1" t="s">
        <v>2553</v>
      </c>
      <c r="B6189" s="2">
        <v>44638</v>
      </c>
      <c r="C6189" s="1" t="s">
        <v>1930</v>
      </c>
      <c r="E6189" s="3">
        <v>17.350000000000001</v>
      </c>
      <c r="F6189" s="4">
        <v>17.350000000000001</v>
      </c>
      <c r="G6189" s="1">
        <v>2022</v>
      </c>
      <c r="H6189" s="1">
        <v>3</v>
      </c>
      <c r="I6189" s="1" t="s">
        <v>40</v>
      </c>
      <c r="J6189" s="1" t="s">
        <v>35</v>
      </c>
      <c r="K6189" s="1" t="s">
        <v>20</v>
      </c>
      <c r="L6189" s="1" t="s">
        <v>42</v>
      </c>
      <c r="M6189" s="1" t="s">
        <v>37</v>
      </c>
    </row>
    <row r="6190" spans="1:15" x14ac:dyDescent="0.25">
      <c r="A6190" s="1" t="s">
        <v>364</v>
      </c>
      <c r="B6190" s="2">
        <v>44638</v>
      </c>
      <c r="C6190" s="1" t="s">
        <v>6851</v>
      </c>
      <c r="E6190" s="3">
        <v>25</v>
      </c>
      <c r="F6190" s="4">
        <v>25</v>
      </c>
      <c r="G6190" s="1">
        <v>2022</v>
      </c>
      <c r="H6190" s="1">
        <v>3</v>
      </c>
      <c r="I6190" s="1" t="s">
        <v>225</v>
      </c>
      <c r="J6190" s="1" t="s">
        <v>226</v>
      </c>
      <c r="K6190" s="1" t="s">
        <v>20</v>
      </c>
      <c r="L6190" s="1" t="s">
        <v>227</v>
      </c>
      <c r="M6190" s="1" t="s">
        <v>53</v>
      </c>
    </row>
    <row r="6191" spans="1:15" x14ac:dyDescent="0.25">
      <c r="A6191" s="1" t="s">
        <v>363</v>
      </c>
      <c r="B6191" s="2">
        <v>44638</v>
      </c>
      <c r="C6191" s="1" t="s">
        <v>2489</v>
      </c>
      <c r="E6191" s="3">
        <v>315.36</v>
      </c>
      <c r="F6191" s="4">
        <v>315.36</v>
      </c>
      <c r="G6191" s="1">
        <v>2022</v>
      </c>
      <c r="H6191" s="1">
        <v>3</v>
      </c>
      <c r="I6191" s="1" t="s">
        <v>80</v>
      </c>
      <c r="J6191" s="1" t="s">
        <v>81</v>
      </c>
      <c r="K6191" s="1" t="s">
        <v>20</v>
      </c>
      <c r="L6191" s="1" t="s">
        <v>82</v>
      </c>
      <c r="M6191" s="1" t="s">
        <v>83</v>
      </c>
      <c r="O6191">
        <v>8262</v>
      </c>
    </row>
    <row r="6192" spans="1:15" x14ac:dyDescent="0.25">
      <c r="A6192" s="1" t="s">
        <v>2538</v>
      </c>
      <c r="B6192" s="2">
        <v>44638</v>
      </c>
      <c r="C6192" s="1" t="s">
        <v>6852</v>
      </c>
      <c r="E6192" s="3">
        <v>8.56</v>
      </c>
      <c r="F6192" s="4">
        <v>8.56</v>
      </c>
      <c r="G6192" s="1">
        <v>2022</v>
      </c>
      <c r="H6192" s="1">
        <v>3</v>
      </c>
      <c r="I6192" s="1" t="s">
        <v>86</v>
      </c>
      <c r="J6192" s="1" t="s">
        <v>378</v>
      </c>
      <c r="K6192" s="1" t="s">
        <v>20</v>
      </c>
      <c r="L6192" s="1" t="s">
        <v>87</v>
      </c>
      <c r="M6192" s="1" t="s">
        <v>379</v>
      </c>
    </row>
    <row r="6193" spans="1:15" x14ac:dyDescent="0.25">
      <c r="A6193" s="1" t="s">
        <v>4372</v>
      </c>
      <c r="B6193" s="2">
        <v>44638</v>
      </c>
      <c r="C6193" s="1" t="s">
        <v>1110</v>
      </c>
      <c r="D6193" s="3">
        <v>20</v>
      </c>
      <c r="E6193" s="3">
        <v>322.8</v>
      </c>
      <c r="F6193" s="4">
        <v>269</v>
      </c>
      <c r="G6193" s="1">
        <v>2022</v>
      </c>
      <c r="H6193" s="1">
        <v>3</v>
      </c>
      <c r="I6193" s="1" t="s">
        <v>34</v>
      </c>
      <c r="J6193" s="1" t="s">
        <v>35</v>
      </c>
      <c r="K6193" s="1" t="s">
        <v>20</v>
      </c>
      <c r="L6193" s="1" t="s">
        <v>36</v>
      </c>
      <c r="M6193" s="1" t="s">
        <v>37</v>
      </c>
    </row>
    <row r="6194" spans="1:15" x14ac:dyDescent="0.25">
      <c r="A6194" s="1" t="s">
        <v>6853</v>
      </c>
      <c r="B6194" s="2">
        <v>44638</v>
      </c>
      <c r="C6194" s="1" t="s">
        <v>85</v>
      </c>
      <c r="E6194" s="3">
        <v>192.04</v>
      </c>
      <c r="F6194" s="4">
        <v>192.04</v>
      </c>
      <c r="G6194" s="1">
        <v>2022</v>
      </c>
      <c r="H6194" s="1">
        <v>3</v>
      </c>
      <c r="I6194" s="1" t="s">
        <v>40</v>
      </c>
      <c r="J6194" s="1" t="s">
        <v>41</v>
      </c>
      <c r="K6194" s="1" t="s">
        <v>20</v>
      </c>
      <c r="L6194" s="1" t="s">
        <v>42</v>
      </c>
      <c r="M6194" s="1" t="s">
        <v>43</v>
      </c>
      <c r="O6194">
        <f>F6194/1.26</f>
        <v>152.4126984126984</v>
      </c>
    </row>
    <row r="6195" spans="1:15" x14ac:dyDescent="0.25">
      <c r="A6195" s="1" t="s">
        <v>2545</v>
      </c>
      <c r="B6195" s="2">
        <v>44638</v>
      </c>
      <c r="C6195" s="1" t="s">
        <v>3655</v>
      </c>
      <c r="E6195" s="3">
        <v>836.02</v>
      </c>
      <c r="F6195" s="4">
        <v>836.02</v>
      </c>
      <c r="G6195" s="1">
        <v>2022</v>
      </c>
      <c r="H6195" s="1">
        <v>3</v>
      </c>
      <c r="I6195" s="1" t="s">
        <v>312</v>
      </c>
      <c r="J6195" s="1" t="s">
        <v>35</v>
      </c>
      <c r="K6195" s="1" t="s">
        <v>20</v>
      </c>
      <c r="L6195" s="1" t="s">
        <v>313</v>
      </c>
      <c r="M6195" s="1" t="s">
        <v>37</v>
      </c>
    </row>
    <row r="6196" spans="1:15" x14ac:dyDescent="0.25">
      <c r="A6196" s="1" t="s">
        <v>6854</v>
      </c>
      <c r="B6196" s="2">
        <v>44638</v>
      </c>
      <c r="C6196" s="1" t="s">
        <v>6855</v>
      </c>
      <c r="D6196" s="3">
        <v>20</v>
      </c>
      <c r="E6196" s="3">
        <v>39.93</v>
      </c>
      <c r="F6196" s="4">
        <v>33.270000000000003</v>
      </c>
      <c r="G6196" s="1">
        <v>2022</v>
      </c>
      <c r="H6196" s="1">
        <v>3</v>
      </c>
      <c r="I6196" s="1" t="s">
        <v>34</v>
      </c>
      <c r="J6196" s="1" t="s">
        <v>1106</v>
      </c>
      <c r="K6196" s="1" t="s">
        <v>20</v>
      </c>
      <c r="L6196" s="1" t="s">
        <v>36</v>
      </c>
      <c r="M6196" s="1" t="s">
        <v>4523</v>
      </c>
    </row>
    <row r="6197" spans="1:15" x14ac:dyDescent="0.25">
      <c r="A6197" s="1" t="s">
        <v>6856</v>
      </c>
      <c r="B6197" s="2">
        <v>44638</v>
      </c>
      <c r="C6197" s="1" t="s">
        <v>6857</v>
      </c>
      <c r="E6197" s="3">
        <v>115.6</v>
      </c>
      <c r="F6197" s="4">
        <v>115.6</v>
      </c>
      <c r="G6197" s="1">
        <v>2022</v>
      </c>
      <c r="H6197" s="1">
        <v>3</v>
      </c>
      <c r="I6197" s="1" t="s">
        <v>138</v>
      </c>
      <c r="J6197" s="1" t="s">
        <v>35</v>
      </c>
      <c r="K6197" s="1" t="s">
        <v>20</v>
      </c>
      <c r="L6197" s="1" t="s">
        <v>139</v>
      </c>
      <c r="M6197" s="1" t="s">
        <v>37</v>
      </c>
    </row>
    <row r="6198" spans="1:15" x14ac:dyDescent="0.25">
      <c r="A6198" s="1" t="s">
        <v>4393</v>
      </c>
      <c r="B6198" s="2">
        <v>44638</v>
      </c>
      <c r="C6198" s="1" t="s">
        <v>2343</v>
      </c>
      <c r="D6198" s="3">
        <v>20</v>
      </c>
      <c r="E6198" s="3">
        <v>257.56</v>
      </c>
      <c r="F6198" s="4">
        <v>214.63</v>
      </c>
      <c r="G6198" s="1">
        <v>2022</v>
      </c>
      <c r="H6198" s="1">
        <v>3</v>
      </c>
      <c r="I6198" s="1" t="s">
        <v>56</v>
      </c>
      <c r="J6198" s="1" t="s">
        <v>35</v>
      </c>
      <c r="K6198" s="1" t="s">
        <v>20</v>
      </c>
      <c r="L6198" s="1" t="s">
        <v>57</v>
      </c>
      <c r="M6198" s="1" t="s">
        <v>37</v>
      </c>
      <c r="O6198">
        <f>F6198*4.8</f>
        <v>1030.2239999999999</v>
      </c>
    </row>
    <row r="6199" spans="1:15" x14ac:dyDescent="0.25">
      <c r="A6199" s="1" t="s">
        <v>2557</v>
      </c>
      <c r="B6199" s="2">
        <v>44638</v>
      </c>
      <c r="C6199" s="1" t="s">
        <v>6858</v>
      </c>
      <c r="D6199" s="3">
        <v>20</v>
      </c>
      <c r="E6199" s="3">
        <v>97.2</v>
      </c>
      <c r="F6199" s="4">
        <v>81</v>
      </c>
      <c r="G6199" s="1">
        <v>2022</v>
      </c>
      <c r="H6199" s="1">
        <v>3</v>
      </c>
      <c r="I6199" s="1" t="s">
        <v>56</v>
      </c>
      <c r="J6199" s="1" t="s">
        <v>35</v>
      </c>
      <c r="K6199" s="1" t="s">
        <v>20</v>
      </c>
      <c r="L6199" s="1" t="s">
        <v>57</v>
      </c>
      <c r="M6199" s="1" t="s">
        <v>37</v>
      </c>
    </row>
    <row r="6200" spans="1:15" x14ac:dyDescent="0.25">
      <c r="A6200" s="1" t="s">
        <v>2536</v>
      </c>
      <c r="B6200" s="2">
        <v>44638</v>
      </c>
      <c r="C6200" s="1" t="s">
        <v>6859</v>
      </c>
      <c r="E6200" s="3">
        <v>52.52</v>
      </c>
      <c r="F6200" s="4">
        <v>52.52</v>
      </c>
      <c r="G6200" s="1">
        <v>2022</v>
      </c>
      <c r="H6200" s="1">
        <v>3</v>
      </c>
      <c r="I6200" s="1" t="s">
        <v>86</v>
      </c>
      <c r="J6200" s="1" t="s">
        <v>378</v>
      </c>
      <c r="K6200" s="1" t="s">
        <v>20</v>
      </c>
      <c r="L6200" s="1" t="s">
        <v>87</v>
      </c>
      <c r="M6200" s="1" t="s">
        <v>379</v>
      </c>
    </row>
    <row r="6201" spans="1:15" x14ac:dyDescent="0.25">
      <c r="A6201" s="1" t="s">
        <v>4371</v>
      </c>
      <c r="B6201" s="2">
        <v>44638</v>
      </c>
      <c r="C6201" s="1" t="s">
        <v>6860</v>
      </c>
      <c r="D6201" s="3">
        <v>10</v>
      </c>
      <c r="E6201" s="3">
        <v>132</v>
      </c>
      <c r="F6201" s="4">
        <v>120</v>
      </c>
      <c r="G6201" s="1">
        <v>2022</v>
      </c>
      <c r="H6201" s="1">
        <v>3</v>
      </c>
      <c r="I6201" s="1" t="s">
        <v>134</v>
      </c>
      <c r="J6201" s="1" t="s">
        <v>319</v>
      </c>
      <c r="K6201" s="1" t="s">
        <v>20</v>
      </c>
      <c r="L6201" s="1" t="s">
        <v>135</v>
      </c>
      <c r="M6201" s="1" t="s">
        <v>320</v>
      </c>
    </row>
    <row r="6202" spans="1:15" x14ac:dyDescent="0.25">
      <c r="A6202" s="1" t="s">
        <v>2547</v>
      </c>
      <c r="B6202" s="2">
        <v>44638</v>
      </c>
      <c r="C6202" s="1" t="s">
        <v>6861</v>
      </c>
      <c r="E6202" s="3">
        <v>21.99</v>
      </c>
      <c r="F6202" s="4">
        <v>21.99</v>
      </c>
      <c r="G6202" s="1">
        <v>2022</v>
      </c>
      <c r="H6202" s="1">
        <v>3</v>
      </c>
      <c r="I6202" s="1" t="s">
        <v>97</v>
      </c>
      <c r="J6202" s="1" t="s">
        <v>35</v>
      </c>
      <c r="K6202" s="1" t="s">
        <v>20</v>
      </c>
      <c r="L6202" s="1" t="s">
        <v>99</v>
      </c>
      <c r="M6202" s="1" t="s">
        <v>37</v>
      </c>
    </row>
    <row r="6203" spans="1:15" x14ac:dyDescent="0.25">
      <c r="A6203" s="1" t="s">
        <v>6862</v>
      </c>
      <c r="B6203" s="2">
        <v>44638</v>
      </c>
      <c r="C6203" s="1" t="s">
        <v>6863</v>
      </c>
      <c r="D6203" s="3">
        <v>20</v>
      </c>
      <c r="E6203" s="3">
        <v>35.82</v>
      </c>
      <c r="F6203" s="4">
        <v>29.85</v>
      </c>
      <c r="G6203" s="1">
        <v>2022</v>
      </c>
      <c r="H6203" s="1">
        <v>3</v>
      </c>
      <c r="I6203" s="1" t="s">
        <v>34</v>
      </c>
      <c r="J6203" s="1" t="s">
        <v>1106</v>
      </c>
      <c r="K6203" s="1" t="s">
        <v>20</v>
      </c>
      <c r="L6203" s="1" t="s">
        <v>36</v>
      </c>
      <c r="M6203" s="1" t="s">
        <v>4523</v>
      </c>
    </row>
    <row r="6204" spans="1:15" x14ac:dyDescent="0.25">
      <c r="A6204" s="1" t="s">
        <v>2539</v>
      </c>
      <c r="B6204" s="2">
        <v>44638</v>
      </c>
      <c r="C6204" s="1" t="s">
        <v>6864</v>
      </c>
      <c r="E6204" s="3">
        <v>11.47</v>
      </c>
      <c r="F6204" s="4">
        <v>11.47</v>
      </c>
      <c r="G6204" s="1">
        <v>2022</v>
      </c>
      <c r="H6204" s="1">
        <v>3</v>
      </c>
      <c r="I6204" s="1" t="s">
        <v>312</v>
      </c>
      <c r="J6204" s="1" t="s">
        <v>35</v>
      </c>
      <c r="K6204" s="1" t="s">
        <v>20</v>
      </c>
      <c r="L6204" s="1" t="s">
        <v>313</v>
      </c>
      <c r="M6204" s="1" t="s">
        <v>37</v>
      </c>
    </row>
    <row r="6205" spans="1:15" x14ac:dyDescent="0.25">
      <c r="A6205" s="1" t="s">
        <v>4382</v>
      </c>
      <c r="B6205" s="2">
        <v>44638</v>
      </c>
      <c r="C6205" s="1" t="s">
        <v>6865</v>
      </c>
      <c r="E6205" s="3">
        <v>63.83</v>
      </c>
      <c r="F6205" s="4">
        <v>63.83</v>
      </c>
      <c r="G6205" s="1">
        <v>2022</v>
      </c>
      <c r="H6205" s="1">
        <v>3</v>
      </c>
      <c r="I6205" s="1" t="s">
        <v>150</v>
      </c>
      <c r="J6205" s="1" t="s">
        <v>51</v>
      </c>
      <c r="K6205" s="1" t="s">
        <v>20</v>
      </c>
      <c r="L6205" s="1" t="s">
        <v>151</v>
      </c>
      <c r="M6205" s="1" t="s">
        <v>53</v>
      </c>
      <c r="O6205">
        <f>F6205*176</f>
        <v>11234.08</v>
      </c>
    </row>
    <row r="6206" spans="1:15" x14ac:dyDescent="0.25">
      <c r="A6206" s="1" t="s">
        <v>5636</v>
      </c>
      <c r="B6206" s="2">
        <v>44638</v>
      </c>
      <c r="C6206" s="1" t="s">
        <v>6866</v>
      </c>
      <c r="E6206" s="3">
        <v>18.760000000000002</v>
      </c>
      <c r="F6206" s="4">
        <v>18.760000000000002</v>
      </c>
      <c r="G6206" s="1">
        <v>2022</v>
      </c>
      <c r="H6206" s="1">
        <v>3</v>
      </c>
      <c r="I6206" s="1" t="s">
        <v>168</v>
      </c>
      <c r="J6206" s="1" t="s">
        <v>35</v>
      </c>
      <c r="K6206" s="1" t="s">
        <v>20</v>
      </c>
      <c r="L6206" s="1" t="s">
        <v>169</v>
      </c>
      <c r="M6206" s="1" t="s">
        <v>37</v>
      </c>
    </row>
    <row r="6207" spans="1:15" x14ac:dyDescent="0.25">
      <c r="A6207" s="1" t="s">
        <v>2534</v>
      </c>
      <c r="B6207" s="2">
        <v>44638</v>
      </c>
      <c r="C6207" s="1" t="s">
        <v>6867</v>
      </c>
      <c r="D6207" s="3">
        <v>20</v>
      </c>
      <c r="E6207" s="3">
        <v>3.76</v>
      </c>
      <c r="F6207" s="4">
        <v>3.13</v>
      </c>
      <c r="G6207" s="1">
        <v>2022</v>
      </c>
      <c r="H6207" s="1">
        <v>3</v>
      </c>
      <c r="I6207" s="1" t="s">
        <v>111</v>
      </c>
      <c r="J6207" s="1" t="s">
        <v>35</v>
      </c>
      <c r="K6207" s="1" t="s">
        <v>20</v>
      </c>
      <c r="L6207" s="1" t="s">
        <v>112</v>
      </c>
      <c r="M6207" s="1" t="s">
        <v>37</v>
      </c>
    </row>
    <row r="6208" spans="1:15" x14ac:dyDescent="0.25">
      <c r="A6208" s="1" t="s">
        <v>2551</v>
      </c>
      <c r="B6208" s="2">
        <v>44638</v>
      </c>
      <c r="C6208" s="1" t="s">
        <v>6868</v>
      </c>
      <c r="D6208" s="3">
        <v>20</v>
      </c>
      <c r="E6208" s="3">
        <v>290.64</v>
      </c>
      <c r="F6208" s="4">
        <v>242.2</v>
      </c>
      <c r="G6208" s="1">
        <v>2022</v>
      </c>
      <c r="H6208" s="1">
        <v>3</v>
      </c>
      <c r="I6208" s="1" t="s">
        <v>70</v>
      </c>
      <c r="J6208" s="1" t="s">
        <v>35</v>
      </c>
      <c r="K6208" s="1" t="s">
        <v>20</v>
      </c>
      <c r="L6208" s="1" t="s">
        <v>71</v>
      </c>
      <c r="M6208" s="1" t="s">
        <v>37</v>
      </c>
      <c r="O6208">
        <f>F6208*5.3</f>
        <v>1283.6599999999999</v>
      </c>
    </row>
    <row r="6209" spans="1:15" x14ac:dyDescent="0.25">
      <c r="A6209" s="1" t="s">
        <v>384</v>
      </c>
      <c r="B6209" s="2">
        <v>44638</v>
      </c>
      <c r="C6209" s="1" t="s">
        <v>6869</v>
      </c>
      <c r="E6209" s="3">
        <v>360</v>
      </c>
      <c r="F6209" s="4">
        <v>360</v>
      </c>
      <c r="G6209" s="1">
        <v>2022</v>
      </c>
      <c r="H6209" s="1">
        <v>3</v>
      </c>
      <c r="I6209" s="1" t="s">
        <v>312</v>
      </c>
      <c r="J6209" s="1" t="s">
        <v>35</v>
      </c>
      <c r="K6209" s="1" t="s">
        <v>20</v>
      </c>
      <c r="L6209" s="1" t="s">
        <v>313</v>
      </c>
      <c r="M6209" s="1" t="s">
        <v>37</v>
      </c>
      <c r="O6209">
        <f>F6209*5.3</f>
        <v>1908</v>
      </c>
    </row>
    <row r="6210" spans="1:15" x14ac:dyDescent="0.25">
      <c r="A6210" s="1" t="s">
        <v>362</v>
      </c>
      <c r="B6210" s="2">
        <v>44638</v>
      </c>
      <c r="C6210" s="1" t="s">
        <v>6870</v>
      </c>
      <c r="E6210" s="3">
        <v>175.88</v>
      </c>
      <c r="F6210" s="4">
        <v>175.88</v>
      </c>
      <c r="G6210" s="1">
        <v>2022</v>
      </c>
      <c r="H6210" s="1">
        <v>3</v>
      </c>
      <c r="I6210" s="1" t="s">
        <v>704</v>
      </c>
      <c r="J6210" s="1" t="s">
        <v>212</v>
      </c>
      <c r="K6210" s="1" t="s">
        <v>20</v>
      </c>
      <c r="L6210" s="1" t="s">
        <v>705</v>
      </c>
      <c r="M6210" s="1" t="s">
        <v>4424</v>
      </c>
      <c r="O6210">
        <f>F6210*200</f>
        <v>35176</v>
      </c>
    </row>
    <row r="6211" spans="1:15" x14ac:dyDescent="0.25">
      <c r="A6211" s="1" t="s">
        <v>4395</v>
      </c>
      <c r="B6211" s="2">
        <v>44638</v>
      </c>
      <c r="C6211" s="1" t="s">
        <v>6871</v>
      </c>
      <c r="D6211" s="3">
        <v>20</v>
      </c>
      <c r="E6211" s="3">
        <v>6.45</v>
      </c>
      <c r="F6211" s="4">
        <v>5.37</v>
      </c>
      <c r="G6211" s="1">
        <v>2022</v>
      </c>
      <c r="H6211" s="1">
        <v>3</v>
      </c>
      <c r="I6211" s="1" t="s">
        <v>134</v>
      </c>
      <c r="J6211" s="1" t="s">
        <v>35</v>
      </c>
      <c r="K6211" s="1" t="s">
        <v>20</v>
      </c>
      <c r="L6211" s="1" t="s">
        <v>135</v>
      </c>
      <c r="M6211" s="1" t="s">
        <v>37</v>
      </c>
    </row>
    <row r="6212" spans="1:15" x14ac:dyDescent="0.25">
      <c r="A6212" s="1" t="s">
        <v>374</v>
      </c>
      <c r="B6212" s="2">
        <v>44638</v>
      </c>
      <c r="C6212" s="1" t="s">
        <v>6872</v>
      </c>
      <c r="E6212" s="3">
        <v>24.06</v>
      </c>
      <c r="F6212" s="4">
        <v>24.06</v>
      </c>
      <c r="G6212" s="1">
        <v>2022</v>
      </c>
      <c r="H6212" s="1">
        <v>3</v>
      </c>
      <c r="I6212" s="1" t="s">
        <v>91</v>
      </c>
      <c r="J6212" s="1" t="s">
        <v>35</v>
      </c>
      <c r="K6212" s="1" t="s">
        <v>20</v>
      </c>
      <c r="L6212" s="1" t="s">
        <v>93</v>
      </c>
      <c r="M6212" s="1" t="s">
        <v>37</v>
      </c>
    </row>
    <row r="6213" spans="1:15" x14ac:dyDescent="0.25">
      <c r="A6213" s="1" t="s">
        <v>5644</v>
      </c>
      <c r="B6213" s="2">
        <v>44638</v>
      </c>
      <c r="C6213" s="1" t="s">
        <v>6873</v>
      </c>
      <c r="E6213" s="3">
        <v>126.46</v>
      </c>
      <c r="F6213" s="4">
        <v>126.46</v>
      </c>
      <c r="G6213" s="1">
        <v>2022</v>
      </c>
      <c r="H6213" s="1">
        <v>3</v>
      </c>
      <c r="I6213" s="1" t="s">
        <v>312</v>
      </c>
      <c r="J6213" s="1" t="s">
        <v>35</v>
      </c>
      <c r="K6213" s="1" t="s">
        <v>20</v>
      </c>
      <c r="L6213" s="1" t="s">
        <v>313</v>
      </c>
      <c r="M6213" s="1" t="s">
        <v>37</v>
      </c>
    </row>
    <row r="6214" spans="1:15" x14ac:dyDescent="0.25">
      <c r="A6214" s="1" t="s">
        <v>363</v>
      </c>
      <c r="B6214" s="2">
        <v>44638</v>
      </c>
      <c r="C6214" s="1" t="s">
        <v>6874</v>
      </c>
      <c r="E6214" s="3">
        <v>140.5</v>
      </c>
      <c r="F6214" s="4">
        <v>140.5</v>
      </c>
      <c r="G6214" s="1">
        <v>2022</v>
      </c>
      <c r="H6214" s="1">
        <v>3</v>
      </c>
      <c r="I6214" s="1" t="s">
        <v>86</v>
      </c>
      <c r="J6214" s="1" t="s">
        <v>35</v>
      </c>
      <c r="K6214" s="1" t="s">
        <v>20</v>
      </c>
      <c r="L6214" s="1" t="s">
        <v>87</v>
      </c>
      <c r="M6214" s="1" t="s">
        <v>37</v>
      </c>
    </row>
    <row r="6215" spans="1:15" x14ac:dyDescent="0.25">
      <c r="A6215" s="1" t="s">
        <v>5655</v>
      </c>
      <c r="B6215" s="2">
        <v>44643</v>
      </c>
      <c r="C6215" s="1" t="s">
        <v>6875</v>
      </c>
      <c r="E6215" s="3">
        <v>1057.83</v>
      </c>
      <c r="F6215" s="4">
        <v>1057.83</v>
      </c>
      <c r="G6215" s="1">
        <v>2022</v>
      </c>
      <c r="H6215" s="1">
        <v>3</v>
      </c>
      <c r="I6215" s="1" t="s">
        <v>86</v>
      </c>
      <c r="J6215" s="1" t="s">
        <v>41</v>
      </c>
      <c r="K6215" s="1" t="s">
        <v>20</v>
      </c>
      <c r="L6215" s="1" t="s">
        <v>87</v>
      </c>
      <c r="M6215" s="1" t="s">
        <v>43</v>
      </c>
      <c r="O6215">
        <f t="shared" ref="O6215:O6232" si="95">F6215/1.26</f>
        <v>839.54761904761904</v>
      </c>
    </row>
    <row r="6216" spans="1:15" x14ac:dyDescent="0.25">
      <c r="A6216" s="1" t="s">
        <v>5655</v>
      </c>
      <c r="B6216" s="2">
        <v>44643</v>
      </c>
      <c r="C6216" s="1" t="s">
        <v>6875</v>
      </c>
      <c r="E6216" s="3">
        <v>712.51</v>
      </c>
      <c r="F6216" s="4">
        <v>712.51</v>
      </c>
      <c r="G6216" s="1">
        <v>2022</v>
      </c>
      <c r="H6216" s="1">
        <v>3</v>
      </c>
      <c r="I6216" s="1" t="s">
        <v>86</v>
      </c>
      <c r="J6216" s="1" t="s">
        <v>41</v>
      </c>
      <c r="K6216" s="1" t="s">
        <v>20</v>
      </c>
      <c r="L6216" s="1" t="s">
        <v>87</v>
      </c>
      <c r="M6216" s="1" t="s">
        <v>43</v>
      </c>
      <c r="O6216">
        <f t="shared" si="95"/>
        <v>565.48412698412699</v>
      </c>
    </row>
    <row r="6217" spans="1:15" x14ac:dyDescent="0.25">
      <c r="A6217" s="1" t="s">
        <v>5655</v>
      </c>
      <c r="B6217" s="2">
        <v>44643</v>
      </c>
      <c r="C6217" s="1" t="s">
        <v>6875</v>
      </c>
      <c r="E6217" s="3">
        <v>699.16</v>
      </c>
      <c r="F6217" s="4">
        <v>699.16</v>
      </c>
      <c r="G6217" s="1">
        <v>2022</v>
      </c>
      <c r="H6217" s="1">
        <v>3</v>
      </c>
      <c r="I6217" s="1" t="s">
        <v>86</v>
      </c>
      <c r="J6217" s="1" t="s">
        <v>41</v>
      </c>
      <c r="K6217" s="1" t="s">
        <v>20</v>
      </c>
      <c r="L6217" s="1" t="s">
        <v>87</v>
      </c>
      <c r="M6217" s="1" t="s">
        <v>43</v>
      </c>
      <c r="O6217">
        <f t="shared" si="95"/>
        <v>554.88888888888891</v>
      </c>
    </row>
    <row r="6218" spans="1:15" x14ac:dyDescent="0.25">
      <c r="A6218" s="1" t="s">
        <v>5655</v>
      </c>
      <c r="B6218" s="2">
        <v>44643</v>
      </c>
      <c r="C6218" s="1" t="s">
        <v>6875</v>
      </c>
      <c r="E6218" s="3">
        <v>487.18</v>
      </c>
      <c r="F6218" s="4">
        <v>487.18</v>
      </c>
      <c r="G6218" s="1">
        <v>2022</v>
      </c>
      <c r="H6218" s="1">
        <v>3</v>
      </c>
      <c r="I6218" s="1" t="s">
        <v>86</v>
      </c>
      <c r="J6218" s="1" t="s">
        <v>41</v>
      </c>
      <c r="K6218" s="1" t="s">
        <v>20</v>
      </c>
      <c r="L6218" s="1" t="s">
        <v>87</v>
      </c>
      <c r="M6218" s="1" t="s">
        <v>43</v>
      </c>
      <c r="O6218">
        <f t="shared" si="95"/>
        <v>386.65079365079367</v>
      </c>
    </row>
    <row r="6219" spans="1:15" x14ac:dyDescent="0.25">
      <c r="A6219" s="1" t="s">
        <v>5655</v>
      </c>
      <c r="B6219" s="2">
        <v>44643</v>
      </c>
      <c r="C6219" s="1" t="s">
        <v>6875</v>
      </c>
      <c r="E6219" s="3">
        <v>357.35</v>
      </c>
      <c r="F6219" s="4">
        <v>357.35</v>
      </c>
      <c r="G6219" s="1">
        <v>2022</v>
      </c>
      <c r="H6219" s="1">
        <v>3</v>
      </c>
      <c r="I6219" s="1" t="s">
        <v>86</v>
      </c>
      <c r="J6219" s="1" t="s">
        <v>41</v>
      </c>
      <c r="K6219" s="1" t="s">
        <v>20</v>
      </c>
      <c r="L6219" s="1" t="s">
        <v>87</v>
      </c>
      <c r="M6219" s="1" t="s">
        <v>43</v>
      </c>
      <c r="O6219">
        <f t="shared" si="95"/>
        <v>283.61111111111114</v>
      </c>
    </row>
    <row r="6220" spans="1:15" x14ac:dyDescent="0.25">
      <c r="A6220" s="1" t="s">
        <v>5655</v>
      </c>
      <c r="B6220" s="2">
        <v>44643</v>
      </c>
      <c r="C6220" s="1" t="s">
        <v>6875</v>
      </c>
      <c r="E6220" s="3">
        <v>277.79000000000002</v>
      </c>
      <c r="F6220" s="4">
        <v>277.79000000000002</v>
      </c>
      <c r="G6220" s="1">
        <v>2022</v>
      </c>
      <c r="H6220" s="1">
        <v>3</v>
      </c>
      <c r="I6220" s="1" t="s">
        <v>86</v>
      </c>
      <c r="J6220" s="1" t="s">
        <v>41</v>
      </c>
      <c r="K6220" s="1" t="s">
        <v>20</v>
      </c>
      <c r="L6220" s="1" t="s">
        <v>87</v>
      </c>
      <c r="M6220" s="1" t="s">
        <v>43</v>
      </c>
      <c r="O6220">
        <f t="shared" si="95"/>
        <v>220.46825396825398</v>
      </c>
    </row>
    <row r="6221" spans="1:15" x14ac:dyDescent="0.25">
      <c r="A6221" s="1" t="s">
        <v>5655</v>
      </c>
      <c r="B6221" s="2">
        <v>44643</v>
      </c>
      <c r="C6221" s="1" t="s">
        <v>6875</v>
      </c>
      <c r="D6221" s="3">
        <v>20</v>
      </c>
      <c r="E6221" s="3">
        <v>241.99</v>
      </c>
      <c r="F6221" s="4">
        <v>201.66</v>
      </c>
      <c r="G6221" s="1">
        <v>2022</v>
      </c>
      <c r="H6221" s="1">
        <v>3</v>
      </c>
      <c r="I6221" s="1" t="s">
        <v>56</v>
      </c>
      <c r="J6221" s="1" t="s">
        <v>41</v>
      </c>
      <c r="K6221" s="1" t="s">
        <v>20</v>
      </c>
      <c r="L6221" s="1" t="s">
        <v>57</v>
      </c>
      <c r="M6221" s="1" t="s">
        <v>43</v>
      </c>
      <c r="O6221">
        <f t="shared" si="95"/>
        <v>160.04761904761904</v>
      </c>
    </row>
    <row r="6222" spans="1:15" x14ac:dyDescent="0.25">
      <c r="A6222" s="1" t="s">
        <v>5655</v>
      </c>
      <c r="B6222" s="2">
        <v>44643</v>
      </c>
      <c r="C6222" s="1" t="s">
        <v>6875</v>
      </c>
      <c r="D6222" s="3">
        <v>20</v>
      </c>
      <c r="E6222" s="3">
        <v>190.23</v>
      </c>
      <c r="F6222" s="4">
        <v>158.52000000000001</v>
      </c>
      <c r="G6222" s="1">
        <v>2022</v>
      </c>
      <c r="H6222" s="1">
        <v>3</v>
      </c>
      <c r="I6222" s="1" t="s">
        <v>34</v>
      </c>
      <c r="J6222" s="1" t="s">
        <v>41</v>
      </c>
      <c r="K6222" s="1" t="s">
        <v>20</v>
      </c>
      <c r="L6222" s="1" t="s">
        <v>36</v>
      </c>
      <c r="M6222" s="1" t="s">
        <v>43</v>
      </c>
      <c r="O6222">
        <f t="shared" si="95"/>
        <v>125.80952380952381</v>
      </c>
    </row>
    <row r="6223" spans="1:15" x14ac:dyDescent="0.25">
      <c r="A6223" s="1" t="s">
        <v>5655</v>
      </c>
      <c r="B6223" s="2">
        <v>44643</v>
      </c>
      <c r="C6223" s="1" t="s">
        <v>6875</v>
      </c>
      <c r="D6223" s="3">
        <v>20</v>
      </c>
      <c r="E6223" s="3">
        <v>159.02000000000001</v>
      </c>
      <c r="F6223" s="4">
        <v>132.52000000000001</v>
      </c>
      <c r="G6223" s="1">
        <v>2022</v>
      </c>
      <c r="H6223" s="1">
        <v>3</v>
      </c>
      <c r="I6223" s="1" t="s">
        <v>34</v>
      </c>
      <c r="J6223" s="1" t="s">
        <v>41</v>
      </c>
      <c r="K6223" s="1" t="s">
        <v>20</v>
      </c>
      <c r="L6223" s="1" t="s">
        <v>36</v>
      </c>
      <c r="M6223" s="1" t="s">
        <v>43</v>
      </c>
      <c r="O6223">
        <f t="shared" si="95"/>
        <v>105.17460317460318</v>
      </c>
    </row>
    <row r="6224" spans="1:15" x14ac:dyDescent="0.25">
      <c r="A6224" s="1" t="s">
        <v>5655</v>
      </c>
      <c r="B6224" s="2">
        <v>44643</v>
      </c>
      <c r="C6224" s="1" t="s">
        <v>6875</v>
      </c>
      <c r="E6224" s="3">
        <v>110.67</v>
      </c>
      <c r="F6224" s="4">
        <v>110.67</v>
      </c>
      <c r="G6224" s="1">
        <v>2022</v>
      </c>
      <c r="H6224" s="1">
        <v>3</v>
      </c>
      <c r="I6224" s="1" t="s">
        <v>86</v>
      </c>
      <c r="J6224" s="1" t="s">
        <v>41</v>
      </c>
      <c r="K6224" s="1" t="s">
        <v>20</v>
      </c>
      <c r="L6224" s="1" t="s">
        <v>87</v>
      </c>
      <c r="M6224" s="1" t="s">
        <v>43</v>
      </c>
      <c r="O6224">
        <f t="shared" si="95"/>
        <v>87.833333333333329</v>
      </c>
    </row>
    <row r="6225" spans="1:15" x14ac:dyDescent="0.25">
      <c r="A6225" s="1" t="s">
        <v>5655</v>
      </c>
      <c r="B6225" s="2">
        <v>44643</v>
      </c>
      <c r="C6225" s="1" t="s">
        <v>6875</v>
      </c>
      <c r="E6225" s="3">
        <v>105.53</v>
      </c>
      <c r="F6225" s="4">
        <v>105.53</v>
      </c>
      <c r="G6225" s="1">
        <v>2022</v>
      </c>
      <c r="H6225" s="1">
        <v>3</v>
      </c>
      <c r="I6225" s="1" t="s">
        <v>86</v>
      </c>
      <c r="J6225" s="1" t="s">
        <v>41</v>
      </c>
      <c r="K6225" s="1" t="s">
        <v>20</v>
      </c>
      <c r="L6225" s="1" t="s">
        <v>87</v>
      </c>
      <c r="M6225" s="1" t="s">
        <v>43</v>
      </c>
      <c r="O6225">
        <f t="shared" si="95"/>
        <v>83.753968253968253</v>
      </c>
    </row>
    <row r="6226" spans="1:15" x14ac:dyDescent="0.25">
      <c r="A6226" s="1" t="s">
        <v>5655</v>
      </c>
      <c r="B6226" s="2">
        <v>44643</v>
      </c>
      <c r="C6226" s="1" t="s">
        <v>6875</v>
      </c>
      <c r="E6226" s="3">
        <v>93.37</v>
      </c>
      <c r="F6226" s="4">
        <v>93.37</v>
      </c>
      <c r="G6226" s="1">
        <v>2022</v>
      </c>
      <c r="H6226" s="1">
        <v>3</v>
      </c>
      <c r="I6226" s="1" t="s">
        <v>86</v>
      </c>
      <c r="J6226" s="1" t="s">
        <v>41</v>
      </c>
      <c r="K6226" s="1" t="s">
        <v>20</v>
      </c>
      <c r="L6226" s="1" t="s">
        <v>87</v>
      </c>
      <c r="M6226" s="1" t="s">
        <v>43</v>
      </c>
      <c r="O6226">
        <f t="shared" si="95"/>
        <v>74.103174603174608</v>
      </c>
    </row>
    <row r="6227" spans="1:15" x14ac:dyDescent="0.25">
      <c r="A6227" s="1" t="s">
        <v>5655</v>
      </c>
      <c r="B6227" s="2">
        <v>44643</v>
      </c>
      <c r="C6227" s="1" t="s">
        <v>6875</v>
      </c>
      <c r="D6227" s="3">
        <v>20</v>
      </c>
      <c r="E6227" s="3">
        <v>110.6</v>
      </c>
      <c r="F6227" s="4">
        <v>92.17</v>
      </c>
      <c r="G6227" s="1">
        <v>2022</v>
      </c>
      <c r="H6227" s="1">
        <v>3</v>
      </c>
      <c r="I6227" s="1" t="s">
        <v>70</v>
      </c>
      <c r="J6227" s="1" t="s">
        <v>41</v>
      </c>
      <c r="K6227" s="1" t="s">
        <v>20</v>
      </c>
      <c r="L6227" s="1" t="s">
        <v>71</v>
      </c>
      <c r="M6227" s="1" t="s">
        <v>43</v>
      </c>
      <c r="O6227">
        <f t="shared" si="95"/>
        <v>73.150793650793645</v>
      </c>
    </row>
    <row r="6228" spans="1:15" x14ac:dyDescent="0.25">
      <c r="A6228" s="1" t="s">
        <v>5655</v>
      </c>
      <c r="B6228" s="2">
        <v>44643</v>
      </c>
      <c r="C6228" s="1" t="s">
        <v>6875</v>
      </c>
      <c r="E6228" s="3">
        <v>68.92</v>
      </c>
      <c r="F6228" s="4">
        <v>68.92</v>
      </c>
      <c r="G6228" s="1">
        <v>2022</v>
      </c>
      <c r="H6228" s="1">
        <v>3</v>
      </c>
      <c r="I6228" s="1" t="s">
        <v>86</v>
      </c>
      <c r="J6228" s="1" t="s">
        <v>41</v>
      </c>
      <c r="K6228" s="1" t="s">
        <v>20</v>
      </c>
      <c r="L6228" s="1" t="s">
        <v>87</v>
      </c>
      <c r="M6228" s="1" t="s">
        <v>43</v>
      </c>
      <c r="O6228">
        <f t="shared" si="95"/>
        <v>54.698412698412696</v>
      </c>
    </row>
    <row r="6229" spans="1:15" x14ac:dyDescent="0.25">
      <c r="A6229" s="1" t="s">
        <v>5655</v>
      </c>
      <c r="B6229" s="2">
        <v>44643</v>
      </c>
      <c r="C6229" s="1" t="s">
        <v>6875</v>
      </c>
      <c r="E6229" s="3">
        <v>58.79</v>
      </c>
      <c r="F6229" s="4">
        <v>58.79</v>
      </c>
      <c r="G6229" s="1">
        <v>2022</v>
      </c>
      <c r="H6229" s="1">
        <v>3</v>
      </c>
      <c r="I6229" s="1" t="s">
        <v>86</v>
      </c>
      <c r="J6229" s="1" t="s">
        <v>41</v>
      </c>
      <c r="K6229" s="1" t="s">
        <v>20</v>
      </c>
      <c r="L6229" s="1" t="s">
        <v>87</v>
      </c>
      <c r="M6229" s="1" t="s">
        <v>43</v>
      </c>
      <c r="O6229">
        <f t="shared" si="95"/>
        <v>46.658730158730158</v>
      </c>
    </row>
    <row r="6230" spans="1:15" x14ac:dyDescent="0.25">
      <c r="A6230" s="1" t="s">
        <v>5655</v>
      </c>
      <c r="B6230" s="2">
        <v>44643</v>
      </c>
      <c r="C6230" s="1" t="s">
        <v>6875</v>
      </c>
      <c r="E6230" s="3">
        <v>0.7</v>
      </c>
      <c r="F6230" s="4">
        <v>0.7</v>
      </c>
      <c r="G6230" s="1">
        <v>2022</v>
      </c>
      <c r="H6230" s="1">
        <v>3</v>
      </c>
      <c r="I6230" s="1" t="s">
        <v>86</v>
      </c>
      <c r="J6230" s="1" t="s">
        <v>41</v>
      </c>
      <c r="K6230" s="1" t="s">
        <v>20</v>
      </c>
      <c r="L6230" s="1" t="s">
        <v>87</v>
      </c>
      <c r="M6230" s="1" t="s">
        <v>43</v>
      </c>
      <c r="O6230">
        <f t="shared" si="95"/>
        <v>0.55555555555555547</v>
      </c>
    </row>
    <row r="6231" spans="1:15" x14ac:dyDescent="0.25">
      <c r="A6231" s="1" t="s">
        <v>5655</v>
      </c>
      <c r="B6231" s="2">
        <v>44643</v>
      </c>
      <c r="C6231" s="1" t="s">
        <v>6875</v>
      </c>
      <c r="E6231" s="3">
        <v>0.7</v>
      </c>
      <c r="F6231" s="4">
        <v>0.7</v>
      </c>
      <c r="G6231" s="1">
        <v>2022</v>
      </c>
      <c r="H6231" s="1">
        <v>3</v>
      </c>
      <c r="I6231" s="1" t="s">
        <v>86</v>
      </c>
      <c r="J6231" s="1" t="s">
        <v>41</v>
      </c>
      <c r="K6231" s="1" t="s">
        <v>20</v>
      </c>
      <c r="L6231" s="1" t="s">
        <v>87</v>
      </c>
      <c r="M6231" s="1" t="s">
        <v>43</v>
      </c>
      <c r="O6231">
        <f t="shared" si="95"/>
        <v>0.55555555555555547</v>
      </c>
    </row>
    <row r="6232" spans="1:15" x14ac:dyDescent="0.25">
      <c r="A6232" s="1" t="s">
        <v>5655</v>
      </c>
      <c r="B6232" s="2">
        <v>44643</v>
      </c>
      <c r="C6232" s="1" t="s">
        <v>6875</v>
      </c>
      <c r="E6232" s="3">
        <v>0.7</v>
      </c>
      <c r="F6232" s="4">
        <v>0.7</v>
      </c>
      <c r="G6232" s="1">
        <v>2022</v>
      </c>
      <c r="H6232" s="1">
        <v>3</v>
      </c>
      <c r="I6232" s="1" t="s">
        <v>18</v>
      </c>
      <c r="J6232" s="1" t="s">
        <v>41</v>
      </c>
      <c r="K6232" s="1" t="s">
        <v>20</v>
      </c>
      <c r="L6232" s="1" t="s">
        <v>21</v>
      </c>
      <c r="M6232" s="1" t="s">
        <v>43</v>
      </c>
      <c r="O6232">
        <f t="shared" si="95"/>
        <v>0.55555555555555547</v>
      </c>
    </row>
    <row r="6233" spans="1:15" x14ac:dyDescent="0.25">
      <c r="A6233" s="1" t="s">
        <v>6876</v>
      </c>
      <c r="B6233" s="2">
        <v>44644</v>
      </c>
      <c r="C6233" s="1" t="s">
        <v>6877</v>
      </c>
      <c r="E6233" s="3">
        <v>209.92</v>
      </c>
      <c r="F6233" s="4">
        <v>209.92</v>
      </c>
      <c r="G6233" s="1">
        <v>2022</v>
      </c>
      <c r="H6233" s="1">
        <v>3</v>
      </c>
      <c r="I6233" s="1" t="s">
        <v>86</v>
      </c>
      <c r="J6233" s="1" t="s">
        <v>35</v>
      </c>
      <c r="K6233" s="1" t="s">
        <v>20</v>
      </c>
      <c r="L6233" s="1" t="s">
        <v>87</v>
      </c>
      <c r="M6233" s="1" t="s">
        <v>37</v>
      </c>
      <c r="O6233">
        <f>F6233*7</f>
        <v>1469.4399999999998</v>
      </c>
    </row>
    <row r="6234" spans="1:15" x14ac:dyDescent="0.25">
      <c r="A6234" s="1" t="s">
        <v>4432</v>
      </c>
      <c r="B6234" s="2">
        <v>44644</v>
      </c>
      <c r="C6234" s="1" t="s">
        <v>6878</v>
      </c>
      <c r="E6234" s="3">
        <v>70.56</v>
      </c>
      <c r="F6234" s="4">
        <v>70.56</v>
      </c>
      <c r="G6234" s="1">
        <v>2022</v>
      </c>
      <c r="H6234" s="1">
        <v>3</v>
      </c>
      <c r="I6234" s="1" t="s">
        <v>111</v>
      </c>
      <c r="J6234" s="1" t="s">
        <v>98</v>
      </c>
      <c r="K6234" s="1" t="s">
        <v>20</v>
      </c>
      <c r="L6234" s="1" t="s">
        <v>112</v>
      </c>
      <c r="M6234" s="1" t="s">
        <v>100</v>
      </c>
    </row>
    <row r="6235" spans="1:15" x14ac:dyDescent="0.25">
      <c r="A6235" s="1" t="s">
        <v>394</v>
      </c>
      <c r="B6235" s="2">
        <v>44644</v>
      </c>
      <c r="C6235" s="1" t="s">
        <v>6879</v>
      </c>
      <c r="D6235" s="3">
        <v>20</v>
      </c>
      <c r="E6235" s="3">
        <v>74.349999999999994</v>
      </c>
      <c r="F6235" s="4">
        <v>61.96</v>
      </c>
      <c r="G6235" s="1">
        <v>2022</v>
      </c>
      <c r="H6235" s="1">
        <v>3</v>
      </c>
      <c r="I6235" s="1" t="s">
        <v>111</v>
      </c>
      <c r="J6235" s="1" t="s">
        <v>35</v>
      </c>
      <c r="K6235" s="1" t="s">
        <v>20</v>
      </c>
      <c r="L6235" s="1" t="s">
        <v>112</v>
      </c>
      <c r="M6235" s="1" t="s">
        <v>37</v>
      </c>
    </row>
    <row r="6236" spans="1:15" x14ac:dyDescent="0.25">
      <c r="A6236" s="1" t="s">
        <v>2571</v>
      </c>
      <c r="B6236" s="2">
        <v>44644</v>
      </c>
      <c r="C6236" s="1" t="s">
        <v>6880</v>
      </c>
      <c r="D6236" s="3">
        <v>20</v>
      </c>
      <c r="E6236" s="3">
        <v>44.99</v>
      </c>
      <c r="F6236" s="4">
        <v>37.49</v>
      </c>
      <c r="G6236" s="1">
        <v>2022</v>
      </c>
      <c r="H6236" s="1">
        <v>3</v>
      </c>
      <c r="I6236" s="1" t="s">
        <v>70</v>
      </c>
      <c r="J6236" s="1" t="s">
        <v>35</v>
      </c>
      <c r="K6236" s="1" t="s">
        <v>20</v>
      </c>
      <c r="L6236" s="1" t="s">
        <v>71</v>
      </c>
      <c r="M6236" s="1" t="s">
        <v>37</v>
      </c>
    </row>
    <row r="6237" spans="1:15" x14ac:dyDescent="0.25">
      <c r="A6237" s="1" t="s">
        <v>4447</v>
      </c>
      <c r="B6237" s="2">
        <v>44644</v>
      </c>
      <c r="C6237" s="1" t="s">
        <v>1232</v>
      </c>
      <c r="E6237" s="3">
        <v>112.32</v>
      </c>
      <c r="F6237" s="4">
        <v>112.32</v>
      </c>
      <c r="G6237" s="1">
        <v>2022</v>
      </c>
      <c r="H6237" s="1">
        <v>3</v>
      </c>
      <c r="I6237" s="1" t="s">
        <v>345</v>
      </c>
      <c r="J6237" s="1" t="s">
        <v>35</v>
      </c>
      <c r="K6237" s="1" t="s">
        <v>20</v>
      </c>
      <c r="L6237" s="1" t="s">
        <v>346</v>
      </c>
      <c r="M6237" s="1" t="s">
        <v>37</v>
      </c>
      <c r="O6237">
        <f>F6237*5.3</f>
        <v>595.29599999999994</v>
      </c>
    </row>
    <row r="6238" spans="1:15" x14ac:dyDescent="0.25">
      <c r="A6238" s="1" t="s">
        <v>2582</v>
      </c>
      <c r="B6238" s="2">
        <v>44644</v>
      </c>
      <c r="C6238" s="1" t="s">
        <v>6881</v>
      </c>
      <c r="E6238" s="3">
        <v>31.57</v>
      </c>
      <c r="F6238" s="4">
        <v>31.57</v>
      </c>
      <c r="G6238" s="1">
        <v>2022</v>
      </c>
      <c r="H6238" s="1">
        <v>3</v>
      </c>
      <c r="I6238" s="1" t="s">
        <v>30</v>
      </c>
      <c r="J6238" s="1" t="s">
        <v>25</v>
      </c>
      <c r="K6238" s="1" t="s">
        <v>20</v>
      </c>
      <c r="L6238" s="1" t="s">
        <v>31</v>
      </c>
      <c r="M6238" s="1" t="s">
        <v>4184</v>
      </c>
    </row>
    <row r="6239" spans="1:15" x14ac:dyDescent="0.25">
      <c r="A6239" s="1" t="s">
        <v>2577</v>
      </c>
      <c r="B6239" s="2">
        <v>44644</v>
      </c>
      <c r="C6239" s="1" t="s">
        <v>6882</v>
      </c>
      <c r="E6239" s="3">
        <v>6.47</v>
      </c>
      <c r="F6239" s="4">
        <v>6.47</v>
      </c>
      <c r="G6239" s="1">
        <v>2022</v>
      </c>
      <c r="H6239" s="1">
        <v>3</v>
      </c>
      <c r="I6239" s="1" t="s">
        <v>30</v>
      </c>
      <c r="J6239" s="1" t="s">
        <v>25</v>
      </c>
      <c r="K6239" s="1" t="s">
        <v>20</v>
      </c>
      <c r="L6239" s="1" t="s">
        <v>31</v>
      </c>
      <c r="M6239" s="1" t="s">
        <v>4184</v>
      </c>
      <c r="O6239">
        <v>1000</v>
      </c>
    </row>
    <row r="6240" spans="1:15" x14ac:dyDescent="0.25">
      <c r="A6240" s="1" t="s">
        <v>2562</v>
      </c>
      <c r="B6240" s="2">
        <v>44644</v>
      </c>
      <c r="C6240" s="1" t="s">
        <v>6883</v>
      </c>
      <c r="E6240" s="3">
        <v>39.99</v>
      </c>
      <c r="F6240" s="4">
        <v>39.99</v>
      </c>
      <c r="G6240" s="1">
        <v>2022</v>
      </c>
      <c r="H6240" s="1">
        <v>3</v>
      </c>
      <c r="I6240" s="1" t="s">
        <v>30</v>
      </c>
      <c r="J6240" s="1" t="s">
        <v>25</v>
      </c>
      <c r="K6240" s="1" t="s">
        <v>20</v>
      </c>
      <c r="L6240" s="1" t="s">
        <v>31</v>
      </c>
      <c r="M6240" s="1" t="s">
        <v>4184</v>
      </c>
    </row>
    <row r="6241" spans="1:15" x14ac:dyDescent="0.25">
      <c r="A6241" s="1" t="s">
        <v>2579</v>
      </c>
      <c r="B6241" s="2">
        <v>44644</v>
      </c>
      <c r="C6241" s="1" t="s">
        <v>6884</v>
      </c>
      <c r="E6241" s="3">
        <v>7.99</v>
      </c>
      <c r="F6241" s="4">
        <v>7.99</v>
      </c>
      <c r="G6241" s="1">
        <v>2022</v>
      </c>
      <c r="H6241" s="1">
        <v>3</v>
      </c>
      <c r="I6241" s="1" t="s">
        <v>30</v>
      </c>
      <c r="J6241" s="1" t="s">
        <v>25</v>
      </c>
      <c r="K6241" s="1" t="s">
        <v>20</v>
      </c>
      <c r="L6241" s="1" t="s">
        <v>31</v>
      </c>
      <c r="M6241" s="1" t="s">
        <v>4184</v>
      </c>
    </row>
    <row r="6242" spans="1:15" x14ac:dyDescent="0.25">
      <c r="A6242" s="1" t="s">
        <v>6885</v>
      </c>
      <c r="B6242" s="2">
        <v>44644</v>
      </c>
      <c r="C6242" s="1" t="s">
        <v>6886</v>
      </c>
      <c r="E6242" s="3">
        <v>143.94999999999999</v>
      </c>
      <c r="F6242" s="4">
        <v>143.94999999999999</v>
      </c>
      <c r="G6242" s="1">
        <v>2022</v>
      </c>
      <c r="H6242" s="1">
        <v>3</v>
      </c>
      <c r="I6242" s="1" t="s">
        <v>91</v>
      </c>
      <c r="J6242" s="1" t="s">
        <v>35</v>
      </c>
      <c r="K6242" s="1" t="s">
        <v>20</v>
      </c>
      <c r="L6242" s="1" t="s">
        <v>93</v>
      </c>
      <c r="M6242" s="1" t="s">
        <v>37</v>
      </c>
    </row>
    <row r="6243" spans="1:15" x14ac:dyDescent="0.25">
      <c r="A6243" s="1" t="s">
        <v>6887</v>
      </c>
      <c r="B6243" s="2">
        <v>44644</v>
      </c>
      <c r="C6243" s="1" t="s">
        <v>6888</v>
      </c>
      <c r="D6243" s="3">
        <v>20</v>
      </c>
      <c r="E6243" s="3">
        <v>83.97</v>
      </c>
      <c r="F6243" s="4">
        <v>69.97</v>
      </c>
      <c r="G6243" s="1">
        <v>2022</v>
      </c>
      <c r="H6243" s="1">
        <v>3</v>
      </c>
      <c r="I6243" s="1" t="s">
        <v>34</v>
      </c>
      <c r="J6243" s="1" t="s">
        <v>378</v>
      </c>
      <c r="K6243" s="1" t="s">
        <v>20</v>
      </c>
      <c r="L6243" s="1" t="s">
        <v>36</v>
      </c>
      <c r="M6243" s="1" t="s">
        <v>379</v>
      </c>
    </row>
    <row r="6244" spans="1:15" x14ac:dyDescent="0.25">
      <c r="A6244" s="1" t="s">
        <v>6889</v>
      </c>
      <c r="B6244" s="2">
        <v>44644</v>
      </c>
      <c r="C6244" s="1" t="s">
        <v>6383</v>
      </c>
      <c r="E6244" s="3">
        <v>452.44</v>
      </c>
      <c r="F6244" s="4">
        <v>452.44</v>
      </c>
      <c r="G6244" s="1">
        <v>2022</v>
      </c>
      <c r="H6244" s="1">
        <v>3</v>
      </c>
      <c r="I6244" s="1" t="s">
        <v>168</v>
      </c>
      <c r="J6244" s="1" t="s">
        <v>81</v>
      </c>
      <c r="K6244" s="1" t="s">
        <v>20</v>
      </c>
      <c r="L6244" s="1" t="s">
        <v>169</v>
      </c>
      <c r="M6244" s="1" t="s">
        <v>83</v>
      </c>
    </row>
    <row r="6245" spans="1:15" x14ac:dyDescent="0.25">
      <c r="A6245" s="1" t="s">
        <v>4434</v>
      </c>
      <c r="B6245" s="2">
        <v>44644</v>
      </c>
      <c r="C6245" s="1" t="s">
        <v>7928</v>
      </c>
      <c r="D6245" s="3">
        <v>20</v>
      </c>
      <c r="E6245" s="3">
        <v>126.06</v>
      </c>
      <c r="F6245" s="4">
        <v>105.05</v>
      </c>
      <c r="G6245" s="1">
        <v>2022</v>
      </c>
      <c r="H6245" s="1">
        <v>3</v>
      </c>
      <c r="I6245" s="1" t="s">
        <v>111</v>
      </c>
      <c r="J6245" s="1" t="s">
        <v>98</v>
      </c>
      <c r="K6245" s="1" t="s">
        <v>20</v>
      </c>
      <c r="L6245" s="1" t="s">
        <v>112</v>
      </c>
      <c r="M6245" s="1" t="s">
        <v>100</v>
      </c>
    </row>
    <row r="6246" spans="1:15" x14ac:dyDescent="0.25">
      <c r="A6246" s="1" t="s">
        <v>4434</v>
      </c>
      <c r="B6246" s="2">
        <v>44644</v>
      </c>
      <c r="C6246" s="1" t="s">
        <v>7928</v>
      </c>
      <c r="E6246" s="3">
        <v>126.06</v>
      </c>
      <c r="F6246" s="4">
        <v>126.06</v>
      </c>
      <c r="G6246" s="1">
        <v>2022</v>
      </c>
      <c r="H6246" s="1">
        <v>3</v>
      </c>
      <c r="I6246" s="1" t="s">
        <v>111</v>
      </c>
      <c r="J6246" s="1" t="s">
        <v>98</v>
      </c>
      <c r="K6246" s="1" t="s">
        <v>20</v>
      </c>
      <c r="L6246" s="1" t="s">
        <v>112</v>
      </c>
      <c r="M6246" s="1" t="s">
        <v>100</v>
      </c>
    </row>
    <row r="6247" spans="1:15" x14ac:dyDescent="0.25">
      <c r="A6247" s="1" t="s">
        <v>392</v>
      </c>
      <c r="B6247" s="2">
        <v>44644</v>
      </c>
      <c r="C6247" s="1" t="s">
        <v>6890</v>
      </c>
      <c r="D6247" s="3">
        <v>20</v>
      </c>
      <c r="E6247" s="3">
        <v>18.96</v>
      </c>
      <c r="F6247" s="4">
        <v>15.8</v>
      </c>
      <c r="G6247" s="1">
        <v>2022</v>
      </c>
      <c r="H6247" s="1">
        <v>3</v>
      </c>
      <c r="I6247" s="1" t="s">
        <v>56</v>
      </c>
      <c r="J6247" s="1" t="s">
        <v>98</v>
      </c>
      <c r="K6247" s="1" t="s">
        <v>20</v>
      </c>
      <c r="L6247" s="1" t="s">
        <v>57</v>
      </c>
      <c r="M6247" s="1" t="s">
        <v>100</v>
      </c>
    </row>
    <row r="6248" spans="1:15" x14ac:dyDescent="0.25">
      <c r="A6248" s="1" t="s">
        <v>6891</v>
      </c>
      <c r="B6248" s="2">
        <v>44644</v>
      </c>
      <c r="C6248" s="1" t="s">
        <v>6892</v>
      </c>
      <c r="E6248" s="3">
        <v>293.88</v>
      </c>
      <c r="F6248" s="4">
        <v>293.88</v>
      </c>
      <c r="G6248" s="1">
        <v>2022</v>
      </c>
      <c r="H6248" s="1">
        <v>3</v>
      </c>
      <c r="I6248" s="1" t="s">
        <v>86</v>
      </c>
      <c r="J6248" s="1" t="s">
        <v>98</v>
      </c>
      <c r="K6248" s="1" t="s">
        <v>20</v>
      </c>
      <c r="L6248" s="1" t="s">
        <v>87</v>
      </c>
      <c r="M6248" s="1" t="s">
        <v>100</v>
      </c>
    </row>
    <row r="6249" spans="1:15" x14ac:dyDescent="0.25">
      <c r="A6249" s="1" t="s">
        <v>6893</v>
      </c>
      <c r="B6249" s="2">
        <v>44644</v>
      </c>
      <c r="C6249" s="1" t="s">
        <v>6894</v>
      </c>
      <c r="D6249" s="3">
        <v>20</v>
      </c>
      <c r="E6249" s="3">
        <v>222.27</v>
      </c>
      <c r="F6249" s="4">
        <v>185.22</v>
      </c>
      <c r="G6249" s="1">
        <v>2022</v>
      </c>
      <c r="H6249" s="1">
        <v>3</v>
      </c>
      <c r="I6249" s="1" t="s">
        <v>34</v>
      </c>
      <c r="J6249" s="1" t="s">
        <v>35</v>
      </c>
      <c r="K6249" s="1" t="s">
        <v>20</v>
      </c>
      <c r="L6249" s="1" t="s">
        <v>36</v>
      </c>
      <c r="M6249" s="1" t="s">
        <v>37</v>
      </c>
    </row>
    <row r="6250" spans="1:15" x14ac:dyDescent="0.25">
      <c r="A6250" s="1" t="s">
        <v>417</v>
      </c>
      <c r="B6250" s="2">
        <v>44644</v>
      </c>
      <c r="C6250" s="1" t="s">
        <v>6895</v>
      </c>
      <c r="E6250" s="3">
        <v>39.229999999999997</v>
      </c>
      <c r="F6250" s="4">
        <v>39.229999999999997</v>
      </c>
      <c r="G6250" s="1">
        <v>2022</v>
      </c>
      <c r="H6250" s="1">
        <v>3</v>
      </c>
      <c r="I6250" s="1" t="s">
        <v>312</v>
      </c>
      <c r="J6250" s="1" t="s">
        <v>35</v>
      </c>
      <c r="K6250" s="1" t="s">
        <v>20</v>
      </c>
      <c r="L6250" s="1" t="s">
        <v>313</v>
      </c>
      <c r="M6250" s="1" t="s">
        <v>37</v>
      </c>
    </row>
    <row r="6251" spans="1:15" x14ac:dyDescent="0.25">
      <c r="A6251" s="1" t="s">
        <v>5666</v>
      </c>
      <c r="B6251" s="2">
        <v>44644</v>
      </c>
      <c r="C6251" s="1" t="s">
        <v>6896</v>
      </c>
      <c r="D6251" s="3">
        <v>20</v>
      </c>
      <c r="E6251" s="3">
        <v>579.65</v>
      </c>
      <c r="F6251" s="4">
        <v>483.04</v>
      </c>
      <c r="G6251" s="1">
        <v>2022</v>
      </c>
      <c r="H6251" s="1">
        <v>3</v>
      </c>
      <c r="I6251" s="1" t="s">
        <v>34</v>
      </c>
      <c r="J6251" s="1" t="s">
        <v>237</v>
      </c>
      <c r="K6251" s="1" t="s">
        <v>20</v>
      </c>
      <c r="L6251" s="1" t="s">
        <v>36</v>
      </c>
      <c r="M6251" s="1" t="s">
        <v>4213</v>
      </c>
    </row>
    <row r="6252" spans="1:15" x14ac:dyDescent="0.25">
      <c r="A6252" s="1" t="s">
        <v>6893</v>
      </c>
      <c r="B6252" s="2">
        <v>44644</v>
      </c>
      <c r="C6252" s="1" t="s">
        <v>1095</v>
      </c>
      <c r="E6252" s="3">
        <v>35.61</v>
      </c>
      <c r="F6252" s="4">
        <v>35.61</v>
      </c>
      <c r="G6252" s="1">
        <v>2022</v>
      </c>
      <c r="H6252" s="1">
        <v>3</v>
      </c>
      <c r="I6252" s="1" t="s">
        <v>86</v>
      </c>
      <c r="J6252" s="1" t="s">
        <v>35</v>
      </c>
      <c r="K6252" s="1" t="s">
        <v>20</v>
      </c>
      <c r="L6252" s="1" t="s">
        <v>87</v>
      </c>
      <c r="M6252" s="1" t="s">
        <v>37</v>
      </c>
    </row>
    <row r="6253" spans="1:15" x14ac:dyDescent="0.25">
      <c r="A6253" s="1" t="s">
        <v>409</v>
      </c>
      <c r="B6253" s="2">
        <v>44644</v>
      </c>
      <c r="C6253" s="1" t="s">
        <v>1315</v>
      </c>
      <c r="D6253" s="3">
        <v>20</v>
      </c>
      <c r="E6253" s="3">
        <v>1435.43</v>
      </c>
      <c r="F6253" s="4">
        <v>1196.19</v>
      </c>
      <c r="G6253" s="1">
        <v>2022</v>
      </c>
      <c r="H6253" s="1">
        <v>3</v>
      </c>
      <c r="I6253" s="1" t="s">
        <v>56</v>
      </c>
      <c r="J6253" s="1" t="s">
        <v>35</v>
      </c>
      <c r="K6253" s="1" t="s">
        <v>20</v>
      </c>
      <c r="L6253" s="1" t="s">
        <v>57</v>
      </c>
      <c r="M6253" s="1" t="s">
        <v>37</v>
      </c>
      <c r="O6253">
        <f>F6253*216</f>
        <v>258377.04</v>
      </c>
    </row>
    <row r="6254" spans="1:15" x14ac:dyDescent="0.25">
      <c r="A6254" s="1" t="s">
        <v>5650</v>
      </c>
      <c r="B6254" s="2">
        <v>44644</v>
      </c>
      <c r="C6254" s="1" t="s">
        <v>6897</v>
      </c>
      <c r="E6254" s="3">
        <v>117.6</v>
      </c>
      <c r="F6254" s="4">
        <v>117.6</v>
      </c>
      <c r="G6254" s="1">
        <v>2022</v>
      </c>
      <c r="H6254" s="1">
        <v>3</v>
      </c>
      <c r="I6254" s="1" t="s">
        <v>50</v>
      </c>
      <c r="J6254" s="1" t="s">
        <v>51</v>
      </c>
      <c r="K6254" s="1" t="s">
        <v>20</v>
      </c>
      <c r="L6254" s="1" t="s">
        <v>52</v>
      </c>
      <c r="M6254" s="1" t="s">
        <v>53</v>
      </c>
    </row>
    <row r="6255" spans="1:15" x14ac:dyDescent="0.25">
      <c r="A6255" s="1" t="s">
        <v>445</v>
      </c>
      <c r="B6255" s="2">
        <v>44649</v>
      </c>
      <c r="C6255" s="1" t="s">
        <v>6747</v>
      </c>
      <c r="D6255" s="3">
        <v>20</v>
      </c>
      <c r="E6255" s="3">
        <v>4855.68</v>
      </c>
      <c r="F6255" s="4">
        <v>4046.4</v>
      </c>
      <c r="G6255" s="1">
        <v>2022</v>
      </c>
      <c r="H6255" s="1">
        <v>3</v>
      </c>
      <c r="I6255" s="1" t="s">
        <v>34</v>
      </c>
      <c r="J6255" s="1" t="s">
        <v>35</v>
      </c>
      <c r="K6255" s="1" t="s">
        <v>20</v>
      </c>
      <c r="L6255" s="1" t="s">
        <v>36</v>
      </c>
      <c r="M6255" s="1" t="s">
        <v>37</v>
      </c>
      <c r="O6255">
        <f>F6255*72.79120024</f>
        <v>294542.31265113596</v>
      </c>
    </row>
    <row r="6256" spans="1:15" x14ac:dyDescent="0.25">
      <c r="A6256" s="1" t="s">
        <v>448</v>
      </c>
      <c r="B6256" s="2">
        <v>44649</v>
      </c>
      <c r="C6256" s="1" t="s">
        <v>6898</v>
      </c>
      <c r="E6256" s="3">
        <v>9.26</v>
      </c>
      <c r="F6256" s="4">
        <v>9.26</v>
      </c>
      <c r="G6256" s="1">
        <v>2022</v>
      </c>
      <c r="H6256" s="1">
        <v>3</v>
      </c>
      <c r="I6256" s="1" t="s">
        <v>30</v>
      </c>
      <c r="J6256" s="1" t="s">
        <v>25</v>
      </c>
      <c r="K6256" s="1" t="s">
        <v>20</v>
      </c>
      <c r="L6256" s="1" t="s">
        <v>31</v>
      </c>
      <c r="M6256" s="1" t="s">
        <v>4184</v>
      </c>
    </row>
    <row r="6257" spans="1:15" x14ac:dyDescent="0.25">
      <c r="A6257" s="1" t="s">
        <v>2623</v>
      </c>
      <c r="B6257" s="2">
        <v>44649</v>
      </c>
      <c r="C6257" s="1" t="s">
        <v>85</v>
      </c>
      <c r="E6257" s="3">
        <v>81.69</v>
      </c>
      <c r="F6257" s="4">
        <v>81.69</v>
      </c>
      <c r="G6257" s="1">
        <v>2022</v>
      </c>
      <c r="H6257" s="1">
        <v>3</v>
      </c>
      <c r="I6257" s="1" t="s">
        <v>40</v>
      </c>
      <c r="J6257" s="1" t="s">
        <v>41</v>
      </c>
      <c r="K6257" s="1" t="s">
        <v>20</v>
      </c>
      <c r="L6257" s="1" t="s">
        <v>42</v>
      </c>
      <c r="M6257" s="1" t="s">
        <v>43</v>
      </c>
      <c r="O6257">
        <f>F6257/1.26</f>
        <v>64.833333333333329</v>
      </c>
    </row>
    <row r="6258" spans="1:15" x14ac:dyDescent="0.25">
      <c r="A6258" s="1" t="s">
        <v>452</v>
      </c>
      <c r="B6258" s="2">
        <v>44649</v>
      </c>
      <c r="C6258" s="1" t="s">
        <v>4422</v>
      </c>
      <c r="E6258" s="3">
        <v>166.14</v>
      </c>
      <c r="F6258" s="4">
        <v>166.14</v>
      </c>
      <c r="G6258" s="1">
        <v>2022</v>
      </c>
      <c r="H6258" s="1">
        <v>3</v>
      </c>
      <c r="I6258" s="1" t="s">
        <v>24</v>
      </c>
      <c r="J6258" s="1" t="s">
        <v>25</v>
      </c>
      <c r="K6258" s="1" t="s">
        <v>20</v>
      </c>
      <c r="L6258" s="1" t="s">
        <v>26</v>
      </c>
      <c r="M6258" s="1" t="s">
        <v>4184</v>
      </c>
    </row>
    <row r="6259" spans="1:15" x14ac:dyDescent="0.25">
      <c r="A6259" s="1" t="s">
        <v>6899</v>
      </c>
      <c r="B6259" s="2">
        <v>44649</v>
      </c>
      <c r="C6259" s="1" t="s">
        <v>6900</v>
      </c>
      <c r="D6259" s="3">
        <v>10</v>
      </c>
      <c r="E6259" s="3">
        <v>61.44</v>
      </c>
      <c r="F6259" s="4">
        <v>55.85</v>
      </c>
      <c r="G6259" s="1">
        <v>2022</v>
      </c>
      <c r="H6259" s="1">
        <v>3</v>
      </c>
      <c r="I6259" s="1" t="s">
        <v>134</v>
      </c>
      <c r="J6259" s="1" t="s">
        <v>319</v>
      </c>
      <c r="K6259" s="1" t="s">
        <v>20</v>
      </c>
      <c r="L6259" s="1" t="s">
        <v>135</v>
      </c>
      <c r="M6259" s="1" t="s">
        <v>320</v>
      </c>
    </row>
    <row r="6260" spans="1:15" x14ac:dyDescent="0.25">
      <c r="A6260" s="1" t="s">
        <v>4471</v>
      </c>
      <c r="B6260" s="2">
        <v>44649</v>
      </c>
      <c r="C6260" s="1" t="s">
        <v>6901</v>
      </c>
      <c r="E6260" s="3">
        <v>1218.5999999999999</v>
      </c>
      <c r="F6260" s="4">
        <v>1218.5999999999999</v>
      </c>
      <c r="G6260" s="1">
        <v>2022</v>
      </c>
      <c r="H6260" s="1">
        <v>3</v>
      </c>
      <c r="I6260" s="1" t="s">
        <v>40</v>
      </c>
      <c r="J6260" s="1" t="s">
        <v>35</v>
      </c>
      <c r="K6260" s="1" t="s">
        <v>20</v>
      </c>
      <c r="L6260" s="1" t="s">
        <v>42</v>
      </c>
      <c r="M6260" s="1" t="s">
        <v>37</v>
      </c>
      <c r="O6260">
        <f>F6260*4.812</f>
        <v>5863.9031999999997</v>
      </c>
    </row>
    <row r="6261" spans="1:15" x14ac:dyDescent="0.25">
      <c r="A6261" s="1" t="s">
        <v>458</v>
      </c>
      <c r="B6261" s="2">
        <v>44649</v>
      </c>
      <c r="C6261" s="1" t="s">
        <v>5622</v>
      </c>
      <c r="E6261" s="3">
        <v>177.84</v>
      </c>
      <c r="F6261" s="4">
        <v>177.84</v>
      </c>
      <c r="G6261" s="1">
        <v>2022</v>
      </c>
      <c r="H6261" s="1">
        <v>3</v>
      </c>
      <c r="I6261" s="1" t="s">
        <v>46</v>
      </c>
      <c r="J6261" s="1" t="s">
        <v>25</v>
      </c>
      <c r="K6261" s="1" t="s">
        <v>20</v>
      </c>
      <c r="L6261" s="1" t="s">
        <v>47</v>
      </c>
      <c r="M6261" s="1" t="s">
        <v>4184</v>
      </c>
      <c r="O6261">
        <f>F6261*5.3</f>
        <v>942.55200000000002</v>
      </c>
    </row>
    <row r="6262" spans="1:15" x14ac:dyDescent="0.25">
      <c r="A6262" s="1" t="s">
        <v>2612</v>
      </c>
      <c r="B6262" s="2">
        <v>44649</v>
      </c>
      <c r="C6262" s="1" t="s">
        <v>6881</v>
      </c>
      <c r="E6262" s="3">
        <v>99.83</v>
      </c>
      <c r="F6262" s="4">
        <v>99.83</v>
      </c>
      <c r="G6262" s="1">
        <v>2022</v>
      </c>
      <c r="H6262" s="1">
        <v>3</v>
      </c>
      <c r="I6262" s="1" t="s">
        <v>30</v>
      </c>
      <c r="J6262" s="1" t="s">
        <v>25</v>
      </c>
      <c r="K6262" s="1" t="s">
        <v>20</v>
      </c>
      <c r="L6262" s="1" t="s">
        <v>31</v>
      </c>
      <c r="M6262" s="1" t="s">
        <v>4184</v>
      </c>
    </row>
    <row r="6263" spans="1:15" x14ac:dyDescent="0.25">
      <c r="A6263" s="1" t="s">
        <v>6899</v>
      </c>
      <c r="B6263" s="2">
        <v>44649</v>
      </c>
      <c r="C6263" s="1" t="s">
        <v>6902</v>
      </c>
      <c r="D6263" s="3">
        <v>20</v>
      </c>
      <c r="E6263" s="3">
        <v>12.56</v>
      </c>
      <c r="F6263" s="4">
        <v>10.47</v>
      </c>
      <c r="G6263" s="1">
        <v>2022</v>
      </c>
      <c r="H6263" s="1">
        <v>3</v>
      </c>
      <c r="I6263" s="1" t="s">
        <v>134</v>
      </c>
      <c r="J6263" s="1" t="s">
        <v>98</v>
      </c>
      <c r="K6263" s="1" t="s">
        <v>20</v>
      </c>
      <c r="L6263" s="1" t="s">
        <v>135</v>
      </c>
      <c r="M6263" s="1" t="s">
        <v>100</v>
      </c>
      <c r="O6263">
        <f>F6263*191</f>
        <v>1999.7700000000002</v>
      </c>
    </row>
    <row r="6264" spans="1:15" x14ac:dyDescent="0.25">
      <c r="A6264" s="1" t="s">
        <v>2632</v>
      </c>
      <c r="B6264" s="2">
        <v>44649</v>
      </c>
      <c r="C6264" s="1" t="s">
        <v>2505</v>
      </c>
      <c r="E6264" s="3">
        <v>244.99</v>
      </c>
      <c r="F6264" s="4">
        <v>244.99</v>
      </c>
      <c r="G6264" s="1">
        <v>2022</v>
      </c>
      <c r="H6264" s="1">
        <v>3</v>
      </c>
      <c r="I6264" s="1" t="s">
        <v>40</v>
      </c>
      <c r="J6264" s="1" t="s">
        <v>35</v>
      </c>
      <c r="K6264" s="1" t="s">
        <v>20</v>
      </c>
      <c r="L6264" s="1" t="s">
        <v>42</v>
      </c>
      <c r="M6264" s="1" t="s">
        <v>37</v>
      </c>
      <c r="O6264">
        <f>F6264*15.57</f>
        <v>3814.4943000000003</v>
      </c>
    </row>
    <row r="6265" spans="1:15" x14ac:dyDescent="0.25">
      <c r="A6265" s="1" t="s">
        <v>456</v>
      </c>
      <c r="B6265" s="2">
        <v>44649</v>
      </c>
      <c r="C6265" s="1" t="s">
        <v>62</v>
      </c>
      <c r="E6265" s="3">
        <v>60.48</v>
      </c>
      <c r="F6265" s="4">
        <v>60.48</v>
      </c>
      <c r="G6265" s="1">
        <v>2022</v>
      </c>
      <c r="H6265" s="1">
        <v>3</v>
      </c>
      <c r="I6265" s="1" t="s">
        <v>40</v>
      </c>
      <c r="J6265" s="1" t="s">
        <v>41</v>
      </c>
      <c r="K6265" s="1" t="s">
        <v>20</v>
      </c>
      <c r="L6265" s="1" t="s">
        <v>42</v>
      </c>
      <c r="M6265" s="1" t="s">
        <v>43</v>
      </c>
      <c r="O6265">
        <f>F6265/1.26</f>
        <v>48</v>
      </c>
    </row>
    <row r="6266" spans="1:15" x14ac:dyDescent="0.25">
      <c r="A6266" s="1" t="s">
        <v>2599</v>
      </c>
      <c r="B6266" s="2">
        <v>44649</v>
      </c>
      <c r="C6266" s="1" t="s">
        <v>6903</v>
      </c>
      <c r="E6266" s="3">
        <v>3.77</v>
      </c>
      <c r="F6266" s="4">
        <v>3.77</v>
      </c>
      <c r="G6266" s="1">
        <v>2022</v>
      </c>
      <c r="H6266" s="1">
        <v>3</v>
      </c>
      <c r="I6266" s="1" t="s">
        <v>18</v>
      </c>
      <c r="J6266" s="1" t="s">
        <v>51</v>
      </c>
      <c r="K6266" s="1" t="s">
        <v>20</v>
      </c>
      <c r="L6266" s="1" t="s">
        <v>21</v>
      </c>
      <c r="M6266" s="1" t="s">
        <v>53</v>
      </c>
    </row>
    <row r="6267" spans="1:15" x14ac:dyDescent="0.25">
      <c r="A6267" s="1" t="s">
        <v>2598</v>
      </c>
      <c r="B6267" s="2">
        <v>44649</v>
      </c>
      <c r="C6267" s="1" t="s">
        <v>6904</v>
      </c>
      <c r="D6267" s="3">
        <v>20</v>
      </c>
      <c r="E6267" s="3">
        <v>72.47</v>
      </c>
      <c r="F6267" s="4">
        <v>60.39</v>
      </c>
      <c r="G6267" s="1">
        <v>2022</v>
      </c>
      <c r="H6267" s="1">
        <v>3</v>
      </c>
      <c r="I6267" s="1" t="s">
        <v>134</v>
      </c>
      <c r="J6267" s="1" t="s">
        <v>144</v>
      </c>
      <c r="K6267" s="1" t="s">
        <v>20</v>
      </c>
      <c r="L6267" s="1" t="s">
        <v>135</v>
      </c>
      <c r="M6267" s="1" t="s">
        <v>145</v>
      </c>
    </row>
    <row r="6268" spans="1:15" x14ac:dyDescent="0.25">
      <c r="A6268" s="1" t="s">
        <v>4480</v>
      </c>
      <c r="B6268" s="2">
        <v>44651</v>
      </c>
      <c r="C6268" s="1" t="s">
        <v>6905</v>
      </c>
      <c r="E6268" s="3">
        <v>33.28</v>
      </c>
      <c r="F6268" s="4">
        <v>33.28</v>
      </c>
      <c r="G6268" s="1">
        <v>2022</v>
      </c>
      <c r="H6268" s="1">
        <v>3</v>
      </c>
      <c r="I6268" s="1" t="s">
        <v>138</v>
      </c>
      <c r="J6268" s="1" t="s">
        <v>35</v>
      </c>
      <c r="K6268" s="1" t="s">
        <v>20</v>
      </c>
      <c r="L6268" s="1" t="s">
        <v>139</v>
      </c>
      <c r="M6268" s="1" t="s">
        <v>37</v>
      </c>
    </row>
    <row r="6269" spans="1:15" x14ac:dyDescent="0.25">
      <c r="A6269" s="1" t="s">
        <v>491</v>
      </c>
      <c r="B6269" s="2">
        <v>44651</v>
      </c>
      <c r="C6269" s="1" t="s">
        <v>5954</v>
      </c>
      <c r="D6269" s="3">
        <v>20</v>
      </c>
      <c r="E6269" s="3">
        <v>6850.75</v>
      </c>
      <c r="F6269" s="4">
        <v>5708.96</v>
      </c>
      <c r="G6269" s="1">
        <v>2022</v>
      </c>
      <c r="H6269" s="1">
        <v>3</v>
      </c>
      <c r="I6269" s="1" t="s">
        <v>56</v>
      </c>
      <c r="J6269" s="1" t="s">
        <v>177</v>
      </c>
      <c r="K6269" s="1" t="s">
        <v>20</v>
      </c>
      <c r="L6269" s="1" t="s">
        <v>57</v>
      </c>
      <c r="M6269" s="1" t="s">
        <v>178</v>
      </c>
      <c r="O6269">
        <v>57089</v>
      </c>
    </row>
    <row r="6270" spans="1:15" x14ac:dyDescent="0.25">
      <c r="A6270" s="1" t="s">
        <v>2657</v>
      </c>
      <c r="B6270" s="2">
        <v>44651</v>
      </c>
      <c r="C6270" s="1" t="s">
        <v>6906</v>
      </c>
      <c r="E6270" s="3">
        <v>28.8</v>
      </c>
      <c r="F6270" s="4">
        <v>28.8</v>
      </c>
      <c r="G6270" s="1">
        <v>2022</v>
      </c>
      <c r="H6270" s="1">
        <v>3</v>
      </c>
      <c r="I6270" s="1" t="s">
        <v>138</v>
      </c>
      <c r="J6270" s="1" t="s">
        <v>35</v>
      </c>
      <c r="K6270" s="1" t="s">
        <v>20</v>
      </c>
      <c r="L6270" s="1" t="s">
        <v>139</v>
      </c>
      <c r="M6270" s="1" t="s">
        <v>37</v>
      </c>
    </row>
    <row r="6271" spans="1:15" x14ac:dyDescent="0.25">
      <c r="A6271" s="1" t="s">
        <v>6907</v>
      </c>
      <c r="B6271" s="2">
        <v>44651</v>
      </c>
      <c r="C6271" s="1" t="s">
        <v>6908</v>
      </c>
      <c r="D6271" s="3">
        <v>20</v>
      </c>
      <c r="E6271" s="3">
        <v>44.88</v>
      </c>
      <c r="F6271" s="4">
        <v>37.4</v>
      </c>
      <c r="G6271" s="1">
        <v>2022</v>
      </c>
      <c r="H6271" s="1">
        <v>3</v>
      </c>
      <c r="I6271" s="1" t="s">
        <v>134</v>
      </c>
      <c r="J6271" s="1" t="s">
        <v>35</v>
      </c>
      <c r="K6271" s="1" t="s">
        <v>20</v>
      </c>
      <c r="L6271" s="1" t="s">
        <v>135</v>
      </c>
      <c r="M6271" s="1" t="s">
        <v>37</v>
      </c>
      <c r="O6271">
        <f>F6271*5.2</f>
        <v>194.48</v>
      </c>
    </row>
    <row r="6272" spans="1:15" x14ac:dyDescent="0.25">
      <c r="A6272" s="1" t="s">
        <v>6909</v>
      </c>
      <c r="B6272" s="2">
        <v>44651</v>
      </c>
      <c r="C6272" s="1" t="s">
        <v>6910</v>
      </c>
      <c r="E6272" s="3">
        <v>192.35</v>
      </c>
      <c r="F6272" s="4">
        <v>192.35</v>
      </c>
      <c r="G6272" s="1">
        <v>2022</v>
      </c>
      <c r="H6272" s="1">
        <v>3</v>
      </c>
      <c r="I6272" s="1" t="s">
        <v>86</v>
      </c>
      <c r="J6272" s="1" t="s">
        <v>35</v>
      </c>
      <c r="K6272" s="1" t="s">
        <v>20</v>
      </c>
      <c r="L6272" s="1" t="s">
        <v>87</v>
      </c>
      <c r="M6272" s="1" t="s">
        <v>37</v>
      </c>
    </row>
    <row r="6273" spans="1:15" x14ac:dyDescent="0.25">
      <c r="A6273" s="1" t="s">
        <v>5692</v>
      </c>
      <c r="B6273" s="2">
        <v>44651</v>
      </c>
      <c r="C6273" s="1" t="s">
        <v>6911</v>
      </c>
      <c r="E6273" s="3">
        <v>183.53</v>
      </c>
      <c r="F6273" s="4">
        <v>183.53</v>
      </c>
      <c r="G6273" s="1">
        <v>2022</v>
      </c>
      <c r="H6273" s="1">
        <v>3</v>
      </c>
      <c r="I6273" s="1" t="s">
        <v>345</v>
      </c>
      <c r="J6273" s="1" t="s">
        <v>35</v>
      </c>
      <c r="K6273" s="1" t="s">
        <v>20</v>
      </c>
      <c r="L6273" s="1" t="s">
        <v>346</v>
      </c>
      <c r="M6273" s="1" t="s">
        <v>37</v>
      </c>
      <c r="O6273">
        <f>F6273*5.3</f>
        <v>972.70899999999995</v>
      </c>
    </row>
    <row r="6274" spans="1:15" x14ac:dyDescent="0.25">
      <c r="A6274" s="1" t="s">
        <v>2652</v>
      </c>
      <c r="B6274" s="2">
        <v>44651</v>
      </c>
      <c r="C6274" s="1" t="s">
        <v>6912</v>
      </c>
      <c r="E6274" s="3">
        <v>31.28</v>
      </c>
      <c r="F6274" s="4">
        <v>31.28</v>
      </c>
      <c r="G6274" s="1">
        <v>2022</v>
      </c>
      <c r="H6274" s="1">
        <v>3</v>
      </c>
      <c r="I6274" s="1" t="s">
        <v>91</v>
      </c>
      <c r="J6274" s="1" t="s">
        <v>35</v>
      </c>
      <c r="K6274" s="1" t="s">
        <v>20</v>
      </c>
      <c r="L6274" s="1" t="s">
        <v>93</v>
      </c>
      <c r="M6274" s="1" t="s">
        <v>37</v>
      </c>
    </row>
    <row r="6275" spans="1:15" x14ac:dyDescent="0.25">
      <c r="A6275" s="1" t="s">
        <v>4483</v>
      </c>
      <c r="B6275" s="2">
        <v>44651</v>
      </c>
      <c r="C6275" s="1" t="s">
        <v>6913</v>
      </c>
      <c r="E6275" s="3">
        <v>511.77</v>
      </c>
      <c r="F6275" s="4">
        <v>511.77</v>
      </c>
      <c r="G6275" s="1">
        <v>2022</v>
      </c>
      <c r="H6275" s="1">
        <v>3</v>
      </c>
      <c r="I6275" s="1" t="s">
        <v>312</v>
      </c>
      <c r="J6275" s="1" t="s">
        <v>35</v>
      </c>
      <c r="K6275" s="1" t="s">
        <v>20</v>
      </c>
      <c r="L6275" s="1" t="s">
        <v>313</v>
      </c>
      <c r="M6275" s="1" t="s">
        <v>37</v>
      </c>
    </row>
    <row r="6276" spans="1:15" x14ac:dyDescent="0.25">
      <c r="A6276" s="1" t="s">
        <v>4485</v>
      </c>
      <c r="B6276" s="2">
        <v>44651</v>
      </c>
      <c r="C6276" s="1" t="s">
        <v>6914</v>
      </c>
      <c r="E6276" s="3">
        <v>108.95</v>
      </c>
      <c r="F6276" s="4">
        <v>108.95</v>
      </c>
      <c r="G6276" s="1">
        <v>2022</v>
      </c>
      <c r="H6276" s="1">
        <v>3</v>
      </c>
      <c r="I6276" s="1" t="s">
        <v>86</v>
      </c>
      <c r="J6276" s="1" t="s">
        <v>35</v>
      </c>
      <c r="K6276" s="1" t="s">
        <v>20</v>
      </c>
      <c r="L6276" s="1" t="s">
        <v>87</v>
      </c>
      <c r="M6276" s="1" t="s">
        <v>37</v>
      </c>
      <c r="O6276">
        <f>F6276*7.89</f>
        <v>859.6155</v>
      </c>
    </row>
    <row r="6277" spans="1:15" x14ac:dyDescent="0.25">
      <c r="A6277" s="1" t="s">
        <v>6915</v>
      </c>
      <c r="B6277" s="2">
        <v>44651</v>
      </c>
      <c r="C6277" s="1" t="s">
        <v>6916</v>
      </c>
      <c r="E6277" s="3">
        <v>147.54</v>
      </c>
      <c r="F6277" s="4">
        <v>147.54</v>
      </c>
      <c r="G6277" s="1">
        <v>2022</v>
      </c>
      <c r="H6277" s="1">
        <v>3</v>
      </c>
      <c r="I6277" s="1" t="s">
        <v>138</v>
      </c>
      <c r="J6277" s="1" t="s">
        <v>35</v>
      </c>
      <c r="K6277" s="1" t="s">
        <v>20</v>
      </c>
      <c r="L6277" s="1" t="s">
        <v>139</v>
      </c>
      <c r="M6277" s="1" t="s">
        <v>37</v>
      </c>
    </row>
    <row r="6278" spans="1:15" x14ac:dyDescent="0.25">
      <c r="A6278" s="1" t="s">
        <v>6917</v>
      </c>
      <c r="B6278" s="2">
        <v>44651</v>
      </c>
      <c r="C6278" s="1" t="s">
        <v>6918</v>
      </c>
      <c r="E6278" s="3">
        <v>791.38</v>
      </c>
      <c r="F6278" s="4">
        <v>791.38</v>
      </c>
      <c r="G6278" s="1">
        <v>2022</v>
      </c>
      <c r="H6278" s="1">
        <v>3</v>
      </c>
      <c r="I6278" s="1" t="s">
        <v>168</v>
      </c>
      <c r="J6278" s="1" t="s">
        <v>81</v>
      </c>
      <c r="K6278" s="1" t="s">
        <v>20</v>
      </c>
      <c r="L6278" s="1" t="s">
        <v>169</v>
      </c>
      <c r="M6278" s="1" t="s">
        <v>83</v>
      </c>
    </row>
    <row r="6279" spans="1:15" x14ac:dyDescent="0.25">
      <c r="A6279" s="1" t="s">
        <v>2648</v>
      </c>
      <c r="B6279" s="2">
        <v>44651</v>
      </c>
      <c r="C6279" s="1" t="s">
        <v>6919</v>
      </c>
      <c r="E6279" s="3">
        <v>126.88</v>
      </c>
      <c r="F6279" s="4">
        <v>126.88</v>
      </c>
      <c r="G6279" s="1">
        <v>2022</v>
      </c>
      <c r="H6279" s="1">
        <v>3</v>
      </c>
      <c r="I6279" s="1" t="s">
        <v>91</v>
      </c>
      <c r="J6279" s="1" t="s">
        <v>35</v>
      </c>
      <c r="K6279" s="1" t="s">
        <v>20</v>
      </c>
      <c r="L6279" s="1" t="s">
        <v>93</v>
      </c>
      <c r="M6279" s="1" t="s">
        <v>37</v>
      </c>
    </row>
    <row r="6280" spans="1:15" x14ac:dyDescent="0.25">
      <c r="A6280" s="1" t="s">
        <v>6920</v>
      </c>
      <c r="B6280" s="2">
        <v>44652</v>
      </c>
      <c r="C6280" s="1" t="s">
        <v>6881</v>
      </c>
      <c r="E6280" s="3">
        <v>215.41</v>
      </c>
      <c r="F6280" s="4">
        <v>215.41</v>
      </c>
      <c r="G6280" s="1">
        <v>2022</v>
      </c>
      <c r="H6280" s="1">
        <v>4</v>
      </c>
      <c r="I6280" s="1" t="s">
        <v>30</v>
      </c>
      <c r="J6280" s="1" t="s">
        <v>25</v>
      </c>
      <c r="K6280" s="1" t="s">
        <v>20</v>
      </c>
      <c r="L6280" s="1" t="s">
        <v>31</v>
      </c>
      <c r="M6280" s="1" t="s">
        <v>4184</v>
      </c>
    </row>
    <row r="6281" spans="1:15" x14ac:dyDescent="0.25">
      <c r="A6281" s="1" t="s">
        <v>6921</v>
      </c>
      <c r="B6281" s="2">
        <v>44655</v>
      </c>
      <c r="C6281" s="1" t="s">
        <v>6922</v>
      </c>
      <c r="E6281" s="3">
        <v>81</v>
      </c>
      <c r="F6281" s="4">
        <v>81</v>
      </c>
      <c r="G6281" s="1">
        <v>2022</v>
      </c>
      <c r="H6281" s="1">
        <v>4</v>
      </c>
      <c r="I6281" s="1" t="s">
        <v>24</v>
      </c>
      <c r="J6281" s="1" t="s">
        <v>25</v>
      </c>
      <c r="K6281" s="1" t="s">
        <v>20</v>
      </c>
      <c r="L6281" s="1" t="s">
        <v>26</v>
      </c>
      <c r="M6281" s="1" t="s">
        <v>4184</v>
      </c>
    </row>
    <row r="6282" spans="1:15" x14ac:dyDescent="0.25">
      <c r="A6282" s="1" t="s">
        <v>5694</v>
      </c>
      <c r="B6282" s="2">
        <v>44655</v>
      </c>
      <c r="C6282" s="1" t="s">
        <v>6923</v>
      </c>
      <c r="E6282" s="3">
        <v>132</v>
      </c>
      <c r="F6282" s="4">
        <v>132</v>
      </c>
      <c r="G6282" s="1">
        <v>2022</v>
      </c>
      <c r="H6282" s="1">
        <v>4</v>
      </c>
      <c r="I6282" s="1" t="s">
        <v>18</v>
      </c>
      <c r="J6282" s="1" t="s">
        <v>119</v>
      </c>
      <c r="K6282" s="1" t="s">
        <v>20</v>
      </c>
      <c r="L6282" s="1" t="s">
        <v>21</v>
      </c>
      <c r="M6282" s="1" t="s">
        <v>120</v>
      </c>
    </row>
    <row r="6283" spans="1:15" x14ac:dyDescent="0.25">
      <c r="A6283" s="1" t="s">
        <v>518</v>
      </c>
      <c r="B6283" s="2">
        <v>44655</v>
      </c>
      <c r="C6283" s="1" t="s">
        <v>6924</v>
      </c>
      <c r="E6283" s="3">
        <v>44.36</v>
      </c>
      <c r="F6283" s="4">
        <v>44.36</v>
      </c>
      <c r="G6283" s="1">
        <v>2022</v>
      </c>
      <c r="H6283" s="1">
        <v>4</v>
      </c>
      <c r="I6283" s="1" t="s">
        <v>211</v>
      </c>
      <c r="J6283" s="1" t="s">
        <v>212</v>
      </c>
      <c r="K6283" s="1" t="s">
        <v>20</v>
      </c>
      <c r="L6283" s="1" t="s">
        <v>213</v>
      </c>
      <c r="M6283" s="1" t="s">
        <v>37</v>
      </c>
    </row>
    <row r="6284" spans="1:15" x14ac:dyDescent="0.25">
      <c r="A6284" s="1" t="s">
        <v>5694</v>
      </c>
      <c r="B6284" s="2">
        <v>44655</v>
      </c>
      <c r="C6284" s="1" t="s">
        <v>6925</v>
      </c>
      <c r="E6284" s="3">
        <v>352</v>
      </c>
      <c r="F6284" s="4">
        <v>352</v>
      </c>
      <c r="G6284" s="1">
        <v>2022</v>
      </c>
      <c r="H6284" s="1">
        <v>4</v>
      </c>
      <c r="I6284" s="1" t="s">
        <v>18</v>
      </c>
      <c r="J6284" s="1" t="s">
        <v>19</v>
      </c>
      <c r="K6284" s="1" t="s">
        <v>20</v>
      </c>
      <c r="L6284" s="1" t="s">
        <v>21</v>
      </c>
      <c r="M6284" s="1" t="s">
        <v>22</v>
      </c>
    </row>
    <row r="6285" spans="1:15" x14ac:dyDescent="0.25">
      <c r="A6285" s="1" t="s">
        <v>6926</v>
      </c>
      <c r="B6285" s="2">
        <v>44655</v>
      </c>
      <c r="C6285" s="1" t="s">
        <v>2224</v>
      </c>
      <c r="E6285" s="3">
        <v>320</v>
      </c>
      <c r="F6285" s="4">
        <v>320</v>
      </c>
      <c r="G6285" s="1">
        <v>2022</v>
      </c>
      <c r="H6285" s="1">
        <v>4</v>
      </c>
      <c r="I6285" s="1" t="s">
        <v>24</v>
      </c>
      <c r="J6285" s="1" t="s">
        <v>25</v>
      </c>
      <c r="K6285" s="1" t="s">
        <v>20</v>
      </c>
      <c r="L6285" s="1" t="s">
        <v>26</v>
      </c>
      <c r="M6285" s="1" t="s">
        <v>4184</v>
      </c>
    </row>
    <row r="6286" spans="1:15" x14ac:dyDescent="0.25">
      <c r="A6286" s="1" t="s">
        <v>6927</v>
      </c>
      <c r="B6286" s="2">
        <v>44655</v>
      </c>
      <c r="C6286" s="1" t="s">
        <v>1232</v>
      </c>
      <c r="E6286" s="3">
        <v>112.32</v>
      </c>
      <c r="F6286" s="4">
        <v>112.32</v>
      </c>
      <c r="G6286" s="1">
        <v>2022</v>
      </c>
      <c r="H6286" s="1">
        <v>4</v>
      </c>
      <c r="I6286" s="1" t="s">
        <v>345</v>
      </c>
      <c r="J6286" s="1" t="s">
        <v>35</v>
      </c>
      <c r="K6286" s="1" t="s">
        <v>20</v>
      </c>
      <c r="L6286" s="1" t="s">
        <v>346</v>
      </c>
      <c r="M6286" s="1" t="s">
        <v>37</v>
      </c>
      <c r="O6286">
        <f>F6286*5.3</f>
        <v>595.29599999999994</v>
      </c>
    </row>
    <row r="6287" spans="1:15" x14ac:dyDescent="0.25">
      <c r="A6287" s="1" t="s">
        <v>5700</v>
      </c>
      <c r="B6287" s="2">
        <v>44655</v>
      </c>
      <c r="C6287" s="1" t="s">
        <v>406</v>
      </c>
      <c r="E6287" s="3">
        <v>801.56</v>
      </c>
      <c r="F6287" s="4">
        <v>801.56</v>
      </c>
      <c r="G6287" s="1">
        <v>2022</v>
      </c>
      <c r="H6287" s="1">
        <v>4</v>
      </c>
      <c r="I6287" s="1" t="s">
        <v>18</v>
      </c>
      <c r="J6287" s="1" t="s">
        <v>51</v>
      </c>
      <c r="K6287" s="1" t="s">
        <v>20</v>
      </c>
      <c r="L6287" s="1" t="s">
        <v>21</v>
      </c>
      <c r="M6287" s="1" t="s">
        <v>53</v>
      </c>
      <c r="O6287">
        <f>F6287*5.7</f>
        <v>4568.8919999999998</v>
      </c>
    </row>
    <row r="6288" spans="1:15" x14ac:dyDescent="0.25">
      <c r="A6288" s="1" t="s">
        <v>6928</v>
      </c>
      <c r="B6288" s="2">
        <v>44657</v>
      </c>
      <c r="C6288" s="1" t="s">
        <v>6929</v>
      </c>
      <c r="E6288" s="3">
        <v>69.72</v>
      </c>
      <c r="F6288" s="4">
        <v>69.72</v>
      </c>
      <c r="G6288" s="1">
        <v>2022</v>
      </c>
      <c r="H6288" s="1">
        <v>4</v>
      </c>
      <c r="I6288" s="1" t="s">
        <v>168</v>
      </c>
      <c r="J6288" s="1" t="s">
        <v>35</v>
      </c>
      <c r="K6288" s="1" t="s">
        <v>20</v>
      </c>
      <c r="L6288" s="1" t="s">
        <v>169</v>
      </c>
      <c r="M6288" s="1" t="s">
        <v>37</v>
      </c>
    </row>
    <row r="6289" spans="1:15" x14ac:dyDescent="0.25">
      <c r="A6289" s="1" t="s">
        <v>509</v>
      </c>
      <c r="B6289" s="2">
        <v>44657</v>
      </c>
      <c r="C6289" s="1" t="s">
        <v>8004</v>
      </c>
      <c r="D6289" s="3">
        <v>20</v>
      </c>
      <c r="E6289" s="3">
        <v>3566.55</v>
      </c>
      <c r="F6289" s="4">
        <v>2972.12</v>
      </c>
      <c r="G6289" s="1">
        <v>2022</v>
      </c>
      <c r="H6289" s="1">
        <v>4</v>
      </c>
      <c r="I6289" s="1" t="s">
        <v>34</v>
      </c>
      <c r="J6289" s="1" t="s">
        <v>237</v>
      </c>
      <c r="K6289" s="1" t="s">
        <v>20</v>
      </c>
      <c r="L6289" s="1" t="s">
        <v>36</v>
      </c>
      <c r="M6289" s="1" t="s">
        <v>4213</v>
      </c>
      <c r="O6289" s="1">
        <f>F6289*23</f>
        <v>68358.759999999995</v>
      </c>
    </row>
    <row r="6290" spans="1:15" x14ac:dyDescent="0.25">
      <c r="A6290" s="1" t="s">
        <v>6930</v>
      </c>
      <c r="B6290" s="2">
        <v>44657</v>
      </c>
      <c r="C6290" s="1" t="s">
        <v>3495</v>
      </c>
      <c r="D6290" s="3">
        <v>20</v>
      </c>
      <c r="E6290" s="3">
        <v>6375.6</v>
      </c>
      <c r="F6290" s="4">
        <v>5313</v>
      </c>
      <c r="G6290" s="1">
        <v>2022</v>
      </c>
      <c r="H6290" s="1">
        <v>4</v>
      </c>
      <c r="I6290" s="1" t="s">
        <v>56</v>
      </c>
      <c r="J6290" s="1" t="s">
        <v>177</v>
      </c>
      <c r="K6290" s="1" t="s">
        <v>20</v>
      </c>
      <c r="L6290" s="1" t="s">
        <v>57</v>
      </c>
      <c r="M6290" s="1" t="s">
        <v>178</v>
      </c>
      <c r="O6290">
        <v>2100000</v>
      </c>
    </row>
    <row r="6291" spans="1:15" x14ac:dyDescent="0.25">
      <c r="A6291" s="1" t="s">
        <v>2700</v>
      </c>
      <c r="B6291" s="2">
        <v>44657</v>
      </c>
      <c r="C6291" s="1" t="s">
        <v>6931</v>
      </c>
      <c r="D6291" s="3">
        <v>20</v>
      </c>
      <c r="E6291" s="3">
        <v>582.32000000000005</v>
      </c>
      <c r="F6291" s="4">
        <v>485.27</v>
      </c>
      <c r="G6291" s="1">
        <v>2022</v>
      </c>
      <c r="H6291" s="1">
        <v>4</v>
      </c>
      <c r="I6291" s="1" t="s">
        <v>34</v>
      </c>
      <c r="J6291" s="1" t="s">
        <v>237</v>
      </c>
      <c r="K6291" s="1" t="s">
        <v>20</v>
      </c>
      <c r="L6291" s="1" t="s">
        <v>36</v>
      </c>
      <c r="M6291" s="1" t="s">
        <v>4213</v>
      </c>
      <c r="O6291">
        <f>F6291*25</f>
        <v>12131.75</v>
      </c>
    </row>
    <row r="6292" spans="1:15" x14ac:dyDescent="0.25">
      <c r="A6292" s="1" t="s">
        <v>5715</v>
      </c>
      <c r="B6292" s="2">
        <v>44657</v>
      </c>
      <c r="C6292" s="1" t="s">
        <v>1232</v>
      </c>
      <c r="E6292" s="3">
        <v>78</v>
      </c>
      <c r="F6292" s="4">
        <v>78</v>
      </c>
      <c r="G6292" s="1">
        <v>2022</v>
      </c>
      <c r="H6292" s="1">
        <v>4</v>
      </c>
      <c r="I6292" s="1" t="s">
        <v>345</v>
      </c>
      <c r="J6292" s="1" t="s">
        <v>35</v>
      </c>
      <c r="K6292" s="1" t="s">
        <v>20</v>
      </c>
      <c r="L6292" s="1" t="s">
        <v>346</v>
      </c>
      <c r="M6292" s="1" t="s">
        <v>37</v>
      </c>
      <c r="O6292">
        <f>F6292*5.3</f>
        <v>413.4</v>
      </c>
    </row>
    <row r="6293" spans="1:15" x14ac:dyDescent="0.25">
      <c r="A6293" s="1" t="s">
        <v>5713</v>
      </c>
      <c r="B6293" s="2">
        <v>44657</v>
      </c>
      <c r="C6293" s="1" t="s">
        <v>6932</v>
      </c>
      <c r="D6293" s="3">
        <v>20</v>
      </c>
      <c r="E6293" s="3">
        <v>49</v>
      </c>
      <c r="F6293" s="4">
        <v>40.83</v>
      </c>
      <c r="G6293" s="1">
        <v>2022</v>
      </c>
      <c r="H6293" s="1">
        <v>4</v>
      </c>
      <c r="I6293" s="1" t="s">
        <v>34</v>
      </c>
      <c r="J6293" s="1" t="s">
        <v>35</v>
      </c>
      <c r="K6293" s="1" t="s">
        <v>20</v>
      </c>
      <c r="L6293" s="1" t="s">
        <v>36</v>
      </c>
      <c r="M6293" s="1" t="s">
        <v>37</v>
      </c>
    </row>
    <row r="6294" spans="1:15" x14ac:dyDescent="0.25">
      <c r="A6294" s="1" t="s">
        <v>2665</v>
      </c>
      <c r="B6294" s="2">
        <v>44657</v>
      </c>
      <c r="C6294" s="1" t="s">
        <v>6933</v>
      </c>
      <c r="D6294" s="3">
        <v>20</v>
      </c>
      <c r="E6294" s="3">
        <v>61.79</v>
      </c>
      <c r="F6294" s="4">
        <v>51.49</v>
      </c>
      <c r="G6294" s="1">
        <v>2022</v>
      </c>
      <c r="H6294" s="1">
        <v>4</v>
      </c>
      <c r="I6294" s="1" t="s">
        <v>56</v>
      </c>
      <c r="J6294" s="1" t="s">
        <v>51</v>
      </c>
      <c r="K6294" s="1" t="s">
        <v>20</v>
      </c>
      <c r="L6294" s="1" t="s">
        <v>57</v>
      </c>
      <c r="M6294" s="1" t="s">
        <v>53</v>
      </c>
      <c r="O6294">
        <f>F6294*5.7</f>
        <v>293.49299999999999</v>
      </c>
    </row>
    <row r="6295" spans="1:15" x14ac:dyDescent="0.25">
      <c r="A6295" s="1" t="s">
        <v>2665</v>
      </c>
      <c r="B6295" s="2">
        <v>44657</v>
      </c>
      <c r="C6295" s="1" t="s">
        <v>6933</v>
      </c>
      <c r="D6295" s="3">
        <v>20</v>
      </c>
      <c r="E6295" s="3">
        <v>61.79</v>
      </c>
      <c r="F6295" s="4">
        <v>51.49</v>
      </c>
      <c r="G6295" s="1">
        <v>2022</v>
      </c>
      <c r="H6295" s="1">
        <v>4</v>
      </c>
      <c r="I6295" s="1" t="s">
        <v>34</v>
      </c>
      <c r="J6295" s="1" t="s">
        <v>51</v>
      </c>
      <c r="K6295" s="1" t="s">
        <v>20</v>
      </c>
      <c r="L6295" s="1" t="s">
        <v>36</v>
      </c>
      <c r="M6295" s="1" t="s">
        <v>53</v>
      </c>
      <c r="O6295">
        <f>F6295*5.7</f>
        <v>293.49299999999999</v>
      </c>
    </row>
    <row r="6296" spans="1:15" x14ac:dyDescent="0.25">
      <c r="A6296" s="1" t="s">
        <v>505</v>
      </c>
      <c r="B6296" s="2">
        <v>44657</v>
      </c>
      <c r="C6296" s="1" t="s">
        <v>1315</v>
      </c>
      <c r="D6296" s="3">
        <v>20</v>
      </c>
      <c r="E6296" s="3">
        <v>1199.21</v>
      </c>
      <c r="F6296" s="4">
        <v>999.34</v>
      </c>
      <c r="G6296" s="1">
        <v>2022</v>
      </c>
      <c r="H6296" s="1">
        <v>4</v>
      </c>
      <c r="I6296" s="1" t="s">
        <v>56</v>
      </c>
      <c r="J6296" s="1" t="s">
        <v>35</v>
      </c>
      <c r="K6296" s="1" t="s">
        <v>20</v>
      </c>
      <c r="L6296" s="1" t="s">
        <v>57</v>
      </c>
      <c r="M6296" s="1" t="s">
        <v>37</v>
      </c>
      <c r="O6296">
        <f>F6296*216</f>
        <v>215857.44</v>
      </c>
    </row>
    <row r="6297" spans="1:15" x14ac:dyDescent="0.25">
      <c r="A6297" s="1" t="s">
        <v>501</v>
      </c>
      <c r="B6297" s="2">
        <v>44657</v>
      </c>
      <c r="C6297" s="1" t="s">
        <v>6934</v>
      </c>
      <c r="D6297" s="3">
        <v>20</v>
      </c>
      <c r="E6297" s="3">
        <v>1367.1</v>
      </c>
      <c r="F6297" s="4">
        <v>1139.25</v>
      </c>
      <c r="G6297" s="1">
        <v>2022</v>
      </c>
      <c r="H6297" s="1">
        <v>4</v>
      </c>
      <c r="I6297" s="1" t="s">
        <v>56</v>
      </c>
      <c r="J6297" s="1" t="s">
        <v>35</v>
      </c>
      <c r="K6297" s="1" t="s">
        <v>20</v>
      </c>
      <c r="L6297" s="1" t="s">
        <v>57</v>
      </c>
      <c r="M6297" s="1" t="s">
        <v>37</v>
      </c>
      <c r="O6297">
        <f>F6297*216</f>
        <v>246078</v>
      </c>
    </row>
    <row r="6298" spans="1:15" x14ac:dyDescent="0.25">
      <c r="A6298" s="1" t="s">
        <v>520</v>
      </c>
      <c r="B6298" s="2">
        <v>44657</v>
      </c>
      <c r="C6298" s="1" t="s">
        <v>224</v>
      </c>
      <c r="D6298" s="3">
        <v>20</v>
      </c>
      <c r="E6298" s="3">
        <v>48</v>
      </c>
      <c r="F6298" s="4">
        <v>40</v>
      </c>
      <c r="G6298" s="1">
        <v>2022</v>
      </c>
      <c r="H6298" s="1">
        <v>4</v>
      </c>
      <c r="I6298" s="1" t="s">
        <v>56</v>
      </c>
      <c r="J6298" s="1" t="s">
        <v>51</v>
      </c>
      <c r="K6298" s="1" t="s">
        <v>20</v>
      </c>
      <c r="L6298" s="1" t="s">
        <v>57</v>
      </c>
      <c r="M6298" s="1" t="s">
        <v>53</v>
      </c>
      <c r="O6298">
        <f>F6298*7.34</f>
        <v>293.60000000000002</v>
      </c>
    </row>
    <row r="6299" spans="1:15" x14ac:dyDescent="0.25">
      <c r="A6299" s="1" t="s">
        <v>524</v>
      </c>
      <c r="B6299" s="2">
        <v>44658</v>
      </c>
      <c r="C6299" s="1" t="s">
        <v>256</v>
      </c>
      <c r="E6299" s="3">
        <v>22.3</v>
      </c>
      <c r="F6299" s="4">
        <v>22.3</v>
      </c>
      <c r="G6299" s="1">
        <v>2022</v>
      </c>
      <c r="H6299" s="1">
        <v>4</v>
      </c>
      <c r="I6299" s="1" t="s">
        <v>91</v>
      </c>
      <c r="J6299" s="1" t="s">
        <v>207</v>
      </c>
      <c r="K6299" s="1" t="s">
        <v>20</v>
      </c>
      <c r="L6299" s="1" t="s">
        <v>93</v>
      </c>
      <c r="M6299" s="1" t="s">
        <v>208</v>
      </c>
    </row>
    <row r="6300" spans="1:15" x14ac:dyDescent="0.25">
      <c r="A6300" s="1" t="s">
        <v>525</v>
      </c>
      <c r="B6300" s="2">
        <v>44658</v>
      </c>
      <c r="C6300" s="1" t="s">
        <v>6935</v>
      </c>
      <c r="D6300" s="3">
        <v>10</v>
      </c>
      <c r="E6300" s="3">
        <v>35.4</v>
      </c>
      <c r="F6300" s="4">
        <v>32.18</v>
      </c>
      <c r="G6300" s="1">
        <v>2022</v>
      </c>
      <c r="H6300" s="1">
        <v>4</v>
      </c>
      <c r="I6300" s="1" t="s">
        <v>134</v>
      </c>
      <c r="J6300" s="1" t="s">
        <v>319</v>
      </c>
      <c r="K6300" s="1" t="s">
        <v>20</v>
      </c>
      <c r="L6300" s="1" t="s">
        <v>135</v>
      </c>
      <c r="M6300" s="1" t="s">
        <v>320</v>
      </c>
    </row>
    <row r="6301" spans="1:15" x14ac:dyDescent="0.25">
      <c r="A6301" s="1" t="s">
        <v>2706</v>
      </c>
      <c r="B6301" s="2">
        <v>44658</v>
      </c>
      <c r="C6301" s="1" t="s">
        <v>6936</v>
      </c>
      <c r="D6301" s="3">
        <v>20</v>
      </c>
      <c r="E6301" s="3">
        <v>9.9</v>
      </c>
      <c r="F6301" s="4">
        <v>8.25</v>
      </c>
      <c r="G6301" s="1">
        <v>2022</v>
      </c>
      <c r="H6301" s="1">
        <v>4</v>
      </c>
      <c r="I6301" s="1" t="s">
        <v>134</v>
      </c>
      <c r="J6301" s="1" t="s">
        <v>98</v>
      </c>
      <c r="K6301" s="1" t="s">
        <v>20</v>
      </c>
      <c r="L6301" s="1" t="s">
        <v>135</v>
      </c>
      <c r="M6301" s="1" t="s">
        <v>100</v>
      </c>
    </row>
    <row r="6302" spans="1:15" x14ac:dyDescent="0.25">
      <c r="A6302" s="1" t="s">
        <v>2671</v>
      </c>
      <c r="B6302" s="2">
        <v>44659</v>
      </c>
      <c r="C6302" s="1" t="s">
        <v>5573</v>
      </c>
      <c r="E6302" s="3">
        <v>65.28</v>
      </c>
      <c r="F6302" s="4">
        <v>65.28</v>
      </c>
      <c r="G6302" s="1">
        <v>2022</v>
      </c>
      <c r="H6302" s="1">
        <v>4</v>
      </c>
      <c r="I6302" s="1" t="s">
        <v>18</v>
      </c>
      <c r="J6302" s="1" t="s">
        <v>119</v>
      </c>
      <c r="K6302" s="1" t="s">
        <v>20</v>
      </c>
      <c r="L6302" s="1" t="s">
        <v>21</v>
      </c>
      <c r="M6302" s="1" t="s">
        <v>120</v>
      </c>
      <c r="O6302">
        <f>F6302*12.5</f>
        <v>816</v>
      </c>
    </row>
    <row r="6303" spans="1:15" x14ac:dyDescent="0.25">
      <c r="A6303" s="1" t="s">
        <v>2667</v>
      </c>
      <c r="B6303" s="2">
        <v>44659</v>
      </c>
      <c r="C6303" s="1" t="s">
        <v>6937</v>
      </c>
      <c r="E6303" s="3">
        <v>334</v>
      </c>
      <c r="F6303" s="4">
        <v>334</v>
      </c>
      <c r="G6303" s="1">
        <v>2022</v>
      </c>
      <c r="H6303" s="1">
        <v>4</v>
      </c>
      <c r="I6303" s="1" t="s">
        <v>134</v>
      </c>
      <c r="J6303" s="1" t="s">
        <v>144</v>
      </c>
      <c r="K6303" s="1" t="s">
        <v>20</v>
      </c>
      <c r="L6303" s="1" t="s">
        <v>135</v>
      </c>
      <c r="M6303" s="1" t="s">
        <v>145</v>
      </c>
    </row>
    <row r="6304" spans="1:15" x14ac:dyDescent="0.25">
      <c r="A6304" s="1" t="s">
        <v>2673</v>
      </c>
      <c r="B6304" s="2">
        <v>44659</v>
      </c>
      <c r="C6304" s="1" t="s">
        <v>6938</v>
      </c>
      <c r="E6304" s="3">
        <v>426.9</v>
      </c>
      <c r="F6304" s="4">
        <v>426.9</v>
      </c>
      <c r="G6304" s="1">
        <v>2022</v>
      </c>
      <c r="H6304" s="1">
        <v>4</v>
      </c>
      <c r="I6304" s="1" t="s">
        <v>18</v>
      </c>
      <c r="J6304" s="1" t="s">
        <v>51</v>
      </c>
      <c r="K6304" s="1" t="s">
        <v>20</v>
      </c>
      <c r="L6304" s="1" t="s">
        <v>21</v>
      </c>
      <c r="M6304" s="1" t="s">
        <v>53</v>
      </c>
    </row>
    <row r="6305" spans="1:15" x14ac:dyDescent="0.25">
      <c r="A6305" s="1" t="s">
        <v>4509</v>
      </c>
      <c r="B6305" s="2">
        <v>44662</v>
      </c>
      <c r="C6305" s="1" t="s">
        <v>7964</v>
      </c>
      <c r="E6305" s="3">
        <v>356.81</v>
      </c>
      <c r="F6305" s="4">
        <v>356.81</v>
      </c>
      <c r="G6305" s="1">
        <v>2022</v>
      </c>
      <c r="H6305" s="1">
        <v>4</v>
      </c>
      <c r="I6305" s="1" t="s">
        <v>86</v>
      </c>
      <c r="J6305" s="1" t="s">
        <v>41</v>
      </c>
      <c r="K6305" s="1" t="s">
        <v>20</v>
      </c>
      <c r="L6305" s="1" t="s">
        <v>87</v>
      </c>
      <c r="M6305" s="1" t="s">
        <v>43</v>
      </c>
      <c r="O6305">
        <f>F6305/1.26</f>
        <v>283.1825396825397</v>
      </c>
    </row>
    <row r="6306" spans="1:15" x14ac:dyDescent="0.25">
      <c r="A6306" s="1" t="s">
        <v>2702</v>
      </c>
      <c r="B6306" s="2">
        <v>44662</v>
      </c>
      <c r="C6306" s="1" t="s">
        <v>29</v>
      </c>
      <c r="E6306" s="3">
        <v>181.06</v>
      </c>
      <c r="F6306" s="4">
        <v>181.06</v>
      </c>
      <c r="G6306" s="1">
        <v>2022</v>
      </c>
      <c r="H6306" s="1">
        <v>4</v>
      </c>
      <c r="I6306" s="1" t="s">
        <v>30</v>
      </c>
      <c r="J6306" s="1" t="s">
        <v>25</v>
      </c>
      <c r="K6306" s="1" t="s">
        <v>20</v>
      </c>
      <c r="L6306" s="1" t="s">
        <v>31</v>
      </c>
      <c r="M6306" s="1" t="s">
        <v>4184</v>
      </c>
    </row>
    <row r="6307" spans="1:15" x14ac:dyDescent="0.25">
      <c r="A6307" s="1" t="s">
        <v>529</v>
      </c>
      <c r="B6307" s="2">
        <v>44663</v>
      </c>
      <c r="C6307" s="1" t="s">
        <v>6939</v>
      </c>
      <c r="E6307" s="3">
        <v>1212.57</v>
      </c>
      <c r="F6307" s="4">
        <v>1212.57</v>
      </c>
      <c r="G6307" s="1">
        <v>2022</v>
      </c>
      <c r="H6307" s="1">
        <v>4</v>
      </c>
      <c r="I6307" s="1" t="s">
        <v>86</v>
      </c>
      <c r="J6307" s="1" t="s">
        <v>41</v>
      </c>
      <c r="K6307" s="1" t="s">
        <v>20</v>
      </c>
      <c r="L6307" s="1" t="s">
        <v>87</v>
      </c>
      <c r="M6307" s="1" t="s">
        <v>43</v>
      </c>
      <c r="O6307">
        <f t="shared" ref="O6307:O6324" si="96">F6307/1.26</f>
        <v>962.35714285714278</v>
      </c>
    </row>
    <row r="6308" spans="1:15" x14ac:dyDescent="0.25">
      <c r="A6308" s="1" t="s">
        <v>529</v>
      </c>
      <c r="B6308" s="2">
        <v>44663</v>
      </c>
      <c r="C6308" s="1" t="s">
        <v>6939</v>
      </c>
      <c r="E6308" s="3">
        <v>910.58</v>
      </c>
      <c r="F6308" s="4">
        <v>910.58</v>
      </c>
      <c r="G6308" s="1">
        <v>2022</v>
      </c>
      <c r="H6308" s="1">
        <v>4</v>
      </c>
      <c r="I6308" s="1" t="s">
        <v>86</v>
      </c>
      <c r="J6308" s="1" t="s">
        <v>41</v>
      </c>
      <c r="K6308" s="1" t="s">
        <v>20</v>
      </c>
      <c r="L6308" s="1" t="s">
        <v>87</v>
      </c>
      <c r="M6308" s="1" t="s">
        <v>43</v>
      </c>
      <c r="O6308">
        <f t="shared" si="96"/>
        <v>722.68253968253975</v>
      </c>
    </row>
    <row r="6309" spans="1:15" x14ac:dyDescent="0.25">
      <c r="A6309" s="1" t="s">
        <v>529</v>
      </c>
      <c r="B6309" s="2">
        <v>44663</v>
      </c>
      <c r="C6309" s="1" t="s">
        <v>6939</v>
      </c>
      <c r="E6309" s="3">
        <v>439.23</v>
      </c>
      <c r="F6309" s="4">
        <v>439.23</v>
      </c>
      <c r="G6309" s="1">
        <v>2022</v>
      </c>
      <c r="H6309" s="1">
        <v>4</v>
      </c>
      <c r="I6309" s="1" t="s">
        <v>86</v>
      </c>
      <c r="J6309" s="1" t="s">
        <v>41</v>
      </c>
      <c r="K6309" s="1" t="s">
        <v>20</v>
      </c>
      <c r="L6309" s="1" t="s">
        <v>87</v>
      </c>
      <c r="M6309" s="1" t="s">
        <v>43</v>
      </c>
      <c r="O6309">
        <f t="shared" si="96"/>
        <v>348.59523809523813</v>
      </c>
    </row>
    <row r="6310" spans="1:15" x14ac:dyDescent="0.25">
      <c r="A6310" s="1" t="s">
        <v>529</v>
      </c>
      <c r="B6310" s="2">
        <v>44663</v>
      </c>
      <c r="C6310" s="1" t="s">
        <v>6939</v>
      </c>
      <c r="E6310" s="3">
        <v>301.64</v>
      </c>
      <c r="F6310" s="4">
        <v>301.64</v>
      </c>
      <c r="G6310" s="1">
        <v>2022</v>
      </c>
      <c r="H6310" s="1">
        <v>4</v>
      </c>
      <c r="I6310" s="1" t="s">
        <v>86</v>
      </c>
      <c r="J6310" s="1" t="s">
        <v>41</v>
      </c>
      <c r="K6310" s="1" t="s">
        <v>20</v>
      </c>
      <c r="L6310" s="1" t="s">
        <v>87</v>
      </c>
      <c r="M6310" s="1" t="s">
        <v>43</v>
      </c>
      <c r="O6310">
        <f t="shared" si="96"/>
        <v>239.39682539682539</v>
      </c>
    </row>
    <row r="6311" spans="1:15" x14ac:dyDescent="0.25">
      <c r="A6311" s="1" t="s">
        <v>529</v>
      </c>
      <c r="B6311" s="2">
        <v>44663</v>
      </c>
      <c r="C6311" s="1" t="s">
        <v>6939</v>
      </c>
      <c r="E6311" s="3">
        <v>249.4</v>
      </c>
      <c r="F6311" s="4">
        <v>249.4</v>
      </c>
      <c r="G6311" s="1">
        <v>2022</v>
      </c>
      <c r="H6311" s="1">
        <v>4</v>
      </c>
      <c r="I6311" s="1" t="s">
        <v>86</v>
      </c>
      <c r="J6311" s="1" t="s">
        <v>41</v>
      </c>
      <c r="K6311" s="1" t="s">
        <v>20</v>
      </c>
      <c r="L6311" s="1" t="s">
        <v>87</v>
      </c>
      <c r="M6311" s="1" t="s">
        <v>43</v>
      </c>
      <c r="O6311">
        <f t="shared" si="96"/>
        <v>197.93650793650795</v>
      </c>
    </row>
    <row r="6312" spans="1:15" x14ac:dyDescent="0.25">
      <c r="A6312" s="1" t="s">
        <v>529</v>
      </c>
      <c r="B6312" s="2">
        <v>44663</v>
      </c>
      <c r="C6312" s="1" t="s">
        <v>6939</v>
      </c>
      <c r="E6312" s="3">
        <v>240.32</v>
      </c>
      <c r="F6312" s="4">
        <v>240.32</v>
      </c>
      <c r="G6312" s="1">
        <v>2022</v>
      </c>
      <c r="H6312" s="1">
        <v>4</v>
      </c>
      <c r="I6312" s="1" t="s">
        <v>86</v>
      </c>
      <c r="J6312" s="1" t="s">
        <v>41</v>
      </c>
      <c r="K6312" s="1" t="s">
        <v>20</v>
      </c>
      <c r="L6312" s="1" t="s">
        <v>87</v>
      </c>
      <c r="M6312" s="1" t="s">
        <v>43</v>
      </c>
      <c r="O6312">
        <f t="shared" si="96"/>
        <v>190.73015873015873</v>
      </c>
    </row>
    <row r="6313" spans="1:15" x14ac:dyDescent="0.25">
      <c r="A6313" s="1" t="s">
        <v>529</v>
      </c>
      <c r="B6313" s="2">
        <v>44663</v>
      </c>
      <c r="C6313" s="1" t="s">
        <v>6939</v>
      </c>
      <c r="E6313" s="3">
        <v>208.44</v>
      </c>
      <c r="F6313" s="4">
        <v>208.44</v>
      </c>
      <c r="G6313" s="1">
        <v>2022</v>
      </c>
      <c r="H6313" s="1">
        <v>4</v>
      </c>
      <c r="I6313" s="1" t="s">
        <v>86</v>
      </c>
      <c r="J6313" s="1" t="s">
        <v>41</v>
      </c>
      <c r="K6313" s="1" t="s">
        <v>20</v>
      </c>
      <c r="L6313" s="1" t="s">
        <v>87</v>
      </c>
      <c r="M6313" s="1" t="s">
        <v>43</v>
      </c>
      <c r="O6313">
        <f t="shared" si="96"/>
        <v>165.42857142857142</v>
      </c>
    </row>
    <row r="6314" spans="1:15" x14ac:dyDescent="0.25">
      <c r="A6314" s="1" t="s">
        <v>529</v>
      </c>
      <c r="B6314" s="2">
        <v>44663</v>
      </c>
      <c r="C6314" s="1" t="s">
        <v>6939</v>
      </c>
      <c r="D6314" s="3">
        <v>20</v>
      </c>
      <c r="E6314" s="3">
        <v>235.28</v>
      </c>
      <c r="F6314" s="4">
        <v>196.07</v>
      </c>
      <c r="G6314" s="1">
        <v>2022</v>
      </c>
      <c r="H6314" s="1">
        <v>4</v>
      </c>
      <c r="I6314" s="1" t="s">
        <v>34</v>
      </c>
      <c r="J6314" s="1" t="s">
        <v>41</v>
      </c>
      <c r="K6314" s="1" t="s">
        <v>20</v>
      </c>
      <c r="L6314" s="1" t="s">
        <v>36</v>
      </c>
      <c r="M6314" s="1" t="s">
        <v>43</v>
      </c>
      <c r="O6314">
        <f t="shared" si="96"/>
        <v>155.61111111111111</v>
      </c>
    </row>
    <row r="6315" spans="1:15" x14ac:dyDescent="0.25">
      <c r="A6315" s="1" t="s">
        <v>529</v>
      </c>
      <c r="B6315" s="2">
        <v>44663</v>
      </c>
      <c r="C6315" s="1" t="s">
        <v>6939</v>
      </c>
      <c r="D6315" s="3">
        <v>20</v>
      </c>
      <c r="E6315" s="3">
        <v>220.53</v>
      </c>
      <c r="F6315" s="4">
        <v>183.77</v>
      </c>
      <c r="G6315" s="1">
        <v>2022</v>
      </c>
      <c r="H6315" s="1">
        <v>4</v>
      </c>
      <c r="I6315" s="1" t="s">
        <v>70</v>
      </c>
      <c r="J6315" s="1" t="s">
        <v>41</v>
      </c>
      <c r="K6315" s="1" t="s">
        <v>20</v>
      </c>
      <c r="L6315" s="1" t="s">
        <v>71</v>
      </c>
      <c r="M6315" s="1" t="s">
        <v>43</v>
      </c>
      <c r="O6315">
        <f t="shared" si="96"/>
        <v>145.84920634920636</v>
      </c>
    </row>
    <row r="6316" spans="1:15" x14ac:dyDescent="0.25">
      <c r="A6316" s="1" t="s">
        <v>529</v>
      </c>
      <c r="B6316" s="2">
        <v>44663</v>
      </c>
      <c r="C6316" s="1" t="s">
        <v>6939</v>
      </c>
      <c r="D6316" s="3">
        <v>20</v>
      </c>
      <c r="E6316" s="3">
        <v>199.52</v>
      </c>
      <c r="F6316" s="4">
        <v>166.27</v>
      </c>
      <c r="G6316" s="1">
        <v>2022</v>
      </c>
      <c r="H6316" s="1">
        <v>4</v>
      </c>
      <c r="I6316" s="1" t="s">
        <v>56</v>
      </c>
      <c r="J6316" s="1" t="s">
        <v>41</v>
      </c>
      <c r="K6316" s="1" t="s">
        <v>20</v>
      </c>
      <c r="L6316" s="1" t="s">
        <v>57</v>
      </c>
      <c r="M6316" s="1" t="s">
        <v>43</v>
      </c>
      <c r="O6316">
        <f t="shared" si="96"/>
        <v>131.96031746031747</v>
      </c>
    </row>
    <row r="6317" spans="1:15" x14ac:dyDescent="0.25">
      <c r="A6317" s="1" t="s">
        <v>529</v>
      </c>
      <c r="B6317" s="2">
        <v>44663</v>
      </c>
      <c r="C6317" s="1" t="s">
        <v>6939</v>
      </c>
      <c r="D6317" s="3">
        <v>20</v>
      </c>
      <c r="E6317" s="3">
        <v>195.92</v>
      </c>
      <c r="F6317" s="4">
        <v>163.27000000000001</v>
      </c>
      <c r="G6317" s="1">
        <v>2022</v>
      </c>
      <c r="H6317" s="1">
        <v>4</v>
      </c>
      <c r="I6317" s="1" t="s">
        <v>34</v>
      </c>
      <c r="J6317" s="1" t="s">
        <v>41</v>
      </c>
      <c r="K6317" s="1" t="s">
        <v>20</v>
      </c>
      <c r="L6317" s="1" t="s">
        <v>36</v>
      </c>
      <c r="M6317" s="1" t="s">
        <v>43</v>
      </c>
      <c r="O6317">
        <f t="shared" si="96"/>
        <v>129.57936507936509</v>
      </c>
    </row>
    <row r="6318" spans="1:15" x14ac:dyDescent="0.25">
      <c r="A6318" s="1" t="s">
        <v>529</v>
      </c>
      <c r="B6318" s="2">
        <v>44663</v>
      </c>
      <c r="C6318" s="1" t="s">
        <v>6939</v>
      </c>
      <c r="E6318" s="3">
        <v>140.97999999999999</v>
      </c>
      <c r="F6318" s="4">
        <v>140.97999999999999</v>
      </c>
      <c r="G6318" s="1">
        <v>2022</v>
      </c>
      <c r="H6318" s="1">
        <v>4</v>
      </c>
      <c r="I6318" s="1" t="s">
        <v>86</v>
      </c>
      <c r="J6318" s="1" t="s">
        <v>41</v>
      </c>
      <c r="K6318" s="1" t="s">
        <v>20</v>
      </c>
      <c r="L6318" s="1" t="s">
        <v>87</v>
      </c>
      <c r="M6318" s="1" t="s">
        <v>43</v>
      </c>
      <c r="O6318">
        <f t="shared" si="96"/>
        <v>111.88888888888889</v>
      </c>
    </row>
    <row r="6319" spans="1:15" x14ac:dyDescent="0.25">
      <c r="A6319" s="1" t="s">
        <v>529</v>
      </c>
      <c r="B6319" s="2">
        <v>44663</v>
      </c>
      <c r="C6319" s="1" t="s">
        <v>6939</v>
      </c>
      <c r="E6319" s="3">
        <v>99.81</v>
      </c>
      <c r="F6319" s="4">
        <v>99.81</v>
      </c>
      <c r="G6319" s="1">
        <v>2022</v>
      </c>
      <c r="H6319" s="1">
        <v>4</v>
      </c>
      <c r="I6319" s="1" t="s">
        <v>86</v>
      </c>
      <c r="J6319" s="1" t="s">
        <v>41</v>
      </c>
      <c r="K6319" s="1" t="s">
        <v>20</v>
      </c>
      <c r="L6319" s="1" t="s">
        <v>87</v>
      </c>
      <c r="M6319" s="1" t="s">
        <v>43</v>
      </c>
      <c r="O6319">
        <f t="shared" si="96"/>
        <v>79.214285714285722</v>
      </c>
    </row>
    <row r="6320" spans="1:15" x14ac:dyDescent="0.25">
      <c r="A6320" s="1" t="s">
        <v>529</v>
      </c>
      <c r="B6320" s="2">
        <v>44663</v>
      </c>
      <c r="C6320" s="1" t="s">
        <v>6939</v>
      </c>
      <c r="E6320" s="3">
        <v>73.62</v>
      </c>
      <c r="F6320" s="4">
        <v>73.62</v>
      </c>
      <c r="G6320" s="1">
        <v>2022</v>
      </c>
      <c r="H6320" s="1">
        <v>4</v>
      </c>
      <c r="I6320" s="1" t="s">
        <v>86</v>
      </c>
      <c r="J6320" s="1" t="s">
        <v>41</v>
      </c>
      <c r="K6320" s="1" t="s">
        <v>20</v>
      </c>
      <c r="L6320" s="1" t="s">
        <v>87</v>
      </c>
      <c r="M6320" s="1" t="s">
        <v>43</v>
      </c>
      <c r="O6320">
        <f t="shared" si="96"/>
        <v>58.428571428571431</v>
      </c>
    </row>
    <row r="6321" spans="1:15" x14ac:dyDescent="0.25">
      <c r="A6321" s="1" t="s">
        <v>529</v>
      </c>
      <c r="B6321" s="2">
        <v>44663</v>
      </c>
      <c r="C6321" s="1" t="s">
        <v>6939</v>
      </c>
      <c r="E6321" s="3">
        <v>68.64</v>
      </c>
      <c r="F6321" s="4">
        <v>68.64</v>
      </c>
      <c r="G6321" s="1">
        <v>2022</v>
      </c>
      <c r="H6321" s="1">
        <v>4</v>
      </c>
      <c r="I6321" s="1" t="s">
        <v>86</v>
      </c>
      <c r="J6321" s="1" t="s">
        <v>41</v>
      </c>
      <c r="K6321" s="1" t="s">
        <v>20</v>
      </c>
      <c r="L6321" s="1" t="s">
        <v>87</v>
      </c>
      <c r="M6321" s="1" t="s">
        <v>43</v>
      </c>
      <c r="O6321">
        <f t="shared" si="96"/>
        <v>54.476190476190474</v>
      </c>
    </row>
    <row r="6322" spans="1:15" x14ac:dyDescent="0.25">
      <c r="A6322" s="1" t="s">
        <v>529</v>
      </c>
      <c r="B6322" s="2">
        <v>44663</v>
      </c>
      <c r="C6322" s="1" t="s">
        <v>6939</v>
      </c>
      <c r="E6322" s="3">
        <v>51.4</v>
      </c>
      <c r="F6322" s="4">
        <v>51.4</v>
      </c>
      <c r="G6322" s="1">
        <v>2022</v>
      </c>
      <c r="H6322" s="1">
        <v>4</v>
      </c>
      <c r="I6322" s="1" t="s">
        <v>18</v>
      </c>
      <c r="J6322" s="1" t="s">
        <v>41</v>
      </c>
      <c r="K6322" s="1" t="s">
        <v>20</v>
      </c>
      <c r="L6322" s="1" t="s">
        <v>21</v>
      </c>
      <c r="M6322" s="1" t="s">
        <v>43</v>
      </c>
      <c r="O6322">
        <f t="shared" si="96"/>
        <v>40.793650793650791</v>
      </c>
    </row>
    <row r="6323" spans="1:15" x14ac:dyDescent="0.25">
      <c r="A6323" s="1" t="s">
        <v>529</v>
      </c>
      <c r="B6323" s="2">
        <v>44663</v>
      </c>
      <c r="C6323" s="1" t="s">
        <v>6939</v>
      </c>
      <c r="E6323" s="3">
        <v>0.7</v>
      </c>
      <c r="F6323" s="4">
        <v>0.7</v>
      </c>
      <c r="G6323" s="1">
        <v>2022</v>
      </c>
      <c r="H6323" s="1">
        <v>4</v>
      </c>
      <c r="I6323" s="1" t="s">
        <v>86</v>
      </c>
      <c r="J6323" s="1" t="s">
        <v>41</v>
      </c>
      <c r="K6323" s="1" t="s">
        <v>20</v>
      </c>
      <c r="L6323" s="1" t="s">
        <v>87</v>
      </c>
      <c r="M6323" s="1" t="s">
        <v>43</v>
      </c>
      <c r="O6323">
        <f t="shared" si="96"/>
        <v>0.55555555555555547</v>
      </c>
    </row>
    <row r="6324" spans="1:15" x14ac:dyDescent="0.25">
      <c r="A6324" s="1" t="s">
        <v>529</v>
      </c>
      <c r="B6324" s="2">
        <v>44663</v>
      </c>
      <c r="C6324" s="1" t="s">
        <v>6939</v>
      </c>
      <c r="E6324" s="3">
        <v>0.7</v>
      </c>
      <c r="F6324" s="4">
        <v>0.7</v>
      </c>
      <c r="G6324" s="1">
        <v>2022</v>
      </c>
      <c r="H6324" s="1">
        <v>4</v>
      </c>
      <c r="I6324" s="1" t="s">
        <v>86</v>
      </c>
      <c r="J6324" s="1" t="s">
        <v>41</v>
      </c>
      <c r="K6324" s="1" t="s">
        <v>20</v>
      </c>
      <c r="L6324" s="1" t="s">
        <v>87</v>
      </c>
      <c r="M6324" s="1" t="s">
        <v>43</v>
      </c>
      <c r="O6324">
        <f t="shared" si="96"/>
        <v>0.55555555555555547</v>
      </c>
    </row>
    <row r="6325" spans="1:15" x14ac:dyDescent="0.25">
      <c r="A6325" s="1" t="s">
        <v>2719</v>
      </c>
      <c r="B6325" s="2">
        <v>44664</v>
      </c>
      <c r="C6325" s="1" t="s">
        <v>1494</v>
      </c>
      <c r="D6325" s="3">
        <v>20</v>
      </c>
      <c r="E6325" s="3">
        <v>1704.84</v>
      </c>
      <c r="F6325" s="4">
        <v>1420.7</v>
      </c>
      <c r="G6325" s="1">
        <v>2022</v>
      </c>
      <c r="H6325" s="1">
        <v>4</v>
      </c>
      <c r="I6325" s="1" t="s">
        <v>70</v>
      </c>
      <c r="J6325" s="1" t="s">
        <v>35</v>
      </c>
      <c r="K6325" s="1" t="s">
        <v>20</v>
      </c>
      <c r="L6325" s="1" t="s">
        <v>71</v>
      </c>
      <c r="M6325" s="1" t="s">
        <v>37</v>
      </c>
      <c r="O6325">
        <f>F6325*4.18</f>
        <v>5938.5259999999998</v>
      </c>
    </row>
    <row r="6326" spans="1:15" x14ac:dyDescent="0.25">
      <c r="A6326" s="1" t="s">
        <v>531</v>
      </c>
      <c r="B6326" s="2">
        <v>44664</v>
      </c>
      <c r="C6326" s="1" t="s">
        <v>6940</v>
      </c>
      <c r="E6326" s="3">
        <v>202.09</v>
      </c>
      <c r="F6326" s="4">
        <v>202.09</v>
      </c>
      <c r="G6326" s="1">
        <v>2022</v>
      </c>
      <c r="H6326" s="1">
        <v>4</v>
      </c>
      <c r="I6326" s="1" t="s">
        <v>2757</v>
      </c>
      <c r="J6326" s="1" t="s">
        <v>35</v>
      </c>
      <c r="K6326" s="1" t="s">
        <v>20</v>
      </c>
      <c r="L6326" s="1" t="s">
        <v>2758</v>
      </c>
      <c r="M6326" s="1" t="s">
        <v>37</v>
      </c>
      <c r="O6326">
        <f>F6326*4.8</f>
        <v>970.03199999999993</v>
      </c>
    </row>
    <row r="6327" spans="1:15" x14ac:dyDescent="0.25">
      <c r="A6327" s="1" t="s">
        <v>4517</v>
      </c>
      <c r="B6327" s="2">
        <v>44664</v>
      </c>
      <c r="C6327" s="1" t="s">
        <v>6940</v>
      </c>
      <c r="E6327" s="3">
        <v>50.52</v>
      </c>
      <c r="F6327" s="4">
        <v>50.52</v>
      </c>
      <c r="G6327" s="1">
        <v>2022</v>
      </c>
      <c r="H6327" s="1">
        <v>4</v>
      </c>
      <c r="I6327" s="1" t="s">
        <v>2757</v>
      </c>
      <c r="J6327" s="1" t="s">
        <v>35</v>
      </c>
      <c r="K6327" s="1" t="s">
        <v>20</v>
      </c>
      <c r="L6327" s="1" t="s">
        <v>2758</v>
      </c>
      <c r="M6327" s="1" t="s">
        <v>37</v>
      </c>
      <c r="O6327">
        <f>F6327*4.8</f>
        <v>242.49600000000001</v>
      </c>
    </row>
    <row r="6328" spans="1:15" x14ac:dyDescent="0.25">
      <c r="A6328" s="1" t="s">
        <v>2723</v>
      </c>
      <c r="B6328" s="2">
        <v>44664</v>
      </c>
      <c r="C6328" s="1" t="s">
        <v>6941</v>
      </c>
      <c r="E6328" s="3">
        <v>134</v>
      </c>
      <c r="F6328" s="4">
        <v>134</v>
      </c>
      <c r="G6328" s="1">
        <v>2022</v>
      </c>
      <c r="H6328" s="1">
        <v>4</v>
      </c>
      <c r="I6328" s="1" t="s">
        <v>86</v>
      </c>
      <c r="J6328" s="1" t="s">
        <v>51</v>
      </c>
      <c r="K6328" s="1" t="s">
        <v>20</v>
      </c>
      <c r="L6328" s="1" t="s">
        <v>87</v>
      </c>
      <c r="M6328" s="1" t="s">
        <v>53</v>
      </c>
      <c r="O6328">
        <f>F6328*64.5</f>
        <v>8643</v>
      </c>
    </row>
    <row r="6329" spans="1:15" x14ac:dyDescent="0.25">
      <c r="A6329" s="1" t="s">
        <v>541</v>
      </c>
      <c r="B6329" s="2">
        <v>44664</v>
      </c>
      <c r="C6329" s="1" t="s">
        <v>6942</v>
      </c>
      <c r="E6329" s="3">
        <v>76.16</v>
      </c>
      <c r="F6329" s="4">
        <v>76.16</v>
      </c>
      <c r="G6329" s="1">
        <v>2022</v>
      </c>
      <c r="H6329" s="1">
        <v>4</v>
      </c>
      <c r="I6329" s="1" t="s">
        <v>2757</v>
      </c>
      <c r="J6329" s="1" t="s">
        <v>35</v>
      </c>
      <c r="K6329" s="1" t="s">
        <v>20</v>
      </c>
      <c r="L6329" s="1" t="s">
        <v>2758</v>
      </c>
      <c r="M6329" s="1" t="s">
        <v>37</v>
      </c>
      <c r="O6329">
        <f>F6329*4.812</f>
        <v>366.48192</v>
      </c>
    </row>
    <row r="6330" spans="1:15" x14ac:dyDescent="0.25">
      <c r="A6330" s="1" t="s">
        <v>6943</v>
      </c>
      <c r="B6330" s="2">
        <v>44664</v>
      </c>
      <c r="C6330" s="1" t="s">
        <v>6944</v>
      </c>
      <c r="E6330" s="3">
        <v>17.149999999999999</v>
      </c>
      <c r="F6330" s="4">
        <v>17.149999999999999</v>
      </c>
      <c r="G6330" s="1">
        <v>2022</v>
      </c>
      <c r="H6330" s="1">
        <v>4</v>
      </c>
      <c r="I6330" s="1" t="s">
        <v>50</v>
      </c>
      <c r="J6330" s="1" t="s">
        <v>51</v>
      </c>
      <c r="K6330" s="1" t="s">
        <v>20</v>
      </c>
      <c r="L6330" s="1" t="s">
        <v>52</v>
      </c>
      <c r="M6330" s="1" t="s">
        <v>53</v>
      </c>
    </row>
    <row r="6331" spans="1:15" x14ac:dyDescent="0.25">
      <c r="A6331" s="1" t="s">
        <v>549</v>
      </c>
      <c r="B6331" s="2">
        <v>44664</v>
      </c>
      <c r="C6331" s="1" t="s">
        <v>6945</v>
      </c>
      <c r="D6331" s="3">
        <v>20</v>
      </c>
      <c r="E6331" s="3">
        <v>234.26</v>
      </c>
      <c r="F6331" s="4">
        <v>195.22</v>
      </c>
      <c r="G6331" s="1">
        <v>2022</v>
      </c>
      <c r="H6331" s="1">
        <v>4</v>
      </c>
      <c r="I6331" s="1" t="s">
        <v>134</v>
      </c>
      <c r="J6331" s="1" t="s">
        <v>98</v>
      </c>
      <c r="K6331" s="1" t="s">
        <v>20</v>
      </c>
      <c r="L6331" s="1" t="s">
        <v>135</v>
      </c>
      <c r="M6331" s="1" t="s">
        <v>100</v>
      </c>
      <c r="O6331">
        <f>F6331*78</f>
        <v>15227.16</v>
      </c>
    </row>
    <row r="6332" spans="1:15" x14ac:dyDescent="0.25">
      <c r="A6332" s="1" t="s">
        <v>5747</v>
      </c>
      <c r="B6332" s="2">
        <v>44664</v>
      </c>
      <c r="C6332" s="1" t="s">
        <v>224</v>
      </c>
      <c r="D6332" s="3">
        <v>20</v>
      </c>
      <c r="E6332" s="3">
        <v>8.4</v>
      </c>
      <c r="F6332" s="4">
        <v>7</v>
      </c>
      <c r="G6332" s="1">
        <v>2022</v>
      </c>
      <c r="H6332" s="1">
        <v>4</v>
      </c>
      <c r="I6332" s="1" t="s">
        <v>70</v>
      </c>
      <c r="J6332" s="1" t="s">
        <v>51</v>
      </c>
      <c r="K6332" s="1" t="s">
        <v>20</v>
      </c>
      <c r="L6332" s="1" t="s">
        <v>71</v>
      </c>
      <c r="M6332" s="1" t="s">
        <v>53</v>
      </c>
      <c r="O6332">
        <f>F6332*7.34</f>
        <v>51.379999999999995</v>
      </c>
    </row>
    <row r="6333" spans="1:15" x14ac:dyDescent="0.25">
      <c r="A6333" s="1" t="s">
        <v>6943</v>
      </c>
      <c r="B6333" s="2">
        <v>44664</v>
      </c>
      <c r="C6333" s="1" t="s">
        <v>6946</v>
      </c>
      <c r="E6333" s="3">
        <v>12.45</v>
      </c>
      <c r="F6333" s="4">
        <v>12.45</v>
      </c>
      <c r="G6333" s="1">
        <v>2022</v>
      </c>
      <c r="H6333" s="1">
        <v>4</v>
      </c>
      <c r="I6333" s="1" t="s">
        <v>18</v>
      </c>
      <c r="J6333" s="1" t="s">
        <v>51</v>
      </c>
      <c r="K6333" s="1" t="s">
        <v>20</v>
      </c>
      <c r="L6333" s="1" t="s">
        <v>21</v>
      </c>
      <c r="M6333" s="1" t="s">
        <v>53</v>
      </c>
    </row>
    <row r="6334" spans="1:15" x14ac:dyDescent="0.25">
      <c r="A6334" s="1" t="s">
        <v>6947</v>
      </c>
      <c r="B6334" s="2">
        <v>44666</v>
      </c>
      <c r="C6334" s="1" t="s">
        <v>6747</v>
      </c>
      <c r="D6334" s="3">
        <v>20</v>
      </c>
      <c r="E6334" s="3">
        <v>5433.01</v>
      </c>
      <c r="F6334" s="4">
        <v>4527.51</v>
      </c>
      <c r="G6334" s="1">
        <v>2022</v>
      </c>
      <c r="H6334" s="1">
        <v>4</v>
      </c>
      <c r="I6334" s="1" t="s">
        <v>34</v>
      </c>
      <c r="J6334" s="1" t="s">
        <v>35</v>
      </c>
      <c r="K6334" s="1" t="s">
        <v>20</v>
      </c>
      <c r="L6334" s="1" t="s">
        <v>36</v>
      </c>
      <c r="M6334" s="1" t="s">
        <v>37</v>
      </c>
      <c r="O6334">
        <f>F6334*72.79120024</f>
        <v>329562.88699860236</v>
      </c>
    </row>
    <row r="6335" spans="1:15" x14ac:dyDescent="0.25">
      <c r="A6335" s="1" t="s">
        <v>4527</v>
      </c>
      <c r="B6335" s="2">
        <v>44666</v>
      </c>
      <c r="C6335" s="1" t="s">
        <v>3764</v>
      </c>
      <c r="E6335" s="3">
        <v>37.44</v>
      </c>
      <c r="F6335" s="4">
        <v>37.44</v>
      </c>
      <c r="G6335" s="1">
        <v>2022</v>
      </c>
      <c r="H6335" s="1">
        <v>4</v>
      </c>
      <c r="I6335" s="1" t="s">
        <v>40</v>
      </c>
      <c r="J6335" s="1" t="s">
        <v>35</v>
      </c>
      <c r="K6335" s="1" t="s">
        <v>20</v>
      </c>
      <c r="L6335" s="1" t="s">
        <v>42</v>
      </c>
      <c r="M6335" s="1" t="s">
        <v>37</v>
      </c>
      <c r="O6335">
        <f>F6335*12.5</f>
        <v>468</v>
      </c>
    </row>
    <row r="6336" spans="1:15" x14ac:dyDescent="0.25">
      <c r="A6336" s="1" t="s">
        <v>4520</v>
      </c>
      <c r="B6336" s="2">
        <v>44666</v>
      </c>
      <c r="C6336" s="1" t="s">
        <v>6948</v>
      </c>
      <c r="D6336" s="3">
        <v>20</v>
      </c>
      <c r="E6336" s="3">
        <v>195</v>
      </c>
      <c r="F6336" s="4">
        <v>162.5</v>
      </c>
      <c r="G6336" s="1">
        <v>2022</v>
      </c>
      <c r="H6336" s="1">
        <v>4</v>
      </c>
      <c r="I6336" s="1" t="s">
        <v>70</v>
      </c>
      <c r="J6336" s="1" t="s">
        <v>19</v>
      </c>
      <c r="K6336" s="1" t="s">
        <v>20</v>
      </c>
      <c r="L6336" s="1" t="s">
        <v>71</v>
      </c>
      <c r="M6336" s="1" t="s">
        <v>22</v>
      </c>
    </row>
    <row r="6337" spans="1:15" x14ac:dyDescent="0.25">
      <c r="A6337" s="1" t="s">
        <v>571</v>
      </c>
      <c r="B6337" s="2">
        <v>44670</v>
      </c>
      <c r="C6337" s="1" t="s">
        <v>6949</v>
      </c>
      <c r="E6337" s="3">
        <v>117</v>
      </c>
      <c r="F6337" s="4">
        <v>117</v>
      </c>
      <c r="G6337" s="1">
        <v>2022</v>
      </c>
      <c r="H6337" s="1">
        <v>4</v>
      </c>
      <c r="I6337" s="1" t="s">
        <v>2757</v>
      </c>
      <c r="J6337" s="1" t="s">
        <v>35</v>
      </c>
      <c r="K6337" s="1" t="s">
        <v>20</v>
      </c>
      <c r="L6337" s="1" t="s">
        <v>2758</v>
      </c>
      <c r="M6337" s="1" t="s">
        <v>37</v>
      </c>
      <c r="O6337">
        <f>F6337*4.8</f>
        <v>561.6</v>
      </c>
    </row>
    <row r="6338" spans="1:15" x14ac:dyDescent="0.25">
      <c r="A6338" s="1" t="s">
        <v>6950</v>
      </c>
      <c r="B6338" s="2">
        <v>44670</v>
      </c>
      <c r="C6338" s="1" t="s">
        <v>2313</v>
      </c>
      <c r="E6338" s="3">
        <v>52.75</v>
      </c>
      <c r="F6338" s="4">
        <v>52.75</v>
      </c>
      <c r="G6338" s="1">
        <v>2022</v>
      </c>
      <c r="H6338" s="1">
        <v>4</v>
      </c>
      <c r="I6338" s="1" t="s">
        <v>30</v>
      </c>
      <c r="J6338" s="1" t="s">
        <v>25</v>
      </c>
      <c r="K6338" s="1" t="s">
        <v>20</v>
      </c>
      <c r="L6338" s="1" t="s">
        <v>31</v>
      </c>
      <c r="M6338" s="1" t="s">
        <v>4184</v>
      </c>
    </row>
    <row r="6339" spans="1:15" x14ac:dyDescent="0.25">
      <c r="A6339" s="1" t="s">
        <v>574</v>
      </c>
      <c r="B6339" s="2">
        <v>44670</v>
      </c>
      <c r="C6339" s="1" t="s">
        <v>6951</v>
      </c>
      <c r="E6339" s="3">
        <v>54.99</v>
      </c>
      <c r="F6339" s="4">
        <v>54.99</v>
      </c>
      <c r="G6339" s="1">
        <v>2022</v>
      </c>
      <c r="H6339" s="1">
        <v>4</v>
      </c>
      <c r="I6339" s="1" t="s">
        <v>30</v>
      </c>
      <c r="J6339" s="1" t="s">
        <v>25</v>
      </c>
      <c r="K6339" s="1" t="s">
        <v>20</v>
      </c>
      <c r="L6339" s="1" t="s">
        <v>31</v>
      </c>
      <c r="M6339" s="1" t="s">
        <v>4184</v>
      </c>
    </row>
    <row r="6340" spans="1:15" x14ac:dyDescent="0.25">
      <c r="A6340" s="1" t="s">
        <v>6952</v>
      </c>
      <c r="B6340" s="2">
        <v>44671</v>
      </c>
      <c r="C6340" s="1" t="s">
        <v>85</v>
      </c>
      <c r="E6340" s="3">
        <v>292.82</v>
      </c>
      <c r="F6340" s="4">
        <v>292.82</v>
      </c>
      <c r="G6340" s="1">
        <v>2022</v>
      </c>
      <c r="H6340" s="1">
        <v>4</v>
      </c>
      <c r="I6340" s="1" t="s">
        <v>40</v>
      </c>
      <c r="J6340" s="1" t="s">
        <v>41</v>
      </c>
      <c r="K6340" s="1" t="s">
        <v>20</v>
      </c>
      <c r="L6340" s="1" t="s">
        <v>42</v>
      </c>
      <c r="M6340" s="1" t="s">
        <v>43</v>
      </c>
      <c r="O6340">
        <f>F6340/1.26</f>
        <v>232.39682539682539</v>
      </c>
    </row>
    <row r="6341" spans="1:15" x14ac:dyDescent="0.25">
      <c r="A6341" s="1" t="s">
        <v>6952</v>
      </c>
      <c r="B6341" s="2">
        <v>44671</v>
      </c>
      <c r="C6341" s="1" t="s">
        <v>85</v>
      </c>
      <c r="E6341" s="3">
        <v>108.01</v>
      </c>
      <c r="F6341" s="4">
        <v>108.01</v>
      </c>
      <c r="G6341" s="1">
        <v>2022</v>
      </c>
      <c r="H6341" s="1">
        <v>4</v>
      </c>
      <c r="I6341" s="1" t="s">
        <v>40</v>
      </c>
      <c r="J6341" s="1" t="s">
        <v>41</v>
      </c>
      <c r="K6341" s="1" t="s">
        <v>20</v>
      </c>
      <c r="L6341" s="1" t="s">
        <v>42</v>
      </c>
      <c r="M6341" s="1" t="s">
        <v>43</v>
      </c>
      <c r="O6341">
        <f>F6341/1.26</f>
        <v>85.722222222222229</v>
      </c>
    </row>
    <row r="6342" spans="1:15" x14ac:dyDescent="0.25">
      <c r="A6342" s="1" t="s">
        <v>6953</v>
      </c>
      <c r="B6342" s="2">
        <v>44671</v>
      </c>
      <c r="C6342" s="1" t="s">
        <v>85</v>
      </c>
      <c r="E6342" s="3">
        <v>92.5</v>
      </c>
      <c r="F6342" s="4">
        <v>92.5</v>
      </c>
      <c r="G6342" s="1">
        <v>2022</v>
      </c>
      <c r="H6342" s="1">
        <v>4</v>
      </c>
      <c r="I6342" s="1" t="s">
        <v>86</v>
      </c>
      <c r="J6342" s="1" t="s">
        <v>41</v>
      </c>
      <c r="K6342" s="1" t="s">
        <v>20</v>
      </c>
      <c r="L6342" s="1" t="s">
        <v>87</v>
      </c>
      <c r="M6342" s="1" t="s">
        <v>43</v>
      </c>
      <c r="O6342">
        <f>F6342/1.26</f>
        <v>73.412698412698418</v>
      </c>
    </row>
    <row r="6343" spans="1:15" x14ac:dyDescent="0.25">
      <c r="A6343" s="1" t="s">
        <v>6952</v>
      </c>
      <c r="B6343" s="2">
        <v>44671</v>
      </c>
      <c r="C6343" s="1" t="s">
        <v>85</v>
      </c>
      <c r="E6343" s="3">
        <v>59.01</v>
      </c>
      <c r="F6343" s="4">
        <v>59.01</v>
      </c>
      <c r="G6343" s="1">
        <v>2022</v>
      </c>
      <c r="H6343" s="1">
        <v>4</v>
      </c>
      <c r="I6343" s="1" t="s">
        <v>40</v>
      </c>
      <c r="J6343" s="1" t="s">
        <v>41</v>
      </c>
      <c r="K6343" s="1" t="s">
        <v>20</v>
      </c>
      <c r="L6343" s="1" t="s">
        <v>42</v>
      </c>
      <c r="M6343" s="1" t="s">
        <v>43</v>
      </c>
      <c r="O6343">
        <f>F6343/1.26</f>
        <v>46.833333333333329</v>
      </c>
    </row>
    <row r="6344" spans="1:15" x14ac:dyDescent="0.25">
      <c r="A6344" s="1" t="s">
        <v>6954</v>
      </c>
      <c r="B6344" s="2">
        <v>44671</v>
      </c>
      <c r="C6344" s="1" t="s">
        <v>4422</v>
      </c>
      <c r="E6344" s="3">
        <v>140.13999999999999</v>
      </c>
      <c r="F6344" s="4">
        <v>140.13999999999999</v>
      </c>
      <c r="G6344" s="1">
        <v>2022</v>
      </c>
      <c r="H6344" s="1">
        <v>4</v>
      </c>
      <c r="I6344" s="1" t="s">
        <v>24</v>
      </c>
      <c r="J6344" s="1" t="s">
        <v>25</v>
      </c>
      <c r="K6344" s="1" t="s">
        <v>20</v>
      </c>
      <c r="L6344" s="1" t="s">
        <v>26</v>
      </c>
      <c r="M6344" s="1" t="s">
        <v>4184</v>
      </c>
    </row>
    <row r="6345" spans="1:15" x14ac:dyDescent="0.25">
      <c r="A6345" s="1" t="s">
        <v>4530</v>
      </c>
      <c r="B6345" s="2">
        <v>44671</v>
      </c>
      <c r="C6345" s="1" t="s">
        <v>6955</v>
      </c>
      <c r="E6345" s="3">
        <v>97.34</v>
      </c>
      <c r="F6345" s="4">
        <v>97.34</v>
      </c>
      <c r="G6345" s="1">
        <v>2022</v>
      </c>
      <c r="H6345" s="1">
        <v>4</v>
      </c>
      <c r="I6345" s="1" t="s">
        <v>312</v>
      </c>
      <c r="J6345" s="1" t="s">
        <v>35</v>
      </c>
      <c r="K6345" s="1" t="s">
        <v>20</v>
      </c>
      <c r="L6345" s="1" t="s">
        <v>313</v>
      </c>
      <c r="M6345" s="1" t="s">
        <v>37</v>
      </c>
    </row>
    <row r="6346" spans="1:15" x14ac:dyDescent="0.25">
      <c r="A6346" s="1" t="s">
        <v>6956</v>
      </c>
      <c r="B6346" s="2">
        <v>44671</v>
      </c>
      <c r="C6346" s="1" t="s">
        <v>6957</v>
      </c>
      <c r="D6346" s="3">
        <v>20</v>
      </c>
      <c r="E6346" s="3">
        <v>566.5</v>
      </c>
      <c r="F6346" s="4">
        <v>472.08</v>
      </c>
      <c r="G6346" s="1">
        <v>2022</v>
      </c>
      <c r="H6346" s="1">
        <v>4</v>
      </c>
      <c r="I6346" s="1" t="s">
        <v>56</v>
      </c>
      <c r="J6346" s="1" t="s">
        <v>35</v>
      </c>
      <c r="K6346" s="1" t="s">
        <v>20</v>
      </c>
      <c r="L6346" s="1" t="s">
        <v>57</v>
      </c>
      <c r="M6346" s="1" t="s">
        <v>37</v>
      </c>
    </row>
    <row r="6347" spans="1:15" x14ac:dyDescent="0.25">
      <c r="A6347" s="1" t="s">
        <v>4530</v>
      </c>
      <c r="B6347" s="2">
        <v>44671</v>
      </c>
      <c r="C6347" s="1" t="s">
        <v>8005</v>
      </c>
      <c r="E6347" s="3">
        <v>812.4</v>
      </c>
      <c r="F6347" s="4">
        <v>812.4</v>
      </c>
      <c r="G6347" s="1">
        <v>2022</v>
      </c>
      <c r="H6347" s="1">
        <v>4</v>
      </c>
      <c r="I6347" s="1" t="s">
        <v>168</v>
      </c>
      <c r="J6347" s="1" t="s">
        <v>35</v>
      </c>
      <c r="K6347" s="1" t="s">
        <v>20</v>
      </c>
      <c r="L6347" s="1" t="s">
        <v>169</v>
      </c>
      <c r="M6347" s="1" t="s">
        <v>37</v>
      </c>
    </row>
    <row r="6348" spans="1:15" x14ac:dyDescent="0.25">
      <c r="A6348" s="1" t="s">
        <v>5777</v>
      </c>
      <c r="B6348" s="2">
        <v>44671</v>
      </c>
      <c r="C6348" s="1" t="s">
        <v>6958</v>
      </c>
      <c r="D6348" s="3">
        <v>20</v>
      </c>
      <c r="E6348" s="3">
        <v>66.510000000000005</v>
      </c>
      <c r="F6348" s="4">
        <v>55.42</v>
      </c>
      <c r="G6348" s="1">
        <v>2022</v>
      </c>
      <c r="H6348" s="1">
        <v>4</v>
      </c>
      <c r="I6348" s="1" t="s">
        <v>34</v>
      </c>
      <c r="J6348" s="1" t="s">
        <v>237</v>
      </c>
      <c r="K6348" s="1" t="s">
        <v>20</v>
      </c>
      <c r="L6348" s="1" t="s">
        <v>36</v>
      </c>
      <c r="M6348" s="1" t="s">
        <v>4213</v>
      </c>
    </row>
    <row r="6349" spans="1:15" x14ac:dyDescent="0.25">
      <c r="A6349" s="1" t="s">
        <v>4530</v>
      </c>
      <c r="B6349" s="2">
        <v>44671</v>
      </c>
      <c r="C6349" s="1" t="s">
        <v>6959</v>
      </c>
      <c r="E6349" s="3">
        <v>461.84</v>
      </c>
      <c r="F6349" s="4">
        <v>461.84</v>
      </c>
      <c r="G6349" s="1">
        <v>2022</v>
      </c>
      <c r="H6349" s="1">
        <v>4</v>
      </c>
      <c r="I6349" s="1" t="s">
        <v>86</v>
      </c>
      <c r="J6349" s="1" t="s">
        <v>35</v>
      </c>
      <c r="K6349" s="1" t="s">
        <v>20</v>
      </c>
      <c r="L6349" s="1" t="s">
        <v>87</v>
      </c>
      <c r="M6349" s="1" t="s">
        <v>37</v>
      </c>
    </row>
    <row r="6350" spans="1:15" x14ac:dyDescent="0.25">
      <c r="A6350" s="1" t="s">
        <v>4530</v>
      </c>
      <c r="B6350" s="2">
        <v>44671</v>
      </c>
      <c r="C6350" s="1" t="s">
        <v>3870</v>
      </c>
      <c r="D6350" s="3">
        <v>20</v>
      </c>
      <c r="E6350" s="3">
        <v>329.98</v>
      </c>
      <c r="F6350" s="4">
        <v>274.98</v>
      </c>
      <c r="G6350" s="1">
        <v>2022</v>
      </c>
      <c r="H6350" s="1">
        <v>4</v>
      </c>
      <c r="I6350" s="1" t="s">
        <v>34</v>
      </c>
      <c r="J6350" s="1" t="s">
        <v>35</v>
      </c>
      <c r="K6350" s="1" t="s">
        <v>20</v>
      </c>
      <c r="L6350" s="1" t="s">
        <v>36</v>
      </c>
      <c r="M6350" s="1" t="s">
        <v>37</v>
      </c>
      <c r="O6350" s="9">
        <f>F6350*15.57547146</f>
        <v>4282.9431420707997</v>
      </c>
    </row>
    <row r="6351" spans="1:15" x14ac:dyDescent="0.25">
      <c r="A6351" s="1" t="s">
        <v>5788</v>
      </c>
      <c r="B6351" s="2">
        <v>44671</v>
      </c>
      <c r="C6351" s="1" t="s">
        <v>6960</v>
      </c>
      <c r="E6351" s="3">
        <v>331.04</v>
      </c>
      <c r="F6351" s="4">
        <v>331.04</v>
      </c>
      <c r="G6351" s="1">
        <v>2022</v>
      </c>
      <c r="H6351" s="1">
        <v>4</v>
      </c>
      <c r="I6351" s="1" t="s">
        <v>86</v>
      </c>
      <c r="J6351" s="1" t="s">
        <v>35</v>
      </c>
      <c r="K6351" s="1" t="s">
        <v>20</v>
      </c>
      <c r="L6351" s="1" t="s">
        <v>87</v>
      </c>
      <c r="M6351" s="1" t="s">
        <v>37</v>
      </c>
    </row>
    <row r="6352" spans="1:15" x14ac:dyDescent="0.25">
      <c r="A6352" s="1" t="s">
        <v>6961</v>
      </c>
      <c r="B6352" s="2">
        <v>44671</v>
      </c>
      <c r="C6352" s="1" t="s">
        <v>6962</v>
      </c>
      <c r="D6352" s="3">
        <v>20</v>
      </c>
      <c r="E6352" s="3">
        <v>622.48</v>
      </c>
      <c r="F6352" s="4">
        <v>518.73</v>
      </c>
      <c r="G6352" s="1">
        <v>2022</v>
      </c>
      <c r="H6352" s="1">
        <v>4</v>
      </c>
      <c r="I6352" s="1" t="s">
        <v>34</v>
      </c>
      <c r="J6352" s="1" t="s">
        <v>237</v>
      </c>
      <c r="K6352" s="1" t="s">
        <v>20</v>
      </c>
      <c r="L6352" s="1" t="s">
        <v>36</v>
      </c>
      <c r="M6352" s="1" t="s">
        <v>4213</v>
      </c>
      <c r="O6352">
        <v>7000</v>
      </c>
    </row>
    <row r="6353" spans="1:15" x14ac:dyDescent="0.25">
      <c r="A6353" s="1" t="s">
        <v>4525</v>
      </c>
      <c r="B6353" s="2">
        <v>44671</v>
      </c>
      <c r="C6353" s="1" t="s">
        <v>6963</v>
      </c>
      <c r="D6353" s="3">
        <v>20</v>
      </c>
      <c r="E6353" s="3">
        <v>100.8</v>
      </c>
      <c r="F6353" s="4">
        <v>84</v>
      </c>
      <c r="G6353" s="1">
        <v>2022</v>
      </c>
      <c r="H6353" s="1">
        <v>4</v>
      </c>
      <c r="I6353" s="1" t="s">
        <v>34</v>
      </c>
      <c r="J6353" s="1" t="s">
        <v>35</v>
      </c>
      <c r="K6353" s="1" t="s">
        <v>20</v>
      </c>
      <c r="L6353" s="1" t="s">
        <v>36</v>
      </c>
      <c r="M6353" s="1" t="s">
        <v>37</v>
      </c>
    </row>
    <row r="6354" spans="1:15" x14ac:dyDescent="0.25">
      <c r="A6354" s="1" t="s">
        <v>4546</v>
      </c>
      <c r="B6354" s="2">
        <v>44677</v>
      </c>
      <c r="C6354" s="1" t="s">
        <v>6964</v>
      </c>
      <c r="E6354" s="3">
        <v>911.07</v>
      </c>
      <c r="F6354" s="4">
        <v>911.07</v>
      </c>
      <c r="G6354" s="1">
        <v>2022</v>
      </c>
      <c r="H6354" s="1">
        <v>4</v>
      </c>
      <c r="I6354" s="1" t="s">
        <v>704</v>
      </c>
      <c r="J6354" s="1" t="s">
        <v>35</v>
      </c>
      <c r="K6354" s="1" t="s">
        <v>20</v>
      </c>
      <c r="L6354" s="1" t="s">
        <v>705</v>
      </c>
      <c r="M6354" s="1" t="s">
        <v>37</v>
      </c>
    </row>
    <row r="6355" spans="1:15" x14ac:dyDescent="0.25">
      <c r="A6355" s="1" t="s">
        <v>6965</v>
      </c>
      <c r="B6355" s="2">
        <v>44677</v>
      </c>
      <c r="C6355" s="1" t="s">
        <v>6966</v>
      </c>
      <c r="E6355" s="3">
        <v>21.91</v>
      </c>
      <c r="F6355" s="4">
        <v>21.91</v>
      </c>
      <c r="G6355" s="1">
        <v>2022</v>
      </c>
      <c r="H6355" s="1">
        <v>4</v>
      </c>
      <c r="I6355" s="1" t="s">
        <v>91</v>
      </c>
      <c r="J6355" s="1" t="s">
        <v>51</v>
      </c>
      <c r="K6355" s="1" t="s">
        <v>20</v>
      </c>
      <c r="L6355" s="1" t="s">
        <v>93</v>
      </c>
      <c r="M6355" s="1" t="s">
        <v>53</v>
      </c>
    </row>
    <row r="6356" spans="1:15" x14ac:dyDescent="0.25">
      <c r="A6356" s="1" t="s">
        <v>2777</v>
      </c>
      <c r="B6356" s="2">
        <v>44677</v>
      </c>
      <c r="C6356" s="1" t="s">
        <v>8006</v>
      </c>
      <c r="E6356" s="3">
        <v>2904</v>
      </c>
      <c r="F6356" s="4">
        <v>2904</v>
      </c>
      <c r="G6356" s="1">
        <v>2022</v>
      </c>
      <c r="H6356" s="1">
        <v>4</v>
      </c>
      <c r="I6356" s="1" t="s">
        <v>704</v>
      </c>
      <c r="J6356" s="1" t="s">
        <v>35</v>
      </c>
      <c r="K6356" s="1" t="s">
        <v>20</v>
      </c>
      <c r="L6356" s="1" t="s">
        <v>705</v>
      </c>
      <c r="M6356" s="1" t="s">
        <v>37</v>
      </c>
      <c r="O6356">
        <f>F6356*400</f>
        <v>1161600</v>
      </c>
    </row>
    <row r="6357" spans="1:15" x14ac:dyDescent="0.25">
      <c r="A6357" s="1" t="s">
        <v>4558</v>
      </c>
      <c r="B6357" s="2">
        <v>44677</v>
      </c>
      <c r="C6357" s="1" t="s">
        <v>29</v>
      </c>
      <c r="E6357" s="3">
        <v>102.86</v>
      </c>
      <c r="F6357" s="4">
        <v>102.86</v>
      </c>
      <c r="G6357" s="1">
        <v>2022</v>
      </c>
      <c r="H6357" s="1">
        <v>4</v>
      </c>
      <c r="I6357" s="1" t="s">
        <v>30</v>
      </c>
      <c r="J6357" s="1" t="s">
        <v>25</v>
      </c>
      <c r="K6357" s="1" t="s">
        <v>20</v>
      </c>
      <c r="L6357" s="1" t="s">
        <v>31</v>
      </c>
      <c r="M6357" s="1" t="s">
        <v>4184</v>
      </c>
    </row>
    <row r="6358" spans="1:15" x14ac:dyDescent="0.25">
      <c r="A6358" s="1" t="s">
        <v>2767</v>
      </c>
      <c r="B6358" s="2">
        <v>44677</v>
      </c>
      <c r="C6358" s="1" t="s">
        <v>6967</v>
      </c>
      <c r="E6358" s="3">
        <v>52.7</v>
      </c>
      <c r="F6358" s="4">
        <v>52.7</v>
      </c>
      <c r="G6358" s="1">
        <v>2022</v>
      </c>
      <c r="H6358" s="1">
        <v>4</v>
      </c>
      <c r="I6358" s="1" t="s">
        <v>91</v>
      </c>
      <c r="J6358" s="1" t="s">
        <v>144</v>
      </c>
      <c r="K6358" s="1" t="s">
        <v>20</v>
      </c>
      <c r="L6358" s="1" t="s">
        <v>93</v>
      </c>
      <c r="M6358" s="1" t="s">
        <v>145</v>
      </c>
      <c r="O6358">
        <f>F6358*8.3</f>
        <v>437.41000000000008</v>
      </c>
    </row>
    <row r="6359" spans="1:15" x14ac:dyDescent="0.25">
      <c r="A6359" s="1" t="s">
        <v>618</v>
      </c>
      <c r="B6359" s="2">
        <v>44677</v>
      </c>
      <c r="C6359" s="1" t="s">
        <v>6968</v>
      </c>
      <c r="E6359" s="3">
        <v>46.74</v>
      </c>
      <c r="F6359" s="4">
        <v>46.74</v>
      </c>
      <c r="G6359" s="1">
        <v>2022</v>
      </c>
      <c r="H6359" s="1">
        <v>4</v>
      </c>
      <c r="I6359" s="1" t="s">
        <v>211</v>
      </c>
      <c r="J6359" s="1" t="s">
        <v>212</v>
      </c>
      <c r="K6359" s="1" t="s">
        <v>20</v>
      </c>
      <c r="L6359" s="1" t="s">
        <v>213</v>
      </c>
      <c r="M6359" s="1" t="s">
        <v>37</v>
      </c>
      <c r="O6359">
        <f>F6359*5.7</f>
        <v>266.41800000000001</v>
      </c>
    </row>
    <row r="6360" spans="1:15" x14ac:dyDescent="0.25">
      <c r="A6360" s="1" t="s">
        <v>618</v>
      </c>
      <c r="B6360" s="2">
        <v>44677</v>
      </c>
      <c r="C6360" s="1" t="s">
        <v>406</v>
      </c>
      <c r="E6360" s="3">
        <v>233.7</v>
      </c>
      <c r="F6360" s="4">
        <v>233.7</v>
      </c>
      <c r="G6360" s="1">
        <v>2022</v>
      </c>
      <c r="H6360" s="1">
        <v>4</v>
      </c>
      <c r="I6360" s="1" t="s">
        <v>91</v>
      </c>
      <c r="J6360" s="1" t="s">
        <v>51</v>
      </c>
      <c r="K6360" s="1" t="s">
        <v>20</v>
      </c>
      <c r="L6360" s="1" t="s">
        <v>93</v>
      </c>
      <c r="M6360" s="1" t="s">
        <v>53</v>
      </c>
      <c r="O6360">
        <f>F6360*5.7</f>
        <v>1332.09</v>
      </c>
    </row>
    <row r="6361" spans="1:15" x14ac:dyDescent="0.25">
      <c r="A6361" s="1" t="s">
        <v>618</v>
      </c>
      <c r="B6361" s="2">
        <v>44677</v>
      </c>
      <c r="C6361" s="1" t="s">
        <v>406</v>
      </c>
      <c r="E6361" s="3">
        <v>654.36</v>
      </c>
      <c r="F6361" s="4">
        <v>654.36</v>
      </c>
      <c r="G6361" s="1">
        <v>2022</v>
      </c>
      <c r="H6361" s="1">
        <v>4</v>
      </c>
      <c r="I6361" s="1" t="s">
        <v>91</v>
      </c>
      <c r="J6361" s="1" t="s">
        <v>51</v>
      </c>
      <c r="K6361" s="1" t="s">
        <v>20</v>
      </c>
      <c r="L6361" s="1" t="s">
        <v>93</v>
      </c>
      <c r="M6361" s="1" t="s">
        <v>53</v>
      </c>
      <c r="O6361">
        <f>F6361*5.7</f>
        <v>3729.8520000000003</v>
      </c>
    </row>
    <row r="6362" spans="1:15" x14ac:dyDescent="0.25">
      <c r="A6362" s="1" t="s">
        <v>5790</v>
      </c>
      <c r="B6362" s="2">
        <v>44677</v>
      </c>
      <c r="C6362" s="1" t="s">
        <v>7928</v>
      </c>
      <c r="D6362" s="3">
        <v>20</v>
      </c>
      <c r="E6362" s="3">
        <v>126.06</v>
      </c>
      <c r="F6362" s="4">
        <v>105.05</v>
      </c>
      <c r="G6362" s="1">
        <v>2022</v>
      </c>
      <c r="H6362" s="1">
        <v>4</v>
      </c>
      <c r="I6362" s="1" t="s">
        <v>111</v>
      </c>
      <c r="J6362" s="1" t="s">
        <v>98</v>
      </c>
      <c r="K6362" s="1" t="s">
        <v>20</v>
      </c>
      <c r="L6362" s="1" t="s">
        <v>112</v>
      </c>
      <c r="M6362" s="1" t="s">
        <v>100</v>
      </c>
    </row>
    <row r="6363" spans="1:15" x14ac:dyDescent="0.25">
      <c r="A6363" s="1" t="s">
        <v>5790</v>
      </c>
      <c r="B6363" s="2">
        <v>44677</v>
      </c>
      <c r="C6363" s="1" t="s">
        <v>7928</v>
      </c>
      <c r="E6363" s="3">
        <v>126.06</v>
      </c>
      <c r="F6363" s="4">
        <v>126.06</v>
      </c>
      <c r="G6363" s="1">
        <v>2022</v>
      </c>
      <c r="H6363" s="1">
        <v>4</v>
      </c>
      <c r="I6363" s="1" t="s">
        <v>111</v>
      </c>
      <c r="J6363" s="1" t="s">
        <v>98</v>
      </c>
      <c r="K6363" s="1" t="s">
        <v>20</v>
      </c>
      <c r="L6363" s="1" t="s">
        <v>112</v>
      </c>
      <c r="M6363" s="1" t="s">
        <v>100</v>
      </c>
    </row>
    <row r="6364" spans="1:15" x14ac:dyDescent="0.25">
      <c r="A6364" s="1" t="s">
        <v>2776</v>
      </c>
      <c r="B6364" s="2">
        <v>44677</v>
      </c>
      <c r="C6364" s="1" t="s">
        <v>6969</v>
      </c>
      <c r="D6364" s="3">
        <v>20</v>
      </c>
      <c r="E6364" s="3">
        <v>191.18</v>
      </c>
      <c r="F6364" s="4">
        <v>159.32</v>
      </c>
      <c r="G6364" s="1">
        <v>2022</v>
      </c>
      <c r="H6364" s="1">
        <v>4</v>
      </c>
      <c r="I6364" s="1" t="s">
        <v>134</v>
      </c>
      <c r="J6364" s="1" t="s">
        <v>98</v>
      </c>
      <c r="K6364" s="1" t="s">
        <v>20</v>
      </c>
      <c r="L6364" s="1" t="s">
        <v>135</v>
      </c>
      <c r="M6364" s="1" t="s">
        <v>100</v>
      </c>
    </row>
    <row r="6365" spans="1:15" x14ac:dyDescent="0.25">
      <c r="A6365" s="1" t="s">
        <v>2785</v>
      </c>
      <c r="B6365" s="2">
        <v>44677</v>
      </c>
      <c r="C6365" s="1" t="s">
        <v>6970</v>
      </c>
      <c r="E6365" s="3">
        <v>6.4</v>
      </c>
      <c r="F6365" s="4">
        <v>6.4</v>
      </c>
      <c r="G6365" s="1">
        <v>2022</v>
      </c>
      <c r="H6365" s="1">
        <v>4</v>
      </c>
      <c r="I6365" s="1" t="s">
        <v>91</v>
      </c>
      <c r="J6365" s="1" t="s">
        <v>51</v>
      </c>
      <c r="K6365" s="1" t="s">
        <v>20</v>
      </c>
      <c r="L6365" s="1" t="s">
        <v>93</v>
      </c>
      <c r="M6365" s="1" t="s">
        <v>53</v>
      </c>
      <c r="O6365">
        <f>F6365*176</f>
        <v>1126.4000000000001</v>
      </c>
    </row>
    <row r="6366" spans="1:15" x14ac:dyDescent="0.25">
      <c r="A6366" s="1" t="s">
        <v>6971</v>
      </c>
      <c r="B6366" s="2">
        <v>44677</v>
      </c>
      <c r="C6366" s="1" t="s">
        <v>6972</v>
      </c>
      <c r="E6366" s="3">
        <v>98.4</v>
      </c>
      <c r="F6366" s="4">
        <v>98.4</v>
      </c>
      <c r="G6366" s="1">
        <v>2022</v>
      </c>
      <c r="H6366" s="1">
        <v>4</v>
      </c>
      <c r="I6366" s="1" t="s">
        <v>168</v>
      </c>
      <c r="J6366" s="1" t="s">
        <v>35</v>
      </c>
      <c r="K6366" s="1" t="s">
        <v>20</v>
      </c>
      <c r="L6366" s="1" t="s">
        <v>169</v>
      </c>
      <c r="M6366" s="1" t="s">
        <v>37</v>
      </c>
      <c r="O6366">
        <f>F6366*1850</f>
        <v>182040</v>
      </c>
    </row>
    <row r="6367" spans="1:15" x14ac:dyDescent="0.25">
      <c r="A6367" s="1" t="s">
        <v>2819</v>
      </c>
      <c r="B6367" s="2">
        <v>44683</v>
      </c>
      <c r="C6367" s="1" t="s">
        <v>6973</v>
      </c>
      <c r="E6367" s="3">
        <v>132.86000000000001</v>
      </c>
      <c r="F6367" s="4">
        <v>132.86000000000001</v>
      </c>
      <c r="G6367" s="1">
        <v>2022</v>
      </c>
      <c r="H6367" s="1">
        <v>5</v>
      </c>
      <c r="I6367" s="1" t="s">
        <v>30</v>
      </c>
      <c r="J6367" s="1" t="s">
        <v>25</v>
      </c>
      <c r="K6367" s="1" t="s">
        <v>20</v>
      </c>
      <c r="L6367" s="1" t="s">
        <v>31</v>
      </c>
      <c r="M6367" s="1" t="s">
        <v>4184</v>
      </c>
    </row>
    <row r="6368" spans="1:15" x14ac:dyDescent="0.25">
      <c r="A6368" s="1" t="s">
        <v>5809</v>
      </c>
      <c r="B6368" s="2">
        <v>44683</v>
      </c>
      <c r="C6368" s="1" t="s">
        <v>8007</v>
      </c>
      <c r="E6368" s="3">
        <v>27.3</v>
      </c>
      <c r="F6368" s="4">
        <v>27.3</v>
      </c>
      <c r="G6368" s="1">
        <v>2022</v>
      </c>
      <c r="H6368" s="1">
        <v>5</v>
      </c>
      <c r="I6368" s="1" t="s">
        <v>24</v>
      </c>
      <c r="J6368" s="1" t="s">
        <v>25</v>
      </c>
      <c r="K6368" s="1" t="s">
        <v>20</v>
      </c>
      <c r="L6368" s="1" t="s">
        <v>26</v>
      </c>
      <c r="M6368" s="1" t="s">
        <v>4184</v>
      </c>
    </row>
    <row r="6369" spans="1:15" x14ac:dyDescent="0.25">
      <c r="A6369" s="1" t="s">
        <v>4563</v>
      </c>
      <c r="B6369" s="2">
        <v>44683</v>
      </c>
      <c r="C6369" s="1" t="s">
        <v>6881</v>
      </c>
      <c r="E6369" s="3">
        <v>171.77</v>
      </c>
      <c r="F6369" s="4">
        <v>171.77</v>
      </c>
      <c r="G6369" s="1">
        <v>2022</v>
      </c>
      <c r="H6369" s="1">
        <v>5</v>
      </c>
      <c r="I6369" s="1" t="s">
        <v>30</v>
      </c>
      <c r="J6369" s="1" t="s">
        <v>25</v>
      </c>
      <c r="K6369" s="1" t="s">
        <v>20</v>
      </c>
      <c r="L6369" s="1" t="s">
        <v>31</v>
      </c>
      <c r="M6369" s="1" t="s">
        <v>4184</v>
      </c>
    </row>
    <row r="6370" spans="1:15" x14ac:dyDescent="0.25">
      <c r="A6370" s="1" t="s">
        <v>628</v>
      </c>
      <c r="B6370" s="2">
        <v>44683</v>
      </c>
      <c r="C6370" s="1" t="s">
        <v>6974</v>
      </c>
      <c r="E6370" s="3">
        <v>-29.98</v>
      </c>
      <c r="F6370" s="4">
        <v>-29.98</v>
      </c>
      <c r="G6370" s="1">
        <v>2022</v>
      </c>
      <c r="H6370" s="1">
        <v>5</v>
      </c>
      <c r="I6370" s="1" t="s">
        <v>30</v>
      </c>
      <c r="J6370" s="1" t="s">
        <v>25</v>
      </c>
      <c r="K6370" s="1" t="s">
        <v>20</v>
      </c>
      <c r="L6370" s="1" t="s">
        <v>31</v>
      </c>
      <c r="M6370" s="1" t="s">
        <v>4184</v>
      </c>
    </row>
    <row r="6371" spans="1:15" x14ac:dyDescent="0.25">
      <c r="A6371" s="1" t="s">
        <v>628</v>
      </c>
      <c r="B6371" s="2">
        <v>44683</v>
      </c>
      <c r="C6371" s="1" t="s">
        <v>6974</v>
      </c>
      <c r="E6371" s="3">
        <v>29.98</v>
      </c>
      <c r="F6371" s="4">
        <v>29.98</v>
      </c>
      <c r="G6371" s="1">
        <v>2022</v>
      </c>
      <c r="H6371" s="1">
        <v>5</v>
      </c>
      <c r="I6371" s="1" t="s">
        <v>30</v>
      </c>
      <c r="J6371" s="1" t="s">
        <v>25</v>
      </c>
      <c r="K6371" s="1" t="s">
        <v>20</v>
      </c>
      <c r="L6371" s="1" t="s">
        <v>31</v>
      </c>
      <c r="M6371" s="1" t="s">
        <v>4184</v>
      </c>
    </row>
    <row r="6372" spans="1:15" x14ac:dyDescent="0.25">
      <c r="A6372" s="1" t="s">
        <v>628</v>
      </c>
      <c r="B6372" s="2">
        <v>44683</v>
      </c>
      <c r="C6372" s="1" t="s">
        <v>6974</v>
      </c>
      <c r="E6372" s="3">
        <v>29.98</v>
      </c>
      <c r="F6372" s="4">
        <v>29.98</v>
      </c>
      <c r="G6372" s="1">
        <v>2022</v>
      </c>
      <c r="H6372" s="1">
        <v>5</v>
      </c>
      <c r="I6372" s="1" t="s">
        <v>30</v>
      </c>
      <c r="J6372" s="1" t="s">
        <v>25</v>
      </c>
      <c r="K6372" s="1" t="s">
        <v>20</v>
      </c>
      <c r="L6372" s="1" t="s">
        <v>31</v>
      </c>
      <c r="M6372" s="1" t="s">
        <v>4184</v>
      </c>
    </row>
    <row r="6373" spans="1:15" x14ac:dyDescent="0.25">
      <c r="A6373" s="1" t="s">
        <v>2813</v>
      </c>
      <c r="B6373" s="2">
        <v>44684</v>
      </c>
      <c r="C6373" s="1" t="s">
        <v>7939</v>
      </c>
      <c r="E6373" s="3">
        <v>18.5</v>
      </c>
      <c r="F6373" s="4">
        <v>18.5</v>
      </c>
      <c r="G6373" s="1">
        <v>2022</v>
      </c>
      <c r="H6373" s="1">
        <v>5</v>
      </c>
      <c r="I6373" s="1" t="s">
        <v>18</v>
      </c>
      <c r="J6373" s="1" t="s">
        <v>19</v>
      </c>
      <c r="K6373" s="1" t="s">
        <v>20</v>
      </c>
      <c r="L6373" s="1" t="s">
        <v>21</v>
      </c>
      <c r="M6373" s="1" t="s">
        <v>22</v>
      </c>
    </row>
    <row r="6374" spans="1:15" x14ac:dyDescent="0.25">
      <c r="A6374" s="1" t="s">
        <v>2823</v>
      </c>
      <c r="B6374" s="2">
        <v>44684</v>
      </c>
      <c r="C6374" s="1" t="s">
        <v>6975</v>
      </c>
      <c r="E6374" s="3">
        <v>213.35</v>
      </c>
      <c r="F6374" s="4">
        <v>213.35</v>
      </c>
      <c r="G6374" s="1">
        <v>2022</v>
      </c>
      <c r="H6374" s="1">
        <v>5</v>
      </c>
      <c r="I6374" s="1" t="s">
        <v>150</v>
      </c>
      <c r="J6374" s="1" t="s">
        <v>51</v>
      </c>
      <c r="K6374" s="1" t="s">
        <v>20</v>
      </c>
      <c r="L6374" s="1" t="s">
        <v>151</v>
      </c>
      <c r="M6374" s="1" t="s">
        <v>53</v>
      </c>
    </row>
    <row r="6375" spans="1:15" x14ac:dyDescent="0.25">
      <c r="A6375" s="1" t="s">
        <v>6976</v>
      </c>
      <c r="B6375" s="2">
        <v>44684</v>
      </c>
      <c r="C6375" s="1" t="s">
        <v>6977</v>
      </c>
      <c r="E6375" s="3">
        <v>726.66</v>
      </c>
      <c r="F6375" s="4">
        <v>726.66</v>
      </c>
      <c r="G6375" s="1">
        <v>2022</v>
      </c>
      <c r="H6375" s="1">
        <v>5</v>
      </c>
      <c r="I6375" s="1" t="s">
        <v>138</v>
      </c>
      <c r="J6375" s="1" t="s">
        <v>35</v>
      </c>
      <c r="K6375" s="1" t="s">
        <v>20</v>
      </c>
      <c r="L6375" s="1" t="s">
        <v>139</v>
      </c>
      <c r="M6375" s="1" t="s">
        <v>37</v>
      </c>
    </row>
    <row r="6376" spans="1:15" x14ac:dyDescent="0.25">
      <c r="A6376" s="1" t="s">
        <v>2829</v>
      </c>
      <c r="B6376" s="2">
        <v>44684</v>
      </c>
      <c r="C6376" s="1" t="s">
        <v>85</v>
      </c>
      <c r="E6376" s="3">
        <v>95.83</v>
      </c>
      <c r="F6376" s="4">
        <v>95.83</v>
      </c>
      <c r="G6376" s="1">
        <v>2022</v>
      </c>
      <c r="H6376" s="1">
        <v>5</v>
      </c>
      <c r="I6376" s="1" t="s">
        <v>40</v>
      </c>
      <c r="J6376" s="1" t="s">
        <v>41</v>
      </c>
      <c r="K6376" s="1" t="s">
        <v>20</v>
      </c>
      <c r="L6376" s="1" t="s">
        <v>42</v>
      </c>
      <c r="M6376" s="1" t="s">
        <v>43</v>
      </c>
      <c r="O6376">
        <f>F6376/1.26</f>
        <v>76.055555555555557</v>
      </c>
    </row>
    <row r="6377" spans="1:15" x14ac:dyDescent="0.25">
      <c r="A6377" s="1" t="s">
        <v>2825</v>
      </c>
      <c r="B6377" s="2">
        <v>44684</v>
      </c>
      <c r="C6377" s="1" t="s">
        <v>1965</v>
      </c>
      <c r="D6377" s="3">
        <v>20</v>
      </c>
      <c r="E6377" s="3">
        <v>27.24</v>
      </c>
      <c r="F6377" s="4">
        <v>22.7</v>
      </c>
      <c r="G6377" s="1">
        <v>2022</v>
      </c>
      <c r="H6377" s="1">
        <v>5</v>
      </c>
      <c r="I6377" s="1" t="s">
        <v>134</v>
      </c>
      <c r="J6377" s="1" t="s">
        <v>35</v>
      </c>
      <c r="K6377" s="1" t="s">
        <v>20</v>
      </c>
      <c r="L6377" s="1" t="s">
        <v>135</v>
      </c>
      <c r="M6377" s="1" t="s">
        <v>37</v>
      </c>
      <c r="O6377">
        <f>F6377*7.89</f>
        <v>179.10299999999998</v>
      </c>
    </row>
    <row r="6378" spans="1:15" x14ac:dyDescent="0.25">
      <c r="A6378" s="1" t="s">
        <v>635</v>
      </c>
      <c r="B6378" s="2">
        <v>44684</v>
      </c>
      <c r="C6378" s="1" t="s">
        <v>6978</v>
      </c>
      <c r="D6378" s="3">
        <v>20</v>
      </c>
      <c r="E6378" s="3">
        <v>193.84</v>
      </c>
      <c r="F6378" s="4">
        <v>161.53</v>
      </c>
      <c r="G6378" s="1">
        <v>2022</v>
      </c>
      <c r="H6378" s="1">
        <v>5</v>
      </c>
      <c r="I6378" s="1" t="s">
        <v>56</v>
      </c>
      <c r="J6378" s="1" t="s">
        <v>378</v>
      </c>
      <c r="K6378" s="1" t="s">
        <v>20</v>
      </c>
      <c r="L6378" s="1" t="s">
        <v>57</v>
      </c>
      <c r="M6378" s="1" t="s">
        <v>379</v>
      </c>
    </row>
    <row r="6379" spans="1:15" x14ac:dyDescent="0.25">
      <c r="A6379" s="1" t="s">
        <v>6979</v>
      </c>
      <c r="B6379" s="2">
        <v>44684</v>
      </c>
      <c r="C6379" s="1" t="s">
        <v>6980</v>
      </c>
      <c r="E6379" s="3">
        <v>29.06</v>
      </c>
      <c r="F6379" s="4">
        <v>29.06</v>
      </c>
      <c r="G6379" s="1">
        <v>2022</v>
      </c>
      <c r="H6379" s="1">
        <v>5</v>
      </c>
      <c r="I6379" s="1" t="s">
        <v>86</v>
      </c>
      <c r="J6379" s="1" t="s">
        <v>35</v>
      </c>
      <c r="K6379" s="1" t="s">
        <v>20</v>
      </c>
      <c r="L6379" s="1" t="s">
        <v>87</v>
      </c>
      <c r="M6379" s="1" t="s">
        <v>37</v>
      </c>
    </row>
    <row r="6380" spans="1:15" x14ac:dyDescent="0.25">
      <c r="A6380" s="1" t="s">
        <v>4576</v>
      </c>
      <c r="B6380" s="2">
        <v>44685</v>
      </c>
      <c r="C6380" s="1" t="s">
        <v>6981</v>
      </c>
      <c r="E6380" s="3">
        <v>200.04</v>
      </c>
      <c r="F6380" s="4">
        <v>200.04</v>
      </c>
      <c r="G6380" s="1">
        <v>2022</v>
      </c>
      <c r="H6380" s="1">
        <v>5</v>
      </c>
      <c r="I6380" s="1" t="s">
        <v>40</v>
      </c>
      <c r="J6380" s="1" t="s">
        <v>35</v>
      </c>
      <c r="K6380" s="1" t="s">
        <v>20</v>
      </c>
      <c r="L6380" s="1" t="s">
        <v>42</v>
      </c>
      <c r="M6380" s="1" t="s">
        <v>37</v>
      </c>
    </row>
    <row r="6381" spans="1:15" x14ac:dyDescent="0.25">
      <c r="A6381" s="1" t="s">
        <v>648</v>
      </c>
      <c r="B6381" s="2">
        <v>44685</v>
      </c>
      <c r="C6381" s="1" t="s">
        <v>6982</v>
      </c>
      <c r="E6381" s="3">
        <v>47.68</v>
      </c>
      <c r="F6381" s="4">
        <v>47.68</v>
      </c>
      <c r="G6381" s="1">
        <v>2022</v>
      </c>
      <c r="H6381" s="1">
        <v>5</v>
      </c>
      <c r="I6381" s="1" t="s">
        <v>138</v>
      </c>
      <c r="J6381" s="1" t="s">
        <v>35</v>
      </c>
      <c r="K6381" s="1" t="s">
        <v>20</v>
      </c>
      <c r="L6381" s="1" t="s">
        <v>139</v>
      </c>
      <c r="M6381" s="1" t="s">
        <v>37</v>
      </c>
      <c r="O6381">
        <f>F6381*52.63</f>
        <v>2509.3984</v>
      </c>
    </row>
    <row r="6382" spans="1:15" x14ac:dyDescent="0.25">
      <c r="A6382" s="1" t="s">
        <v>4580</v>
      </c>
      <c r="B6382" s="2">
        <v>44685</v>
      </c>
      <c r="C6382" s="1" t="s">
        <v>6983</v>
      </c>
      <c r="E6382" s="3">
        <v>29.62</v>
      </c>
      <c r="F6382" s="4">
        <v>29.62</v>
      </c>
      <c r="G6382" s="1">
        <v>2022</v>
      </c>
      <c r="H6382" s="1">
        <v>5</v>
      </c>
      <c r="I6382" s="1" t="s">
        <v>86</v>
      </c>
      <c r="J6382" s="1" t="s">
        <v>369</v>
      </c>
      <c r="K6382" s="1" t="s">
        <v>20</v>
      </c>
      <c r="L6382" s="1" t="s">
        <v>87</v>
      </c>
      <c r="M6382" s="1" t="s">
        <v>370</v>
      </c>
    </row>
    <row r="6383" spans="1:15" x14ac:dyDescent="0.25">
      <c r="A6383" s="1" t="s">
        <v>641</v>
      </c>
      <c r="B6383" s="2">
        <v>44685</v>
      </c>
      <c r="C6383" s="1" t="s">
        <v>6750</v>
      </c>
      <c r="E6383" s="3">
        <v>3571.78</v>
      </c>
      <c r="F6383" s="4">
        <v>3571.78</v>
      </c>
      <c r="G6383" s="1">
        <v>2022</v>
      </c>
      <c r="H6383" s="1">
        <v>5</v>
      </c>
      <c r="I6383" s="1" t="s">
        <v>80</v>
      </c>
      <c r="J6383" s="1" t="s">
        <v>81</v>
      </c>
      <c r="K6383" s="1" t="s">
        <v>20</v>
      </c>
      <c r="L6383" s="1" t="s">
        <v>82</v>
      </c>
      <c r="M6383" s="1" t="s">
        <v>83</v>
      </c>
      <c r="O6383">
        <v>76320</v>
      </c>
    </row>
    <row r="6384" spans="1:15" x14ac:dyDescent="0.25">
      <c r="A6384" s="1" t="s">
        <v>4572</v>
      </c>
      <c r="B6384" s="2">
        <v>44685</v>
      </c>
      <c r="C6384" s="1" t="s">
        <v>6984</v>
      </c>
      <c r="E6384" s="3">
        <v>206.92</v>
      </c>
      <c r="F6384" s="4">
        <v>206.92</v>
      </c>
      <c r="G6384" s="1">
        <v>2022</v>
      </c>
      <c r="H6384" s="1">
        <v>5</v>
      </c>
      <c r="I6384" s="1" t="s">
        <v>704</v>
      </c>
      <c r="J6384" s="1" t="s">
        <v>35</v>
      </c>
      <c r="K6384" s="1" t="s">
        <v>20</v>
      </c>
      <c r="L6384" s="1" t="s">
        <v>705</v>
      </c>
      <c r="M6384" s="1" t="s">
        <v>37</v>
      </c>
    </row>
    <row r="6385" spans="1:15" x14ac:dyDescent="0.25">
      <c r="A6385" s="1" t="s">
        <v>4581</v>
      </c>
      <c r="B6385" s="2">
        <v>44685</v>
      </c>
      <c r="C6385" s="1" t="s">
        <v>6985</v>
      </c>
      <c r="D6385" s="3">
        <v>20</v>
      </c>
      <c r="E6385" s="3">
        <v>144</v>
      </c>
      <c r="F6385" s="4">
        <v>120</v>
      </c>
      <c r="G6385" s="1">
        <v>2022</v>
      </c>
      <c r="H6385" s="1">
        <v>5</v>
      </c>
      <c r="I6385" s="1" t="s">
        <v>34</v>
      </c>
      <c r="J6385" s="1" t="s">
        <v>1106</v>
      </c>
      <c r="K6385" s="1" t="s">
        <v>20</v>
      </c>
      <c r="L6385" s="1" t="s">
        <v>36</v>
      </c>
      <c r="M6385" s="1" t="s">
        <v>4523</v>
      </c>
    </row>
    <row r="6386" spans="1:15" x14ac:dyDescent="0.25">
      <c r="A6386" s="1" t="s">
        <v>4579</v>
      </c>
      <c r="B6386" s="2">
        <v>44685</v>
      </c>
      <c r="C6386" s="1" t="s">
        <v>6986</v>
      </c>
      <c r="E6386" s="3">
        <v>18.59</v>
      </c>
      <c r="F6386" s="4">
        <v>18.59</v>
      </c>
      <c r="G6386" s="1">
        <v>2022</v>
      </c>
      <c r="H6386" s="1">
        <v>5</v>
      </c>
      <c r="I6386" s="1" t="s">
        <v>704</v>
      </c>
      <c r="J6386" s="1" t="s">
        <v>35</v>
      </c>
      <c r="K6386" s="1" t="s">
        <v>20</v>
      </c>
      <c r="L6386" s="1" t="s">
        <v>705</v>
      </c>
      <c r="M6386" s="1" t="s">
        <v>37</v>
      </c>
    </row>
    <row r="6387" spans="1:15" x14ac:dyDescent="0.25">
      <c r="A6387" s="1" t="s">
        <v>4567</v>
      </c>
      <c r="B6387" s="2">
        <v>44685</v>
      </c>
      <c r="C6387" s="1" t="s">
        <v>5025</v>
      </c>
      <c r="D6387" s="3">
        <v>20</v>
      </c>
      <c r="E6387" s="3">
        <v>26.02</v>
      </c>
      <c r="F6387" s="4">
        <v>21.68</v>
      </c>
      <c r="G6387" s="1">
        <v>2022</v>
      </c>
      <c r="H6387" s="1">
        <v>5</v>
      </c>
      <c r="I6387" s="1" t="s">
        <v>56</v>
      </c>
      <c r="J6387" s="1" t="s">
        <v>35</v>
      </c>
      <c r="K6387" s="1" t="s">
        <v>20</v>
      </c>
      <c r="L6387" s="1" t="s">
        <v>57</v>
      </c>
      <c r="M6387" s="1" t="s">
        <v>37</v>
      </c>
    </row>
    <row r="6388" spans="1:15" x14ac:dyDescent="0.25">
      <c r="A6388" s="1" t="s">
        <v>645</v>
      </c>
      <c r="B6388" s="2">
        <v>44685</v>
      </c>
      <c r="C6388" s="1" t="s">
        <v>2505</v>
      </c>
      <c r="E6388" s="3">
        <v>280.01</v>
      </c>
      <c r="F6388" s="4">
        <v>280.01</v>
      </c>
      <c r="G6388" s="1">
        <v>2022</v>
      </c>
      <c r="H6388" s="1">
        <v>5</v>
      </c>
      <c r="I6388" s="1" t="s">
        <v>40</v>
      </c>
      <c r="J6388" s="1" t="s">
        <v>35</v>
      </c>
      <c r="K6388" s="1" t="s">
        <v>20</v>
      </c>
      <c r="L6388" s="1" t="s">
        <v>42</v>
      </c>
      <c r="M6388" s="1" t="s">
        <v>37</v>
      </c>
      <c r="O6388">
        <f>F6388*15.57</f>
        <v>4359.7556999999997</v>
      </c>
    </row>
    <row r="6389" spans="1:15" x14ac:dyDescent="0.25">
      <c r="A6389" s="1" t="s">
        <v>4574</v>
      </c>
      <c r="B6389" s="2">
        <v>44685</v>
      </c>
      <c r="C6389" s="1" t="s">
        <v>6987</v>
      </c>
      <c r="E6389" s="3">
        <v>255.66</v>
      </c>
      <c r="F6389" s="4">
        <v>255.66</v>
      </c>
      <c r="G6389" s="1">
        <v>2022</v>
      </c>
      <c r="H6389" s="1">
        <v>5</v>
      </c>
      <c r="I6389" s="1" t="s">
        <v>86</v>
      </c>
      <c r="J6389" s="1" t="s">
        <v>35</v>
      </c>
      <c r="K6389" s="1" t="s">
        <v>20</v>
      </c>
      <c r="L6389" s="1" t="s">
        <v>87</v>
      </c>
      <c r="M6389" s="1" t="s">
        <v>37</v>
      </c>
      <c r="O6389">
        <f>F6389*1850</f>
        <v>472971</v>
      </c>
    </row>
    <row r="6390" spans="1:15" x14ac:dyDescent="0.25">
      <c r="A6390" s="1" t="s">
        <v>4584</v>
      </c>
      <c r="B6390" s="2">
        <v>44685</v>
      </c>
      <c r="C6390" s="1" t="s">
        <v>3881</v>
      </c>
      <c r="D6390" s="3">
        <v>20</v>
      </c>
      <c r="E6390" s="3">
        <v>1874.76</v>
      </c>
      <c r="F6390" s="4">
        <v>1562.3</v>
      </c>
      <c r="G6390" s="1">
        <v>2022</v>
      </c>
      <c r="H6390" s="1">
        <v>5</v>
      </c>
      <c r="I6390" s="1" t="s">
        <v>34</v>
      </c>
      <c r="J6390" s="1" t="s">
        <v>237</v>
      </c>
      <c r="K6390" s="1" t="s">
        <v>20</v>
      </c>
      <c r="L6390" s="1" t="s">
        <v>36</v>
      </c>
      <c r="M6390" s="1" t="s">
        <v>4213</v>
      </c>
      <c r="O6390" s="1">
        <f>F6390*23</f>
        <v>35932.9</v>
      </c>
    </row>
    <row r="6391" spans="1:15" x14ac:dyDescent="0.25">
      <c r="A6391" s="1" t="s">
        <v>642</v>
      </c>
      <c r="B6391" s="2">
        <v>44685</v>
      </c>
      <c r="C6391" s="1" t="s">
        <v>5095</v>
      </c>
      <c r="D6391" s="3">
        <v>20</v>
      </c>
      <c r="E6391" s="3">
        <v>1751.11</v>
      </c>
      <c r="F6391" s="4">
        <v>1459.26</v>
      </c>
      <c r="G6391" s="1">
        <v>2022</v>
      </c>
      <c r="H6391" s="1">
        <v>5</v>
      </c>
      <c r="I6391" s="1" t="s">
        <v>34</v>
      </c>
      <c r="J6391" s="1" t="s">
        <v>237</v>
      </c>
      <c r="K6391" s="1" t="s">
        <v>20</v>
      </c>
      <c r="L6391" s="1" t="s">
        <v>36</v>
      </c>
      <c r="M6391" s="1" t="s">
        <v>4213</v>
      </c>
      <c r="O6391" s="1">
        <f>F6391*23</f>
        <v>33562.980000000003</v>
      </c>
    </row>
    <row r="6392" spans="1:15" x14ac:dyDescent="0.25">
      <c r="A6392" s="1" t="s">
        <v>658</v>
      </c>
      <c r="B6392" s="2">
        <v>44690</v>
      </c>
      <c r="C6392" s="1" t="s">
        <v>6988</v>
      </c>
      <c r="E6392" s="3">
        <v>3.52</v>
      </c>
      <c r="F6392" s="4">
        <v>3.52</v>
      </c>
      <c r="G6392" s="1">
        <v>2022</v>
      </c>
      <c r="H6392" s="1">
        <v>5</v>
      </c>
      <c r="I6392" s="1" t="s">
        <v>50</v>
      </c>
      <c r="J6392" s="1" t="s">
        <v>51</v>
      </c>
      <c r="K6392" s="1" t="s">
        <v>20</v>
      </c>
      <c r="L6392" s="1" t="s">
        <v>52</v>
      </c>
      <c r="M6392" s="1" t="s">
        <v>53</v>
      </c>
    </row>
    <row r="6393" spans="1:15" x14ac:dyDescent="0.25">
      <c r="A6393" s="1" t="s">
        <v>687</v>
      </c>
      <c r="B6393" s="2">
        <v>44690</v>
      </c>
      <c r="C6393" s="1" t="s">
        <v>5622</v>
      </c>
      <c r="E6393" s="3">
        <v>266.76</v>
      </c>
      <c r="F6393" s="4">
        <v>266.76</v>
      </c>
      <c r="G6393" s="1">
        <v>2022</v>
      </c>
      <c r="H6393" s="1">
        <v>5</v>
      </c>
      <c r="I6393" s="1" t="s">
        <v>46</v>
      </c>
      <c r="J6393" s="1" t="s">
        <v>25</v>
      </c>
      <c r="K6393" s="1" t="s">
        <v>20</v>
      </c>
      <c r="L6393" s="1" t="s">
        <v>47</v>
      </c>
      <c r="M6393" s="1" t="s">
        <v>4184</v>
      </c>
      <c r="O6393">
        <f>F6393*5.3</f>
        <v>1413.828</v>
      </c>
    </row>
    <row r="6394" spans="1:15" x14ac:dyDescent="0.25">
      <c r="A6394" s="1" t="s">
        <v>5865</v>
      </c>
      <c r="B6394" s="2">
        <v>44690</v>
      </c>
      <c r="C6394" s="1" t="s">
        <v>6989</v>
      </c>
      <c r="E6394" s="3">
        <v>150</v>
      </c>
      <c r="F6394" s="4">
        <v>150</v>
      </c>
      <c r="G6394" s="1">
        <v>2022</v>
      </c>
      <c r="H6394" s="1">
        <v>5</v>
      </c>
      <c r="I6394" s="1" t="s">
        <v>225</v>
      </c>
      <c r="J6394" s="1" t="s">
        <v>226</v>
      </c>
      <c r="K6394" s="1" t="s">
        <v>20</v>
      </c>
      <c r="L6394" s="1" t="s">
        <v>227</v>
      </c>
      <c r="M6394" s="1" t="s">
        <v>53</v>
      </c>
    </row>
    <row r="6395" spans="1:15" x14ac:dyDescent="0.25">
      <c r="A6395" s="1" t="s">
        <v>680</v>
      </c>
      <c r="B6395" s="2">
        <v>44691</v>
      </c>
      <c r="C6395" s="1" t="s">
        <v>6990</v>
      </c>
      <c r="D6395" s="3">
        <v>20</v>
      </c>
      <c r="E6395" s="3">
        <v>960</v>
      </c>
      <c r="F6395" s="4">
        <v>800</v>
      </c>
      <c r="G6395" s="1">
        <v>2022</v>
      </c>
      <c r="H6395" s="1">
        <v>5</v>
      </c>
      <c r="I6395" s="1" t="s">
        <v>70</v>
      </c>
      <c r="J6395" s="1" t="s">
        <v>35</v>
      </c>
      <c r="K6395" s="1" t="s">
        <v>20</v>
      </c>
      <c r="L6395" s="1" t="s">
        <v>71</v>
      </c>
      <c r="M6395" s="1" t="s">
        <v>37</v>
      </c>
    </row>
    <row r="6396" spans="1:15" x14ac:dyDescent="0.25">
      <c r="A6396" s="1" t="s">
        <v>678</v>
      </c>
      <c r="B6396" s="2">
        <v>44691</v>
      </c>
      <c r="C6396" s="1" t="s">
        <v>6991</v>
      </c>
      <c r="E6396" s="3">
        <v>103.81</v>
      </c>
      <c r="F6396" s="4">
        <v>103.81</v>
      </c>
      <c r="G6396" s="1">
        <v>2022</v>
      </c>
      <c r="H6396" s="1">
        <v>5</v>
      </c>
      <c r="I6396" s="1" t="s">
        <v>86</v>
      </c>
      <c r="J6396" s="1" t="s">
        <v>35</v>
      </c>
      <c r="K6396" s="1" t="s">
        <v>20</v>
      </c>
      <c r="L6396" s="1" t="s">
        <v>87</v>
      </c>
      <c r="M6396" s="1" t="s">
        <v>37</v>
      </c>
      <c r="O6396">
        <f>F6396/1.26</f>
        <v>82.388888888888886</v>
      </c>
    </row>
    <row r="6397" spans="1:15" x14ac:dyDescent="0.25">
      <c r="A6397" s="1" t="s">
        <v>678</v>
      </c>
      <c r="B6397" s="2">
        <v>44691</v>
      </c>
      <c r="C6397" s="1" t="s">
        <v>6992</v>
      </c>
      <c r="E6397" s="3">
        <v>324.70999999999998</v>
      </c>
      <c r="F6397" s="4">
        <v>324.70999999999998</v>
      </c>
      <c r="G6397" s="1">
        <v>2022</v>
      </c>
      <c r="H6397" s="1">
        <v>5</v>
      </c>
      <c r="I6397" s="1" t="s">
        <v>312</v>
      </c>
      <c r="J6397" s="1" t="s">
        <v>35</v>
      </c>
      <c r="K6397" s="1" t="s">
        <v>20</v>
      </c>
      <c r="L6397" s="1" t="s">
        <v>313</v>
      </c>
      <c r="M6397" s="1" t="s">
        <v>37</v>
      </c>
      <c r="O6397">
        <f>F6397*120</f>
        <v>38965.199999999997</v>
      </c>
    </row>
    <row r="6398" spans="1:15" x14ac:dyDescent="0.25">
      <c r="A6398" s="1" t="s">
        <v>6993</v>
      </c>
      <c r="B6398" s="2">
        <v>44691</v>
      </c>
      <c r="C6398" s="1" t="s">
        <v>6994</v>
      </c>
      <c r="E6398" s="3">
        <v>218</v>
      </c>
      <c r="F6398" s="4">
        <v>218</v>
      </c>
      <c r="G6398" s="1">
        <v>2022</v>
      </c>
      <c r="H6398" s="1">
        <v>5</v>
      </c>
      <c r="I6398" s="1" t="s">
        <v>40</v>
      </c>
      <c r="J6398" s="1" t="s">
        <v>35</v>
      </c>
      <c r="K6398" s="1" t="s">
        <v>20</v>
      </c>
      <c r="L6398" s="1" t="s">
        <v>42</v>
      </c>
      <c r="M6398" s="1" t="s">
        <v>37</v>
      </c>
      <c r="O6398">
        <f>F6398*7.89</f>
        <v>1720.02</v>
      </c>
    </row>
    <row r="6399" spans="1:15" x14ac:dyDescent="0.25">
      <c r="A6399" s="1" t="s">
        <v>6995</v>
      </c>
      <c r="B6399" s="2">
        <v>44692</v>
      </c>
      <c r="C6399" s="1" t="s">
        <v>6996</v>
      </c>
      <c r="D6399" s="3">
        <v>20</v>
      </c>
      <c r="E6399" s="3">
        <v>160.56</v>
      </c>
      <c r="F6399" s="4">
        <v>133.80000000000001</v>
      </c>
      <c r="G6399" s="1">
        <v>2022</v>
      </c>
      <c r="H6399" s="1">
        <v>5</v>
      </c>
      <c r="I6399" s="1" t="s">
        <v>56</v>
      </c>
      <c r="J6399" s="1" t="s">
        <v>35</v>
      </c>
      <c r="K6399" s="1" t="s">
        <v>20</v>
      </c>
      <c r="L6399" s="1" t="s">
        <v>57</v>
      </c>
      <c r="M6399" s="1" t="s">
        <v>37</v>
      </c>
    </row>
    <row r="6400" spans="1:15" x14ac:dyDescent="0.25">
      <c r="A6400" s="1" t="s">
        <v>689</v>
      </c>
      <c r="B6400" s="2">
        <v>44692</v>
      </c>
      <c r="C6400" s="1" t="s">
        <v>8008</v>
      </c>
      <c r="E6400" s="3">
        <v>19.11</v>
      </c>
      <c r="F6400" s="4">
        <v>19.11</v>
      </c>
      <c r="G6400" s="1">
        <v>2022</v>
      </c>
      <c r="H6400" s="1">
        <v>5</v>
      </c>
      <c r="I6400" s="1" t="s">
        <v>6405</v>
      </c>
      <c r="J6400" s="1" t="s">
        <v>5724</v>
      </c>
      <c r="K6400" s="1" t="s">
        <v>20</v>
      </c>
      <c r="L6400" s="1" t="s">
        <v>6406</v>
      </c>
      <c r="M6400" s="1" t="s">
        <v>37</v>
      </c>
    </row>
    <row r="6401" spans="1:15" x14ac:dyDescent="0.25">
      <c r="A6401" s="1" t="s">
        <v>6997</v>
      </c>
      <c r="B6401" s="2">
        <v>44692</v>
      </c>
      <c r="C6401" s="1" t="s">
        <v>6998</v>
      </c>
      <c r="E6401" s="3">
        <v>6.49</v>
      </c>
      <c r="F6401" s="4">
        <v>6.49</v>
      </c>
      <c r="G6401" s="1">
        <v>2022</v>
      </c>
      <c r="H6401" s="1">
        <v>5</v>
      </c>
      <c r="I6401" s="1" t="s">
        <v>40</v>
      </c>
      <c r="J6401" s="1" t="s">
        <v>98</v>
      </c>
      <c r="K6401" s="1" t="s">
        <v>20</v>
      </c>
      <c r="L6401" s="1" t="s">
        <v>42</v>
      </c>
      <c r="M6401" s="1" t="s">
        <v>100</v>
      </c>
    </row>
    <row r="6402" spans="1:15" x14ac:dyDescent="0.25">
      <c r="A6402" s="1" t="s">
        <v>691</v>
      </c>
      <c r="B6402" s="2">
        <v>44692</v>
      </c>
      <c r="C6402" s="1" t="s">
        <v>6999</v>
      </c>
      <c r="E6402" s="3">
        <v>8.44</v>
      </c>
      <c r="F6402" s="4">
        <v>8.44</v>
      </c>
      <c r="G6402" s="1">
        <v>2022</v>
      </c>
      <c r="H6402" s="1">
        <v>5</v>
      </c>
      <c r="I6402" s="1" t="s">
        <v>97</v>
      </c>
      <c r="J6402" s="1" t="s">
        <v>35</v>
      </c>
      <c r="K6402" s="1" t="s">
        <v>20</v>
      </c>
      <c r="L6402" s="1" t="s">
        <v>99</v>
      </c>
      <c r="M6402" s="1" t="s">
        <v>37</v>
      </c>
    </row>
    <row r="6403" spans="1:15" x14ac:dyDescent="0.25">
      <c r="A6403" s="1" t="s">
        <v>693</v>
      </c>
      <c r="B6403" s="2">
        <v>44692</v>
      </c>
      <c r="C6403" s="1" t="s">
        <v>7000</v>
      </c>
      <c r="E6403" s="3">
        <v>54.96</v>
      </c>
      <c r="F6403" s="4">
        <v>54.96</v>
      </c>
      <c r="G6403" s="1">
        <v>2022</v>
      </c>
      <c r="H6403" s="1">
        <v>5</v>
      </c>
      <c r="I6403" s="1" t="s">
        <v>91</v>
      </c>
      <c r="J6403" s="1" t="s">
        <v>35</v>
      </c>
      <c r="K6403" s="1" t="s">
        <v>20</v>
      </c>
      <c r="L6403" s="1" t="s">
        <v>93</v>
      </c>
      <c r="M6403" s="1" t="s">
        <v>37</v>
      </c>
      <c r="O6403">
        <f>F6403*3.6</f>
        <v>197.85599999999999</v>
      </c>
    </row>
    <row r="6404" spans="1:15" x14ac:dyDescent="0.25">
      <c r="A6404" s="1" t="s">
        <v>2877</v>
      </c>
      <c r="B6404" s="2">
        <v>44692</v>
      </c>
      <c r="C6404" s="1" t="s">
        <v>7001</v>
      </c>
      <c r="D6404" s="3">
        <v>20</v>
      </c>
      <c r="E6404" s="3">
        <v>388.8</v>
      </c>
      <c r="F6404" s="4">
        <v>324</v>
      </c>
      <c r="G6404" s="1">
        <v>2022</v>
      </c>
      <c r="H6404" s="1">
        <v>5</v>
      </c>
      <c r="I6404" s="1" t="s">
        <v>134</v>
      </c>
      <c r="J6404" s="1" t="s">
        <v>98</v>
      </c>
      <c r="K6404" s="1" t="s">
        <v>20</v>
      </c>
      <c r="L6404" s="1" t="s">
        <v>135</v>
      </c>
      <c r="M6404" s="1" t="s">
        <v>100</v>
      </c>
      <c r="O6404">
        <f>F6404*243</f>
        <v>78732</v>
      </c>
    </row>
    <row r="6405" spans="1:15" x14ac:dyDescent="0.25">
      <c r="A6405" s="1" t="s">
        <v>2875</v>
      </c>
      <c r="B6405" s="2">
        <v>44692</v>
      </c>
      <c r="C6405" s="1" t="s">
        <v>7002</v>
      </c>
      <c r="E6405" s="3">
        <v>386.99</v>
      </c>
      <c r="F6405" s="4">
        <v>386.99</v>
      </c>
      <c r="G6405" s="1">
        <v>2022</v>
      </c>
      <c r="H6405" s="1">
        <v>5</v>
      </c>
      <c r="I6405" s="1" t="s">
        <v>30</v>
      </c>
      <c r="J6405" s="1" t="s">
        <v>25</v>
      </c>
      <c r="K6405" s="1" t="s">
        <v>20</v>
      </c>
      <c r="L6405" s="1" t="s">
        <v>31</v>
      </c>
      <c r="M6405" s="1" t="s">
        <v>4184</v>
      </c>
    </row>
    <row r="6406" spans="1:15" x14ac:dyDescent="0.25">
      <c r="A6406" s="1" t="s">
        <v>5856</v>
      </c>
      <c r="B6406" s="2">
        <v>44692</v>
      </c>
      <c r="C6406" s="1" t="s">
        <v>7003</v>
      </c>
      <c r="D6406" s="3">
        <v>20</v>
      </c>
      <c r="E6406" s="3">
        <v>7086</v>
      </c>
      <c r="F6406" s="4">
        <v>5905</v>
      </c>
      <c r="G6406" s="1">
        <v>2022</v>
      </c>
      <c r="H6406" s="1">
        <v>5</v>
      </c>
      <c r="I6406" s="1" t="s">
        <v>56</v>
      </c>
      <c r="J6406" s="1" t="s">
        <v>177</v>
      </c>
      <c r="K6406" s="1" t="s">
        <v>20</v>
      </c>
      <c r="L6406" s="1" t="s">
        <v>57</v>
      </c>
      <c r="M6406" s="1" t="s">
        <v>178</v>
      </c>
      <c r="O6406">
        <f>F6406*2.94</f>
        <v>17360.7</v>
      </c>
    </row>
    <row r="6407" spans="1:15" x14ac:dyDescent="0.25">
      <c r="A6407" s="1" t="s">
        <v>5876</v>
      </c>
      <c r="B6407" s="2">
        <v>44692</v>
      </c>
      <c r="C6407" s="1" t="s">
        <v>7004</v>
      </c>
      <c r="E6407" s="3">
        <v>14.12</v>
      </c>
      <c r="F6407" s="4">
        <v>14.12</v>
      </c>
      <c r="G6407" s="1">
        <v>2022</v>
      </c>
      <c r="H6407" s="1">
        <v>5</v>
      </c>
      <c r="I6407" s="1" t="s">
        <v>97</v>
      </c>
      <c r="J6407" s="1" t="s">
        <v>98</v>
      </c>
      <c r="K6407" s="1" t="s">
        <v>20</v>
      </c>
      <c r="L6407" s="1" t="s">
        <v>99</v>
      </c>
      <c r="M6407" s="1" t="s">
        <v>100</v>
      </c>
    </row>
    <row r="6408" spans="1:15" x14ac:dyDescent="0.25">
      <c r="A6408" s="1" t="s">
        <v>7005</v>
      </c>
      <c r="B6408" s="2">
        <v>44692</v>
      </c>
      <c r="C6408" s="1" t="s">
        <v>7006</v>
      </c>
      <c r="E6408" s="3">
        <v>60.23</v>
      </c>
      <c r="F6408" s="4">
        <v>60.23</v>
      </c>
      <c r="G6408" s="1">
        <v>2022</v>
      </c>
      <c r="H6408" s="1">
        <v>5</v>
      </c>
      <c r="I6408" s="1" t="s">
        <v>91</v>
      </c>
      <c r="J6408" s="1" t="s">
        <v>35</v>
      </c>
      <c r="K6408" s="1" t="s">
        <v>20</v>
      </c>
      <c r="L6408" s="1" t="s">
        <v>93</v>
      </c>
      <c r="M6408" s="1" t="s">
        <v>37</v>
      </c>
    </row>
    <row r="6409" spans="1:15" x14ac:dyDescent="0.25">
      <c r="A6409" s="1" t="s">
        <v>5862</v>
      </c>
      <c r="B6409" s="2">
        <v>44692</v>
      </c>
      <c r="C6409" s="1" t="s">
        <v>7007</v>
      </c>
      <c r="E6409" s="3">
        <v>604.54999999999995</v>
      </c>
      <c r="F6409" s="4">
        <v>604.54999999999995</v>
      </c>
      <c r="G6409" s="1">
        <v>2022</v>
      </c>
      <c r="H6409" s="1">
        <v>5</v>
      </c>
      <c r="I6409" s="1" t="s">
        <v>24</v>
      </c>
      <c r="J6409" s="1" t="s">
        <v>25</v>
      </c>
      <c r="K6409" s="1" t="s">
        <v>20</v>
      </c>
      <c r="L6409" s="1" t="s">
        <v>26</v>
      </c>
      <c r="M6409" s="1" t="s">
        <v>4184</v>
      </c>
    </row>
    <row r="6410" spans="1:15" x14ac:dyDescent="0.25">
      <c r="A6410" s="1" t="s">
        <v>2871</v>
      </c>
      <c r="B6410" s="2">
        <v>44692</v>
      </c>
      <c r="C6410" s="1" t="s">
        <v>7008</v>
      </c>
      <c r="E6410" s="3">
        <v>18.420000000000002</v>
      </c>
      <c r="F6410" s="4">
        <v>18.420000000000002</v>
      </c>
      <c r="G6410" s="1">
        <v>2022</v>
      </c>
      <c r="H6410" s="1">
        <v>5</v>
      </c>
      <c r="I6410" s="1" t="s">
        <v>91</v>
      </c>
      <c r="J6410" s="1" t="s">
        <v>35</v>
      </c>
      <c r="K6410" s="1" t="s">
        <v>20</v>
      </c>
      <c r="L6410" s="1" t="s">
        <v>93</v>
      </c>
      <c r="M6410" s="1" t="s">
        <v>37</v>
      </c>
    </row>
    <row r="6411" spans="1:15" x14ac:dyDescent="0.25">
      <c r="A6411" s="1" t="s">
        <v>2859</v>
      </c>
      <c r="B6411" s="2">
        <v>44692</v>
      </c>
      <c r="C6411" s="1" t="s">
        <v>7009</v>
      </c>
      <c r="E6411" s="3">
        <v>73.81</v>
      </c>
      <c r="F6411" s="4">
        <v>73.81</v>
      </c>
      <c r="G6411" s="1">
        <v>2022</v>
      </c>
      <c r="H6411" s="1">
        <v>5</v>
      </c>
      <c r="I6411" s="1" t="s">
        <v>40</v>
      </c>
      <c r="J6411" s="1" t="s">
        <v>35</v>
      </c>
      <c r="K6411" s="1" t="s">
        <v>20</v>
      </c>
      <c r="L6411" s="1" t="s">
        <v>42</v>
      </c>
      <c r="M6411" s="1" t="s">
        <v>37</v>
      </c>
    </row>
    <row r="6412" spans="1:15" x14ac:dyDescent="0.25">
      <c r="A6412" s="1" t="s">
        <v>2851</v>
      </c>
      <c r="B6412" s="2">
        <v>44693</v>
      </c>
      <c r="C6412" s="1" t="s">
        <v>7010</v>
      </c>
      <c r="D6412" s="3">
        <v>20</v>
      </c>
      <c r="E6412" s="3">
        <v>24.96</v>
      </c>
      <c r="F6412" s="4">
        <v>20.8</v>
      </c>
      <c r="G6412" s="1">
        <v>2022</v>
      </c>
      <c r="H6412" s="1">
        <v>5</v>
      </c>
      <c r="I6412" s="1" t="s">
        <v>134</v>
      </c>
      <c r="J6412" s="1" t="s">
        <v>35</v>
      </c>
      <c r="K6412" s="1" t="s">
        <v>20</v>
      </c>
      <c r="L6412" s="1" t="s">
        <v>135</v>
      </c>
      <c r="M6412" s="1" t="s">
        <v>37</v>
      </c>
    </row>
    <row r="6413" spans="1:15" x14ac:dyDescent="0.25">
      <c r="A6413" s="1" t="s">
        <v>7011</v>
      </c>
      <c r="B6413" s="2">
        <v>44693</v>
      </c>
      <c r="C6413" s="1" t="s">
        <v>7012</v>
      </c>
      <c r="D6413" s="3">
        <v>20</v>
      </c>
      <c r="E6413" s="3">
        <v>1.58</v>
      </c>
      <c r="F6413" s="4">
        <v>1.32</v>
      </c>
      <c r="G6413" s="1">
        <v>2022</v>
      </c>
      <c r="H6413" s="1">
        <v>5</v>
      </c>
      <c r="I6413" s="1" t="s">
        <v>134</v>
      </c>
      <c r="J6413" s="1" t="s">
        <v>35</v>
      </c>
      <c r="K6413" s="1" t="s">
        <v>20</v>
      </c>
      <c r="L6413" s="1" t="s">
        <v>135</v>
      </c>
      <c r="M6413" s="1" t="s">
        <v>37</v>
      </c>
    </row>
    <row r="6414" spans="1:15" x14ac:dyDescent="0.25">
      <c r="A6414" s="1" t="s">
        <v>2873</v>
      </c>
      <c r="B6414" s="2">
        <v>44693</v>
      </c>
      <c r="C6414" s="1" t="s">
        <v>7013</v>
      </c>
      <c r="D6414" s="3">
        <v>20</v>
      </c>
      <c r="E6414" s="3">
        <v>35.19</v>
      </c>
      <c r="F6414" s="4">
        <v>29.32</v>
      </c>
      <c r="G6414" s="1">
        <v>2022</v>
      </c>
      <c r="H6414" s="1">
        <v>5</v>
      </c>
      <c r="I6414" s="1" t="s">
        <v>134</v>
      </c>
      <c r="J6414" s="1" t="s">
        <v>35</v>
      </c>
      <c r="K6414" s="1" t="s">
        <v>20</v>
      </c>
      <c r="L6414" s="1" t="s">
        <v>135</v>
      </c>
      <c r="M6414" s="1" t="s">
        <v>37</v>
      </c>
      <c r="O6414">
        <f>F6414*400</f>
        <v>11728</v>
      </c>
    </row>
    <row r="6415" spans="1:15" x14ac:dyDescent="0.25">
      <c r="A6415" s="1" t="s">
        <v>2883</v>
      </c>
      <c r="B6415" s="2">
        <v>44693</v>
      </c>
      <c r="C6415" s="1" t="s">
        <v>7014</v>
      </c>
      <c r="E6415" s="3">
        <v>16.739999999999998</v>
      </c>
      <c r="F6415" s="4">
        <v>16.739999999999998</v>
      </c>
      <c r="G6415" s="1">
        <v>2022</v>
      </c>
      <c r="H6415" s="1">
        <v>5</v>
      </c>
      <c r="I6415" s="1" t="s">
        <v>86</v>
      </c>
      <c r="J6415" s="1" t="s">
        <v>98</v>
      </c>
      <c r="K6415" s="1" t="s">
        <v>20</v>
      </c>
      <c r="L6415" s="1" t="s">
        <v>87</v>
      </c>
      <c r="M6415" s="1" t="s">
        <v>100</v>
      </c>
    </row>
    <row r="6416" spans="1:15" x14ac:dyDescent="0.25">
      <c r="A6416" s="1" t="s">
        <v>7011</v>
      </c>
      <c r="B6416" s="2">
        <v>44693</v>
      </c>
      <c r="C6416" s="1" t="s">
        <v>7015</v>
      </c>
      <c r="D6416" s="3">
        <v>13</v>
      </c>
      <c r="E6416" s="3">
        <v>15.94</v>
      </c>
      <c r="F6416" s="4">
        <v>14.11</v>
      </c>
      <c r="G6416" s="1">
        <v>2022</v>
      </c>
      <c r="H6416" s="1">
        <v>5</v>
      </c>
      <c r="I6416" s="1" t="s">
        <v>134</v>
      </c>
      <c r="J6416" s="1" t="s">
        <v>35</v>
      </c>
      <c r="K6416" s="1" t="s">
        <v>20</v>
      </c>
      <c r="L6416" s="1" t="s">
        <v>135</v>
      </c>
      <c r="M6416" s="1" t="s">
        <v>37</v>
      </c>
    </row>
    <row r="6417" spans="1:15" x14ac:dyDescent="0.25">
      <c r="A6417" s="1" t="s">
        <v>4605</v>
      </c>
      <c r="B6417" s="2">
        <v>44693</v>
      </c>
      <c r="C6417" s="1" t="s">
        <v>4805</v>
      </c>
      <c r="E6417" s="3">
        <v>68.8</v>
      </c>
      <c r="F6417" s="4">
        <v>68.8</v>
      </c>
      <c r="G6417" s="1">
        <v>2022</v>
      </c>
      <c r="H6417" s="1">
        <v>5</v>
      </c>
      <c r="I6417" s="1" t="s">
        <v>134</v>
      </c>
      <c r="J6417" s="1" t="s">
        <v>144</v>
      </c>
      <c r="K6417" s="1" t="s">
        <v>20</v>
      </c>
      <c r="L6417" s="1" t="s">
        <v>135</v>
      </c>
      <c r="M6417" s="1" t="s">
        <v>145</v>
      </c>
    </row>
    <row r="6418" spans="1:15" x14ac:dyDescent="0.25">
      <c r="A6418" s="1" t="s">
        <v>2873</v>
      </c>
      <c r="B6418" s="2">
        <v>44693</v>
      </c>
      <c r="C6418" s="1" t="s">
        <v>7016</v>
      </c>
      <c r="D6418" s="3">
        <v>10</v>
      </c>
      <c r="E6418" s="3">
        <v>0.87</v>
      </c>
      <c r="F6418" s="4">
        <v>0.79</v>
      </c>
      <c r="G6418" s="1">
        <v>2022</v>
      </c>
      <c r="H6418" s="1">
        <v>5</v>
      </c>
      <c r="I6418" s="1" t="s">
        <v>134</v>
      </c>
      <c r="J6418" s="1" t="s">
        <v>319</v>
      </c>
      <c r="K6418" s="1" t="s">
        <v>20</v>
      </c>
      <c r="L6418" s="1" t="s">
        <v>135</v>
      </c>
      <c r="M6418" s="1" t="s">
        <v>320</v>
      </c>
    </row>
    <row r="6419" spans="1:15" x14ac:dyDescent="0.25">
      <c r="A6419" s="1" t="s">
        <v>722</v>
      </c>
      <c r="B6419" s="2">
        <v>44697</v>
      </c>
      <c r="C6419" s="1" t="s">
        <v>7017</v>
      </c>
      <c r="E6419" s="3">
        <v>48.68</v>
      </c>
      <c r="F6419" s="4">
        <v>48.68</v>
      </c>
      <c r="G6419" s="1">
        <v>2022</v>
      </c>
      <c r="H6419" s="1">
        <v>5</v>
      </c>
      <c r="I6419" s="1" t="s">
        <v>704</v>
      </c>
      <c r="J6419" s="1" t="s">
        <v>35</v>
      </c>
      <c r="K6419" s="1" t="s">
        <v>20</v>
      </c>
      <c r="L6419" s="1" t="s">
        <v>705</v>
      </c>
      <c r="M6419" s="1" t="s">
        <v>37</v>
      </c>
    </row>
    <row r="6420" spans="1:15" x14ac:dyDescent="0.25">
      <c r="A6420" s="1" t="s">
        <v>722</v>
      </c>
      <c r="B6420" s="2">
        <v>44697</v>
      </c>
      <c r="C6420" s="1" t="s">
        <v>907</v>
      </c>
      <c r="D6420" s="3">
        <v>20</v>
      </c>
      <c r="E6420" s="3">
        <v>26.98</v>
      </c>
      <c r="F6420" s="4">
        <v>22.48</v>
      </c>
      <c r="G6420" s="1">
        <v>2022</v>
      </c>
      <c r="H6420" s="1">
        <v>5</v>
      </c>
      <c r="I6420" s="1" t="s">
        <v>70</v>
      </c>
      <c r="J6420" s="1" t="s">
        <v>35</v>
      </c>
      <c r="K6420" s="1" t="s">
        <v>20</v>
      </c>
      <c r="L6420" s="1" t="s">
        <v>71</v>
      </c>
      <c r="M6420" s="1" t="s">
        <v>37</v>
      </c>
    </row>
    <row r="6421" spans="1:15" x14ac:dyDescent="0.25">
      <c r="A6421" s="1" t="s">
        <v>7018</v>
      </c>
      <c r="B6421" s="2">
        <v>44697</v>
      </c>
      <c r="C6421" s="1" t="s">
        <v>7019</v>
      </c>
      <c r="E6421" s="3">
        <v>15.26</v>
      </c>
      <c r="F6421" s="4">
        <v>15.26</v>
      </c>
      <c r="G6421" s="1">
        <v>2022</v>
      </c>
      <c r="H6421" s="1">
        <v>5</v>
      </c>
      <c r="I6421" s="1" t="s">
        <v>86</v>
      </c>
      <c r="J6421" s="1" t="s">
        <v>35</v>
      </c>
      <c r="K6421" s="1" t="s">
        <v>20</v>
      </c>
      <c r="L6421" s="1" t="s">
        <v>87</v>
      </c>
      <c r="M6421" s="1" t="s">
        <v>37</v>
      </c>
    </row>
    <row r="6422" spans="1:15" x14ac:dyDescent="0.25">
      <c r="A6422" s="1" t="s">
        <v>715</v>
      </c>
      <c r="B6422" s="2">
        <v>44697</v>
      </c>
      <c r="C6422" s="1" t="s">
        <v>7020</v>
      </c>
      <c r="E6422" s="3">
        <v>22.39</v>
      </c>
      <c r="F6422" s="4">
        <v>22.39</v>
      </c>
      <c r="G6422" s="1">
        <v>2022</v>
      </c>
      <c r="H6422" s="1">
        <v>5</v>
      </c>
      <c r="I6422" s="1" t="s">
        <v>704</v>
      </c>
      <c r="J6422" s="1" t="s">
        <v>212</v>
      </c>
      <c r="K6422" s="1" t="s">
        <v>20</v>
      </c>
      <c r="L6422" s="1" t="s">
        <v>705</v>
      </c>
      <c r="M6422" s="1" t="s">
        <v>4424</v>
      </c>
    </row>
    <row r="6423" spans="1:15" x14ac:dyDescent="0.25">
      <c r="A6423" s="1" t="s">
        <v>722</v>
      </c>
      <c r="B6423" s="2">
        <v>44697</v>
      </c>
      <c r="C6423" s="1" t="s">
        <v>7021</v>
      </c>
      <c r="E6423" s="3">
        <v>47.95</v>
      </c>
      <c r="F6423" s="4">
        <v>47.95</v>
      </c>
      <c r="G6423" s="1">
        <v>2022</v>
      </c>
      <c r="H6423" s="1">
        <v>5</v>
      </c>
      <c r="I6423" s="1" t="s">
        <v>86</v>
      </c>
      <c r="J6423" s="1" t="s">
        <v>35</v>
      </c>
      <c r="K6423" s="1" t="s">
        <v>20</v>
      </c>
      <c r="L6423" s="1" t="s">
        <v>87</v>
      </c>
      <c r="M6423" s="1" t="s">
        <v>37</v>
      </c>
    </row>
    <row r="6424" spans="1:15" x14ac:dyDescent="0.25">
      <c r="A6424" s="1" t="s">
        <v>712</v>
      </c>
      <c r="B6424" s="2">
        <v>44698</v>
      </c>
      <c r="C6424" s="1" t="s">
        <v>7022</v>
      </c>
      <c r="E6424" s="3">
        <v>21.42</v>
      </c>
      <c r="F6424" s="4">
        <v>21.42</v>
      </c>
      <c r="G6424" s="1">
        <v>2022</v>
      </c>
      <c r="H6424" s="1">
        <v>5</v>
      </c>
      <c r="I6424" s="1" t="s">
        <v>91</v>
      </c>
      <c r="J6424" s="1" t="s">
        <v>51</v>
      </c>
      <c r="K6424" s="1" t="s">
        <v>20</v>
      </c>
      <c r="L6424" s="1" t="s">
        <v>93</v>
      </c>
      <c r="M6424" s="1" t="s">
        <v>53</v>
      </c>
    </row>
    <row r="6425" spans="1:15" x14ac:dyDescent="0.25">
      <c r="A6425" s="1" t="s">
        <v>7023</v>
      </c>
      <c r="B6425" s="2">
        <v>44698</v>
      </c>
      <c r="C6425" s="1" t="s">
        <v>29</v>
      </c>
      <c r="E6425" s="3">
        <v>42.26</v>
      </c>
      <c r="F6425" s="4">
        <v>42.26</v>
      </c>
      <c r="G6425" s="1">
        <v>2022</v>
      </c>
      <c r="H6425" s="1">
        <v>5</v>
      </c>
      <c r="I6425" s="1" t="s">
        <v>30</v>
      </c>
      <c r="J6425" s="1" t="s">
        <v>25</v>
      </c>
      <c r="K6425" s="1" t="s">
        <v>20</v>
      </c>
      <c r="L6425" s="1" t="s">
        <v>31</v>
      </c>
      <c r="M6425" s="1" t="s">
        <v>4184</v>
      </c>
    </row>
    <row r="6426" spans="1:15" x14ac:dyDescent="0.25">
      <c r="A6426" s="1" t="s">
        <v>713</v>
      </c>
      <c r="B6426" s="2">
        <v>44698</v>
      </c>
      <c r="C6426" s="1" t="s">
        <v>7024</v>
      </c>
      <c r="E6426" s="3">
        <v>54</v>
      </c>
      <c r="F6426" s="4">
        <v>54</v>
      </c>
      <c r="G6426" s="1">
        <v>2022</v>
      </c>
      <c r="H6426" s="1">
        <v>5</v>
      </c>
      <c r="I6426" s="1" t="s">
        <v>211</v>
      </c>
      <c r="J6426" s="1" t="s">
        <v>212</v>
      </c>
      <c r="K6426" s="1" t="s">
        <v>20</v>
      </c>
      <c r="L6426" s="1" t="s">
        <v>213</v>
      </c>
      <c r="M6426" s="1" t="s">
        <v>37</v>
      </c>
    </row>
    <row r="6427" spans="1:15" x14ac:dyDescent="0.25">
      <c r="A6427" s="1" t="s">
        <v>7025</v>
      </c>
      <c r="B6427" s="2">
        <v>44698</v>
      </c>
      <c r="C6427" s="1" t="s">
        <v>7026</v>
      </c>
      <c r="E6427" s="3">
        <v>61.93</v>
      </c>
      <c r="F6427" s="4">
        <v>61.93</v>
      </c>
      <c r="G6427" s="1">
        <v>2022</v>
      </c>
      <c r="H6427" s="1">
        <v>5</v>
      </c>
      <c r="I6427" s="1" t="s">
        <v>30</v>
      </c>
      <c r="J6427" s="1" t="s">
        <v>25</v>
      </c>
      <c r="K6427" s="1" t="s">
        <v>20</v>
      </c>
      <c r="L6427" s="1" t="s">
        <v>31</v>
      </c>
      <c r="M6427" s="1" t="s">
        <v>4184</v>
      </c>
    </row>
    <row r="6428" spans="1:15" x14ac:dyDescent="0.25">
      <c r="A6428" s="1" t="s">
        <v>2891</v>
      </c>
      <c r="B6428" s="2">
        <v>44698</v>
      </c>
      <c r="C6428" s="1" t="s">
        <v>7027</v>
      </c>
      <c r="E6428" s="3">
        <v>5.98</v>
      </c>
      <c r="F6428" s="4">
        <v>5.98</v>
      </c>
      <c r="G6428" s="1">
        <v>2022</v>
      </c>
      <c r="H6428" s="1">
        <v>5</v>
      </c>
      <c r="I6428" s="1" t="s">
        <v>50</v>
      </c>
      <c r="J6428" s="1" t="s">
        <v>51</v>
      </c>
      <c r="K6428" s="1" t="s">
        <v>20</v>
      </c>
      <c r="L6428" s="1" t="s">
        <v>52</v>
      </c>
      <c r="M6428" s="1" t="s">
        <v>53</v>
      </c>
    </row>
    <row r="6429" spans="1:15" x14ac:dyDescent="0.25">
      <c r="A6429" s="1" t="s">
        <v>712</v>
      </c>
      <c r="B6429" s="2">
        <v>44698</v>
      </c>
      <c r="C6429" s="1" t="s">
        <v>7028</v>
      </c>
      <c r="E6429" s="3">
        <v>15.28</v>
      </c>
      <c r="F6429" s="4">
        <v>15.28</v>
      </c>
      <c r="G6429" s="1">
        <v>2022</v>
      </c>
      <c r="H6429" s="1">
        <v>5</v>
      </c>
      <c r="I6429" s="1" t="s">
        <v>91</v>
      </c>
      <c r="J6429" s="1" t="s">
        <v>207</v>
      </c>
      <c r="K6429" s="1" t="s">
        <v>20</v>
      </c>
      <c r="L6429" s="1" t="s">
        <v>93</v>
      </c>
      <c r="M6429" s="1" t="s">
        <v>208</v>
      </c>
    </row>
    <row r="6430" spans="1:15" x14ac:dyDescent="0.25">
      <c r="A6430" s="1" t="s">
        <v>5898</v>
      </c>
      <c r="B6430" s="2">
        <v>44699</v>
      </c>
      <c r="C6430" s="1" t="s">
        <v>7029</v>
      </c>
      <c r="D6430" s="3">
        <v>20</v>
      </c>
      <c r="E6430" s="3">
        <v>459.6</v>
      </c>
      <c r="F6430" s="4">
        <v>383</v>
      </c>
      <c r="G6430" s="1">
        <v>2022</v>
      </c>
      <c r="H6430" s="1">
        <v>5</v>
      </c>
      <c r="I6430" s="1" t="s">
        <v>134</v>
      </c>
      <c r="J6430" s="1" t="s">
        <v>98</v>
      </c>
      <c r="K6430" s="1" t="s">
        <v>20</v>
      </c>
      <c r="L6430" s="1" t="s">
        <v>135</v>
      </c>
      <c r="M6430" s="1" t="s">
        <v>100</v>
      </c>
    </row>
    <row r="6431" spans="1:15" x14ac:dyDescent="0.25">
      <c r="A6431" s="1" t="s">
        <v>5891</v>
      </c>
      <c r="B6431" s="2">
        <v>44699</v>
      </c>
      <c r="C6431" s="1" t="s">
        <v>4433</v>
      </c>
      <c r="D6431" s="3">
        <v>20</v>
      </c>
      <c r="E6431" s="3">
        <v>1030.6300000000001</v>
      </c>
      <c r="F6431" s="4">
        <v>858.86</v>
      </c>
      <c r="G6431" s="1">
        <v>2022</v>
      </c>
      <c r="H6431" s="1">
        <v>5</v>
      </c>
      <c r="I6431" s="1" t="s">
        <v>34</v>
      </c>
      <c r="J6431" s="1" t="s">
        <v>35</v>
      </c>
      <c r="K6431" s="1" t="s">
        <v>20</v>
      </c>
      <c r="L6431" s="1" t="s">
        <v>36</v>
      </c>
      <c r="M6431" s="1" t="s">
        <v>37</v>
      </c>
      <c r="O6431">
        <f>F6431*72.79120024</f>
        <v>62517.450238126396</v>
      </c>
    </row>
    <row r="6432" spans="1:15" x14ac:dyDescent="0.25">
      <c r="A6432" s="1" t="s">
        <v>735</v>
      </c>
      <c r="B6432" s="2">
        <v>44699</v>
      </c>
      <c r="C6432" s="1" t="s">
        <v>85</v>
      </c>
      <c r="E6432" s="3">
        <v>153.36000000000001</v>
      </c>
      <c r="F6432" s="4">
        <v>153.36000000000001</v>
      </c>
      <c r="G6432" s="1">
        <v>2022</v>
      </c>
      <c r="H6432" s="1">
        <v>5</v>
      </c>
      <c r="I6432" s="1" t="s">
        <v>40</v>
      </c>
      <c r="J6432" s="1" t="s">
        <v>41</v>
      </c>
      <c r="K6432" s="1" t="s">
        <v>20</v>
      </c>
      <c r="L6432" s="1" t="s">
        <v>42</v>
      </c>
      <c r="M6432" s="1" t="s">
        <v>43</v>
      </c>
      <c r="O6432">
        <f>F6432/1.26</f>
        <v>121.71428571428572</v>
      </c>
    </row>
    <row r="6433" spans="1:15" x14ac:dyDescent="0.25">
      <c r="A6433" s="1" t="s">
        <v>735</v>
      </c>
      <c r="B6433" s="2">
        <v>44699</v>
      </c>
      <c r="C6433" s="1" t="s">
        <v>85</v>
      </c>
      <c r="E6433" s="3">
        <v>133.31</v>
      </c>
      <c r="F6433" s="4">
        <v>133.31</v>
      </c>
      <c r="G6433" s="1">
        <v>2022</v>
      </c>
      <c r="H6433" s="1">
        <v>5</v>
      </c>
      <c r="I6433" s="1" t="s">
        <v>40</v>
      </c>
      <c r="J6433" s="1" t="s">
        <v>41</v>
      </c>
      <c r="K6433" s="1" t="s">
        <v>20</v>
      </c>
      <c r="L6433" s="1" t="s">
        <v>42</v>
      </c>
      <c r="M6433" s="1" t="s">
        <v>43</v>
      </c>
      <c r="O6433">
        <f>F6433/1.26</f>
        <v>105.8015873015873</v>
      </c>
    </row>
    <row r="6434" spans="1:15" x14ac:dyDescent="0.25">
      <c r="A6434" s="1" t="s">
        <v>735</v>
      </c>
      <c r="B6434" s="2">
        <v>44699</v>
      </c>
      <c r="C6434" s="1" t="s">
        <v>85</v>
      </c>
      <c r="E6434" s="3">
        <v>75.03</v>
      </c>
      <c r="F6434" s="4">
        <v>75.03</v>
      </c>
      <c r="G6434" s="1">
        <v>2022</v>
      </c>
      <c r="H6434" s="1">
        <v>5</v>
      </c>
      <c r="I6434" s="1" t="s">
        <v>40</v>
      </c>
      <c r="J6434" s="1" t="s">
        <v>41</v>
      </c>
      <c r="K6434" s="1" t="s">
        <v>20</v>
      </c>
      <c r="L6434" s="1" t="s">
        <v>42</v>
      </c>
      <c r="M6434" s="1" t="s">
        <v>43</v>
      </c>
      <c r="O6434">
        <f>F6434/1.26</f>
        <v>59.547619047619051</v>
      </c>
    </row>
    <row r="6435" spans="1:15" x14ac:dyDescent="0.25">
      <c r="A6435" s="1" t="s">
        <v>7030</v>
      </c>
      <c r="B6435" s="2">
        <v>44699</v>
      </c>
      <c r="C6435" s="1" t="s">
        <v>85</v>
      </c>
      <c r="E6435" s="3">
        <v>50</v>
      </c>
      <c r="F6435" s="4">
        <v>50</v>
      </c>
      <c r="G6435" s="1">
        <v>2022</v>
      </c>
      <c r="H6435" s="1">
        <v>5</v>
      </c>
      <c r="I6435" s="1" t="s">
        <v>86</v>
      </c>
      <c r="J6435" s="1" t="s">
        <v>41</v>
      </c>
      <c r="K6435" s="1" t="s">
        <v>20</v>
      </c>
      <c r="L6435" s="1" t="s">
        <v>87</v>
      </c>
      <c r="M6435" s="1" t="s">
        <v>43</v>
      </c>
      <c r="O6435">
        <f>F6435/1.26</f>
        <v>39.682539682539684</v>
      </c>
    </row>
    <row r="6436" spans="1:15" x14ac:dyDescent="0.25">
      <c r="A6436" s="1" t="s">
        <v>726</v>
      </c>
      <c r="B6436" s="2">
        <v>44699</v>
      </c>
      <c r="C6436" s="1" t="s">
        <v>4422</v>
      </c>
      <c r="E6436" s="3">
        <v>245.19</v>
      </c>
      <c r="F6436" s="4">
        <v>245.19</v>
      </c>
      <c r="G6436" s="1">
        <v>2022</v>
      </c>
      <c r="H6436" s="1">
        <v>5</v>
      </c>
      <c r="I6436" s="1" t="s">
        <v>24</v>
      </c>
      <c r="J6436" s="1" t="s">
        <v>25</v>
      </c>
      <c r="K6436" s="1" t="s">
        <v>20</v>
      </c>
      <c r="L6436" s="1" t="s">
        <v>26</v>
      </c>
      <c r="M6436" s="1" t="s">
        <v>4184</v>
      </c>
    </row>
    <row r="6437" spans="1:15" x14ac:dyDescent="0.25">
      <c r="A6437" s="1" t="s">
        <v>727</v>
      </c>
      <c r="B6437" s="2">
        <v>44699</v>
      </c>
      <c r="C6437" s="1" t="s">
        <v>7031</v>
      </c>
      <c r="E6437" s="3">
        <v>523.91</v>
      </c>
      <c r="F6437" s="4">
        <v>523.91</v>
      </c>
      <c r="G6437" s="1">
        <v>2022</v>
      </c>
      <c r="H6437" s="1">
        <v>5</v>
      </c>
      <c r="I6437" s="1" t="s">
        <v>168</v>
      </c>
      <c r="J6437" s="1" t="s">
        <v>35</v>
      </c>
      <c r="K6437" s="1" t="s">
        <v>20</v>
      </c>
      <c r="L6437" s="1" t="s">
        <v>169</v>
      </c>
      <c r="M6437" s="1" t="s">
        <v>37</v>
      </c>
    </row>
    <row r="6438" spans="1:15" x14ac:dyDescent="0.25">
      <c r="A6438" s="1" t="s">
        <v>4628</v>
      </c>
      <c r="B6438" s="2">
        <v>44699</v>
      </c>
      <c r="C6438" s="1" t="s">
        <v>5598</v>
      </c>
      <c r="E6438" s="3">
        <v>103.2</v>
      </c>
      <c r="F6438" s="4">
        <v>103.2</v>
      </c>
      <c r="G6438" s="1">
        <v>2022</v>
      </c>
      <c r="H6438" s="1">
        <v>5</v>
      </c>
      <c r="I6438" s="1" t="s">
        <v>40</v>
      </c>
      <c r="J6438" s="1" t="s">
        <v>35</v>
      </c>
      <c r="K6438" s="1" t="s">
        <v>20</v>
      </c>
      <c r="L6438" s="1" t="s">
        <v>42</v>
      </c>
      <c r="M6438" s="1" t="s">
        <v>37</v>
      </c>
      <c r="O6438">
        <f>F6438*5.226921047</f>
        <v>539.41825205040004</v>
      </c>
    </row>
    <row r="6439" spans="1:15" x14ac:dyDescent="0.25">
      <c r="A6439" s="1" t="s">
        <v>726</v>
      </c>
      <c r="B6439" s="2">
        <v>44699</v>
      </c>
      <c r="C6439" s="1" t="s">
        <v>7032</v>
      </c>
      <c r="E6439" s="3">
        <v>219.79</v>
      </c>
      <c r="F6439" s="4">
        <v>219.79</v>
      </c>
      <c r="G6439" s="1">
        <v>2022</v>
      </c>
      <c r="H6439" s="1">
        <v>5</v>
      </c>
      <c r="I6439" s="1" t="s">
        <v>2757</v>
      </c>
      <c r="J6439" s="1" t="s">
        <v>35</v>
      </c>
      <c r="K6439" s="1" t="s">
        <v>20</v>
      </c>
      <c r="L6439" s="1" t="s">
        <v>2758</v>
      </c>
      <c r="M6439" s="1" t="s">
        <v>37</v>
      </c>
    </row>
    <row r="6440" spans="1:15" x14ac:dyDescent="0.25">
      <c r="A6440" s="1" t="s">
        <v>7033</v>
      </c>
      <c r="B6440" s="2">
        <v>44699</v>
      </c>
      <c r="C6440" s="1" t="s">
        <v>7034</v>
      </c>
      <c r="D6440" s="3">
        <v>20</v>
      </c>
      <c r="E6440" s="3">
        <v>195.02</v>
      </c>
      <c r="F6440" s="4">
        <v>162.52000000000001</v>
      </c>
      <c r="G6440" s="1">
        <v>2022</v>
      </c>
      <c r="H6440" s="1">
        <v>5</v>
      </c>
      <c r="I6440" s="1" t="s">
        <v>56</v>
      </c>
      <c r="J6440" s="1" t="s">
        <v>98</v>
      </c>
      <c r="K6440" s="1" t="s">
        <v>20</v>
      </c>
      <c r="L6440" s="1" t="s">
        <v>57</v>
      </c>
      <c r="M6440" s="1" t="s">
        <v>100</v>
      </c>
    </row>
    <row r="6441" spans="1:15" x14ac:dyDescent="0.25">
      <c r="A6441" s="1" t="s">
        <v>7035</v>
      </c>
      <c r="B6441" s="2">
        <v>44699</v>
      </c>
      <c r="C6441" s="1" t="s">
        <v>104</v>
      </c>
      <c r="E6441" s="3">
        <v>445.8</v>
      </c>
      <c r="F6441" s="4">
        <v>445.8</v>
      </c>
      <c r="G6441" s="1">
        <v>2022</v>
      </c>
      <c r="H6441" s="1">
        <v>5</v>
      </c>
      <c r="I6441" s="1" t="s">
        <v>91</v>
      </c>
      <c r="J6441" s="1" t="s">
        <v>98</v>
      </c>
      <c r="K6441" s="1" t="s">
        <v>20</v>
      </c>
      <c r="L6441" s="1" t="s">
        <v>93</v>
      </c>
      <c r="M6441" s="1" t="s">
        <v>100</v>
      </c>
      <c r="O6441">
        <f>F6441*178</f>
        <v>79352.400000000009</v>
      </c>
    </row>
    <row r="6442" spans="1:15" x14ac:dyDescent="0.25">
      <c r="A6442" s="1" t="s">
        <v>729</v>
      </c>
      <c r="B6442" s="2">
        <v>44699</v>
      </c>
      <c r="C6442" s="1" t="s">
        <v>7036</v>
      </c>
      <c r="E6442" s="3">
        <v>4.55</v>
      </c>
      <c r="F6442" s="4">
        <v>4.55</v>
      </c>
      <c r="G6442" s="1">
        <v>2022</v>
      </c>
      <c r="H6442" s="1">
        <v>5</v>
      </c>
      <c r="I6442" s="1" t="s">
        <v>168</v>
      </c>
      <c r="J6442" s="1" t="s">
        <v>35</v>
      </c>
      <c r="K6442" s="1" t="s">
        <v>20</v>
      </c>
      <c r="L6442" s="1" t="s">
        <v>169</v>
      </c>
      <c r="M6442" s="1" t="s">
        <v>37</v>
      </c>
    </row>
    <row r="6443" spans="1:15" x14ac:dyDescent="0.25">
      <c r="A6443" s="1" t="s">
        <v>2915</v>
      </c>
      <c r="B6443" s="2">
        <v>44699</v>
      </c>
      <c r="C6443" s="1" t="s">
        <v>7037</v>
      </c>
      <c r="E6443" s="3">
        <v>698.86</v>
      </c>
      <c r="F6443" s="4">
        <v>698.86</v>
      </c>
      <c r="G6443" s="1">
        <v>2022</v>
      </c>
      <c r="H6443" s="1">
        <v>5</v>
      </c>
      <c r="I6443" s="1" t="s">
        <v>40</v>
      </c>
      <c r="J6443" s="1" t="s">
        <v>35</v>
      </c>
      <c r="K6443" s="1" t="s">
        <v>20</v>
      </c>
      <c r="L6443" s="1" t="s">
        <v>42</v>
      </c>
      <c r="M6443" s="1" t="s">
        <v>37</v>
      </c>
    </row>
    <row r="6444" spans="1:15" x14ac:dyDescent="0.25">
      <c r="A6444" s="1" t="s">
        <v>5883</v>
      </c>
      <c r="B6444" s="2">
        <v>44699</v>
      </c>
      <c r="C6444" s="1" t="s">
        <v>7038</v>
      </c>
      <c r="E6444" s="3">
        <v>18.82</v>
      </c>
      <c r="F6444" s="4">
        <v>18.82</v>
      </c>
      <c r="G6444" s="1">
        <v>2022</v>
      </c>
      <c r="H6444" s="1">
        <v>5</v>
      </c>
      <c r="I6444" s="1" t="s">
        <v>86</v>
      </c>
      <c r="J6444" s="1" t="s">
        <v>378</v>
      </c>
      <c r="K6444" s="1" t="s">
        <v>20</v>
      </c>
      <c r="L6444" s="1" t="s">
        <v>87</v>
      </c>
      <c r="M6444" s="1" t="s">
        <v>379</v>
      </c>
    </row>
    <row r="6445" spans="1:15" x14ac:dyDescent="0.25">
      <c r="A6445" s="1" t="s">
        <v>736</v>
      </c>
      <c r="B6445" s="2">
        <v>44699</v>
      </c>
      <c r="C6445" s="1" t="s">
        <v>7039</v>
      </c>
      <c r="E6445" s="3">
        <v>316.45</v>
      </c>
      <c r="F6445" s="4">
        <v>316.45</v>
      </c>
      <c r="G6445" s="1">
        <v>2022</v>
      </c>
      <c r="H6445" s="1">
        <v>5</v>
      </c>
      <c r="I6445" s="1" t="s">
        <v>219</v>
      </c>
      <c r="J6445" s="1" t="s">
        <v>212</v>
      </c>
      <c r="K6445" s="1" t="s">
        <v>20</v>
      </c>
      <c r="L6445" s="1" t="s">
        <v>220</v>
      </c>
      <c r="M6445" s="1" t="s">
        <v>4424</v>
      </c>
    </row>
    <row r="6446" spans="1:15" x14ac:dyDescent="0.25">
      <c r="A6446" s="1" t="s">
        <v>733</v>
      </c>
      <c r="B6446" s="2">
        <v>44699</v>
      </c>
      <c r="C6446" s="1" t="s">
        <v>8009</v>
      </c>
      <c r="E6446" s="3">
        <v>6</v>
      </c>
      <c r="F6446" s="4">
        <v>6</v>
      </c>
      <c r="G6446" s="1">
        <v>2022</v>
      </c>
      <c r="H6446" s="1">
        <v>5</v>
      </c>
      <c r="I6446" s="1" t="s">
        <v>46</v>
      </c>
      <c r="J6446" s="1" t="s">
        <v>25</v>
      </c>
      <c r="K6446" s="1" t="s">
        <v>20</v>
      </c>
      <c r="L6446" s="1" t="s">
        <v>47</v>
      </c>
      <c r="M6446" s="1" t="s">
        <v>4184</v>
      </c>
      <c r="O6446">
        <f>F6446*5.3</f>
        <v>31.799999999999997</v>
      </c>
    </row>
    <row r="6447" spans="1:15" x14ac:dyDescent="0.25">
      <c r="A6447" s="1" t="s">
        <v>7033</v>
      </c>
      <c r="B6447" s="2">
        <v>44699</v>
      </c>
      <c r="C6447" s="1" t="s">
        <v>7040</v>
      </c>
      <c r="D6447" s="3">
        <v>20</v>
      </c>
      <c r="E6447" s="3">
        <v>19.989999999999998</v>
      </c>
      <c r="F6447" s="4">
        <v>16.66</v>
      </c>
      <c r="G6447" s="1">
        <v>2022</v>
      </c>
      <c r="H6447" s="1">
        <v>5</v>
      </c>
      <c r="I6447" s="1" t="s">
        <v>56</v>
      </c>
      <c r="J6447" s="1" t="s">
        <v>35</v>
      </c>
      <c r="K6447" s="1" t="s">
        <v>20</v>
      </c>
      <c r="L6447" s="1" t="s">
        <v>57</v>
      </c>
      <c r="M6447" s="1" t="s">
        <v>37</v>
      </c>
    </row>
    <row r="6448" spans="1:15" x14ac:dyDescent="0.25">
      <c r="A6448" s="1" t="s">
        <v>7041</v>
      </c>
      <c r="B6448" s="2">
        <v>44699</v>
      </c>
      <c r="C6448" s="1" t="s">
        <v>7042</v>
      </c>
      <c r="E6448" s="3">
        <v>277.89999999999998</v>
      </c>
      <c r="F6448" s="4">
        <v>277.89999999999998</v>
      </c>
      <c r="G6448" s="1">
        <v>2022</v>
      </c>
      <c r="H6448" s="1">
        <v>5</v>
      </c>
      <c r="I6448" s="1" t="s">
        <v>30</v>
      </c>
      <c r="J6448" s="1" t="s">
        <v>25</v>
      </c>
      <c r="K6448" s="1" t="s">
        <v>20</v>
      </c>
      <c r="L6448" s="1" t="s">
        <v>31</v>
      </c>
      <c r="M6448" s="1" t="s">
        <v>4184</v>
      </c>
      <c r="O6448">
        <f>F6448*3.6</f>
        <v>1000.4399999999999</v>
      </c>
    </row>
    <row r="6449" spans="1:15" x14ac:dyDescent="0.25">
      <c r="A6449" s="1" t="s">
        <v>4626</v>
      </c>
      <c r="B6449" s="2">
        <v>44699</v>
      </c>
      <c r="C6449" s="1" t="s">
        <v>7043</v>
      </c>
      <c r="D6449" s="3">
        <v>20</v>
      </c>
      <c r="E6449" s="3">
        <v>120</v>
      </c>
      <c r="F6449" s="4">
        <v>100</v>
      </c>
      <c r="G6449" s="1">
        <v>2022</v>
      </c>
      <c r="H6449" s="1">
        <v>5</v>
      </c>
      <c r="I6449" s="1" t="s">
        <v>34</v>
      </c>
      <c r="J6449" s="1" t="s">
        <v>35</v>
      </c>
      <c r="K6449" s="1" t="s">
        <v>20</v>
      </c>
      <c r="L6449" s="1" t="s">
        <v>36</v>
      </c>
      <c r="M6449" s="1" t="s">
        <v>37</v>
      </c>
    </row>
    <row r="6450" spans="1:15" x14ac:dyDescent="0.25">
      <c r="A6450" s="1" t="s">
        <v>2908</v>
      </c>
      <c r="B6450" s="2">
        <v>44699</v>
      </c>
      <c r="C6450" s="1" t="s">
        <v>7044</v>
      </c>
      <c r="E6450" s="3">
        <v>2.25</v>
      </c>
      <c r="F6450" s="4">
        <v>2.25</v>
      </c>
      <c r="G6450" s="1">
        <v>2022</v>
      </c>
      <c r="H6450" s="1">
        <v>5</v>
      </c>
      <c r="I6450" s="1" t="s">
        <v>50</v>
      </c>
      <c r="J6450" s="1" t="s">
        <v>51</v>
      </c>
      <c r="K6450" s="1" t="s">
        <v>20</v>
      </c>
      <c r="L6450" s="1" t="s">
        <v>52</v>
      </c>
      <c r="M6450" s="1" t="s">
        <v>53</v>
      </c>
      <c r="O6450">
        <f>F6450*176</f>
        <v>396</v>
      </c>
    </row>
    <row r="6451" spans="1:15" x14ac:dyDescent="0.25">
      <c r="A6451" s="1" t="s">
        <v>7045</v>
      </c>
      <c r="B6451" s="2">
        <v>44699</v>
      </c>
      <c r="C6451" s="1" t="s">
        <v>7046</v>
      </c>
      <c r="D6451" s="3">
        <v>20</v>
      </c>
      <c r="E6451" s="3">
        <v>195.08</v>
      </c>
      <c r="F6451" s="4">
        <v>162.57</v>
      </c>
      <c r="G6451" s="1">
        <v>2022</v>
      </c>
      <c r="H6451" s="1">
        <v>5</v>
      </c>
      <c r="I6451" s="1" t="s">
        <v>134</v>
      </c>
      <c r="J6451" s="1" t="s">
        <v>144</v>
      </c>
      <c r="K6451" s="1" t="s">
        <v>20</v>
      </c>
      <c r="L6451" s="1" t="s">
        <v>135</v>
      </c>
      <c r="M6451" s="1" t="s">
        <v>145</v>
      </c>
    </row>
    <row r="6452" spans="1:15" x14ac:dyDescent="0.25">
      <c r="A6452" s="1" t="s">
        <v>7047</v>
      </c>
      <c r="B6452" s="2">
        <v>44699</v>
      </c>
      <c r="C6452" s="1" t="s">
        <v>7048</v>
      </c>
      <c r="D6452" s="3">
        <v>20</v>
      </c>
      <c r="E6452" s="3">
        <v>144.65</v>
      </c>
      <c r="F6452" s="4">
        <v>120.54</v>
      </c>
      <c r="G6452" s="1">
        <v>2022</v>
      </c>
      <c r="H6452" s="1">
        <v>5</v>
      </c>
      <c r="I6452" s="1" t="s">
        <v>34</v>
      </c>
      <c r="J6452" s="1" t="s">
        <v>237</v>
      </c>
      <c r="K6452" s="1" t="s">
        <v>20</v>
      </c>
      <c r="L6452" s="1" t="s">
        <v>36</v>
      </c>
      <c r="M6452" s="1" t="s">
        <v>4213</v>
      </c>
    </row>
    <row r="6453" spans="1:15" x14ac:dyDescent="0.25">
      <c r="A6453" s="1" t="s">
        <v>7049</v>
      </c>
      <c r="B6453" s="2">
        <v>44699</v>
      </c>
      <c r="C6453" s="1" t="s">
        <v>7050</v>
      </c>
      <c r="D6453" s="3">
        <v>20</v>
      </c>
      <c r="E6453" s="3">
        <v>66.3</v>
      </c>
      <c r="F6453" s="4">
        <v>55.25</v>
      </c>
      <c r="G6453" s="1">
        <v>2022</v>
      </c>
      <c r="H6453" s="1">
        <v>5</v>
      </c>
      <c r="I6453" s="1" t="s">
        <v>34</v>
      </c>
      <c r="J6453" s="1" t="s">
        <v>378</v>
      </c>
      <c r="K6453" s="1" t="s">
        <v>20</v>
      </c>
      <c r="L6453" s="1" t="s">
        <v>36</v>
      </c>
      <c r="M6453" s="1" t="s">
        <v>379</v>
      </c>
    </row>
    <row r="6454" spans="1:15" x14ac:dyDescent="0.25">
      <c r="A6454" s="1" t="s">
        <v>7051</v>
      </c>
      <c r="B6454" s="2">
        <v>44699</v>
      </c>
      <c r="C6454" s="1" t="s">
        <v>1297</v>
      </c>
      <c r="E6454" s="3">
        <v>313.99</v>
      </c>
      <c r="F6454" s="4">
        <v>313.99</v>
      </c>
      <c r="G6454" s="1">
        <v>2022</v>
      </c>
      <c r="H6454" s="1">
        <v>5</v>
      </c>
      <c r="I6454" s="1" t="s">
        <v>168</v>
      </c>
      <c r="J6454" s="1" t="s">
        <v>35</v>
      </c>
      <c r="K6454" s="1" t="s">
        <v>20</v>
      </c>
      <c r="L6454" s="1" t="s">
        <v>169</v>
      </c>
      <c r="M6454" s="1" t="s">
        <v>37</v>
      </c>
      <c r="O6454">
        <f>F6454*216</f>
        <v>67821.84</v>
      </c>
    </row>
    <row r="6455" spans="1:15" x14ac:dyDescent="0.25">
      <c r="A6455" s="1" t="s">
        <v>7052</v>
      </c>
      <c r="B6455" s="2">
        <v>44699</v>
      </c>
      <c r="C6455" s="1" t="s">
        <v>7053</v>
      </c>
      <c r="D6455" s="3">
        <v>20</v>
      </c>
      <c r="E6455" s="3">
        <v>52.92</v>
      </c>
      <c r="F6455" s="4">
        <v>44.1</v>
      </c>
      <c r="G6455" s="1">
        <v>2022</v>
      </c>
      <c r="H6455" s="1">
        <v>5</v>
      </c>
      <c r="I6455" s="1" t="s">
        <v>34</v>
      </c>
      <c r="J6455" s="1" t="s">
        <v>35</v>
      </c>
      <c r="K6455" s="1" t="s">
        <v>20</v>
      </c>
      <c r="L6455" s="1" t="s">
        <v>36</v>
      </c>
      <c r="M6455" s="1" t="s">
        <v>37</v>
      </c>
      <c r="O6455" s="8">
        <f>F6455</f>
        <v>44.1</v>
      </c>
    </row>
    <row r="6456" spans="1:15" x14ac:dyDescent="0.25">
      <c r="A6456" s="1" t="s">
        <v>4631</v>
      </c>
      <c r="B6456" s="2">
        <v>44699</v>
      </c>
      <c r="C6456" s="1" t="s">
        <v>3870</v>
      </c>
      <c r="D6456" s="3">
        <v>20</v>
      </c>
      <c r="E6456" s="3">
        <v>68.989999999999995</v>
      </c>
      <c r="F6456" s="4">
        <v>57.49</v>
      </c>
      <c r="G6456" s="1">
        <v>2022</v>
      </c>
      <c r="H6456" s="1">
        <v>5</v>
      </c>
      <c r="I6456" s="1" t="s">
        <v>34</v>
      </c>
      <c r="J6456" s="1" t="s">
        <v>35</v>
      </c>
      <c r="K6456" s="1" t="s">
        <v>20</v>
      </c>
      <c r="L6456" s="1" t="s">
        <v>36</v>
      </c>
      <c r="M6456" s="1" t="s">
        <v>37</v>
      </c>
      <c r="O6456" s="9">
        <f>F6456*15.57547146</f>
        <v>895.43385423539996</v>
      </c>
    </row>
    <row r="6457" spans="1:15" x14ac:dyDescent="0.25">
      <c r="A6457" s="1" t="s">
        <v>5900</v>
      </c>
      <c r="B6457" s="2">
        <v>44699</v>
      </c>
      <c r="C6457" s="1" t="s">
        <v>7054</v>
      </c>
      <c r="E6457" s="3">
        <v>419.52</v>
      </c>
      <c r="F6457" s="4">
        <v>419.52</v>
      </c>
      <c r="G6457" s="1">
        <v>2022</v>
      </c>
      <c r="H6457" s="1">
        <v>5</v>
      </c>
      <c r="I6457" s="1" t="s">
        <v>40</v>
      </c>
      <c r="J6457" s="1" t="s">
        <v>35</v>
      </c>
      <c r="K6457" s="1" t="s">
        <v>20</v>
      </c>
      <c r="L6457" s="1" t="s">
        <v>42</v>
      </c>
      <c r="M6457" s="1" t="s">
        <v>37</v>
      </c>
    </row>
    <row r="6458" spans="1:15" x14ac:dyDescent="0.25">
      <c r="A6458" s="1" t="s">
        <v>7030</v>
      </c>
      <c r="B6458" s="2">
        <v>44699</v>
      </c>
      <c r="C6458" s="1" t="s">
        <v>59</v>
      </c>
      <c r="E6458" s="3">
        <v>23</v>
      </c>
      <c r="F6458" s="4">
        <v>23</v>
      </c>
      <c r="G6458" s="1">
        <v>2022</v>
      </c>
      <c r="H6458" s="1">
        <v>5</v>
      </c>
      <c r="I6458" s="1" t="s">
        <v>40</v>
      </c>
      <c r="J6458" s="1" t="s">
        <v>41</v>
      </c>
      <c r="K6458" s="1" t="s">
        <v>20</v>
      </c>
      <c r="L6458" s="1" t="s">
        <v>42</v>
      </c>
      <c r="M6458" s="1" t="s">
        <v>43</v>
      </c>
    </row>
    <row r="6459" spans="1:15" x14ac:dyDescent="0.25">
      <c r="A6459" s="1" t="s">
        <v>726</v>
      </c>
      <c r="B6459" s="2">
        <v>44699</v>
      </c>
      <c r="C6459" s="1" t="s">
        <v>7055</v>
      </c>
      <c r="E6459" s="3">
        <v>12.77</v>
      </c>
      <c r="F6459" s="4">
        <v>12.77</v>
      </c>
      <c r="G6459" s="1">
        <v>2022</v>
      </c>
      <c r="H6459" s="1">
        <v>5</v>
      </c>
      <c r="I6459" s="1" t="s">
        <v>111</v>
      </c>
      <c r="J6459" s="1" t="s">
        <v>98</v>
      </c>
      <c r="K6459" s="1" t="s">
        <v>20</v>
      </c>
      <c r="L6459" s="1" t="s">
        <v>112</v>
      </c>
      <c r="M6459" s="1" t="s">
        <v>100</v>
      </c>
    </row>
    <row r="6460" spans="1:15" x14ac:dyDescent="0.25">
      <c r="A6460" s="1" t="s">
        <v>7056</v>
      </c>
      <c r="B6460" s="2">
        <v>44699</v>
      </c>
      <c r="C6460" s="1" t="s">
        <v>7057</v>
      </c>
      <c r="D6460" s="3">
        <v>20</v>
      </c>
      <c r="E6460" s="3">
        <v>21.45</v>
      </c>
      <c r="F6460" s="4">
        <v>17.87</v>
      </c>
      <c r="G6460" s="1">
        <v>2022</v>
      </c>
      <c r="H6460" s="1">
        <v>5</v>
      </c>
      <c r="I6460" s="1" t="s">
        <v>134</v>
      </c>
      <c r="J6460" s="1" t="s">
        <v>144</v>
      </c>
      <c r="K6460" s="1" t="s">
        <v>20</v>
      </c>
      <c r="L6460" s="1" t="s">
        <v>135</v>
      </c>
      <c r="M6460" s="1" t="s">
        <v>145</v>
      </c>
    </row>
    <row r="6461" spans="1:15" x14ac:dyDescent="0.25">
      <c r="A6461" s="1" t="s">
        <v>4639</v>
      </c>
      <c r="B6461" s="2">
        <v>44699</v>
      </c>
      <c r="C6461" s="1" t="s">
        <v>7058</v>
      </c>
      <c r="E6461" s="3">
        <v>46.34</v>
      </c>
      <c r="F6461" s="4">
        <v>46.34</v>
      </c>
      <c r="G6461" s="1">
        <v>2022</v>
      </c>
      <c r="H6461" s="1">
        <v>5</v>
      </c>
      <c r="I6461" s="1" t="s">
        <v>312</v>
      </c>
      <c r="J6461" s="1" t="s">
        <v>35</v>
      </c>
      <c r="K6461" s="1" t="s">
        <v>20</v>
      </c>
      <c r="L6461" s="1" t="s">
        <v>313</v>
      </c>
      <c r="M6461" s="1" t="s">
        <v>37</v>
      </c>
    </row>
    <row r="6462" spans="1:15" x14ac:dyDescent="0.25">
      <c r="A6462" s="1" t="s">
        <v>7059</v>
      </c>
      <c r="B6462" s="2">
        <v>44699</v>
      </c>
      <c r="C6462" s="1" t="s">
        <v>7060</v>
      </c>
      <c r="E6462" s="3">
        <v>1084.5</v>
      </c>
      <c r="F6462" s="4">
        <v>1084.5</v>
      </c>
      <c r="G6462" s="1">
        <v>2022</v>
      </c>
      <c r="H6462" s="1">
        <v>5</v>
      </c>
      <c r="I6462" s="1" t="s">
        <v>86</v>
      </c>
      <c r="J6462" s="1" t="s">
        <v>41</v>
      </c>
      <c r="K6462" s="1" t="s">
        <v>20</v>
      </c>
      <c r="L6462" s="1" t="s">
        <v>87</v>
      </c>
      <c r="M6462" s="1" t="s">
        <v>43</v>
      </c>
      <c r="O6462">
        <f t="shared" ref="O6462:O6479" si="97">F6462/1.26</f>
        <v>860.71428571428567</v>
      </c>
    </row>
    <row r="6463" spans="1:15" x14ac:dyDescent="0.25">
      <c r="A6463" s="1" t="s">
        <v>7059</v>
      </c>
      <c r="B6463" s="2">
        <v>44699</v>
      </c>
      <c r="C6463" s="1" t="s">
        <v>7060</v>
      </c>
      <c r="E6463" s="3">
        <v>381.95</v>
      </c>
      <c r="F6463" s="4">
        <v>381.95</v>
      </c>
      <c r="G6463" s="1">
        <v>2022</v>
      </c>
      <c r="H6463" s="1">
        <v>5</v>
      </c>
      <c r="I6463" s="1" t="s">
        <v>86</v>
      </c>
      <c r="J6463" s="1" t="s">
        <v>41</v>
      </c>
      <c r="K6463" s="1" t="s">
        <v>20</v>
      </c>
      <c r="L6463" s="1" t="s">
        <v>87</v>
      </c>
      <c r="M6463" s="1" t="s">
        <v>43</v>
      </c>
      <c r="O6463">
        <f t="shared" si="97"/>
        <v>303.1349206349206</v>
      </c>
    </row>
    <row r="6464" spans="1:15" x14ac:dyDescent="0.25">
      <c r="A6464" s="1" t="s">
        <v>7059</v>
      </c>
      <c r="B6464" s="2">
        <v>44699</v>
      </c>
      <c r="C6464" s="1" t="s">
        <v>7060</v>
      </c>
      <c r="E6464" s="3">
        <v>347.31</v>
      </c>
      <c r="F6464" s="4">
        <v>347.31</v>
      </c>
      <c r="G6464" s="1">
        <v>2022</v>
      </c>
      <c r="H6464" s="1">
        <v>5</v>
      </c>
      <c r="I6464" s="1" t="s">
        <v>86</v>
      </c>
      <c r="J6464" s="1" t="s">
        <v>41</v>
      </c>
      <c r="K6464" s="1" t="s">
        <v>20</v>
      </c>
      <c r="L6464" s="1" t="s">
        <v>87</v>
      </c>
      <c r="M6464" s="1" t="s">
        <v>43</v>
      </c>
      <c r="O6464">
        <f t="shared" si="97"/>
        <v>275.64285714285717</v>
      </c>
    </row>
    <row r="6465" spans="1:15" x14ac:dyDescent="0.25">
      <c r="A6465" s="1" t="s">
        <v>7059</v>
      </c>
      <c r="B6465" s="2">
        <v>44699</v>
      </c>
      <c r="C6465" s="1" t="s">
        <v>7060</v>
      </c>
      <c r="D6465" s="3">
        <v>20</v>
      </c>
      <c r="E6465" s="3">
        <v>334.33</v>
      </c>
      <c r="F6465" s="4">
        <v>278.61</v>
      </c>
      <c r="G6465" s="1">
        <v>2022</v>
      </c>
      <c r="H6465" s="1">
        <v>5</v>
      </c>
      <c r="I6465" s="1" t="s">
        <v>34</v>
      </c>
      <c r="J6465" s="1" t="s">
        <v>41</v>
      </c>
      <c r="K6465" s="1" t="s">
        <v>20</v>
      </c>
      <c r="L6465" s="1" t="s">
        <v>36</v>
      </c>
      <c r="M6465" s="1" t="s">
        <v>43</v>
      </c>
      <c r="O6465">
        <f t="shared" si="97"/>
        <v>221.11904761904762</v>
      </c>
    </row>
    <row r="6466" spans="1:15" x14ac:dyDescent="0.25">
      <c r="A6466" s="1" t="s">
        <v>7059</v>
      </c>
      <c r="B6466" s="2">
        <v>44699</v>
      </c>
      <c r="C6466" s="1" t="s">
        <v>7060</v>
      </c>
      <c r="D6466" s="3">
        <v>20</v>
      </c>
      <c r="E6466" s="3">
        <v>332.23</v>
      </c>
      <c r="F6466" s="4">
        <v>276.86</v>
      </c>
      <c r="G6466" s="1">
        <v>2022</v>
      </c>
      <c r="H6466" s="1">
        <v>5</v>
      </c>
      <c r="I6466" s="1" t="s">
        <v>34</v>
      </c>
      <c r="J6466" s="1" t="s">
        <v>41</v>
      </c>
      <c r="K6466" s="1" t="s">
        <v>20</v>
      </c>
      <c r="L6466" s="1" t="s">
        <v>36</v>
      </c>
      <c r="M6466" s="1" t="s">
        <v>43</v>
      </c>
      <c r="O6466">
        <f t="shared" si="97"/>
        <v>219.73015873015873</v>
      </c>
    </row>
    <row r="6467" spans="1:15" x14ac:dyDescent="0.25">
      <c r="A6467" s="1" t="s">
        <v>7059</v>
      </c>
      <c r="B6467" s="2">
        <v>44699</v>
      </c>
      <c r="C6467" s="1" t="s">
        <v>7060</v>
      </c>
      <c r="D6467" s="3">
        <v>20</v>
      </c>
      <c r="E6467" s="3">
        <v>299.57</v>
      </c>
      <c r="F6467" s="4">
        <v>249.64</v>
      </c>
      <c r="G6467" s="1">
        <v>2022</v>
      </c>
      <c r="H6467" s="1">
        <v>5</v>
      </c>
      <c r="I6467" s="1" t="s">
        <v>56</v>
      </c>
      <c r="J6467" s="1" t="s">
        <v>41</v>
      </c>
      <c r="K6467" s="1" t="s">
        <v>20</v>
      </c>
      <c r="L6467" s="1" t="s">
        <v>57</v>
      </c>
      <c r="M6467" s="1" t="s">
        <v>43</v>
      </c>
      <c r="O6467">
        <f t="shared" si="97"/>
        <v>198.12698412698413</v>
      </c>
    </row>
    <row r="6468" spans="1:15" x14ac:dyDescent="0.25">
      <c r="A6468" s="1" t="s">
        <v>7059</v>
      </c>
      <c r="B6468" s="2">
        <v>44699</v>
      </c>
      <c r="C6468" s="1" t="s">
        <v>7060</v>
      </c>
      <c r="E6468" s="3">
        <v>247.6</v>
      </c>
      <c r="F6468" s="4">
        <v>247.6</v>
      </c>
      <c r="G6468" s="1">
        <v>2022</v>
      </c>
      <c r="H6468" s="1">
        <v>5</v>
      </c>
      <c r="I6468" s="1" t="s">
        <v>86</v>
      </c>
      <c r="J6468" s="1" t="s">
        <v>41</v>
      </c>
      <c r="K6468" s="1" t="s">
        <v>20</v>
      </c>
      <c r="L6468" s="1" t="s">
        <v>87</v>
      </c>
      <c r="M6468" s="1" t="s">
        <v>43</v>
      </c>
      <c r="O6468">
        <f t="shared" si="97"/>
        <v>196.50793650793651</v>
      </c>
    </row>
    <row r="6469" spans="1:15" x14ac:dyDescent="0.25">
      <c r="A6469" s="1" t="s">
        <v>7059</v>
      </c>
      <c r="B6469" s="2">
        <v>44699</v>
      </c>
      <c r="C6469" s="1" t="s">
        <v>7060</v>
      </c>
      <c r="E6469" s="3">
        <v>183.54</v>
      </c>
      <c r="F6469" s="4">
        <v>183.54</v>
      </c>
      <c r="G6469" s="1">
        <v>2022</v>
      </c>
      <c r="H6469" s="1">
        <v>5</v>
      </c>
      <c r="I6469" s="1" t="s">
        <v>86</v>
      </c>
      <c r="J6469" s="1" t="s">
        <v>41</v>
      </c>
      <c r="K6469" s="1" t="s">
        <v>20</v>
      </c>
      <c r="L6469" s="1" t="s">
        <v>87</v>
      </c>
      <c r="M6469" s="1" t="s">
        <v>43</v>
      </c>
      <c r="O6469">
        <f t="shared" si="97"/>
        <v>145.66666666666666</v>
      </c>
    </row>
    <row r="6470" spans="1:15" x14ac:dyDescent="0.25">
      <c r="A6470" s="1" t="s">
        <v>7059</v>
      </c>
      <c r="B6470" s="2">
        <v>44699</v>
      </c>
      <c r="C6470" s="1" t="s">
        <v>7060</v>
      </c>
      <c r="E6470" s="3">
        <v>180.23</v>
      </c>
      <c r="F6470" s="4">
        <v>180.23</v>
      </c>
      <c r="G6470" s="1">
        <v>2022</v>
      </c>
      <c r="H6470" s="1">
        <v>5</v>
      </c>
      <c r="I6470" s="1" t="s">
        <v>86</v>
      </c>
      <c r="J6470" s="1" t="s">
        <v>41</v>
      </c>
      <c r="K6470" s="1" t="s">
        <v>20</v>
      </c>
      <c r="L6470" s="1" t="s">
        <v>87</v>
      </c>
      <c r="M6470" s="1" t="s">
        <v>43</v>
      </c>
      <c r="O6470">
        <f t="shared" si="97"/>
        <v>143.03968253968253</v>
      </c>
    </row>
    <row r="6471" spans="1:15" x14ac:dyDescent="0.25">
      <c r="A6471" s="1" t="s">
        <v>7059</v>
      </c>
      <c r="B6471" s="2">
        <v>44699</v>
      </c>
      <c r="C6471" s="1" t="s">
        <v>7060</v>
      </c>
      <c r="E6471" s="3">
        <v>172.36</v>
      </c>
      <c r="F6471" s="4">
        <v>172.36</v>
      </c>
      <c r="G6471" s="1">
        <v>2022</v>
      </c>
      <c r="H6471" s="1">
        <v>5</v>
      </c>
      <c r="I6471" s="1" t="s">
        <v>86</v>
      </c>
      <c r="J6471" s="1" t="s">
        <v>41</v>
      </c>
      <c r="K6471" s="1" t="s">
        <v>20</v>
      </c>
      <c r="L6471" s="1" t="s">
        <v>87</v>
      </c>
      <c r="M6471" s="1" t="s">
        <v>43</v>
      </c>
      <c r="O6471">
        <f t="shared" si="97"/>
        <v>136.79365079365081</v>
      </c>
    </row>
    <row r="6472" spans="1:15" x14ac:dyDescent="0.25">
      <c r="A6472" s="1" t="s">
        <v>7059</v>
      </c>
      <c r="B6472" s="2">
        <v>44699</v>
      </c>
      <c r="C6472" s="1" t="s">
        <v>7060</v>
      </c>
      <c r="E6472" s="3">
        <v>167.12</v>
      </c>
      <c r="F6472" s="4">
        <v>167.12</v>
      </c>
      <c r="G6472" s="1">
        <v>2022</v>
      </c>
      <c r="H6472" s="1">
        <v>5</v>
      </c>
      <c r="I6472" s="1" t="s">
        <v>86</v>
      </c>
      <c r="J6472" s="1" t="s">
        <v>41</v>
      </c>
      <c r="K6472" s="1" t="s">
        <v>20</v>
      </c>
      <c r="L6472" s="1" t="s">
        <v>87</v>
      </c>
      <c r="M6472" s="1" t="s">
        <v>43</v>
      </c>
      <c r="O6472">
        <f t="shared" si="97"/>
        <v>132.63492063492063</v>
      </c>
    </row>
    <row r="6473" spans="1:15" x14ac:dyDescent="0.25">
      <c r="A6473" s="1" t="s">
        <v>7059</v>
      </c>
      <c r="B6473" s="2">
        <v>44699</v>
      </c>
      <c r="C6473" s="1" t="s">
        <v>7060</v>
      </c>
      <c r="E6473" s="3">
        <v>146.03</v>
      </c>
      <c r="F6473" s="4">
        <v>146.03</v>
      </c>
      <c r="G6473" s="1">
        <v>2022</v>
      </c>
      <c r="H6473" s="1">
        <v>5</v>
      </c>
      <c r="I6473" s="1" t="s">
        <v>86</v>
      </c>
      <c r="J6473" s="1" t="s">
        <v>41</v>
      </c>
      <c r="K6473" s="1" t="s">
        <v>20</v>
      </c>
      <c r="L6473" s="1" t="s">
        <v>87</v>
      </c>
      <c r="M6473" s="1" t="s">
        <v>43</v>
      </c>
      <c r="O6473">
        <f t="shared" si="97"/>
        <v>115.89682539682539</v>
      </c>
    </row>
    <row r="6474" spans="1:15" x14ac:dyDescent="0.25">
      <c r="A6474" s="1" t="s">
        <v>7059</v>
      </c>
      <c r="B6474" s="2">
        <v>44699</v>
      </c>
      <c r="C6474" s="1" t="s">
        <v>7060</v>
      </c>
      <c r="E6474" s="3">
        <v>129.05000000000001</v>
      </c>
      <c r="F6474" s="4">
        <v>129.05000000000001</v>
      </c>
      <c r="G6474" s="1">
        <v>2022</v>
      </c>
      <c r="H6474" s="1">
        <v>5</v>
      </c>
      <c r="I6474" s="1" t="s">
        <v>86</v>
      </c>
      <c r="J6474" s="1" t="s">
        <v>41</v>
      </c>
      <c r="K6474" s="1" t="s">
        <v>20</v>
      </c>
      <c r="L6474" s="1" t="s">
        <v>87</v>
      </c>
      <c r="M6474" s="1" t="s">
        <v>43</v>
      </c>
      <c r="O6474">
        <f t="shared" si="97"/>
        <v>102.42063492063492</v>
      </c>
    </row>
    <row r="6475" spans="1:15" x14ac:dyDescent="0.25">
      <c r="A6475" s="1" t="s">
        <v>7059</v>
      </c>
      <c r="B6475" s="2">
        <v>44699</v>
      </c>
      <c r="C6475" s="1" t="s">
        <v>7060</v>
      </c>
      <c r="D6475" s="3">
        <v>20</v>
      </c>
      <c r="E6475" s="3">
        <v>137.97</v>
      </c>
      <c r="F6475" s="4">
        <v>114.97</v>
      </c>
      <c r="G6475" s="1">
        <v>2022</v>
      </c>
      <c r="H6475" s="1">
        <v>5</v>
      </c>
      <c r="I6475" s="1" t="s">
        <v>70</v>
      </c>
      <c r="J6475" s="1" t="s">
        <v>41</v>
      </c>
      <c r="K6475" s="1" t="s">
        <v>20</v>
      </c>
      <c r="L6475" s="1" t="s">
        <v>71</v>
      </c>
      <c r="M6475" s="1" t="s">
        <v>43</v>
      </c>
      <c r="O6475">
        <f t="shared" si="97"/>
        <v>91.246031746031747</v>
      </c>
    </row>
    <row r="6476" spans="1:15" x14ac:dyDescent="0.25">
      <c r="A6476" s="1" t="s">
        <v>7059</v>
      </c>
      <c r="B6476" s="2">
        <v>44699</v>
      </c>
      <c r="C6476" s="1" t="s">
        <v>7060</v>
      </c>
      <c r="E6476" s="3">
        <v>38.42</v>
      </c>
      <c r="F6476" s="4">
        <v>38.42</v>
      </c>
      <c r="G6476" s="1">
        <v>2022</v>
      </c>
      <c r="H6476" s="1">
        <v>5</v>
      </c>
      <c r="I6476" s="1" t="s">
        <v>86</v>
      </c>
      <c r="J6476" s="1" t="s">
        <v>41</v>
      </c>
      <c r="K6476" s="1" t="s">
        <v>20</v>
      </c>
      <c r="L6476" s="1" t="s">
        <v>87</v>
      </c>
      <c r="M6476" s="1" t="s">
        <v>43</v>
      </c>
      <c r="O6476">
        <f t="shared" si="97"/>
        <v>30.492063492063494</v>
      </c>
    </row>
    <row r="6477" spans="1:15" x14ac:dyDescent="0.25">
      <c r="A6477" s="1" t="s">
        <v>7059</v>
      </c>
      <c r="B6477" s="2">
        <v>44699</v>
      </c>
      <c r="C6477" s="1" t="s">
        <v>7060</v>
      </c>
      <c r="E6477" s="3">
        <v>0.7</v>
      </c>
      <c r="F6477" s="4">
        <v>0.7</v>
      </c>
      <c r="G6477" s="1">
        <v>2022</v>
      </c>
      <c r="H6477" s="1">
        <v>5</v>
      </c>
      <c r="I6477" s="1" t="s">
        <v>86</v>
      </c>
      <c r="J6477" s="1" t="s">
        <v>41</v>
      </c>
      <c r="K6477" s="1" t="s">
        <v>20</v>
      </c>
      <c r="L6477" s="1" t="s">
        <v>87</v>
      </c>
      <c r="M6477" s="1" t="s">
        <v>43</v>
      </c>
      <c r="O6477">
        <f t="shared" si="97"/>
        <v>0.55555555555555547</v>
      </c>
    </row>
    <row r="6478" spans="1:15" x14ac:dyDescent="0.25">
      <c r="A6478" s="1" t="s">
        <v>7059</v>
      </c>
      <c r="B6478" s="2">
        <v>44699</v>
      </c>
      <c r="C6478" s="1" t="s">
        <v>7060</v>
      </c>
      <c r="E6478" s="3">
        <v>0.7</v>
      </c>
      <c r="F6478" s="4">
        <v>0.7</v>
      </c>
      <c r="G6478" s="1">
        <v>2022</v>
      </c>
      <c r="H6478" s="1">
        <v>5</v>
      </c>
      <c r="I6478" s="1" t="s">
        <v>86</v>
      </c>
      <c r="J6478" s="1" t="s">
        <v>41</v>
      </c>
      <c r="K6478" s="1" t="s">
        <v>20</v>
      </c>
      <c r="L6478" s="1" t="s">
        <v>87</v>
      </c>
      <c r="M6478" s="1" t="s">
        <v>43</v>
      </c>
      <c r="O6478">
        <f t="shared" si="97"/>
        <v>0.55555555555555547</v>
      </c>
    </row>
    <row r="6479" spans="1:15" x14ac:dyDescent="0.25">
      <c r="A6479" s="1" t="s">
        <v>7059</v>
      </c>
      <c r="B6479" s="2">
        <v>44699</v>
      </c>
      <c r="C6479" s="1" t="s">
        <v>7060</v>
      </c>
      <c r="E6479" s="3">
        <v>0.7</v>
      </c>
      <c r="F6479" s="4">
        <v>0.7</v>
      </c>
      <c r="G6479" s="1">
        <v>2022</v>
      </c>
      <c r="H6479" s="1">
        <v>5</v>
      </c>
      <c r="I6479" s="1" t="s">
        <v>18</v>
      </c>
      <c r="J6479" s="1" t="s">
        <v>41</v>
      </c>
      <c r="K6479" s="1" t="s">
        <v>20</v>
      </c>
      <c r="L6479" s="1" t="s">
        <v>21</v>
      </c>
      <c r="M6479" s="1" t="s">
        <v>43</v>
      </c>
      <c r="O6479">
        <f t="shared" si="97"/>
        <v>0.55555555555555547</v>
      </c>
    </row>
    <row r="6480" spans="1:15" x14ac:dyDescent="0.25">
      <c r="A6480" s="1" t="s">
        <v>7061</v>
      </c>
      <c r="B6480" s="2">
        <v>44699</v>
      </c>
      <c r="C6480" s="1" t="s">
        <v>2302</v>
      </c>
      <c r="E6480" s="3">
        <v>7.5</v>
      </c>
      <c r="F6480" s="4">
        <v>7.5</v>
      </c>
      <c r="G6480" s="1">
        <v>2022</v>
      </c>
      <c r="H6480" s="1">
        <v>5</v>
      </c>
      <c r="I6480" s="1" t="s">
        <v>138</v>
      </c>
      <c r="J6480" s="1" t="s">
        <v>35</v>
      </c>
      <c r="K6480" s="1" t="s">
        <v>20</v>
      </c>
      <c r="L6480" s="1" t="s">
        <v>139</v>
      </c>
      <c r="M6480" s="1" t="s">
        <v>37</v>
      </c>
    </row>
    <row r="6481" spans="1:16" x14ac:dyDescent="0.25">
      <c r="A6481" s="1" t="s">
        <v>4637</v>
      </c>
      <c r="B6481" s="2">
        <v>44699</v>
      </c>
      <c r="C6481" s="1" t="s">
        <v>7062</v>
      </c>
      <c r="D6481" s="3">
        <v>20</v>
      </c>
      <c r="E6481" s="3">
        <v>1367.09</v>
      </c>
      <c r="F6481" s="4">
        <v>1139.24</v>
      </c>
      <c r="G6481" s="1">
        <v>2022</v>
      </c>
      <c r="H6481" s="1">
        <v>5</v>
      </c>
      <c r="I6481" s="1" t="s">
        <v>34</v>
      </c>
      <c r="J6481" s="1" t="s">
        <v>237</v>
      </c>
      <c r="K6481" s="1" t="s">
        <v>20</v>
      </c>
      <c r="L6481" s="1" t="s">
        <v>36</v>
      </c>
      <c r="M6481" s="1" t="s">
        <v>4213</v>
      </c>
      <c r="O6481" s="1">
        <f>F6481*23</f>
        <v>26202.52</v>
      </c>
    </row>
    <row r="6482" spans="1:16" x14ac:dyDescent="0.25">
      <c r="A6482" s="1" t="s">
        <v>731</v>
      </c>
      <c r="B6482" s="2">
        <v>44699</v>
      </c>
      <c r="C6482" s="1" t="s">
        <v>7063</v>
      </c>
      <c r="E6482" s="3">
        <v>14.99</v>
      </c>
      <c r="F6482" s="4">
        <v>14.99</v>
      </c>
      <c r="G6482" s="1">
        <v>2022</v>
      </c>
      <c r="H6482" s="1">
        <v>5</v>
      </c>
      <c r="I6482" s="1" t="s">
        <v>138</v>
      </c>
      <c r="J6482" s="1" t="s">
        <v>35</v>
      </c>
      <c r="K6482" s="1" t="s">
        <v>20</v>
      </c>
      <c r="L6482" s="1" t="s">
        <v>139</v>
      </c>
      <c r="M6482" s="1" t="s">
        <v>37</v>
      </c>
    </row>
    <row r="6483" spans="1:16" x14ac:dyDescent="0.25">
      <c r="A6483" s="1" t="s">
        <v>7064</v>
      </c>
      <c r="B6483" s="2">
        <v>44700</v>
      </c>
      <c r="C6483" s="1" t="s">
        <v>7065</v>
      </c>
      <c r="E6483" s="3">
        <v>66.2</v>
      </c>
      <c r="F6483" s="4">
        <v>66.2</v>
      </c>
      <c r="G6483" s="1">
        <v>2022</v>
      </c>
      <c r="H6483" s="1">
        <v>5</v>
      </c>
      <c r="I6483" s="1" t="s">
        <v>40</v>
      </c>
      <c r="J6483" s="1" t="s">
        <v>41</v>
      </c>
      <c r="K6483" s="1" t="s">
        <v>20</v>
      </c>
      <c r="L6483" s="1" t="s">
        <v>42</v>
      </c>
      <c r="M6483" s="1" t="s">
        <v>43</v>
      </c>
      <c r="O6483">
        <f>F6483/1.26</f>
        <v>52.539682539682545</v>
      </c>
    </row>
    <row r="6484" spans="1:16" x14ac:dyDescent="0.25">
      <c r="A6484" s="1" t="s">
        <v>7066</v>
      </c>
      <c r="B6484" s="2">
        <v>44700</v>
      </c>
      <c r="C6484" s="1" t="s">
        <v>7067</v>
      </c>
      <c r="E6484" s="3">
        <v>303.97000000000003</v>
      </c>
      <c r="F6484" s="4">
        <v>303.97000000000003</v>
      </c>
      <c r="G6484" s="1">
        <v>2022</v>
      </c>
      <c r="H6484" s="1">
        <v>5</v>
      </c>
      <c r="I6484" s="1" t="s">
        <v>40</v>
      </c>
      <c r="J6484" s="1" t="s">
        <v>41</v>
      </c>
      <c r="K6484" s="1" t="s">
        <v>20</v>
      </c>
      <c r="L6484" s="1" t="s">
        <v>42</v>
      </c>
      <c r="M6484" s="1" t="s">
        <v>43</v>
      </c>
      <c r="O6484">
        <f>F6484/1.26</f>
        <v>241.24603174603178</v>
      </c>
    </row>
    <row r="6485" spans="1:16" x14ac:dyDescent="0.25">
      <c r="A6485" s="1" t="s">
        <v>7068</v>
      </c>
      <c r="B6485" s="2">
        <v>44700</v>
      </c>
      <c r="C6485" s="1" t="s">
        <v>7069</v>
      </c>
      <c r="E6485" s="3">
        <v>2.9</v>
      </c>
      <c r="F6485" s="4">
        <v>2.9</v>
      </c>
      <c r="G6485" s="1">
        <v>2022</v>
      </c>
      <c r="H6485" s="1">
        <v>5</v>
      </c>
      <c r="I6485" s="1" t="s">
        <v>150</v>
      </c>
      <c r="J6485" s="1" t="s">
        <v>51</v>
      </c>
      <c r="K6485" s="1" t="s">
        <v>20</v>
      </c>
      <c r="L6485" s="1" t="s">
        <v>151</v>
      </c>
      <c r="M6485" s="1" t="s">
        <v>53</v>
      </c>
    </row>
    <row r="6486" spans="1:16" x14ac:dyDescent="0.25">
      <c r="A6486" s="1" t="s">
        <v>2927</v>
      </c>
      <c r="B6486" s="2">
        <v>44700</v>
      </c>
      <c r="C6486" s="1" t="s">
        <v>7070</v>
      </c>
      <c r="D6486" s="3">
        <v>20</v>
      </c>
      <c r="E6486" s="3">
        <v>4354.4399999999996</v>
      </c>
      <c r="F6486" s="4">
        <v>3628.7</v>
      </c>
      <c r="G6486" s="1">
        <v>2022</v>
      </c>
      <c r="H6486" s="1">
        <v>5</v>
      </c>
      <c r="I6486" s="1" t="s">
        <v>70</v>
      </c>
      <c r="J6486" s="1" t="s">
        <v>35</v>
      </c>
      <c r="K6486" s="1" t="s">
        <v>20</v>
      </c>
      <c r="L6486" s="1" t="s">
        <v>71</v>
      </c>
      <c r="M6486" s="1" t="s">
        <v>37</v>
      </c>
      <c r="O6486">
        <f>F6486*4.18</f>
        <v>15167.965999999999</v>
      </c>
    </row>
    <row r="6487" spans="1:16" x14ac:dyDescent="0.25">
      <c r="A6487" s="1" t="s">
        <v>744</v>
      </c>
      <c r="B6487" s="2">
        <v>44700</v>
      </c>
      <c r="C6487" s="1" t="s">
        <v>7071</v>
      </c>
      <c r="E6487" s="3">
        <v>11.5</v>
      </c>
      <c r="F6487" s="4">
        <v>11.5</v>
      </c>
      <c r="G6487" s="1">
        <v>2022</v>
      </c>
      <c r="H6487" s="1">
        <v>5</v>
      </c>
      <c r="I6487" s="1" t="s">
        <v>86</v>
      </c>
      <c r="J6487" s="1" t="s">
        <v>51</v>
      </c>
      <c r="K6487" s="1" t="s">
        <v>20</v>
      </c>
      <c r="L6487" s="1" t="s">
        <v>87</v>
      </c>
      <c r="M6487" s="1" t="s">
        <v>53</v>
      </c>
      <c r="O6487">
        <f>F6487*12.5</f>
        <v>143.75</v>
      </c>
    </row>
    <row r="6488" spans="1:16" x14ac:dyDescent="0.25">
      <c r="A6488" s="1" t="s">
        <v>2919</v>
      </c>
      <c r="B6488" s="2">
        <v>44700</v>
      </c>
      <c r="C6488" s="1" t="s">
        <v>62</v>
      </c>
      <c r="E6488" s="3">
        <v>155.94999999999999</v>
      </c>
      <c r="F6488" s="4">
        <v>155.94999999999999</v>
      </c>
      <c r="G6488" s="1">
        <v>2022</v>
      </c>
      <c r="H6488" s="1">
        <v>5</v>
      </c>
      <c r="I6488" s="1" t="s">
        <v>40</v>
      </c>
      <c r="J6488" s="1" t="s">
        <v>41</v>
      </c>
      <c r="K6488" s="1" t="s">
        <v>20</v>
      </c>
      <c r="L6488" s="1" t="s">
        <v>42</v>
      </c>
      <c r="M6488" s="1" t="s">
        <v>43</v>
      </c>
      <c r="O6488">
        <f>F6488/1.26</f>
        <v>123.76984126984127</v>
      </c>
    </row>
    <row r="6489" spans="1:16" x14ac:dyDescent="0.25">
      <c r="A6489" s="1" t="s">
        <v>2924</v>
      </c>
      <c r="B6489" s="2">
        <v>44700</v>
      </c>
      <c r="C6489" s="1" t="s">
        <v>7072</v>
      </c>
      <c r="E6489" s="3">
        <v>279.49</v>
      </c>
      <c r="F6489" s="4">
        <v>279.49</v>
      </c>
      <c r="G6489" s="1">
        <v>2022</v>
      </c>
      <c r="H6489" s="1">
        <v>5</v>
      </c>
      <c r="I6489" s="1" t="s">
        <v>40</v>
      </c>
      <c r="J6489" s="1" t="s">
        <v>41</v>
      </c>
      <c r="K6489" s="1" t="s">
        <v>20</v>
      </c>
      <c r="L6489" s="1" t="s">
        <v>42</v>
      </c>
      <c r="M6489" s="1" t="s">
        <v>43</v>
      </c>
      <c r="O6489">
        <f>F6489/1.26</f>
        <v>221.81746031746033</v>
      </c>
    </row>
    <row r="6490" spans="1:16" x14ac:dyDescent="0.25">
      <c r="A6490" s="1" t="s">
        <v>7073</v>
      </c>
      <c r="B6490" s="2">
        <v>44700</v>
      </c>
      <c r="C6490" s="1" t="s">
        <v>7074</v>
      </c>
      <c r="D6490" s="3">
        <v>20</v>
      </c>
      <c r="E6490" s="3">
        <v>102.45</v>
      </c>
      <c r="F6490" s="4">
        <v>85.37</v>
      </c>
      <c r="G6490" s="1">
        <v>2022</v>
      </c>
      <c r="H6490" s="1">
        <v>5</v>
      </c>
      <c r="I6490" s="1" t="s">
        <v>111</v>
      </c>
      <c r="J6490" s="1" t="s">
        <v>98</v>
      </c>
      <c r="K6490" s="1" t="s">
        <v>20</v>
      </c>
      <c r="L6490" s="1" t="s">
        <v>112</v>
      </c>
      <c r="M6490" s="1" t="s">
        <v>100</v>
      </c>
      <c r="O6490">
        <f>F6490*313.15</f>
        <v>26733.6155</v>
      </c>
      <c r="P6490" s="1" t="s">
        <v>7075</v>
      </c>
    </row>
    <row r="6491" spans="1:16" x14ac:dyDescent="0.25">
      <c r="A6491" s="1" t="s">
        <v>7073</v>
      </c>
      <c r="B6491" s="2">
        <v>44700</v>
      </c>
      <c r="C6491" s="1" t="s">
        <v>7074</v>
      </c>
      <c r="E6491" s="3">
        <v>102.46</v>
      </c>
      <c r="F6491" s="4">
        <v>102.46</v>
      </c>
      <c r="G6491" s="1">
        <v>2022</v>
      </c>
      <c r="H6491" s="1">
        <v>5</v>
      </c>
      <c r="I6491" s="1" t="s">
        <v>111</v>
      </c>
      <c r="J6491" s="1" t="s">
        <v>98</v>
      </c>
      <c r="K6491" s="1" t="s">
        <v>20</v>
      </c>
      <c r="L6491" s="1" t="s">
        <v>112</v>
      </c>
      <c r="M6491" s="1" t="s">
        <v>100</v>
      </c>
      <c r="O6491">
        <f>F6491*313.15</f>
        <v>32085.348999999995</v>
      </c>
    </row>
    <row r="6492" spans="1:16" x14ac:dyDescent="0.25">
      <c r="A6492" s="1" t="s">
        <v>5905</v>
      </c>
      <c r="B6492" s="2">
        <v>44700</v>
      </c>
      <c r="C6492" s="1" t="s">
        <v>7076</v>
      </c>
      <c r="E6492" s="3">
        <v>37.97</v>
      </c>
      <c r="F6492" s="4">
        <v>37.97</v>
      </c>
      <c r="G6492" s="1">
        <v>2022</v>
      </c>
      <c r="H6492" s="1">
        <v>5</v>
      </c>
      <c r="I6492" s="1" t="s">
        <v>91</v>
      </c>
      <c r="J6492" s="1" t="s">
        <v>207</v>
      </c>
      <c r="K6492" s="1" t="s">
        <v>20</v>
      </c>
      <c r="L6492" s="1" t="s">
        <v>93</v>
      </c>
      <c r="M6492" s="1" t="s">
        <v>208</v>
      </c>
    </row>
    <row r="6493" spans="1:16" x14ac:dyDescent="0.25">
      <c r="A6493" s="1" t="s">
        <v>7077</v>
      </c>
      <c r="B6493" s="2">
        <v>44701</v>
      </c>
      <c r="C6493" s="1" t="s">
        <v>7078</v>
      </c>
      <c r="D6493" s="3">
        <v>20</v>
      </c>
      <c r="E6493" s="3">
        <v>28.6</v>
      </c>
      <c r="F6493" s="4">
        <v>23.83</v>
      </c>
      <c r="G6493" s="1">
        <v>2022</v>
      </c>
      <c r="H6493" s="1">
        <v>5</v>
      </c>
      <c r="I6493" s="1" t="s">
        <v>134</v>
      </c>
      <c r="J6493" s="1" t="s">
        <v>35</v>
      </c>
      <c r="K6493" s="1" t="s">
        <v>20</v>
      </c>
      <c r="L6493" s="1" t="s">
        <v>135</v>
      </c>
      <c r="M6493" s="1" t="s">
        <v>37</v>
      </c>
    </row>
    <row r="6494" spans="1:16" x14ac:dyDescent="0.25">
      <c r="A6494" s="1" t="s">
        <v>7079</v>
      </c>
      <c r="B6494" s="2">
        <v>44701</v>
      </c>
      <c r="C6494" s="1" t="s">
        <v>1307</v>
      </c>
      <c r="E6494" s="3">
        <v>34.85</v>
      </c>
      <c r="F6494" s="4">
        <v>34.85</v>
      </c>
      <c r="G6494" s="1">
        <v>2022</v>
      </c>
      <c r="H6494" s="1">
        <v>5</v>
      </c>
      <c r="I6494" s="1" t="s">
        <v>138</v>
      </c>
      <c r="J6494" s="1" t="s">
        <v>35</v>
      </c>
      <c r="K6494" s="1" t="s">
        <v>20</v>
      </c>
      <c r="L6494" s="1" t="s">
        <v>139</v>
      </c>
      <c r="M6494" s="1" t="s">
        <v>37</v>
      </c>
      <c r="O6494">
        <f>F6494*52.63</f>
        <v>1834.1555000000001</v>
      </c>
    </row>
    <row r="6495" spans="1:16" x14ac:dyDescent="0.25">
      <c r="A6495" s="1" t="s">
        <v>7080</v>
      </c>
      <c r="B6495" s="2">
        <v>44701</v>
      </c>
      <c r="C6495" s="1" t="s">
        <v>7081</v>
      </c>
      <c r="E6495" s="3">
        <v>64.900000000000006</v>
      </c>
      <c r="F6495" s="4">
        <v>64.900000000000006</v>
      </c>
      <c r="G6495" s="1">
        <v>2022</v>
      </c>
      <c r="H6495" s="1">
        <v>5</v>
      </c>
      <c r="I6495" s="1" t="s">
        <v>1606</v>
      </c>
      <c r="J6495" s="1" t="s">
        <v>35</v>
      </c>
      <c r="K6495" s="1" t="s">
        <v>20</v>
      </c>
      <c r="L6495" s="1" t="s">
        <v>1607</v>
      </c>
      <c r="M6495" s="1" t="s">
        <v>37</v>
      </c>
      <c r="O6495">
        <f>F6495*52.63</f>
        <v>3415.6870000000004</v>
      </c>
    </row>
    <row r="6496" spans="1:16" x14ac:dyDescent="0.25">
      <c r="A6496" s="1" t="s">
        <v>7082</v>
      </c>
      <c r="B6496" s="2">
        <v>44701</v>
      </c>
      <c r="C6496" s="1" t="s">
        <v>5583</v>
      </c>
      <c r="E6496" s="3">
        <v>92.19</v>
      </c>
      <c r="F6496" s="4">
        <v>92.19</v>
      </c>
      <c r="G6496" s="1">
        <v>2022</v>
      </c>
      <c r="H6496" s="1">
        <v>5</v>
      </c>
      <c r="I6496" s="1" t="s">
        <v>138</v>
      </c>
      <c r="J6496" s="1" t="s">
        <v>35</v>
      </c>
      <c r="K6496" s="1" t="s">
        <v>20</v>
      </c>
      <c r="L6496" s="1" t="s">
        <v>139</v>
      </c>
      <c r="M6496" s="1" t="s">
        <v>37</v>
      </c>
    </row>
    <row r="6497" spans="1:15" x14ac:dyDescent="0.25">
      <c r="A6497" s="1" t="s">
        <v>5920</v>
      </c>
      <c r="B6497" s="2">
        <v>44701</v>
      </c>
      <c r="C6497" s="1" t="s">
        <v>7083</v>
      </c>
      <c r="E6497" s="3">
        <v>38.299999999999997</v>
      </c>
      <c r="F6497" s="4">
        <v>38.299999999999997</v>
      </c>
      <c r="G6497" s="1">
        <v>2022</v>
      </c>
      <c r="H6497" s="1">
        <v>5</v>
      </c>
      <c r="I6497" s="1" t="s">
        <v>138</v>
      </c>
      <c r="J6497" s="1" t="s">
        <v>35</v>
      </c>
      <c r="K6497" s="1" t="s">
        <v>20</v>
      </c>
      <c r="L6497" s="1" t="s">
        <v>139</v>
      </c>
      <c r="M6497" s="1" t="s">
        <v>37</v>
      </c>
    </row>
    <row r="6498" spans="1:15" x14ac:dyDescent="0.25">
      <c r="A6498" s="1" t="s">
        <v>7084</v>
      </c>
      <c r="B6498" s="2">
        <v>44701</v>
      </c>
      <c r="C6498" s="1" t="s">
        <v>4108</v>
      </c>
      <c r="E6498" s="3">
        <v>317.98</v>
      </c>
      <c r="F6498" s="4">
        <v>317.98</v>
      </c>
      <c r="G6498" s="1">
        <v>2022</v>
      </c>
      <c r="H6498" s="1">
        <v>5</v>
      </c>
      <c r="I6498" s="1" t="s">
        <v>345</v>
      </c>
      <c r="J6498" s="1" t="s">
        <v>35</v>
      </c>
      <c r="K6498" s="1" t="s">
        <v>20</v>
      </c>
      <c r="L6498" s="1" t="s">
        <v>346</v>
      </c>
      <c r="M6498" s="1" t="s">
        <v>37</v>
      </c>
      <c r="O6498">
        <f>F6498*5.3</f>
        <v>1685.2940000000001</v>
      </c>
    </row>
    <row r="6499" spans="1:15" x14ac:dyDescent="0.25">
      <c r="A6499" s="1" t="s">
        <v>4652</v>
      </c>
      <c r="B6499" s="2">
        <v>44701</v>
      </c>
      <c r="C6499" s="1" t="s">
        <v>7085</v>
      </c>
      <c r="E6499" s="3">
        <v>64.08</v>
      </c>
      <c r="F6499" s="4">
        <v>64.08</v>
      </c>
      <c r="G6499" s="1">
        <v>2022</v>
      </c>
      <c r="H6499" s="1">
        <v>5</v>
      </c>
      <c r="I6499" s="1" t="s">
        <v>168</v>
      </c>
      <c r="J6499" s="1" t="s">
        <v>35</v>
      </c>
      <c r="K6499" s="1" t="s">
        <v>20</v>
      </c>
      <c r="L6499" s="1" t="s">
        <v>169</v>
      </c>
      <c r="M6499" s="1" t="s">
        <v>37</v>
      </c>
    </row>
    <row r="6500" spans="1:15" x14ac:dyDescent="0.25">
      <c r="A6500" s="1" t="s">
        <v>750</v>
      </c>
      <c r="B6500" s="2">
        <v>44701</v>
      </c>
      <c r="C6500" s="1" t="s">
        <v>7086</v>
      </c>
      <c r="E6500" s="3">
        <v>2103.66</v>
      </c>
      <c r="F6500" s="4">
        <v>2103.66</v>
      </c>
      <c r="G6500" s="1">
        <v>2022</v>
      </c>
      <c r="H6500" s="1">
        <v>5</v>
      </c>
      <c r="I6500" s="1" t="s">
        <v>138</v>
      </c>
      <c r="J6500" s="1" t="s">
        <v>35</v>
      </c>
      <c r="K6500" s="1" t="s">
        <v>20</v>
      </c>
      <c r="L6500" s="1" t="s">
        <v>139</v>
      </c>
      <c r="M6500" s="1" t="s">
        <v>37</v>
      </c>
    </row>
    <row r="6501" spans="1:15" x14ac:dyDescent="0.25">
      <c r="A6501" s="1" t="s">
        <v>7087</v>
      </c>
      <c r="B6501" s="2">
        <v>44701</v>
      </c>
      <c r="C6501" s="1" t="s">
        <v>7088</v>
      </c>
      <c r="E6501" s="3">
        <v>27.24</v>
      </c>
      <c r="F6501" s="4">
        <v>27.24</v>
      </c>
      <c r="G6501" s="1">
        <v>2022</v>
      </c>
      <c r="H6501" s="1">
        <v>5</v>
      </c>
      <c r="I6501" s="1" t="s">
        <v>86</v>
      </c>
      <c r="J6501" s="1" t="s">
        <v>35</v>
      </c>
      <c r="K6501" s="1" t="s">
        <v>20</v>
      </c>
      <c r="L6501" s="1" t="s">
        <v>87</v>
      </c>
      <c r="M6501" s="1" t="s">
        <v>37</v>
      </c>
      <c r="O6501">
        <f>F6501*7.89</f>
        <v>214.92359999999996</v>
      </c>
    </row>
    <row r="6502" spans="1:15" x14ac:dyDescent="0.25">
      <c r="A6502" s="1" t="s">
        <v>5916</v>
      </c>
      <c r="B6502" s="2">
        <v>44701</v>
      </c>
      <c r="C6502" s="1" t="s">
        <v>7928</v>
      </c>
      <c r="D6502" s="3">
        <v>20</v>
      </c>
      <c r="E6502" s="3">
        <v>126.06</v>
      </c>
      <c r="F6502" s="4">
        <v>105.05</v>
      </c>
      <c r="G6502" s="1">
        <v>2022</v>
      </c>
      <c r="H6502" s="1">
        <v>5</v>
      </c>
      <c r="I6502" s="1" t="s">
        <v>111</v>
      </c>
      <c r="J6502" s="1" t="s">
        <v>98</v>
      </c>
      <c r="K6502" s="1" t="s">
        <v>20</v>
      </c>
      <c r="L6502" s="1" t="s">
        <v>112</v>
      </c>
      <c r="M6502" s="1" t="s">
        <v>100</v>
      </c>
    </row>
    <row r="6503" spans="1:15" x14ac:dyDescent="0.25">
      <c r="A6503" s="1" t="s">
        <v>5916</v>
      </c>
      <c r="B6503" s="2">
        <v>44701</v>
      </c>
      <c r="C6503" s="1" t="s">
        <v>7928</v>
      </c>
      <c r="E6503" s="3">
        <v>126.06</v>
      </c>
      <c r="F6503" s="4">
        <v>126.06</v>
      </c>
      <c r="G6503" s="1">
        <v>2022</v>
      </c>
      <c r="H6503" s="1">
        <v>5</v>
      </c>
      <c r="I6503" s="1" t="s">
        <v>111</v>
      </c>
      <c r="J6503" s="1" t="s">
        <v>98</v>
      </c>
      <c r="K6503" s="1" t="s">
        <v>20</v>
      </c>
      <c r="L6503" s="1" t="s">
        <v>112</v>
      </c>
      <c r="M6503" s="1" t="s">
        <v>100</v>
      </c>
    </row>
    <row r="6504" spans="1:15" x14ac:dyDescent="0.25">
      <c r="A6504" s="1" t="s">
        <v>7089</v>
      </c>
      <c r="B6504" s="2">
        <v>44701</v>
      </c>
      <c r="C6504" s="1" t="s">
        <v>6341</v>
      </c>
      <c r="E6504" s="3">
        <v>871.74</v>
      </c>
      <c r="F6504" s="4">
        <v>871.74</v>
      </c>
      <c r="G6504" s="1">
        <v>2022</v>
      </c>
      <c r="H6504" s="1">
        <v>5</v>
      </c>
      <c r="I6504" s="1" t="s">
        <v>1606</v>
      </c>
      <c r="J6504" s="1" t="s">
        <v>35</v>
      </c>
      <c r="K6504" s="1" t="s">
        <v>20</v>
      </c>
      <c r="L6504" s="1" t="s">
        <v>1607</v>
      </c>
      <c r="M6504" s="1" t="s">
        <v>37</v>
      </c>
    </row>
    <row r="6505" spans="1:15" x14ac:dyDescent="0.25">
      <c r="A6505" s="1" t="s">
        <v>7090</v>
      </c>
      <c r="B6505" s="2">
        <v>44720</v>
      </c>
      <c r="C6505" s="1" t="s">
        <v>532</v>
      </c>
      <c r="D6505" s="3">
        <v>20</v>
      </c>
      <c r="E6505" s="3">
        <v>317.52</v>
      </c>
      <c r="F6505" s="4">
        <v>264.60000000000002</v>
      </c>
      <c r="G6505" s="1">
        <v>2022</v>
      </c>
      <c r="H6505" s="1">
        <v>6</v>
      </c>
      <c r="I6505" s="1" t="s">
        <v>56</v>
      </c>
      <c r="J6505" s="1" t="s">
        <v>35</v>
      </c>
      <c r="K6505" s="1" t="s">
        <v>20</v>
      </c>
      <c r="L6505" s="1" t="s">
        <v>57</v>
      </c>
      <c r="M6505" s="1" t="s">
        <v>37</v>
      </c>
      <c r="O6505">
        <f>F6505*7</f>
        <v>1852.2000000000003</v>
      </c>
    </row>
    <row r="6506" spans="1:15" x14ac:dyDescent="0.25">
      <c r="A6506" s="1" t="s">
        <v>787</v>
      </c>
      <c r="B6506" s="2">
        <v>44720</v>
      </c>
      <c r="C6506" s="1" t="s">
        <v>7091</v>
      </c>
      <c r="D6506" s="3">
        <v>20</v>
      </c>
      <c r="E6506" s="3">
        <v>2160</v>
      </c>
      <c r="F6506" s="4">
        <v>1800</v>
      </c>
      <c r="G6506" s="1">
        <v>2022</v>
      </c>
      <c r="H6506" s="1">
        <v>6</v>
      </c>
      <c r="I6506" s="1" t="s">
        <v>56</v>
      </c>
      <c r="J6506" s="1" t="s">
        <v>177</v>
      </c>
      <c r="K6506" s="1" t="s">
        <v>20</v>
      </c>
      <c r="L6506" s="1" t="s">
        <v>57</v>
      </c>
      <c r="M6506" s="1" t="s">
        <v>178</v>
      </c>
    </row>
    <row r="6507" spans="1:15" x14ac:dyDescent="0.25">
      <c r="A6507" s="1" t="s">
        <v>790</v>
      </c>
      <c r="B6507" s="2">
        <v>44720</v>
      </c>
      <c r="C6507" s="1" t="s">
        <v>7092</v>
      </c>
      <c r="D6507" s="3">
        <v>20</v>
      </c>
      <c r="E6507" s="3">
        <v>71.959999999999994</v>
      </c>
      <c r="F6507" s="4">
        <v>59.97</v>
      </c>
      <c r="G6507" s="1">
        <v>2022</v>
      </c>
      <c r="H6507" s="1">
        <v>6</v>
      </c>
      <c r="I6507" s="1" t="s">
        <v>70</v>
      </c>
      <c r="J6507" s="1" t="s">
        <v>35</v>
      </c>
      <c r="K6507" s="1" t="s">
        <v>20</v>
      </c>
      <c r="L6507" s="1" t="s">
        <v>71</v>
      </c>
      <c r="M6507" s="1" t="s">
        <v>37</v>
      </c>
    </row>
    <row r="6508" spans="1:15" x14ac:dyDescent="0.25">
      <c r="A6508" s="1" t="s">
        <v>7093</v>
      </c>
      <c r="B6508" s="2">
        <v>44720</v>
      </c>
      <c r="C6508" s="1" t="s">
        <v>33</v>
      </c>
      <c r="D6508" s="3">
        <v>20</v>
      </c>
      <c r="E6508" s="3">
        <v>707.83</v>
      </c>
      <c r="F6508" s="4">
        <v>589.86</v>
      </c>
      <c r="G6508" s="1">
        <v>2022</v>
      </c>
      <c r="H6508" s="1">
        <v>6</v>
      </c>
      <c r="I6508" s="1" t="s">
        <v>34</v>
      </c>
      <c r="J6508" s="1" t="s">
        <v>35</v>
      </c>
      <c r="K6508" s="1" t="s">
        <v>20</v>
      </c>
      <c r="L6508" s="1" t="s">
        <v>36</v>
      </c>
      <c r="M6508" s="1" t="s">
        <v>37</v>
      </c>
      <c r="O6508">
        <f>F6508*72.79120024</f>
        <v>42936.617373566398</v>
      </c>
    </row>
    <row r="6509" spans="1:15" x14ac:dyDescent="0.25">
      <c r="A6509" s="1" t="s">
        <v>775</v>
      </c>
      <c r="B6509" s="2">
        <v>44720</v>
      </c>
      <c r="C6509" s="1" t="s">
        <v>2200</v>
      </c>
      <c r="E6509" s="3">
        <v>450.6</v>
      </c>
      <c r="F6509" s="4">
        <v>450.6</v>
      </c>
      <c r="G6509" s="1">
        <v>2022</v>
      </c>
      <c r="H6509" s="1">
        <v>6</v>
      </c>
      <c r="I6509" s="1" t="s">
        <v>24</v>
      </c>
      <c r="J6509" s="1" t="s">
        <v>25</v>
      </c>
      <c r="K6509" s="1" t="s">
        <v>20</v>
      </c>
      <c r="L6509" s="1" t="s">
        <v>26</v>
      </c>
      <c r="M6509" s="1" t="s">
        <v>4184</v>
      </c>
      <c r="O6509">
        <f>F6509*400</f>
        <v>180240</v>
      </c>
    </row>
    <row r="6510" spans="1:15" x14ac:dyDescent="0.25">
      <c r="A6510" s="1" t="s">
        <v>2951</v>
      </c>
      <c r="B6510" s="2">
        <v>44720</v>
      </c>
      <c r="C6510" s="1" t="s">
        <v>7094</v>
      </c>
      <c r="E6510" s="3">
        <v>327.48</v>
      </c>
      <c r="F6510" s="4">
        <v>327.48</v>
      </c>
      <c r="G6510" s="1">
        <v>2022</v>
      </c>
      <c r="H6510" s="1">
        <v>6</v>
      </c>
      <c r="I6510" s="1" t="s">
        <v>91</v>
      </c>
      <c r="J6510" s="1" t="s">
        <v>51</v>
      </c>
      <c r="K6510" s="1" t="s">
        <v>20</v>
      </c>
      <c r="L6510" s="1" t="s">
        <v>93</v>
      </c>
      <c r="M6510" s="1" t="s">
        <v>53</v>
      </c>
    </row>
    <row r="6511" spans="1:15" x14ac:dyDescent="0.25">
      <c r="A6511" s="1" t="s">
        <v>762</v>
      </c>
      <c r="B6511" s="2">
        <v>44720</v>
      </c>
      <c r="C6511" s="1" t="s">
        <v>7095</v>
      </c>
      <c r="D6511" s="3">
        <v>20</v>
      </c>
      <c r="E6511" s="3">
        <v>198.54</v>
      </c>
      <c r="F6511" s="4">
        <v>165.45</v>
      </c>
      <c r="G6511" s="1">
        <v>2022</v>
      </c>
      <c r="H6511" s="1">
        <v>6</v>
      </c>
      <c r="I6511" s="1" t="s">
        <v>111</v>
      </c>
      <c r="J6511" s="1" t="s">
        <v>98</v>
      </c>
      <c r="K6511" s="1" t="s">
        <v>20</v>
      </c>
      <c r="L6511" s="1" t="s">
        <v>112</v>
      </c>
      <c r="M6511" s="1" t="s">
        <v>100</v>
      </c>
    </row>
    <row r="6512" spans="1:15" x14ac:dyDescent="0.25">
      <c r="A6512" s="1" t="s">
        <v>762</v>
      </c>
      <c r="B6512" s="2">
        <v>44720</v>
      </c>
      <c r="C6512" s="1" t="s">
        <v>7095</v>
      </c>
      <c r="E6512" s="3">
        <v>198.54</v>
      </c>
      <c r="F6512" s="4">
        <v>198.54</v>
      </c>
      <c r="G6512" s="1">
        <v>2022</v>
      </c>
      <c r="H6512" s="1">
        <v>6</v>
      </c>
      <c r="I6512" s="1" t="s">
        <v>111</v>
      </c>
      <c r="J6512" s="1" t="s">
        <v>98</v>
      </c>
      <c r="K6512" s="1" t="s">
        <v>20</v>
      </c>
      <c r="L6512" s="1" t="s">
        <v>112</v>
      </c>
      <c r="M6512" s="1" t="s">
        <v>100</v>
      </c>
    </row>
    <row r="6513" spans="1:15" x14ac:dyDescent="0.25">
      <c r="A6513" s="1" t="s">
        <v>7096</v>
      </c>
      <c r="B6513" s="2">
        <v>44720</v>
      </c>
      <c r="C6513" s="1" t="s">
        <v>4627</v>
      </c>
      <c r="E6513" s="3">
        <v>215</v>
      </c>
      <c r="F6513" s="4">
        <v>215</v>
      </c>
      <c r="G6513" s="1">
        <v>2022</v>
      </c>
      <c r="H6513" s="1">
        <v>6</v>
      </c>
      <c r="I6513" s="1" t="s">
        <v>18</v>
      </c>
      <c r="J6513" s="1" t="s">
        <v>51</v>
      </c>
      <c r="K6513" s="1" t="s">
        <v>20</v>
      </c>
      <c r="L6513" s="1" t="s">
        <v>21</v>
      </c>
      <c r="M6513" s="1" t="s">
        <v>53</v>
      </c>
    </row>
    <row r="6514" spans="1:15" x14ac:dyDescent="0.25">
      <c r="A6514" s="1" t="s">
        <v>7097</v>
      </c>
      <c r="B6514" s="2">
        <v>44720</v>
      </c>
      <c r="C6514" s="1" t="s">
        <v>7098</v>
      </c>
      <c r="E6514" s="3">
        <v>184.4</v>
      </c>
      <c r="F6514" s="4">
        <v>184.4</v>
      </c>
      <c r="G6514" s="1">
        <v>2022</v>
      </c>
      <c r="H6514" s="1">
        <v>6</v>
      </c>
      <c r="I6514" s="1" t="s">
        <v>97</v>
      </c>
      <c r="J6514" s="1" t="s">
        <v>92</v>
      </c>
      <c r="K6514" s="1" t="s">
        <v>20</v>
      </c>
      <c r="L6514" s="1" t="s">
        <v>99</v>
      </c>
      <c r="M6514" s="1" t="s">
        <v>94</v>
      </c>
    </row>
    <row r="6515" spans="1:15" x14ac:dyDescent="0.25">
      <c r="A6515" s="1" t="s">
        <v>771</v>
      </c>
      <c r="B6515" s="2">
        <v>44720</v>
      </c>
      <c r="C6515" s="1" t="s">
        <v>7099</v>
      </c>
      <c r="E6515" s="3">
        <v>431.77</v>
      </c>
      <c r="F6515" s="4">
        <v>431.77</v>
      </c>
      <c r="G6515" s="1">
        <v>2022</v>
      </c>
      <c r="H6515" s="1">
        <v>6</v>
      </c>
      <c r="I6515" s="1" t="s">
        <v>91</v>
      </c>
      <c r="J6515" s="1" t="s">
        <v>92</v>
      </c>
      <c r="K6515" s="1" t="s">
        <v>20</v>
      </c>
      <c r="L6515" s="1" t="s">
        <v>93</v>
      </c>
      <c r="M6515" s="1" t="s">
        <v>94</v>
      </c>
    </row>
    <row r="6516" spans="1:15" x14ac:dyDescent="0.25">
      <c r="A6516" s="1" t="s">
        <v>7100</v>
      </c>
      <c r="B6516" s="2">
        <v>44720</v>
      </c>
      <c r="C6516" s="1" t="s">
        <v>7101</v>
      </c>
      <c r="E6516" s="3">
        <v>45.9</v>
      </c>
      <c r="F6516" s="4">
        <v>45.9</v>
      </c>
      <c r="G6516" s="1">
        <v>2022</v>
      </c>
      <c r="H6516" s="1">
        <v>6</v>
      </c>
      <c r="I6516" s="1" t="s">
        <v>168</v>
      </c>
      <c r="J6516" s="1" t="s">
        <v>35</v>
      </c>
      <c r="K6516" s="1" t="s">
        <v>20</v>
      </c>
      <c r="L6516" s="1" t="s">
        <v>169</v>
      </c>
      <c r="M6516" s="1" t="s">
        <v>37</v>
      </c>
    </row>
    <row r="6517" spans="1:15" x14ac:dyDescent="0.25">
      <c r="A6517" s="1" t="s">
        <v>761</v>
      </c>
      <c r="B6517" s="2">
        <v>44720</v>
      </c>
      <c r="C6517" s="1" t="s">
        <v>7102</v>
      </c>
      <c r="D6517" s="3">
        <v>20</v>
      </c>
      <c r="E6517" s="3">
        <v>3691.8</v>
      </c>
      <c r="F6517" s="4">
        <v>3076.5</v>
      </c>
      <c r="G6517" s="1">
        <v>2022</v>
      </c>
      <c r="H6517" s="1">
        <v>6</v>
      </c>
      <c r="I6517" s="1" t="s">
        <v>56</v>
      </c>
      <c r="J6517" s="1" t="s">
        <v>177</v>
      </c>
      <c r="K6517" s="1" t="s">
        <v>20</v>
      </c>
      <c r="L6517" s="1" t="s">
        <v>57</v>
      </c>
      <c r="M6517" s="1" t="s">
        <v>178</v>
      </c>
      <c r="O6517">
        <v>1050000</v>
      </c>
    </row>
    <row r="6518" spans="1:15" x14ac:dyDescent="0.25">
      <c r="A6518" s="1" t="s">
        <v>819</v>
      </c>
      <c r="B6518" s="2">
        <v>44720</v>
      </c>
      <c r="C6518" s="1" t="s">
        <v>7103</v>
      </c>
      <c r="D6518" s="3">
        <v>20</v>
      </c>
      <c r="E6518" s="3">
        <v>16.66</v>
      </c>
      <c r="F6518" s="4">
        <v>13.88</v>
      </c>
      <c r="G6518" s="1">
        <v>2022</v>
      </c>
      <c r="H6518" s="1">
        <v>6</v>
      </c>
      <c r="I6518" s="1" t="s">
        <v>34</v>
      </c>
      <c r="J6518" s="1" t="s">
        <v>1106</v>
      </c>
      <c r="K6518" s="1" t="s">
        <v>20</v>
      </c>
      <c r="L6518" s="1" t="s">
        <v>36</v>
      </c>
      <c r="M6518" s="1" t="s">
        <v>4523</v>
      </c>
    </row>
    <row r="6519" spans="1:15" x14ac:dyDescent="0.25">
      <c r="A6519" s="1" t="s">
        <v>784</v>
      </c>
      <c r="B6519" s="2">
        <v>44720</v>
      </c>
      <c r="C6519" s="1" t="s">
        <v>7104</v>
      </c>
      <c r="E6519" s="3">
        <v>221.76</v>
      </c>
      <c r="F6519" s="4">
        <v>221.76</v>
      </c>
      <c r="G6519" s="1">
        <v>2022</v>
      </c>
      <c r="H6519" s="1">
        <v>6</v>
      </c>
      <c r="I6519" s="1" t="s">
        <v>345</v>
      </c>
      <c r="J6519" s="1" t="s">
        <v>35</v>
      </c>
      <c r="K6519" s="1" t="s">
        <v>20</v>
      </c>
      <c r="L6519" s="1" t="s">
        <v>346</v>
      </c>
      <c r="M6519" s="1" t="s">
        <v>37</v>
      </c>
      <c r="O6519">
        <f>F6519*5.3</f>
        <v>1175.328</v>
      </c>
    </row>
    <row r="6520" spans="1:15" x14ac:dyDescent="0.25">
      <c r="A6520" s="1" t="s">
        <v>7105</v>
      </c>
      <c r="B6520" s="2">
        <v>44720</v>
      </c>
      <c r="C6520" s="1" t="s">
        <v>7106</v>
      </c>
      <c r="E6520" s="3">
        <v>480.36</v>
      </c>
      <c r="F6520" s="4">
        <v>480.36</v>
      </c>
      <c r="G6520" s="1">
        <v>2022</v>
      </c>
      <c r="H6520" s="1">
        <v>6</v>
      </c>
      <c r="I6520" s="1" t="s">
        <v>1734</v>
      </c>
      <c r="J6520" s="1" t="s">
        <v>35</v>
      </c>
      <c r="K6520" s="1" t="s">
        <v>20</v>
      </c>
      <c r="L6520" s="1" t="s">
        <v>1735</v>
      </c>
      <c r="M6520" s="1" t="s">
        <v>37</v>
      </c>
      <c r="O6520">
        <f>F6520*1850</f>
        <v>888666</v>
      </c>
    </row>
    <row r="6521" spans="1:15" x14ac:dyDescent="0.25">
      <c r="A6521" s="1" t="s">
        <v>5943</v>
      </c>
      <c r="B6521" s="2">
        <v>44720</v>
      </c>
      <c r="C6521" s="1" t="s">
        <v>7107</v>
      </c>
      <c r="E6521" s="3">
        <v>150</v>
      </c>
      <c r="F6521" s="4">
        <v>150</v>
      </c>
      <c r="G6521" s="1">
        <v>2022</v>
      </c>
      <c r="H6521" s="1">
        <v>6</v>
      </c>
      <c r="I6521" s="1" t="s">
        <v>225</v>
      </c>
      <c r="J6521" s="1" t="s">
        <v>226</v>
      </c>
      <c r="K6521" s="1" t="s">
        <v>20</v>
      </c>
      <c r="L6521" s="1" t="s">
        <v>227</v>
      </c>
      <c r="M6521" s="1" t="s">
        <v>53</v>
      </c>
    </row>
    <row r="6522" spans="1:15" x14ac:dyDescent="0.25">
      <c r="A6522" s="1" t="s">
        <v>818</v>
      </c>
      <c r="B6522" s="2">
        <v>44720</v>
      </c>
      <c r="C6522" s="1" t="s">
        <v>8010</v>
      </c>
      <c r="D6522" s="3">
        <v>20</v>
      </c>
      <c r="E6522" s="3">
        <v>454.41</v>
      </c>
      <c r="F6522" s="4">
        <v>378.67</v>
      </c>
      <c r="G6522" s="1">
        <v>2022</v>
      </c>
      <c r="H6522" s="1">
        <v>6</v>
      </c>
      <c r="I6522" s="1" t="s">
        <v>56</v>
      </c>
      <c r="J6522" s="1" t="s">
        <v>98</v>
      </c>
      <c r="K6522" s="1" t="s">
        <v>20</v>
      </c>
      <c r="L6522" s="1" t="s">
        <v>57</v>
      </c>
      <c r="M6522" s="1" t="s">
        <v>100</v>
      </c>
    </row>
    <row r="6523" spans="1:15" x14ac:dyDescent="0.25">
      <c r="A6523" s="1" t="s">
        <v>803</v>
      </c>
      <c r="B6523" s="2">
        <v>44720</v>
      </c>
      <c r="C6523" s="1" t="s">
        <v>3043</v>
      </c>
      <c r="E6523" s="3">
        <v>528</v>
      </c>
      <c r="F6523" s="4">
        <v>528</v>
      </c>
      <c r="G6523" s="1">
        <v>2022</v>
      </c>
      <c r="H6523" s="1">
        <v>6</v>
      </c>
      <c r="I6523" s="1" t="s">
        <v>312</v>
      </c>
      <c r="J6523" s="1" t="s">
        <v>35</v>
      </c>
      <c r="K6523" s="1" t="s">
        <v>20</v>
      </c>
      <c r="L6523" s="1" t="s">
        <v>313</v>
      </c>
      <c r="M6523" s="1" t="s">
        <v>37</v>
      </c>
      <c r="O6523">
        <f>F6523*400</f>
        <v>211200</v>
      </c>
    </row>
    <row r="6524" spans="1:15" x14ac:dyDescent="0.25">
      <c r="A6524" s="1" t="s">
        <v>2974</v>
      </c>
      <c r="B6524" s="2">
        <v>44721</v>
      </c>
      <c r="C6524" s="1" t="s">
        <v>7973</v>
      </c>
      <c r="E6524" s="3">
        <v>404.54</v>
      </c>
      <c r="F6524" s="4">
        <v>404.54</v>
      </c>
      <c r="G6524" s="1">
        <v>2022</v>
      </c>
      <c r="H6524" s="1">
        <v>6</v>
      </c>
      <c r="I6524" s="1" t="s">
        <v>18</v>
      </c>
      <c r="J6524" s="1" t="s">
        <v>19</v>
      </c>
      <c r="K6524" s="1" t="s">
        <v>20</v>
      </c>
      <c r="L6524" s="1" t="s">
        <v>21</v>
      </c>
      <c r="M6524" s="1" t="s">
        <v>22</v>
      </c>
    </row>
    <row r="6525" spans="1:15" x14ac:dyDescent="0.25">
      <c r="A6525" s="1" t="s">
        <v>801</v>
      </c>
      <c r="B6525" s="2">
        <v>44722</v>
      </c>
      <c r="C6525" s="1" t="s">
        <v>7108</v>
      </c>
      <c r="E6525" s="3">
        <v>21.4</v>
      </c>
      <c r="F6525" s="4">
        <v>21.4</v>
      </c>
      <c r="G6525" s="1">
        <v>2022</v>
      </c>
      <c r="H6525" s="1">
        <v>6</v>
      </c>
      <c r="I6525" s="1" t="s">
        <v>30</v>
      </c>
      <c r="J6525" s="1" t="s">
        <v>25</v>
      </c>
      <c r="K6525" s="1" t="s">
        <v>20</v>
      </c>
      <c r="L6525" s="1" t="s">
        <v>31</v>
      </c>
      <c r="M6525" s="1" t="s">
        <v>4184</v>
      </c>
    </row>
    <row r="6526" spans="1:15" x14ac:dyDescent="0.25">
      <c r="A6526" s="1" t="s">
        <v>807</v>
      </c>
      <c r="B6526" s="2">
        <v>44722</v>
      </c>
      <c r="C6526" s="1" t="s">
        <v>7109</v>
      </c>
      <c r="E6526" s="3">
        <v>64.95</v>
      </c>
      <c r="F6526" s="4">
        <v>64.95</v>
      </c>
      <c r="G6526" s="1">
        <v>2022</v>
      </c>
      <c r="H6526" s="1">
        <v>6</v>
      </c>
      <c r="I6526" s="1" t="s">
        <v>18</v>
      </c>
      <c r="J6526" s="1" t="s">
        <v>35</v>
      </c>
      <c r="K6526" s="1" t="s">
        <v>20</v>
      </c>
      <c r="L6526" s="1" t="s">
        <v>21</v>
      </c>
      <c r="M6526" s="1" t="s">
        <v>37</v>
      </c>
    </row>
    <row r="6527" spans="1:15" x14ac:dyDescent="0.25">
      <c r="A6527" s="1" t="s">
        <v>5955</v>
      </c>
      <c r="B6527" s="2">
        <v>44722</v>
      </c>
      <c r="C6527" s="1" t="s">
        <v>7110</v>
      </c>
      <c r="E6527" s="3">
        <v>34.03</v>
      </c>
      <c r="F6527" s="4">
        <v>34.03</v>
      </c>
      <c r="G6527" s="1">
        <v>2022</v>
      </c>
      <c r="H6527" s="1">
        <v>6</v>
      </c>
      <c r="I6527" s="1" t="s">
        <v>30</v>
      </c>
      <c r="J6527" s="1" t="s">
        <v>25</v>
      </c>
      <c r="K6527" s="1" t="s">
        <v>20</v>
      </c>
      <c r="L6527" s="1" t="s">
        <v>31</v>
      </c>
      <c r="M6527" s="1" t="s">
        <v>4184</v>
      </c>
    </row>
    <row r="6528" spans="1:15" x14ac:dyDescent="0.25">
      <c r="A6528" s="1" t="s">
        <v>7111</v>
      </c>
      <c r="B6528" s="2">
        <v>44722</v>
      </c>
      <c r="C6528" s="1" t="s">
        <v>29</v>
      </c>
      <c r="E6528" s="3">
        <v>84.63</v>
      </c>
      <c r="F6528" s="4">
        <v>84.63</v>
      </c>
      <c r="G6528" s="1">
        <v>2022</v>
      </c>
      <c r="H6528" s="1">
        <v>6</v>
      </c>
      <c r="I6528" s="1" t="s">
        <v>30</v>
      </c>
      <c r="J6528" s="1" t="s">
        <v>25</v>
      </c>
      <c r="K6528" s="1" t="s">
        <v>20</v>
      </c>
      <c r="L6528" s="1" t="s">
        <v>31</v>
      </c>
      <c r="M6528" s="1" t="s">
        <v>4184</v>
      </c>
    </row>
    <row r="6529" spans="1:15" x14ac:dyDescent="0.25">
      <c r="A6529" s="1" t="s">
        <v>820</v>
      </c>
      <c r="B6529" s="2">
        <v>44722</v>
      </c>
      <c r="C6529" s="1" t="s">
        <v>29</v>
      </c>
      <c r="E6529" s="3">
        <v>120.92</v>
      </c>
      <c r="F6529" s="4">
        <v>120.92</v>
      </c>
      <c r="G6529" s="1">
        <v>2022</v>
      </c>
      <c r="H6529" s="1">
        <v>6</v>
      </c>
      <c r="I6529" s="1" t="s">
        <v>30</v>
      </c>
      <c r="J6529" s="1" t="s">
        <v>25</v>
      </c>
      <c r="K6529" s="1" t="s">
        <v>20</v>
      </c>
      <c r="L6529" s="1" t="s">
        <v>31</v>
      </c>
      <c r="M6529" s="1" t="s">
        <v>4184</v>
      </c>
    </row>
    <row r="6530" spans="1:15" x14ac:dyDescent="0.25">
      <c r="A6530" s="1" t="s">
        <v>5964</v>
      </c>
      <c r="B6530" s="2">
        <v>44722</v>
      </c>
      <c r="C6530" s="1" t="s">
        <v>29</v>
      </c>
      <c r="E6530" s="3">
        <v>129.75</v>
      </c>
      <c r="F6530" s="4">
        <v>129.75</v>
      </c>
      <c r="G6530" s="1">
        <v>2022</v>
      </c>
      <c r="H6530" s="1">
        <v>6</v>
      </c>
      <c r="I6530" s="1" t="s">
        <v>30</v>
      </c>
      <c r="J6530" s="1" t="s">
        <v>25</v>
      </c>
      <c r="K6530" s="1" t="s">
        <v>20</v>
      </c>
      <c r="L6530" s="1" t="s">
        <v>31</v>
      </c>
      <c r="M6530" s="1" t="s">
        <v>4184</v>
      </c>
    </row>
    <row r="6531" spans="1:15" x14ac:dyDescent="0.25">
      <c r="A6531" s="1" t="s">
        <v>7112</v>
      </c>
      <c r="B6531" s="2">
        <v>44722</v>
      </c>
      <c r="C6531" s="1" t="s">
        <v>7113</v>
      </c>
      <c r="E6531" s="3">
        <v>14.97</v>
      </c>
      <c r="F6531" s="4">
        <v>14.97</v>
      </c>
      <c r="G6531" s="1">
        <v>2022</v>
      </c>
      <c r="H6531" s="1">
        <v>6</v>
      </c>
      <c r="I6531" s="1" t="s">
        <v>30</v>
      </c>
      <c r="J6531" s="1" t="s">
        <v>25</v>
      </c>
      <c r="K6531" s="1" t="s">
        <v>20</v>
      </c>
      <c r="L6531" s="1" t="s">
        <v>31</v>
      </c>
      <c r="M6531" s="1" t="s">
        <v>4184</v>
      </c>
    </row>
    <row r="6532" spans="1:15" x14ac:dyDescent="0.25">
      <c r="A6532" s="1" t="s">
        <v>7114</v>
      </c>
      <c r="B6532" s="2">
        <v>44722</v>
      </c>
      <c r="C6532" s="1" t="s">
        <v>7115</v>
      </c>
      <c r="E6532" s="3">
        <v>9</v>
      </c>
      <c r="F6532" s="4">
        <v>9</v>
      </c>
      <c r="G6532" s="1">
        <v>2022</v>
      </c>
      <c r="H6532" s="1">
        <v>6</v>
      </c>
      <c r="I6532" s="1" t="s">
        <v>50</v>
      </c>
      <c r="J6532" s="1" t="s">
        <v>51</v>
      </c>
      <c r="K6532" s="1" t="s">
        <v>20</v>
      </c>
      <c r="L6532" s="1" t="s">
        <v>52</v>
      </c>
      <c r="M6532" s="1" t="s">
        <v>53</v>
      </c>
      <c r="O6532">
        <f>F6532*8.3</f>
        <v>74.7</v>
      </c>
    </row>
    <row r="6533" spans="1:15" x14ac:dyDescent="0.25">
      <c r="A6533" s="1" t="s">
        <v>4657</v>
      </c>
      <c r="B6533" s="2">
        <v>44722</v>
      </c>
      <c r="C6533" s="1" t="s">
        <v>7116</v>
      </c>
      <c r="E6533" s="3">
        <v>9.8000000000000007</v>
      </c>
      <c r="F6533" s="4">
        <v>9.8000000000000007</v>
      </c>
      <c r="G6533" s="1">
        <v>2022</v>
      </c>
      <c r="H6533" s="1">
        <v>6</v>
      </c>
      <c r="I6533" s="1" t="s">
        <v>50</v>
      </c>
      <c r="J6533" s="1" t="s">
        <v>51</v>
      </c>
      <c r="K6533" s="1" t="s">
        <v>20</v>
      </c>
      <c r="L6533" s="1" t="s">
        <v>52</v>
      </c>
      <c r="M6533" s="1" t="s">
        <v>53</v>
      </c>
    </row>
    <row r="6534" spans="1:15" x14ac:dyDescent="0.25">
      <c r="A6534" s="1" t="s">
        <v>7117</v>
      </c>
      <c r="B6534" s="2">
        <v>44726</v>
      </c>
      <c r="C6534" s="1" t="s">
        <v>7118</v>
      </c>
      <c r="E6534" s="3">
        <v>39.07</v>
      </c>
      <c r="F6534" s="4">
        <v>39.07</v>
      </c>
      <c r="G6534" s="1">
        <v>2022</v>
      </c>
      <c r="H6534" s="1">
        <v>6</v>
      </c>
      <c r="I6534" s="1" t="s">
        <v>40</v>
      </c>
      <c r="J6534" s="1" t="s">
        <v>35</v>
      </c>
      <c r="K6534" s="1" t="s">
        <v>20</v>
      </c>
      <c r="L6534" s="1" t="s">
        <v>42</v>
      </c>
      <c r="M6534" s="1" t="s">
        <v>37</v>
      </c>
      <c r="O6534">
        <f>F6534*7</f>
        <v>273.49</v>
      </c>
    </row>
    <row r="6535" spans="1:15" x14ac:dyDescent="0.25">
      <c r="A6535" s="1" t="s">
        <v>835</v>
      </c>
      <c r="B6535" s="2">
        <v>44726</v>
      </c>
      <c r="C6535" s="1" t="s">
        <v>7119</v>
      </c>
      <c r="E6535" s="3">
        <v>12.99</v>
      </c>
      <c r="F6535" s="4">
        <v>12.99</v>
      </c>
      <c r="G6535" s="1">
        <v>2022</v>
      </c>
      <c r="H6535" s="1">
        <v>6</v>
      </c>
      <c r="I6535" s="1" t="s">
        <v>86</v>
      </c>
      <c r="J6535" s="1" t="s">
        <v>35</v>
      </c>
      <c r="K6535" s="1" t="s">
        <v>20</v>
      </c>
      <c r="L6535" s="1" t="s">
        <v>87</v>
      </c>
      <c r="M6535" s="1" t="s">
        <v>37</v>
      </c>
    </row>
    <row r="6536" spans="1:15" x14ac:dyDescent="0.25">
      <c r="A6536" s="1" t="s">
        <v>833</v>
      </c>
      <c r="B6536" s="2">
        <v>44726</v>
      </c>
      <c r="C6536" s="1" t="s">
        <v>7120</v>
      </c>
      <c r="E6536" s="3">
        <v>29.9</v>
      </c>
      <c r="F6536" s="4">
        <v>29.9</v>
      </c>
      <c r="G6536" s="1">
        <v>2022</v>
      </c>
      <c r="H6536" s="1">
        <v>6</v>
      </c>
      <c r="I6536" s="1" t="s">
        <v>150</v>
      </c>
      <c r="J6536" s="1" t="s">
        <v>51</v>
      </c>
      <c r="K6536" s="1" t="s">
        <v>20</v>
      </c>
      <c r="L6536" s="1" t="s">
        <v>151</v>
      </c>
      <c r="M6536" s="1" t="s">
        <v>53</v>
      </c>
    </row>
    <row r="6537" spans="1:15" x14ac:dyDescent="0.25">
      <c r="A6537" s="1" t="s">
        <v>7121</v>
      </c>
      <c r="B6537" s="2">
        <v>44726</v>
      </c>
      <c r="C6537" s="1" t="s">
        <v>7122</v>
      </c>
      <c r="E6537" s="3">
        <v>-150</v>
      </c>
      <c r="F6537" s="4">
        <v>-150</v>
      </c>
      <c r="G6537" s="1">
        <v>2022</v>
      </c>
      <c r="H6537" s="1">
        <v>6</v>
      </c>
      <c r="I6537" s="1" t="s">
        <v>225</v>
      </c>
      <c r="J6537" s="1" t="s">
        <v>226</v>
      </c>
      <c r="K6537" s="1" t="s">
        <v>20</v>
      </c>
      <c r="L6537" s="1" t="s">
        <v>227</v>
      </c>
      <c r="M6537" s="1" t="s">
        <v>53</v>
      </c>
    </row>
    <row r="6538" spans="1:15" x14ac:dyDescent="0.25">
      <c r="A6538" s="1" t="s">
        <v>3001</v>
      </c>
      <c r="B6538" s="2">
        <v>44727</v>
      </c>
      <c r="C6538" s="1" t="s">
        <v>33</v>
      </c>
      <c r="D6538" s="3">
        <v>20</v>
      </c>
      <c r="E6538" s="3">
        <v>764.64</v>
      </c>
      <c r="F6538" s="4">
        <v>637.20000000000005</v>
      </c>
      <c r="G6538" s="1">
        <v>2022</v>
      </c>
      <c r="H6538" s="1">
        <v>6</v>
      </c>
      <c r="I6538" s="1" t="s">
        <v>34</v>
      </c>
      <c r="J6538" s="1" t="s">
        <v>35</v>
      </c>
      <c r="K6538" s="1" t="s">
        <v>20</v>
      </c>
      <c r="L6538" s="1" t="s">
        <v>36</v>
      </c>
      <c r="M6538" s="1" t="s">
        <v>37</v>
      </c>
      <c r="O6538">
        <f>F6538*72.79120024</f>
        <v>46382.552792928</v>
      </c>
    </row>
    <row r="6539" spans="1:15" x14ac:dyDescent="0.25">
      <c r="A6539" s="1" t="s">
        <v>7123</v>
      </c>
      <c r="B6539" s="2">
        <v>44727</v>
      </c>
      <c r="C6539" s="1" t="s">
        <v>7124</v>
      </c>
      <c r="D6539" s="3">
        <v>20</v>
      </c>
      <c r="E6539" s="3">
        <v>22.27</v>
      </c>
      <c r="F6539" s="4">
        <v>18.559999999999999</v>
      </c>
      <c r="G6539" s="1">
        <v>2022</v>
      </c>
      <c r="H6539" s="1">
        <v>6</v>
      </c>
      <c r="I6539" s="1" t="s">
        <v>34</v>
      </c>
      <c r="J6539" s="1" t="s">
        <v>1106</v>
      </c>
      <c r="K6539" s="1" t="s">
        <v>20</v>
      </c>
      <c r="L6539" s="1" t="s">
        <v>36</v>
      </c>
      <c r="M6539" s="1" t="s">
        <v>4523</v>
      </c>
      <c r="O6539">
        <f>F6539*2405</f>
        <v>44636.799999999996</v>
      </c>
    </row>
    <row r="6540" spans="1:15" x14ac:dyDescent="0.25">
      <c r="A6540" s="1" t="s">
        <v>3014</v>
      </c>
      <c r="B6540" s="2">
        <v>44727</v>
      </c>
      <c r="C6540" s="1" t="s">
        <v>7125</v>
      </c>
      <c r="E6540" s="3">
        <v>1429.08</v>
      </c>
      <c r="F6540" s="4">
        <v>1429.08</v>
      </c>
      <c r="G6540" s="1">
        <v>2022</v>
      </c>
      <c r="H6540" s="1">
        <v>6</v>
      </c>
      <c r="I6540" s="1" t="s">
        <v>168</v>
      </c>
      <c r="J6540" s="1" t="s">
        <v>35</v>
      </c>
      <c r="K6540" s="1" t="s">
        <v>20</v>
      </c>
      <c r="L6540" s="1" t="s">
        <v>169</v>
      </c>
      <c r="M6540" s="1" t="s">
        <v>37</v>
      </c>
    </row>
    <row r="6541" spans="1:15" x14ac:dyDescent="0.25">
      <c r="A6541" s="1" t="s">
        <v>3012</v>
      </c>
      <c r="B6541" s="2">
        <v>44727</v>
      </c>
      <c r="C6541" s="1" t="s">
        <v>7126</v>
      </c>
      <c r="D6541" s="3">
        <v>20</v>
      </c>
      <c r="E6541" s="3">
        <v>25.1</v>
      </c>
      <c r="F6541" s="4">
        <v>20.92</v>
      </c>
      <c r="G6541" s="1">
        <v>2022</v>
      </c>
      <c r="H6541" s="1">
        <v>6</v>
      </c>
      <c r="I6541" s="1" t="s">
        <v>34</v>
      </c>
      <c r="J6541" s="1" t="s">
        <v>41</v>
      </c>
      <c r="K6541" s="1" t="s">
        <v>20</v>
      </c>
      <c r="L6541" s="1" t="s">
        <v>36</v>
      </c>
      <c r="M6541" s="1" t="s">
        <v>43</v>
      </c>
    </row>
    <row r="6542" spans="1:15" x14ac:dyDescent="0.25">
      <c r="A6542" s="1" t="s">
        <v>7123</v>
      </c>
      <c r="B6542" s="2">
        <v>44727</v>
      </c>
      <c r="C6542" s="1" t="s">
        <v>7127</v>
      </c>
      <c r="D6542" s="3">
        <v>20</v>
      </c>
      <c r="E6542" s="3">
        <v>1849.84</v>
      </c>
      <c r="F6542" s="4">
        <v>1541.53</v>
      </c>
      <c r="G6542" s="1">
        <v>2022</v>
      </c>
      <c r="H6542" s="1">
        <v>6</v>
      </c>
      <c r="I6542" s="1" t="s">
        <v>34</v>
      </c>
      <c r="J6542" s="1" t="s">
        <v>35</v>
      </c>
      <c r="K6542" s="1" t="s">
        <v>20</v>
      </c>
      <c r="L6542" s="1" t="s">
        <v>36</v>
      </c>
      <c r="M6542" s="1" t="s">
        <v>37</v>
      </c>
    </row>
    <row r="6543" spans="1:15" x14ac:dyDescent="0.25">
      <c r="A6543" s="1" t="s">
        <v>7128</v>
      </c>
      <c r="B6543" s="2">
        <v>44727</v>
      </c>
      <c r="C6543" s="1" t="s">
        <v>7129</v>
      </c>
      <c r="D6543" s="3">
        <v>20</v>
      </c>
      <c r="E6543" s="3">
        <v>144</v>
      </c>
      <c r="F6543" s="4">
        <v>120</v>
      </c>
      <c r="G6543" s="1">
        <v>2022</v>
      </c>
      <c r="H6543" s="1">
        <v>6</v>
      </c>
      <c r="I6543" s="1" t="s">
        <v>34</v>
      </c>
      <c r="J6543" s="1" t="s">
        <v>378</v>
      </c>
      <c r="K6543" s="1" t="s">
        <v>20</v>
      </c>
      <c r="L6543" s="1" t="s">
        <v>36</v>
      </c>
      <c r="M6543" s="1" t="s">
        <v>379</v>
      </c>
      <c r="O6543">
        <f>F6543*7</f>
        <v>840</v>
      </c>
    </row>
    <row r="6544" spans="1:15" x14ac:dyDescent="0.25">
      <c r="A6544" s="1" t="s">
        <v>7130</v>
      </c>
      <c r="B6544" s="2">
        <v>44727</v>
      </c>
      <c r="C6544" s="1" t="s">
        <v>7131</v>
      </c>
      <c r="D6544" s="3">
        <v>20</v>
      </c>
      <c r="E6544" s="3">
        <v>132.6</v>
      </c>
      <c r="F6544" s="4">
        <v>110.5</v>
      </c>
      <c r="G6544" s="1">
        <v>2022</v>
      </c>
      <c r="H6544" s="1">
        <v>6</v>
      </c>
      <c r="I6544" s="1" t="s">
        <v>111</v>
      </c>
      <c r="J6544" s="1" t="s">
        <v>35</v>
      </c>
      <c r="K6544" s="1" t="s">
        <v>20</v>
      </c>
      <c r="L6544" s="1" t="s">
        <v>112</v>
      </c>
      <c r="M6544" s="1" t="s">
        <v>37</v>
      </c>
    </row>
    <row r="6545" spans="1:15" x14ac:dyDescent="0.25">
      <c r="A6545" s="1" t="s">
        <v>7132</v>
      </c>
      <c r="B6545" s="2">
        <v>44727</v>
      </c>
      <c r="C6545" s="1" t="s">
        <v>7133</v>
      </c>
      <c r="D6545" s="3">
        <v>20</v>
      </c>
      <c r="E6545" s="3">
        <v>11.34</v>
      </c>
      <c r="F6545" s="4">
        <v>9.4499999999999993</v>
      </c>
      <c r="G6545" s="1">
        <v>2022</v>
      </c>
      <c r="H6545" s="1">
        <v>6</v>
      </c>
      <c r="I6545" s="1" t="s">
        <v>34</v>
      </c>
      <c r="J6545" s="1" t="s">
        <v>369</v>
      </c>
      <c r="K6545" s="1" t="s">
        <v>20</v>
      </c>
      <c r="L6545" s="1" t="s">
        <v>36</v>
      </c>
      <c r="M6545" s="1" t="s">
        <v>370</v>
      </c>
    </row>
    <row r="6546" spans="1:15" x14ac:dyDescent="0.25">
      <c r="A6546" s="1" t="s">
        <v>5975</v>
      </c>
      <c r="B6546" s="2">
        <v>44727</v>
      </c>
      <c r="C6546" s="1" t="s">
        <v>7134</v>
      </c>
      <c r="D6546" s="3">
        <v>20</v>
      </c>
      <c r="E6546" s="3">
        <v>25.12</v>
      </c>
      <c r="F6546" s="4">
        <v>20.93</v>
      </c>
      <c r="G6546" s="1">
        <v>2022</v>
      </c>
      <c r="H6546" s="1">
        <v>6</v>
      </c>
      <c r="I6546" s="1" t="s">
        <v>134</v>
      </c>
      <c r="J6546" s="1" t="s">
        <v>35</v>
      </c>
      <c r="K6546" s="1" t="s">
        <v>20</v>
      </c>
      <c r="L6546" s="1" t="s">
        <v>135</v>
      </c>
      <c r="M6546" s="1" t="s">
        <v>37</v>
      </c>
    </row>
    <row r="6547" spans="1:15" x14ac:dyDescent="0.25">
      <c r="A6547" s="1" t="s">
        <v>844</v>
      </c>
      <c r="B6547" s="2">
        <v>44729</v>
      </c>
      <c r="C6547" s="1" t="s">
        <v>4422</v>
      </c>
      <c r="E6547" s="3">
        <v>114.6</v>
      </c>
      <c r="F6547" s="4">
        <v>114.6</v>
      </c>
      <c r="G6547" s="1">
        <v>2022</v>
      </c>
      <c r="H6547" s="1">
        <v>6</v>
      </c>
      <c r="I6547" s="1" t="s">
        <v>24</v>
      </c>
      <c r="J6547" s="1" t="s">
        <v>25</v>
      </c>
      <c r="K6547" s="1" t="s">
        <v>20</v>
      </c>
      <c r="L6547" s="1" t="s">
        <v>26</v>
      </c>
      <c r="M6547" s="1" t="s">
        <v>4184</v>
      </c>
    </row>
    <row r="6548" spans="1:15" x14ac:dyDescent="0.25">
      <c r="A6548" s="1" t="s">
        <v>7135</v>
      </c>
      <c r="B6548" s="2">
        <v>44729</v>
      </c>
      <c r="C6548" s="1" t="s">
        <v>7136</v>
      </c>
      <c r="E6548" s="3">
        <v>11.5</v>
      </c>
      <c r="F6548" s="4">
        <v>11.5</v>
      </c>
      <c r="G6548" s="1">
        <v>2022</v>
      </c>
      <c r="H6548" s="1">
        <v>6</v>
      </c>
      <c r="I6548" s="1" t="s">
        <v>24</v>
      </c>
      <c r="J6548" s="1" t="s">
        <v>25</v>
      </c>
      <c r="K6548" s="1" t="s">
        <v>20</v>
      </c>
      <c r="L6548" s="1" t="s">
        <v>26</v>
      </c>
      <c r="M6548" s="1" t="s">
        <v>4184</v>
      </c>
    </row>
    <row r="6549" spans="1:15" x14ac:dyDescent="0.25">
      <c r="A6549" s="1" t="s">
        <v>3032</v>
      </c>
      <c r="B6549" s="2">
        <v>44733</v>
      </c>
      <c r="C6549" s="1" t="s">
        <v>7137</v>
      </c>
      <c r="E6549" s="3">
        <v>19.989999999999998</v>
      </c>
      <c r="F6549" s="4">
        <v>19.989999999999998</v>
      </c>
      <c r="G6549" s="1">
        <v>2022</v>
      </c>
      <c r="H6549" s="1">
        <v>6</v>
      </c>
      <c r="I6549" s="1" t="s">
        <v>50</v>
      </c>
      <c r="J6549" s="1" t="s">
        <v>51</v>
      </c>
      <c r="K6549" s="1" t="s">
        <v>20</v>
      </c>
      <c r="L6549" s="1" t="s">
        <v>52</v>
      </c>
      <c r="M6549" s="1" t="s">
        <v>53</v>
      </c>
    </row>
    <row r="6550" spans="1:15" x14ac:dyDescent="0.25">
      <c r="A6550" s="1" t="s">
        <v>7138</v>
      </c>
      <c r="B6550" s="2">
        <v>44734</v>
      </c>
      <c r="C6550" s="1" t="s">
        <v>7139</v>
      </c>
      <c r="D6550" s="3">
        <v>20</v>
      </c>
      <c r="E6550" s="3">
        <v>305.17</v>
      </c>
      <c r="F6550" s="4">
        <v>254.31</v>
      </c>
      <c r="G6550" s="1">
        <v>2022</v>
      </c>
      <c r="H6550" s="1">
        <v>6</v>
      </c>
      <c r="I6550" s="1" t="s">
        <v>34</v>
      </c>
      <c r="J6550" s="1" t="s">
        <v>35</v>
      </c>
      <c r="K6550" s="1" t="s">
        <v>20</v>
      </c>
      <c r="L6550" s="1" t="s">
        <v>36</v>
      </c>
      <c r="M6550" s="1" t="s">
        <v>37</v>
      </c>
      <c r="O6550">
        <f>F6550*7</f>
        <v>1780.17</v>
      </c>
    </row>
    <row r="6551" spans="1:15" x14ac:dyDescent="0.25">
      <c r="A6551" s="1" t="s">
        <v>6001</v>
      </c>
      <c r="B6551" s="2">
        <v>44734</v>
      </c>
      <c r="C6551" s="1" t="s">
        <v>7140</v>
      </c>
      <c r="D6551" s="3">
        <v>20</v>
      </c>
      <c r="E6551" s="3">
        <v>24.6</v>
      </c>
      <c r="F6551" s="4">
        <v>20.5</v>
      </c>
      <c r="G6551" s="1">
        <v>2022</v>
      </c>
      <c r="H6551" s="1">
        <v>6</v>
      </c>
      <c r="I6551" s="1" t="s">
        <v>34</v>
      </c>
      <c r="J6551" s="1" t="s">
        <v>369</v>
      </c>
      <c r="K6551" s="1" t="s">
        <v>20</v>
      </c>
      <c r="L6551" s="1" t="s">
        <v>36</v>
      </c>
      <c r="M6551" s="1" t="s">
        <v>370</v>
      </c>
    </row>
    <row r="6552" spans="1:15" x14ac:dyDescent="0.25">
      <c r="A6552" s="1" t="s">
        <v>7141</v>
      </c>
      <c r="B6552" s="2">
        <v>44734</v>
      </c>
      <c r="C6552" s="1" t="s">
        <v>7142</v>
      </c>
      <c r="D6552" s="3">
        <v>20</v>
      </c>
      <c r="E6552" s="3">
        <v>8.86</v>
      </c>
      <c r="F6552" s="4">
        <v>7.38</v>
      </c>
      <c r="G6552" s="1">
        <v>2022</v>
      </c>
      <c r="H6552" s="1">
        <v>6</v>
      </c>
      <c r="I6552" s="1" t="s">
        <v>34</v>
      </c>
      <c r="J6552" s="1" t="s">
        <v>1106</v>
      </c>
      <c r="K6552" s="1" t="s">
        <v>20</v>
      </c>
      <c r="L6552" s="1" t="s">
        <v>36</v>
      </c>
      <c r="M6552" s="1" t="s">
        <v>4523</v>
      </c>
    </row>
    <row r="6553" spans="1:15" x14ac:dyDescent="0.25">
      <c r="A6553" s="1" t="s">
        <v>7143</v>
      </c>
      <c r="B6553" s="2">
        <v>44734</v>
      </c>
      <c r="C6553" s="1" t="s">
        <v>7144</v>
      </c>
      <c r="D6553" s="3">
        <v>20</v>
      </c>
      <c r="E6553" s="3">
        <v>2053.17</v>
      </c>
      <c r="F6553" s="4">
        <v>1710.97</v>
      </c>
      <c r="G6553" s="1">
        <v>2022</v>
      </c>
      <c r="H6553" s="1">
        <v>6</v>
      </c>
      <c r="I6553" s="1" t="s">
        <v>34</v>
      </c>
      <c r="J6553" s="1" t="s">
        <v>237</v>
      </c>
      <c r="K6553" s="1" t="s">
        <v>20</v>
      </c>
      <c r="L6553" s="1" t="s">
        <v>36</v>
      </c>
      <c r="M6553" s="1" t="s">
        <v>4213</v>
      </c>
      <c r="O6553">
        <f>F6553*25</f>
        <v>42774.25</v>
      </c>
    </row>
    <row r="6554" spans="1:15" x14ac:dyDescent="0.25">
      <c r="A6554" s="1" t="s">
        <v>7145</v>
      </c>
      <c r="B6554" s="2">
        <v>44734</v>
      </c>
      <c r="C6554" s="1" t="s">
        <v>7146</v>
      </c>
      <c r="D6554" s="3">
        <v>20</v>
      </c>
      <c r="E6554" s="3">
        <v>290.02</v>
      </c>
      <c r="F6554" s="4">
        <v>241.68</v>
      </c>
      <c r="G6554" s="1">
        <v>2022</v>
      </c>
      <c r="H6554" s="1">
        <v>6</v>
      </c>
      <c r="I6554" s="1" t="s">
        <v>34</v>
      </c>
      <c r="J6554" s="1" t="s">
        <v>1106</v>
      </c>
      <c r="K6554" s="1" t="s">
        <v>20</v>
      </c>
      <c r="L6554" s="1" t="s">
        <v>36</v>
      </c>
      <c r="M6554" s="1" t="s">
        <v>4523</v>
      </c>
    </row>
    <row r="6555" spans="1:15" x14ac:dyDescent="0.25">
      <c r="A6555" s="1" t="s">
        <v>7147</v>
      </c>
      <c r="B6555" s="2">
        <v>44734</v>
      </c>
      <c r="C6555" s="1" t="s">
        <v>7148</v>
      </c>
      <c r="D6555" s="3">
        <v>20</v>
      </c>
      <c r="E6555" s="3">
        <v>185.84</v>
      </c>
      <c r="F6555" s="4">
        <v>154.87</v>
      </c>
      <c r="G6555" s="1">
        <v>2022</v>
      </c>
      <c r="H6555" s="1">
        <v>6</v>
      </c>
      <c r="I6555" s="1" t="s">
        <v>111</v>
      </c>
      <c r="J6555" s="1" t="s">
        <v>35</v>
      </c>
      <c r="K6555" s="1" t="s">
        <v>20</v>
      </c>
      <c r="L6555" s="1" t="s">
        <v>112</v>
      </c>
      <c r="M6555" s="1" t="s">
        <v>37</v>
      </c>
    </row>
    <row r="6556" spans="1:15" x14ac:dyDescent="0.25">
      <c r="A6556" s="1" t="s">
        <v>6006</v>
      </c>
      <c r="B6556" s="2">
        <v>44734</v>
      </c>
      <c r="C6556" s="1" t="s">
        <v>7149</v>
      </c>
      <c r="E6556" s="3">
        <v>432.6</v>
      </c>
      <c r="F6556" s="4">
        <v>432.6</v>
      </c>
      <c r="G6556" s="1">
        <v>2022</v>
      </c>
      <c r="H6556" s="1">
        <v>6</v>
      </c>
      <c r="I6556" s="1" t="s">
        <v>211</v>
      </c>
      <c r="J6556" s="1" t="s">
        <v>212</v>
      </c>
      <c r="K6556" s="1" t="s">
        <v>20</v>
      </c>
      <c r="L6556" s="1" t="s">
        <v>213</v>
      </c>
      <c r="M6556" s="1" t="s">
        <v>37</v>
      </c>
    </row>
    <row r="6557" spans="1:15" x14ac:dyDescent="0.25">
      <c r="A6557" s="1" t="s">
        <v>5997</v>
      </c>
      <c r="B6557" s="2">
        <v>44734</v>
      </c>
      <c r="C6557" s="1" t="s">
        <v>7150</v>
      </c>
      <c r="E6557" s="3">
        <v>12.08</v>
      </c>
      <c r="F6557" s="4">
        <v>12.08</v>
      </c>
      <c r="G6557" s="1">
        <v>2022</v>
      </c>
      <c r="H6557" s="1">
        <v>6</v>
      </c>
      <c r="I6557" s="1" t="s">
        <v>111</v>
      </c>
      <c r="J6557" s="1" t="s">
        <v>35</v>
      </c>
      <c r="K6557" s="1" t="s">
        <v>20</v>
      </c>
      <c r="L6557" s="1" t="s">
        <v>112</v>
      </c>
      <c r="M6557" s="1" t="s">
        <v>37</v>
      </c>
    </row>
    <row r="6558" spans="1:15" x14ac:dyDescent="0.25">
      <c r="A6558" s="1" t="s">
        <v>5997</v>
      </c>
      <c r="B6558" s="2">
        <v>44734</v>
      </c>
      <c r="C6558" s="1" t="s">
        <v>7150</v>
      </c>
      <c r="D6558" s="3">
        <v>20</v>
      </c>
      <c r="E6558" s="3">
        <v>36.24</v>
      </c>
      <c r="F6558" s="4">
        <v>30.2</v>
      </c>
      <c r="G6558" s="1">
        <v>2022</v>
      </c>
      <c r="H6558" s="1">
        <v>6</v>
      </c>
      <c r="I6558" s="1" t="s">
        <v>111</v>
      </c>
      <c r="J6558" s="1" t="s">
        <v>35</v>
      </c>
      <c r="K6558" s="1" t="s">
        <v>20</v>
      </c>
      <c r="L6558" s="1" t="s">
        <v>112</v>
      </c>
      <c r="M6558" s="1" t="s">
        <v>37</v>
      </c>
    </row>
    <row r="6559" spans="1:15" x14ac:dyDescent="0.25">
      <c r="A6559" s="1" t="s">
        <v>868</v>
      </c>
      <c r="B6559" s="2">
        <v>44735</v>
      </c>
      <c r="C6559" s="1" t="s">
        <v>7151</v>
      </c>
      <c r="D6559" s="3">
        <v>10</v>
      </c>
      <c r="E6559" s="3">
        <v>53.6</v>
      </c>
      <c r="F6559" s="4">
        <v>48.73</v>
      </c>
      <c r="G6559" s="1">
        <v>2022</v>
      </c>
      <c r="H6559" s="1">
        <v>6</v>
      </c>
      <c r="I6559" s="1" t="s">
        <v>134</v>
      </c>
      <c r="J6559" s="1" t="s">
        <v>207</v>
      </c>
      <c r="K6559" s="1" t="s">
        <v>20</v>
      </c>
      <c r="L6559" s="1" t="s">
        <v>135</v>
      </c>
      <c r="M6559" s="1" t="s">
        <v>208</v>
      </c>
      <c r="O6559">
        <f>F6559*400</f>
        <v>19492</v>
      </c>
    </row>
    <row r="6560" spans="1:15" x14ac:dyDescent="0.25">
      <c r="A6560" s="1" t="s">
        <v>6020</v>
      </c>
      <c r="B6560" s="2">
        <v>44735</v>
      </c>
      <c r="C6560" s="1" t="s">
        <v>7152</v>
      </c>
      <c r="E6560" s="3">
        <v>11.94</v>
      </c>
      <c r="F6560" s="4">
        <v>11.94</v>
      </c>
      <c r="G6560" s="1">
        <v>2022</v>
      </c>
      <c r="H6560" s="1">
        <v>6</v>
      </c>
      <c r="I6560" s="1" t="s">
        <v>30</v>
      </c>
      <c r="J6560" s="1" t="s">
        <v>25</v>
      </c>
      <c r="K6560" s="1" t="s">
        <v>20</v>
      </c>
      <c r="L6560" s="1" t="s">
        <v>31</v>
      </c>
      <c r="M6560" s="1" t="s">
        <v>4184</v>
      </c>
    </row>
    <row r="6561" spans="1:15" x14ac:dyDescent="0.25">
      <c r="A6561" s="1" t="s">
        <v>6022</v>
      </c>
      <c r="B6561" s="2">
        <v>44735</v>
      </c>
      <c r="C6561" s="1" t="s">
        <v>29</v>
      </c>
      <c r="E6561" s="3">
        <v>151.82</v>
      </c>
      <c r="F6561" s="4">
        <v>151.82</v>
      </c>
      <c r="G6561" s="1">
        <v>2022</v>
      </c>
      <c r="H6561" s="1">
        <v>6</v>
      </c>
      <c r="I6561" s="1" t="s">
        <v>30</v>
      </c>
      <c r="J6561" s="1" t="s">
        <v>25</v>
      </c>
      <c r="K6561" s="1" t="s">
        <v>20</v>
      </c>
      <c r="L6561" s="1" t="s">
        <v>31</v>
      </c>
      <c r="M6561" s="1" t="s">
        <v>4184</v>
      </c>
    </row>
    <row r="6562" spans="1:15" x14ac:dyDescent="0.25">
      <c r="A6562" s="1" t="s">
        <v>3035</v>
      </c>
      <c r="B6562" s="2">
        <v>44735</v>
      </c>
      <c r="C6562" s="1" t="s">
        <v>7153</v>
      </c>
      <c r="D6562" s="3">
        <v>10</v>
      </c>
      <c r="E6562" s="3">
        <v>-13.03</v>
      </c>
      <c r="F6562" s="4">
        <v>-11.85</v>
      </c>
      <c r="G6562" s="1">
        <v>2022</v>
      </c>
      <c r="H6562" s="1">
        <v>6</v>
      </c>
      <c r="I6562" s="1" t="s">
        <v>134</v>
      </c>
      <c r="J6562" s="1" t="s">
        <v>319</v>
      </c>
      <c r="K6562" s="1" t="s">
        <v>20</v>
      </c>
      <c r="L6562" s="1" t="s">
        <v>135</v>
      </c>
      <c r="M6562" s="1" t="s">
        <v>320</v>
      </c>
    </row>
    <row r="6563" spans="1:15" x14ac:dyDescent="0.25">
      <c r="A6563" s="1" t="s">
        <v>3035</v>
      </c>
      <c r="B6563" s="2">
        <v>44735</v>
      </c>
      <c r="C6563" s="1" t="s">
        <v>7153</v>
      </c>
      <c r="D6563" s="3">
        <v>10</v>
      </c>
      <c r="E6563" s="3">
        <v>13.03</v>
      </c>
      <c r="F6563" s="4">
        <v>11.85</v>
      </c>
      <c r="G6563" s="1">
        <v>2022</v>
      </c>
      <c r="H6563" s="1">
        <v>6</v>
      </c>
      <c r="I6563" s="1" t="s">
        <v>134</v>
      </c>
      <c r="J6563" s="1" t="s">
        <v>319</v>
      </c>
      <c r="K6563" s="1" t="s">
        <v>20</v>
      </c>
      <c r="L6563" s="1" t="s">
        <v>135</v>
      </c>
      <c r="M6563" s="1" t="s">
        <v>320</v>
      </c>
    </row>
    <row r="6564" spans="1:15" x14ac:dyDescent="0.25">
      <c r="A6564" s="1" t="s">
        <v>3035</v>
      </c>
      <c r="B6564" s="2">
        <v>44735</v>
      </c>
      <c r="C6564" s="1" t="s">
        <v>7153</v>
      </c>
      <c r="D6564" s="3">
        <v>10</v>
      </c>
      <c r="E6564" s="3">
        <v>13.03</v>
      </c>
      <c r="F6564" s="4">
        <v>11.85</v>
      </c>
      <c r="G6564" s="1">
        <v>2022</v>
      </c>
      <c r="H6564" s="1">
        <v>6</v>
      </c>
      <c r="I6564" s="1" t="s">
        <v>134</v>
      </c>
      <c r="J6564" s="1" t="s">
        <v>319</v>
      </c>
      <c r="K6564" s="1" t="s">
        <v>20</v>
      </c>
      <c r="L6564" s="1" t="s">
        <v>135</v>
      </c>
      <c r="M6564" s="1" t="s">
        <v>320</v>
      </c>
    </row>
    <row r="6565" spans="1:15" x14ac:dyDescent="0.25">
      <c r="A6565" s="1" t="s">
        <v>7154</v>
      </c>
      <c r="B6565" s="2">
        <v>44739</v>
      </c>
      <c r="C6565" s="1" t="s">
        <v>7155</v>
      </c>
      <c r="E6565" s="3">
        <v>20.420000000000002</v>
      </c>
      <c r="F6565" s="4">
        <v>20.420000000000002</v>
      </c>
      <c r="G6565" s="1">
        <v>2022</v>
      </c>
      <c r="H6565" s="1">
        <v>6</v>
      </c>
      <c r="I6565" s="1" t="s">
        <v>86</v>
      </c>
      <c r="J6565" s="1" t="s">
        <v>378</v>
      </c>
      <c r="K6565" s="1" t="s">
        <v>20</v>
      </c>
      <c r="L6565" s="1" t="s">
        <v>87</v>
      </c>
      <c r="M6565" s="1" t="s">
        <v>379</v>
      </c>
    </row>
    <row r="6566" spans="1:15" x14ac:dyDescent="0.25">
      <c r="A6566" s="1" t="s">
        <v>7156</v>
      </c>
      <c r="B6566" s="2">
        <v>44739</v>
      </c>
      <c r="C6566" s="1" t="s">
        <v>39</v>
      </c>
      <c r="E6566" s="3">
        <v>326.35000000000002</v>
      </c>
      <c r="F6566" s="4">
        <v>326.35000000000002</v>
      </c>
      <c r="G6566" s="1">
        <v>2022</v>
      </c>
      <c r="H6566" s="1">
        <v>6</v>
      </c>
      <c r="I6566" s="1" t="s">
        <v>40</v>
      </c>
      <c r="J6566" s="1" t="s">
        <v>41</v>
      </c>
      <c r="K6566" s="1" t="s">
        <v>20</v>
      </c>
      <c r="L6566" s="1" t="s">
        <v>42</v>
      </c>
      <c r="M6566" s="1" t="s">
        <v>43</v>
      </c>
      <c r="O6566">
        <f>F6566/1.26</f>
        <v>259.00793650793651</v>
      </c>
    </row>
    <row r="6567" spans="1:15" x14ac:dyDescent="0.25">
      <c r="A6567" s="1" t="s">
        <v>6013</v>
      </c>
      <c r="B6567" s="2">
        <v>44739</v>
      </c>
      <c r="C6567" s="1" t="s">
        <v>7157</v>
      </c>
      <c r="E6567" s="3">
        <v>238.74</v>
      </c>
      <c r="F6567" s="4">
        <v>238.74</v>
      </c>
      <c r="G6567" s="1">
        <v>2022</v>
      </c>
      <c r="H6567" s="1">
        <v>6</v>
      </c>
      <c r="I6567" s="1" t="s">
        <v>40</v>
      </c>
      <c r="J6567" s="1" t="s">
        <v>35</v>
      </c>
      <c r="K6567" s="1" t="s">
        <v>20</v>
      </c>
      <c r="L6567" s="1" t="s">
        <v>42</v>
      </c>
      <c r="M6567" s="1" t="s">
        <v>37</v>
      </c>
    </row>
    <row r="6568" spans="1:15" x14ac:dyDescent="0.25">
      <c r="A6568" s="1" t="s">
        <v>7158</v>
      </c>
      <c r="B6568" s="2">
        <v>44739</v>
      </c>
      <c r="C6568" s="1" t="s">
        <v>7159</v>
      </c>
      <c r="E6568" s="3">
        <v>275.14</v>
      </c>
      <c r="F6568" s="4">
        <v>275.14</v>
      </c>
      <c r="G6568" s="1">
        <v>2022</v>
      </c>
      <c r="H6568" s="1">
        <v>6</v>
      </c>
      <c r="I6568" s="1" t="s">
        <v>86</v>
      </c>
      <c r="J6568" s="1" t="s">
        <v>35</v>
      </c>
      <c r="K6568" s="1" t="s">
        <v>20</v>
      </c>
      <c r="L6568" s="1" t="s">
        <v>87</v>
      </c>
      <c r="M6568" s="1" t="s">
        <v>37</v>
      </c>
    </row>
    <row r="6569" spans="1:15" x14ac:dyDescent="0.25">
      <c r="A6569" s="1" t="s">
        <v>7160</v>
      </c>
      <c r="B6569" s="2">
        <v>44739</v>
      </c>
      <c r="C6569" s="1" t="s">
        <v>7161</v>
      </c>
      <c r="E6569" s="3">
        <v>50.18</v>
      </c>
      <c r="F6569" s="4">
        <v>50.18</v>
      </c>
      <c r="G6569" s="1">
        <v>2022</v>
      </c>
      <c r="H6569" s="1">
        <v>6</v>
      </c>
      <c r="I6569" s="1" t="s">
        <v>86</v>
      </c>
      <c r="J6569" s="1" t="s">
        <v>98</v>
      </c>
      <c r="K6569" s="1" t="s">
        <v>20</v>
      </c>
      <c r="L6569" s="1" t="s">
        <v>87</v>
      </c>
      <c r="M6569" s="1" t="s">
        <v>100</v>
      </c>
    </row>
    <row r="6570" spans="1:15" x14ac:dyDescent="0.25">
      <c r="A6570" s="1" t="s">
        <v>890</v>
      </c>
      <c r="B6570" s="2">
        <v>44740</v>
      </c>
      <c r="C6570" s="1" t="s">
        <v>7162</v>
      </c>
      <c r="E6570" s="3">
        <v>1494.45</v>
      </c>
      <c r="F6570" s="4">
        <v>1494.45</v>
      </c>
      <c r="G6570" s="1">
        <v>2022</v>
      </c>
      <c r="H6570" s="1">
        <v>6</v>
      </c>
      <c r="I6570" s="1" t="s">
        <v>86</v>
      </c>
      <c r="J6570" s="1" t="s">
        <v>41</v>
      </c>
      <c r="K6570" s="1" t="s">
        <v>20</v>
      </c>
      <c r="L6570" s="1" t="s">
        <v>87</v>
      </c>
      <c r="M6570" s="1" t="s">
        <v>43</v>
      </c>
      <c r="O6570">
        <f t="shared" ref="O6570:O6587" si="98">F6570/1.26</f>
        <v>1186.0714285714287</v>
      </c>
    </row>
    <row r="6571" spans="1:15" x14ac:dyDescent="0.25">
      <c r="A6571" s="1" t="s">
        <v>890</v>
      </c>
      <c r="B6571" s="2">
        <v>44740</v>
      </c>
      <c r="C6571" s="1" t="s">
        <v>7162</v>
      </c>
      <c r="E6571" s="3">
        <v>1218.75</v>
      </c>
      <c r="F6571" s="4">
        <v>1218.75</v>
      </c>
      <c r="G6571" s="1">
        <v>2022</v>
      </c>
      <c r="H6571" s="1">
        <v>6</v>
      </c>
      <c r="I6571" s="1" t="s">
        <v>86</v>
      </c>
      <c r="J6571" s="1" t="s">
        <v>41</v>
      </c>
      <c r="K6571" s="1" t="s">
        <v>20</v>
      </c>
      <c r="L6571" s="1" t="s">
        <v>87</v>
      </c>
      <c r="M6571" s="1" t="s">
        <v>43</v>
      </c>
      <c r="O6571">
        <f t="shared" si="98"/>
        <v>967.2619047619047</v>
      </c>
    </row>
    <row r="6572" spans="1:15" x14ac:dyDescent="0.25">
      <c r="A6572" s="1" t="s">
        <v>890</v>
      </c>
      <c r="B6572" s="2">
        <v>44740</v>
      </c>
      <c r="C6572" s="1" t="s">
        <v>7162</v>
      </c>
      <c r="E6572" s="3">
        <v>431.63</v>
      </c>
      <c r="F6572" s="4">
        <v>431.63</v>
      </c>
      <c r="G6572" s="1">
        <v>2022</v>
      </c>
      <c r="H6572" s="1">
        <v>6</v>
      </c>
      <c r="I6572" s="1" t="s">
        <v>86</v>
      </c>
      <c r="J6572" s="1" t="s">
        <v>41</v>
      </c>
      <c r="K6572" s="1" t="s">
        <v>20</v>
      </c>
      <c r="L6572" s="1" t="s">
        <v>87</v>
      </c>
      <c r="M6572" s="1" t="s">
        <v>43</v>
      </c>
      <c r="O6572">
        <f t="shared" si="98"/>
        <v>342.56349206349205</v>
      </c>
    </row>
    <row r="6573" spans="1:15" x14ac:dyDescent="0.25">
      <c r="A6573" s="1" t="s">
        <v>890</v>
      </c>
      <c r="B6573" s="2">
        <v>44740</v>
      </c>
      <c r="C6573" s="1" t="s">
        <v>7162</v>
      </c>
      <c r="E6573" s="3">
        <v>331.55</v>
      </c>
      <c r="F6573" s="4">
        <v>331.55</v>
      </c>
      <c r="G6573" s="1">
        <v>2022</v>
      </c>
      <c r="H6573" s="1">
        <v>6</v>
      </c>
      <c r="I6573" s="1" t="s">
        <v>86</v>
      </c>
      <c r="J6573" s="1" t="s">
        <v>41</v>
      </c>
      <c r="K6573" s="1" t="s">
        <v>20</v>
      </c>
      <c r="L6573" s="1" t="s">
        <v>87</v>
      </c>
      <c r="M6573" s="1" t="s">
        <v>43</v>
      </c>
      <c r="O6573">
        <f t="shared" si="98"/>
        <v>263.13492063492066</v>
      </c>
    </row>
    <row r="6574" spans="1:15" x14ac:dyDescent="0.25">
      <c r="A6574" s="1" t="s">
        <v>890</v>
      </c>
      <c r="B6574" s="2">
        <v>44740</v>
      </c>
      <c r="C6574" s="1" t="s">
        <v>7162</v>
      </c>
      <c r="E6574" s="3">
        <v>296.16000000000003</v>
      </c>
      <c r="F6574" s="4">
        <v>296.16000000000003</v>
      </c>
      <c r="G6574" s="1">
        <v>2022</v>
      </c>
      <c r="H6574" s="1">
        <v>6</v>
      </c>
      <c r="I6574" s="1" t="s">
        <v>86</v>
      </c>
      <c r="J6574" s="1" t="s">
        <v>41</v>
      </c>
      <c r="K6574" s="1" t="s">
        <v>20</v>
      </c>
      <c r="L6574" s="1" t="s">
        <v>87</v>
      </c>
      <c r="M6574" s="1" t="s">
        <v>43</v>
      </c>
      <c r="O6574">
        <f t="shared" si="98"/>
        <v>235.04761904761907</v>
      </c>
    </row>
    <row r="6575" spans="1:15" x14ac:dyDescent="0.25">
      <c r="A6575" s="1" t="s">
        <v>890</v>
      </c>
      <c r="B6575" s="2">
        <v>44740</v>
      </c>
      <c r="C6575" s="1" t="s">
        <v>7162</v>
      </c>
      <c r="E6575" s="3">
        <v>253.63</v>
      </c>
      <c r="F6575" s="4">
        <v>253.63</v>
      </c>
      <c r="G6575" s="1">
        <v>2022</v>
      </c>
      <c r="H6575" s="1">
        <v>6</v>
      </c>
      <c r="I6575" s="1" t="s">
        <v>86</v>
      </c>
      <c r="J6575" s="1" t="s">
        <v>41</v>
      </c>
      <c r="K6575" s="1" t="s">
        <v>20</v>
      </c>
      <c r="L6575" s="1" t="s">
        <v>87</v>
      </c>
      <c r="M6575" s="1" t="s">
        <v>43</v>
      </c>
      <c r="O6575">
        <f t="shared" si="98"/>
        <v>201.29365079365078</v>
      </c>
    </row>
    <row r="6576" spans="1:15" x14ac:dyDescent="0.25">
      <c r="A6576" s="1" t="s">
        <v>890</v>
      </c>
      <c r="B6576" s="2">
        <v>44740</v>
      </c>
      <c r="C6576" s="1" t="s">
        <v>7162</v>
      </c>
      <c r="D6576" s="3">
        <v>20</v>
      </c>
      <c r="E6576" s="3">
        <v>242.55</v>
      </c>
      <c r="F6576" s="4">
        <v>202.12</v>
      </c>
      <c r="G6576" s="1">
        <v>2022</v>
      </c>
      <c r="H6576" s="1">
        <v>6</v>
      </c>
      <c r="I6576" s="1" t="s">
        <v>34</v>
      </c>
      <c r="J6576" s="1" t="s">
        <v>41</v>
      </c>
      <c r="K6576" s="1" t="s">
        <v>20</v>
      </c>
      <c r="L6576" s="1" t="s">
        <v>36</v>
      </c>
      <c r="M6576" s="1" t="s">
        <v>43</v>
      </c>
      <c r="O6576">
        <f t="shared" si="98"/>
        <v>160.4126984126984</v>
      </c>
    </row>
    <row r="6577" spans="1:15" x14ac:dyDescent="0.25">
      <c r="A6577" s="1" t="s">
        <v>890</v>
      </c>
      <c r="B6577" s="2">
        <v>44740</v>
      </c>
      <c r="C6577" s="1" t="s">
        <v>7162</v>
      </c>
      <c r="D6577" s="3">
        <v>20</v>
      </c>
      <c r="E6577" s="3">
        <v>240.34</v>
      </c>
      <c r="F6577" s="4">
        <v>200.28</v>
      </c>
      <c r="G6577" s="1">
        <v>2022</v>
      </c>
      <c r="H6577" s="1">
        <v>6</v>
      </c>
      <c r="I6577" s="1" t="s">
        <v>56</v>
      </c>
      <c r="J6577" s="1" t="s">
        <v>41</v>
      </c>
      <c r="K6577" s="1" t="s">
        <v>20</v>
      </c>
      <c r="L6577" s="1" t="s">
        <v>57</v>
      </c>
      <c r="M6577" s="1" t="s">
        <v>43</v>
      </c>
      <c r="O6577">
        <f t="shared" si="98"/>
        <v>158.95238095238096</v>
      </c>
    </row>
    <row r="6578" spans="1:15" x14ac:dyDescent="0.25">
      <c r="A6578" s="1" t="s">
        <v>890</v>
      </c>
      <c r="B6578" s="2">
        <v>44740</v>
      </c>
      <c r="C6578" s="1" t="s">
        <v>7162</v>
      </c>
      <c r="D6578" s="3">
        <v>20</v>
      </c>
      <c r="E6578" s="3">
        <v>232.91</v>
      </c>
      <c r="F6578" s="4">
        <v>194.09</v>
      </c>
      <c r="G6578" s="1">
        <v>2022</v>
      </c>
      <c r="H6578" s="1">
        <v>6</v>
      </c>
      <c r="I6578" s="1" t="s">
        <v>34</v>
      </c>
      <c r="J6578" s="1" t="s">
        <v>41</v>
      </c>
      <c r="K6578" s="1" t="s">
        <v>20</v>
      </c>
      <c r="L6578" s="1" t="s">
        <v>36</v>
      </c>
      <c r="M6578" s="1" t="s">
        <v>43</v>
      </c>
      <c r="O6578">
        <f t="shared" si="98"/>
        <v>154.03968253968253</v>
      </c>
    </row>
    <row r="6579" spans="1:15" x14ac:dyDescent="0.25">
      <c r="A6579" s="1" t="s">
        <v>890</v>
      </c>
      <c r="B6579" s="2">
        <v>44740</v>
      </c>
      <c r="C6579" s="1" t="s">
        <v>7162</v>
      </c>
      <c r="E6579" s="3">
        <v>151.13999999999999</v>
      </c>
      <c r="F6579" s="4">
        <v>151.13999999999999</v>
      </c>
      <c r="G6579" s="1">
        <v>2022</v>
      </c>
      <c r="H6579" s="1">
        <v>6</v>
      </c>
      <c r="I6579" s="1" t="s">
        <v>86</v>
      </c>
      <c r="J6579" s="1" t="s">
        <v>41</v>
      </c>
      <c r="K6579" s="1" t="s">
        <v>20</v>
      </c>
      <c r="L6579" s="1" t="s">
        <v>87</v>
      </c>
      <c r="M6579" s="1" t="s">
        <v>43</v>
      </c>
      <c r="O6579">
        <f t="shared" si="98"/>
        <v>119.95238095238093</v>
      </c>
    </row>
    <row r="6580" spans="1:15" x14ac:dyDescent="0.25">
      <c r="A6580" s="1" t="s">
        <v>890</v>
      </c>
      <c r="B6580" s="2">
        <v>44740</v>
      </c>
      <c r="C6580" s="1" t="s">
        <v>7162</v>
      </c>
      <c r="E6580" s="3">
        <v>143.69</v>
      </c>
      <c r="F6580" s="4">
        <v>143.69</v>
      </c>
      <c r="G6580" s="1">
        <v>2022</v>
      </c>
      <c r="H6580" s="1">
        <v>6</v>
      </c>
      <c r="I6580" s="1" t="s">
        <v>86</v>
      </c>
      <c r="J6580" s="1" t="s">
        <v>41</v>
      </c>
      <c r="K6580" s="1" t="s">
        <v>20</v>
      </c>
      <c r="L6580" s="1" t="s">
        <v>87</v>
      </c>
      <c r="M6580" s="1" t="s">
        <v>43</v>
      </c>
      <c r="O6580">
        <f t="shared" si="98"/>
        <v>114.03968253968253</v>
      </c>
    </row>
    <row r="6581" spans="1:15" x14ac:dyDescent="0.25">
      <c r="A6581" s="1" t="s">
        <v>890</v>
      </c>
      <c r="B6581" s="2">
        <v>44740</v>
      </c>
      <c r="C6581" s="1" t="s">
        <v>7162</v>
      </c>
      <c r="E6581" s="3">
        <v>138.44</v>
      </c>
      <c r="F6581" s="4">
        <v>138.44</v>
      </c>
      <c r="G6581" s="1">
        <v>2022</v>
      </c>
      <c r="H6581" s="1">
        <v>6</v>
      </c>
      <c r="I6581" s="1" t="s">
        <v>86</v>
      </c>
      <c r="J6581" s="1" t="s">
        <v>41</v>
      </c>
      <c r="K6581" s="1" t="s">
        <v>20</v>
      </c>
      <c r="L6581" s="1" t="s">
        <v>87</v>
      </c>
      <c r="M6581" s="1" t="s">
        <v>43</v>
      </c>
      <c r="O6581">
        <f t="shared" si="98"/>
        <v>109.87301587301587</v>
      </c>
    </row>
    <row r="6582" spans="1:15" x14ac:dyDescent="0.25">
      <c r="A6582" s="1" t="s">
        <v>890</v>
      </c>
      <c r="B6582" s="2">
        <v>44740</v>
      </c>
      <c r="C6582" s="1" t="s">
        <v>7162</v>
      </c>
      <c r="E6582" s="3">
        <v>128.75</v>
      </c>
      <c r="F6582" s="4">
        <v>128.75</v>
      </c>
      <c r="G6582" s="1">
        <v>2022</v>
      </c>
      <c r="H6582" s="1">
        <v>6</v>
      </c>
      <c r="I6582" s="1" t="s">
        <v>86</v>
      </c>
      <c r="J6582" s="1" t="s">
        <v>41</v>
      </c>
      <c r="K6582" s="1" t="s">
        <v>20</v>
      </c>
      <c r="L6582" s="1" t="s">
        <v>87</v>
      </c>
      <c r="M6582" s="1" t="s">
        <v>43</v>
      </c>
      <c r="O6582">
        <f t="shared" si="98"/>
        <v>102.18253968253968</v>
      </c>
    </row>
    <row r="6583" spans="1:15" x14ac:dyDescent="0.25">
      <c r="A6583" s="1" t="s">
        <v>890</v>
      </c>
      <c r="B6583" s="2">
        <v>44740</v>
      </c>
      <c r="C6583" s="1" t="s">
        <v>7162</v>
      </c>
      <c r="D6583" s="3">
        <v>20</v>
      </c>
      <c r="E6583" s="3">
        <v>128.33000000000001</v>
      </c>
      <c r="F6583" s="4">
        <v>106.94</v>
      </c>
      <c r="G6583" s="1">
        <v>2022</v>
      </c>
      <c r="H6583" s="1">
        <v>6</v>
      </c>
      <c r="I6583" s="1" t="s">
        <v>70</v>
      </c>
      <c r="J6583" s="1" t="s">
        <v>41</v>
      </c>
      <c r="K6583" s="1" t="s">
        <v>20</v>
      </c>
      <c r="L6583" s="1" t="s">
        <v>71</v>
      </c>
      <c r="M6583" s="1" t="s">
        <v>43</v>
      </c>
      <c r="O6583">
        <f t="shared" si="98"/>
        <v>84.873015873015873</v>
      </c>
    </row>
    <row r="6584" spans="1:15" x14ac:dyDescent="0.25">
      <c r="A6584" s="1" t="s">
        <v>890</v>
      </c>
      <c r="B6584" s="2">
        <v>44740</v>
      </c>
      <c r="C6584" s="1" t="s">
        <v>7162</v>
      </c>
      <c r="E6584" s="3">
        <v>83.06</v>
      </c>
      <c r="F6584" s="4">
        <v>83.06</v>
      </c>
      <c r="G6584" s="1">
        <v>2022</v>
      </c>
      <c r="H6584" s="1">
        <v>6</v>
      </c>
      <c r="I6584" s="1" t="s">
        <v>86</v>
      </c>
      <c r="J6584" s="1" t="s">
        <v>41</v>
      </c>
      <c r="K6584" s="1" t="s">
        <v>20</v>
      </c>
      <c r="L6584" s="1" t="s">
        <v>87</v>
      </c>
      <c r="M6584" s="1" t="s">
        <v>43</v>
      </c>
      <c r="O6584">
        <f t="shared" si="98"/>
        <v>65.920634920634924</v>
      </c>
    </row>
    <row r="6585" spans="1:15" x14ac:dyDescent="0.25">
      <c r="A6585" s="1" t="s">
        <v>890</v>
      </c>
      <c r="B6585" s="2">
        <v>44740</v>
      </c>
      <c r="C6585" s="1" t="s">
        <v>7162</v>
      </c>
      <c r="E6585" s="3">
        <v>70.7</v>
      </c>
      <c r="F6585" s="4">
        <v>70.7</v>
      </c>
      <c r="G6585" s="1">
        <v>2022</v>
      </c>
      <c r="H6585" s="1">
        <v>6</v>
      </c>
      <c r="I6585" s="1" t="s">
        <v>86</v>
      </c>
      <c r="J6585" s="1" t="s">
        <v>41</v>
      </c>
      <c r="K6585" s="1" t="s">
        <v>20</v>
      </c>
      <c r="L6585" s="1" t="s">
        <v>87</v>
      </c>
      <c r="M6585" s="1" t="s">
        <v>43</v>
      </c>
      <c r="O6585">
        <f t="shared" si="98"/>
        <v>56.111111111111114</v>
      </c>
    </row>
    <row r="6586" spans="1:15" x14ac:dyDescent="0.25">
      <c r="A6586" s="1" t="s">
        <v>890</v>
      </c>
      <c r="B6586" s="2">
        <v>44740</v>
      </c>
      <c r="C6586" s="1" t="s">
        <v>7162</v>
      </c>
      <c r="E6586" s="3">
        <v>45.59</v>
      </c>
      <c r="F6586" s="4">
        <v>45.59</v>
      </c>
      <c r="G6586" s="1">
        <v>2022</v>
      </c>
      <c r="H6586" s="1">
        <v>6</v>
      </c>
      <c r="I6586" s="1" t="s">
        <v>86</v>
      </c>
      <c r="J6586" s="1" t="s">
        <v>41</v>
      </c>
      <c r="K6586" s="1" t="s">
        <v>20</v>
      </c>
      <c r="L6586" s="1" t="s">
        <v>87</v>
      </c>
      <c r="M6586" s="1" t="s">
        <v>43</v>
      </c>
      <c r="O6586">
        <f t="shared" si="98"/>
        <v>36.182539682539684</v>
      </c>
    </row>
    <row r="6587" spans="1:15" x14ac:dyDescent="0.25">
      <c r="A6587" s="1" t="s">
        <v>890</v>
      </c>
      <c r="B6587" s="2">
        <v>44740</v>
      </c>
      <c r="C6587" s="1" t="s">
        <v>7162</v>
      </c>
      <c r="E6587" s="3">
        <v>19.91</v>
      </c>
      <c r="F6587" s="4">
        <v>19.91</v>
      </c>
      <c r="G6587" s="1">
        <v>2022</v>
      </c>
      <c r="H6587" s="1">
        <v>6</v>
      </c>
      <c r="I6587" s="1" t="s">
        <v>18</v>
      </c>
      <c r="J6587" s="1" t="s">
        <v>41</v>
      </c>
      <c r="K6587" s="1" t="s">
        <v>20</v>
      </c>
      <c r="L6587" s="1" t="s">
        <v>21</v>
      </c>
      <c r="M6587" s="1" t="s">
        <v>43</v>
      </c>
      <c r="O6587">
        <f t="shared" si="98"/>
        <v>15.801587301587302</v>
      </c>
    </row>
    <row r="6588" spans="1:15" x14ac:dyDescent="0.25">
      <c r="A6588" s="1" t="s">
        <v>922</v>
      </c>
      <c r="B6588" s="2">
        <v>44741</v>
      </c>
      <c r="C6588" s="1" t="s">
        <v>7163</v>
      </c>
      <c r="D6588" s="3">
        <v>20</v>
      </c>
      <c r="E6588" s="3">
        <v>27.5</v>
      </c>
      <c r="F6588" s="4">
        <v>22.92</v>
      </c>
      <c r="G6588" s="1">
        <v>2022</v>
      </c>
      <c r="H6588" s="1">
        <v>6</v>
      </c>
      <c r="I6588" s="1" t="s">
        <v>34</v>
      </c>
      <c r="J6588" s="1" t="s">
        <v>35</v>
      </c>
      <c r="K6588" s="1" t="s">
        <v>20</v>
      </c>
      <c r="L6588" s="1" t="s">
        <v>36</v>
      </c>
      <c r="M6588" s="1" t="s">
        <v>37</v>
      </c>
    </row>
    <row r="6589" spans="1:15" x14ac:dyDescent="0.25">
      <c r="A6589" s="1" t="s">
        <v>931</v>
      </c>
      <c r="B6589" s="2">
        <v>44741</v>
      </c>
      <c r="C6589" s="1" t="s">
        <v>7164</v>
      </c>
      <c r="E6589" s="3">
        <v>62.3</v>
      </c>
      <c r="F6589" s="4">
        <v>62.3</v>
      </c>
      <c r="G6589" s="1">
        <v>2022</v>
      </c>
      <c r="H6589" s="1">
        <v>6</v>
      </c>
      <c r="I6589" s="1" t="s">
        <v>24</v>
      </c>
      <c r="J6589" s="1" t="s">
        <v>25</v>
      </c>
      <c r="K6589" s="1" t="s">
        <v>20</v>
      </c>
      <c r="L6589" s="1" t="s">
        <v>26</v>
      </c>
      <c r="M6589" s="1" t="s">
        <v>4184</v>
      </c>
    </row>
    <row r="6590" spans="1:15" x14ac:dyDescent="0.25">
      <c r="A6590" s="1" t="s">
        <v>7165</v>
      </c>
      <c r="B6590" s="2">
        <v>44741</v>
      </c>
      <c r="C6590" s="1" t="s">
        <v>6911</v>
      </c>
      <c r="E6590" s="3">
        <v>283.92</v>
      </c>
      <c r="F6590" s="4">
        <v>283.92</v>
      </c>
      <c r="G6590" s="1">
        <v>2022</v>
      </c>
      <c r="H6590" s="1">
        <v>6</v>
      </c>
      <c r="I6590" s="1" t="s">
        <v>345</v>
      </c>
      <c r="J6590" s="1" t="s">
        <v>35</v>
      </c>
      <c r="K6590" s="1" t="s">
        <v>20</v>
      </c>
      <c r="L6590" s="1" t="s">
        <v>346</v>
      </c>
      <c r="M6590" s="1" t="s">
        <v>37</v>
      </c>
      <c r="O6590">
        <f>F6590*5.3</f>
        <v>1504.7760000000001</v>
      </c>
    </row>
    <row r="6591" spans="1:15" x14ac:dyDescent="0.25">
      <c r="A6591" s="1" t="s">
        <v>935</v>
      </c>
      <c r="B6591" s="2">
        <v>44741</v>
      </c>
      <c r="C6591" s="1" t="s">
        <v>7166</v>
      </c>
      <c r="E6591" s="3">
        <v>154.44</v>
      </c>
      <c r="F6591" s="4">
        <v>154.44</v>
      </c>
      <c r="G6591" s="1">
        <v>2022</v>
      </c>
      <c r="H6591" s="1">
        <v>6</v>
      </c>
      <c r="I6591" s="1" t="s">
        <v>211</v>
      </c>
      <c r="J6591" s="1" t="s">
        <v>212</v>
      </c>
      <c r="K6591" s="1" t="s">
        <v>20</v>
      </c>
      <c r="L6591" s="1" t="s">
        <v>213</v>
      </c>
      <c r="M6591" s="1" t="s">
        <v>37</v>
      </c>
    </row>
    <row r="6592" spans="1:15" x14ac:dyDescent="0.25">
      <c r="A6592" s="1" t="s">
        <v>922</v>
      </c>
      <c r="B6592" s="2">
        <v>44741</v>
      </c>
      <c r="C6592" s="1" t="s">
        <v>7167</v>
      </c>
      <c r="D6592" s="3">
        <v>20</v>
      </c>
      <c r="E6592" s="3">
        <v>50.93</v>
      </c>
      <c r="F6592" s="4">
        <v>42.44</v>
      </c>
      <c r="G6592" s="1">
        <v>2022</v>
      </c>
      <c r="H6592" s="1">
        <v>6</v>
      </c>
      <c r="I6592" s="1" t="s">
        <v>70</v>
      </c>
      <c r="J6592" s="1" t="s">
        <v>35</v>
      </c>
      <c r="K6592" s="1" t="s">
        <v>20</v>
      </c>
      <c r="L6592" s="1" t="s">
        <v>71</v>
      </c>
      <c r="M6592" s="1" t="s">
        <v>37</v>
      </c>
    </row>
    <row r="6593" spans="1:15" x14ac:dyDescent="0.25">
      <c r="A6593" s="1" t="s">
        <v>7168</v>
      </c>
      <c r="B6593" s="2">
        <v>44741</v>
      </c>
      <c r="C6593" s="1" t="s">
        <v>7169</v>
      </c>
      <c r="E6593" s="3">
        <v>1257.02</v>
      </c>
      <c r="F6593" s="4">
        <v>1257.02</v>
      </c>
      <c r="G6593" s="1">
        <v>2022</v>
      </c>
      <c r="H6593" s="1">
        <v>6</v>
      </c>
      <c r="I6593" s="1" t="s">
        <v>704</v>
      </c>
      <c r="J6593" s="1" t="s">
        <v>212</v>
      </c>
      <c r="K6593" s="1" t="s">
        <v>20</v>
      </c>
      <c r="L6593" s="1" t="s">
        <v>705</v>
      </c>
      <c r="M6593" s="1" t="s">
        <v>4424</v>
      </c>
    </row>
    <row r="6594" spans="1:15" x14ac:dyDescent="0.25">
      <c r="A6594" s="1" t="s">
        <v>4692</v>
      </c>
      <c r="B6594" s="2">
        <v>44741</v>
      </c>
      <c r="C6594" s="1" t="s">
        <v>7170</v>
      </c>
      <c r="E6594" s="3">
        <v>200</v>
      </c>
      <c r="F6594" s="4">
        <v>200</v>
      </c>
      <c r="G6594" s="1">
        <v>2022</v>
      </c>
      <c r="H6594" s="1">
        <v>6</v>
      </c>
      <c r="I6594" s="1" t="s">
        <v>30</v>
      </c>
      <c r="J6594" s="1" t="s">
        <v>35</v>
      </c>
      <c r="K6594" s="1" t="s">
        <v>20</v>
      </c>
      <c r="L6594" s="1" t="s">
        <v>195</v>
      </c>
      <c r="M6594" s="1" t="s">
        <v>37</v>
      </c>
    </row>
    <row r="6595" spans="1:15" x14ac:dyDescent="0.25">
      <c r="A6595" s="1" t="s">
        <v>922</v>
      </c>
      <c r="B6595" s="2">
        <v>44741</v>
      </c>
      <c r="C6595" s="1" t="s">
        <v>7171</v>
      </c>
      <c r="E6595" s="3">
        <v>11.98</v>
      </c>
      <c r="F6595" s="4">
        <v>11.98</v>
      </c>
      <c r="G6595" s="1">
        <v>2022</v>
      </c>
      <c r="H6595" s="1">
        <v>6</v>
      </c>
      <c r="I6595" s="1" t="s">
        <v>86</v>
      </c>
      <c r="J6595" s="1" t="s">
        <v>35</v>
      </c>
      <c r="K6595" s="1" t="s">
        <v>20</v>
      </c>
      <c r="L6595" s="1" t="s">
        <v>87</v>
      </c>
      <c r="M6595" s="1" t="s">
        <v>37</v>
      </c>
    </row>
    <row r="6596" spans="1:15" x14ac:dyDescent="0.25">
      <c r="A6596" s="1" t="s">
        <v>7172</v>
      </c>
      <c r="B6596" s="2">
        <v>44741</v>
      </c>
      <c r="C6596" s="1" t="s">
        <v>7173</v>
      </c>
      <c r="E6596" s="3">
        <v>50.34</v>
      </c>
      <c r="F6596" s="4">
        <v>50.34</v>
      </c>
      <c r="G6596" s="1">
        <v>2022</v>
      </c>
      <c r="H6596" s="1">
        <v>6</v>
      </c>
      <c r="I6596" s="1" t="s">
        <v>150</v>
      </c>
      <c r="J6596" s="1" t="s">
        <v>51</v>
      </c>
      <c r="K6596" s="1" t="s">
        <v>20</v>
      </c>
      <c r="L6596" s="1" t="s">
        <v>151</v>
      </c>
      <c r="M6596" s="1" t="s">
        <v>53</v>
      </c>
    </row>
    <row r="6597" spans="1:15" x14ac:dyDescent="0.25">
      <c r="A6597" s="1" t="s">
        <v>902</v>
      </c>
      <c r="B6597" s="2">
        <v>44741</v>
      </c>
      <c r="C6597" s="1" t="s">
        <v>7174</v>
      </c>
      <c r="D6597" s="3">
        <v>20</v>
      </c>
      <c r="E6597" s="3">
        <v>56.15</v>
      </c>
      <c r="F6597" s="4">
        <v>46.79</v>
      </c>
      <c r="G6597" s="1">
        <v>2022</v>
      </c>
      <c r="H6597" s="1">
        <v>6</v>
      </c>
      <c r="I6597" s="1" t="s">
        <v>18</v>
      </c>
      <c r="J6597" s="1" t="s">
        <v>119</v>
      </c>
      <c r="K6597" s="1" t="s">
        <v>20</v>
      </c>
      <c r="L6597" s="1" t="s">
        <v>21</v>
      </c>
      <c r="M6597" s="1" t="s">
        <v>120</v>
      </c>
    </row>
    <row r="6598" spans="1:15" x14ac:dyDescent="0.25">
      <c r="A6598" s="1" t="s">
        <v>902</v>
      </c>
      <c r="B6598" s="2">
        <v>44741</v>
      </c>
      <c r="C6598" s="1" t="s">
        <v>7174</v>
      </c>
      <c r="E6598" s="3">
        <v>570.11</v>
      </c>
      <c r="F6598" s="4">
        <v>570.11</v>
      </c>
      <c r="G6598" s="1">
        <v>2022</v>
      </c>
      <c r="H6598" s="1">
        <v>6</v>
      </c>
      <c r="I6598" s="1" t="s">
        <v>18</v>
      </c>
      <c r="J6598" s="1" t="s">
        <v>119</v>
      </c>
      <c r="K6598" s="1" t="s">
        <v>20</v>
      </c>
      <c r="L6598" s="1" t="s">
        <v>21</v>
      </c>
      <c r="M6598" s="1" t="s">
        <v>120</v>
      </c>
    </row>
    <row r="6599" spans="1:15" x14ac:dyDescent="0.25">
      <c r="A6599" s="1" t="s">
        <v>910</v>
      </c>
      <c r="B6599" s="2">
        <v>44741</v>
      </c>
      <c r="C6599" s="1" t="s">
        <v>7174</v>
      </c>
      <c r="D6599" s="3">
        <v>20</v>
      </c>
      <c r="E6599" s="3">
        <v>1142.3</v>
      </c>
      <c r="F6599" s="4">
        <v>951.92</v>
      </c>
      <c r="G6599" s="1">
        <v>2022</v>
      </c>
      <c r="H6599" s="1">
        <v>6</v>
      </c>
      <c r="I6599" s="1" t="s">
        <v>18</v>
      </c>
      <c r="J6599" s="1" t="s">
        <v>119</v>
      </c>
      <c r="K6599" s="1" t="s">
        <v>20</v>
      </c>
      <c r="L6599" s="1" t="s">
        <v>21</v>
      </c>
      <c r="M6599" s="1" t="s">
        <v>120</v>
      </c>
    </row>
    <row r="6600" spans="1:15" x14ac:dyDescent="0.25">
      <c r="A6600" s="1" t="s">
        <v>922</v>
      </c>
      <c r="B6600" s="2">
        <v>44741</v>
      </c>
      <c r="C6600" s="1" t="s">
        <v>1527</v>
      </c>
      <c r="E6600" s="3">
        <v>13.99</v>
      </c>
      <c r="F6600" s="4">
        <v>13.99</v>
      </c>
      <c r="G6600" s="1">
        <v>2022</v>
      </c>
      <c r="H6600" s="1">
        <v>6</v>
      </c>
      <c r="I6600" s="1" t="s">
        <v>704</v>
      </c>
      <c r="J6600" s="1" t="s">
        <v>212</v>
      </c>
      <c r="K6600" s="1" t="s">
        <v>20</v>
      </c>
      <c r="L6600" s="1" t="s">
        <v>705</v>
      </c>
      <c r="M6600" s="1" t="s">
        <v>4424</v>
      </c>
    </row>
    <row r="6601" spans="1:15" x14ac:dyDescent="0.25">
      <c r="A6601" s="1" t="s">
        <v>7175</v>
      </c>
      <c r="B6601" s="2">
        <v>44746</v>
      </c>
      <c r="C6601" s="1" t="s">
        <v>3405</v>
      </c>
      <c r="E6601" s="3">
        <v>169.6</v>
      </c>
      <c r="F6601" s="4">
        <v>169.6</v>
      </c>
      <c r="G6601" s="1">
        <v>2022</v>
      </c>
      <c r="H6601" s="1">
        <v>7</v>
      </c>
      <c r="I6601" s="1" t="s">
        <v>704</v>
      </c>
      <c r="J6601" s="1" t="s">
        <v>212</v>
      </c>
      <c r="K6601" s="1" t="s">
        <v>20</v>
      </c>
      <c r="L6601" s="1" t="s">
        <v>705</v>
      </c>
      <c r="M6601" s="1" t="s">
        <v>4424</v>
      </c>
      <c r="O6601">
        <f>F6601*400</f>
        <v>67840</v>
      </c>
    </row>
    <row r="6602" spans="1:15" x14ac:dyDescent="0.25">
      <c r="A6602" s="1" t="s">
        <v>7176</v>
      </c>
      <c r="B6602" s="2">
        <v>44746</v>
      </c>
      <c r="C6602" s="1" t="s">
        <v>39</v>
      </c>
      <c r="E6602" s="3">
        <v>243.52</v>
      </c>
      <c r="F6602" s="4">
        <v>243.52</v>
      </c>
      <c r="G6602" s="1">
        <v>2022</v>
      </c>
      <c r="H6602" s="1">
        <v>7</v>
      </c>
      <c r="I6602" s="1" t="s">
        <v>40</v>
      </c>
      <c r="J6602" s="1" t="s">
        <v>41</v>
      </c>
      <c r="K6602" s="1" t="s">
        <v>20</v>
      </c>
      <c r="L6602" s="1" t="s">
        <v>42</v>
      </c>
      <c r="M6602" s="1" t="s">
        <v>43</v>
      </c>
      <c r="O6602">
        <f>F6602/1.26</f>
        <v>193.26984126984127</v>
      </c>
    </row>
    <row r="6603" spans="1:15" x14ac:dyDescent="0.25">
      <c r="A6603" s="1" t="s">
        <v>7177</v>
      </c>
      <c r="B6603" s="2">
        <v>44746</v>
      </c>
      <c r="C6603" s="1" t="s">
        <v>6582</v>
      </c>
      <c r="E6603" s="3">
        <v>782.79</v>
      </c>
      <c r="F6603" s="4">
        <v>782.79</v>
      </c>
      <c r="G6603" s="1">
        <v>2022</v>
      </c>
      <c r="H6603" s="1">
        <v>7</v>
      </c>
      <c r="I6603" s="1" t="s">
        <v>138</v>
      </c>
      <c r="J6603" s="1" t="s">
        <v>35</v>
      </c>
      <c r="K6603" s="1" t="s">
        <v>20</v>
      </c>
      <c r="L6603" s="1" t="s">
        <v>139</v>
      </c>
      <c r="M6603" s="1" t="s">
        <v>37</v>
      </c>
    </row>
    <row r="6604" spans="1:15" x14ac:dyDescent="0.25">
      <c r="A6604" s="1" t="s">
        <v>7178</v>
      </c>
      <c r="B6604" s="2">
        <v>44746</v>
      </c>
      <c r="C6604" s="1" t="s">
        <v>7179</v>
      </c>
      <c r="E6604" s="3">
        <v>67.63</v>
      </c>
      <c r="F6604" s="4">
        <v>67.63</v>
      </c>
      <c r="G6604" s="1">
        <v>2022</v>
      </c>
      <c r="H6604" s="1">
        <v>7</v>
      </c>
      <c r="I6604" s="1" t="s">
        <v>24</v>
      </c>
      <c r="J6604" s="1" t="s">
        <v>25</v>
      </c>
      <c r="K6604" s="1" t="s">
        <v>20</v>
      </c>
      <c r="L6604" s="1" t="s">
        <v>26</v>
      </c>
      <c r="M6604" s="1" t="s">
        <v>4184</v>
      </c>
    </row>
    <row r="6605" spans="1:15" x14ac:dyDescent="0.25">
      <c r="A6605" s="1" t="s">
        <v>920</v>
      </c>
      <c r="B6605" s="2">
        <v>44746</v>
      </c>
      <c r="C6605" s="1" t="s">
        <v>29</v>
      </c>
      <c r="E6605" s="3">
        <v>15.87</v>
      </c>
      <c r="F6605" s="4">
        <v>15.87</v>
      </c>
      <c r="G6605" s="1">
        <v>2022</v>
      </c>
      <c r="H6605" s="1">
        <v>7</v>
      </c>
      <c r="I6605" s="1" t="s">
        <v>30</v>
      </c>
      <c r="J6605" s="1" t="s">
        <v>25</v>
      </c>
      <c r="K6605" s="1" t="s">
        <v>20</v>
      </c>
      <c r="L6605" s="1" t="s">
        <v>31</v>
      </c>
      <c r="M6605" s="1" t="s">
        <v>4184</v>
      </c>
    </row>
    <row r="6606" spans="1:15" x14ac:dyDescent="0.25">
      <c r="A6606" s="1" t="s">
        <v>7180</v>
      </c>
      <c r="B6606" s="2">
        <v>44746</v>
      </c>
      <c r="C6606" s="1" t="s">
        <v>29</v>
      </c>
      <c r="E6606" s="3">
        <v>75.98</v>
      </c>
      <c r="F6606" s="4">
        <v>75.98</v>
      </c>
      <c r="G6606" s="1">
        <v>2022</v>
      </c>
      <c r="H6606" s="1">
        <v>7</v>
      </c>
      <c r="I6606" s="1" t="s">
        <v>30</v>
      </c>
      <c r="J6606" s="1" t="s">
        <v>25</v>
      </c>
      <c r="K6606" s="1" t="s">
        <v>20</v>
      </c>
      <c r="L6606" s="1" t="s">
        <v>31</v>
      </c>
      <c r="M6606" s="1" t="s">
        <v>4184</v>
      </c>
    </row>
    <row r="6607" spans="1:15" x14ac:dyDescent="0.25">
      <c r="A6607" s="1" t="s">
        <v>899</v>
      </c>
      <c r="B6607" s="2">
        <v>44746</v>
      </c>
      <c r="C6607" s="1" t="s">
        <v>7181</v>
      </c>
      <c r="E6607" s="3">
        <v>25</v>
      </c>
      <c r="F6607" s="4">
        <v>25</v>
      </c>
      <c r="G6607" s="1">
        <v>2022</v>
      </c>
      <c r="H6607" s="1">
        <v>7</v>
      </c>
      <c r="I6607" s="1" t="s">
        <v>30</v>
      </c>
      <c r="J6607" s="1" t="s">
        <v>25</v>
      </c>
      <c r="K6607" s="1" t="s">
        <v>20</v>
      </c>
      <c r="L6607" s="1" t="s">
        <v>31</v>
      </c>
      <c r="M6607" s="1" t="s">
        <v>4184</v>
      </c>
    </row>
    <row r="6608" spans="1:15" x14ac:dyDescent="0.25">
      <c r="A6608" s="1" t="s">
        <v>3056</v>
      </c>
      <c r="B6608" s="2">
        <v>44746</v>
      </c>
      <c r="C6608" s="1" t="s">
        <v>7182</v>
      </c>
      <c r="D6608" s="3">
        <v>20</v>
      </c>
      <c r="E6608" s="3">
        <v>133.27000000000001</v>
      </c>
      <c r="F6608" s="4">
        <v>111.06</v>
      </c>
      <c r="G6608" s="1">
        <v>2022</v>
      </c>
      <c r="H6608" s="1">
        <v>7</v>
      </c>
      <c r="I6608" s="1" t="s">
        <v>34</v>
      </c>
      <c r="J6608" s="1" t="s">
        <v>35</v>
      </c>
      <c r="K6608" s="1" t="s">
        <v>20</v>
      </c>
      <c r="L6608" s="1" t="s">
        <v>36</v>
      </c>
      <c r="M6608" s="1" t="s">
        <v>37</v>
      </c>
      <c r="O6608">
        <f>F6608*7.89</f>
        <v>876.26339999999993</v>
      </c>
    </row>
    <row r="6609" spans="1:15" x14ac:dyDescent="0.25">
      <c r="A6609" s="1" t="s">
        <v>7183</v>
      </c>
      <c r="B6609" s="2">
        <v>44746</v>
      </c>
      <c r="C6609" s="1" t="s">
        <v>7184</v>
      </c>
      <c r="E6609" s="3">
        <v>10.36</v>
      </c>
      <c r="F6609" s="4">
        <v>10.36</v>
      </c>
      <c r="G6609" s="1">
        <v>2022</v>
      </c>
      <c r="H6609" s="1">
        <v>7</v>
      </c>
      <c r="I6609" s="1" t="s">
        <v>138</v>
      </c>
      <c r="J6609" s="1" t="s">
        <v>35</v>
      </c>
      <c r="K6609" s="1" t="s">
        <v>20</v>
      </c>
      <c r="L6609" s="1" t="s">
        <v>139</v>
      </c>
      <c r="M6609" s="1" t="s">
        <v>37</v>
      </c>
    </row>
    <row r="6610" spans="1:15" x14ac:dyDescent="0.25">
      <c r="A6610" s="1" t="s">
        <v>7185</v>
      </c>
      <c r="B6610" s="2">
        <v>44746</v>
      </c>
      <c r="C6610" s="1" t="s">
        <v>7186</v>
      </c>
      <c r="E6610" s="3">
        <v>22.99</v>
      </c>
      <c r="F6610" s="4">
        <v>22.99</v>
      </c>
      <c r="G6610" s="1">
        <v>2022</v>
      </c>
      <c r="H6610" s="1">
        <v>7</v>
      </c>
      <c r="I6610" s="1" t="s">
        <v>50</v>
      </c>
      <c r="J6610" s="1" t="s">
        <v>51</v>
      </c>
      <c r="K6610" s="1" t="s">
        <v>20</v>
      </c>
      <c r="L6610" s="1" t="s">
        <v>52</v>
      </c>
      <c r="M6610" s="1" t="s">
        <v>53</v>
      </c>
    </row>
    <row r="6611" spans="1:15" x14ac:dyDescent="0.25">
      <c r="A6611" s="1" t="s">
        <v>3057</v>
      </c>
      <c r="B6611" s="2">
        <v>44746</v>
      </c>
      <c r="C6611" s="1" t="s">
        <v>7187</v>
      </c>
      <c r="E6611" s="3">
        <v>244.6</v>
      </c>
      <c r="F6611" s="4">
        <v>244.6</v>
      </c>
      <c r="G6611" s="1">
        <v>2022</v>
      </c>
      <c r="H6611" s="1">
        <v>7</v>
      </c>
      <c r="I6611" s="1" t="s">
        <v>138</v>
      </c>
      <c r="J6611" s="1" t="s">
        <v>35</v>
      </c>
      <c r="K6611" s="1" t="s">
        <v>20</v>
      </c>
      <c r="L6611" s="1" t="s">
        <v>139</v>
      </c>
      <c r="M6611" s="1" t="s">
        <v>37</v>
      </c>
    </row>
    <row r="6612" spans="1:15" x14ac:dyDescent="0.25">
      <c r="A6612" s="1" t="s">
        <v>7188</v>
      </c>
      <c r="B6612" s="2">
        <v>44746</v>
      </c>
      <c r="C6612" s="1" t="s">
        <v>7189</v>
      </c>
      <c r="D6612" s="3">
        <v>20</v>
      </c>
      <c r="E6612" s="3">
        <v>97.26</v>
      </c>
      <c r="F6612" s="4">
        <v>81.05</v>
      </c>
      <c r="G6612" s="1">
        <v>2022</v>
      </c>
      <c r="H6612" s="1">
        <v>7</v>
      </c>
      <c r="I6612" s="1" t="s">
        <v>134</v>
      </c>
      <c r="J6612" s="1" t="s">
        <v>35</v>
      </c>
      <c r="K6612" s="1" t="s">
        <v>20</v>
      </c>
      <c r="L6612" s="1" t="s">
        <v>135</v>
      </c>
      <c r="M6612" s="1" t="s">
        <v>37</v>
      </c>
      <c r="O6612">
        <f>F6612*283</f>
        <v>22937.149999999998</v>
      </c>
    </row>
    <row r="6613" spans="1:15" x14ac:dyDescent="0.25">
      <c r="A6613" s="1" t="s">
        <v>6042</v>
      </c>
      <c r="B6613" s="2">
        <v>44746</v>
      </c>
      <c r="C6613" s="1" t="s">
        <v>7190</v>
      </c>
      <c r="E6613" s="3">
        <v>131.18</v>
      </c>
      <c r="F6613" s="4">
        <v>131.18</v>
      </c>
      <c r="G6613" s="1">
        <v>2022</v>
      </c>
      <c r="H6613" s="1">
        <v>7</v>
      </c>
      <c r="I6613" s="1" t="s">
        <v>111</v>
      </c>
      <c r="J6613" s="1" t="s">
        <v>35</v>
      </c>
      <c r="K6613" s="1" t="s">
        <v>20</v>
      </c>
      <c r="L6613" s="1" t="s">
        <v>112</v>
      </c>
      <c r="M6613" s="1" t="s">
        <v>37</v>
      </c>
    </row>
    <row r="6614" spans="1:15" x14ac:dyDescent="0.25">
      <c r="A6614" s="1" t="s">
        <v>7191</v>
      </c>
      <c r="B6614" s="2">
        <v>44746</v>
      </c>
      <c r="C6614" s="1" t="s">
        <v>7192</v>
      </c>
      <c r="E6614" s="3">
        <v>178.23</v>
      </c>
      <c r="F6614" s="4">
        <v>178.23</v>
      </c>
      <c r="G6614" s="1">
        <v>2022</v>
      </c>
      <c r="H6614" s="1">
        <v>7</v>
      </c>
      <c r="I6614" s="1" t="s">
        <v>138</v>
      </c>
      <c r="J6614" s="1" t="s">
        <v>35</v>
      </c>
      <c r="K6614" s="1" t="s">
        <v>20</v>
      </c>
      <c r="L6614" s="1" t="s">
        <v>139</v>
      </c>
      <c r="M6614" s="1" t="s">
        <v>37</v>
      </c>
    </row>
    <row r="6615" spans="1:15" x14ac:dyDescent="0.25">
      <c r="A6615" s="1" t="s">
        <v>3068</v>
      </c>
      <c r="B6615" s="2">
        <v>44746</v>
      </c>
      <c r="C6615" s="1" t="s">
        <v>7193</v>
      </c>
      <c r="E6615" s="3">
        <v>146.11000000000001</v>
      </c>
      <c r="F6615" s="4">
        <v>146.11000000000001</v>
      </c>
      <c r="G6615" s="1">
        <v>2022</v>
      </c>
      <c r="H6615" s="1">
        <v>7</v>
      </c>
      <c r="I6615" s="1" t="s">
        <v>138</v>
      </c>
      <c r="J6615" s="1" t="s">
        <v>35</v>
      </c>
      <c r="K6615" s="1" t="s">
        <v>20</v>
      </c>
      <c r="L6615" s="1" t="s">
        <v>139</v>
      </c>
      <c r="M6615" s="1" t="s">
        <v>37</v>
      </c>
    </row>
    <row r="6616" spans="1:15" x14ac:dyDescent="0.25">
      <c r="A6616" s="1" t="s">
        <v>3054</v>
      </c>
      <c r="B6616" s="2">
        <v>44746</v>
      </c>
      <c r="C6616" s="1" t="s">
        <v>7194</v>
      </c>
      <c r="E6616" s="3">
        <v>4.68</v>
      </c>
      <c r="F6616" s="4">
        <v>4.68</v>
      </c>
      <c r="G6616" s="1">
        <v>2022</v>
      </c>
      <c r="H6616" s="1">
        <v>7</v>
      </c>
      <c r="I6616" s="1" t="s">
        <v>150</v>
      </c>
      <c r="J6616" s="1" t="s">
        <v>51</v>
      </c>
      <c r="K6616" s="1" t="s">
        <v>20</v>
      </c>
      <c r="L6616" s="1" t="s">
        <v>151</v>
      </c>
      <c r="M6616" s="1" t="s">
        <v>53</v>
      </c>
    </row>
    <row r="6617" spans="1:15" x14ac:dyDescent="0.25">
      <c r="A6617" s="1" t="s">
        <v>938</v>
      </c>
      <c r="B6617" s="2">
        <v>44746</v>
      </c>
      <c r="C6617" s="1" t="s">
        <v>59</v>
      </c>
      <c r="E6617" s="3">
        <v>50.35</v>
      </c>
      <c r="F6617" s="4">
        <v>50.35</v>
      </c>
      <c r="G6617" s="1">
        <v>2022</v>
      </c>
      <c r="H6617" s="1">
        <v>7</v>
      </c>
      <c r="I6617" s="1" t="s">
        <v>40</v>
      </c>
      <c r="J6617" s="1" t="s">
        <v>41</v>
      </c>
      <c r="K6617" s="1" t="s">
        <v>20</v>
      </c>
      <c r="L6617" s="1" t="s">
        <v>42</v>
      </c>
      <c r="M6617" s="1" t="s">
        <v>43</v>
      </c>
    </row>
    <row r="6618" spans="1:15" x14ac:dyDescent="0.25">
      <c r="A6618" s="1" t="s">
        <v>7195</v>
      </c>
      <c r="B6618" s="2">
        <v>44746</v>
      </c>
      <c r="C6618" s="1" t="s">
        <v>59</v>
      </c>
      <c r="E6618" s="3">
        <v>59.65</v>
      </c>
      <c r="F6618" s="4">
        <v>59.65</v>
      </c>
      <c r="G6618" s="1">
        <v>2022</v>
      </c>
      <c r="H6618" s="1">
        <v>7</v>
      </c>
      <c r="I6618" s="1" t="s">
        <v>40</v>
      </c>
      <c r="J6618" s="1" t="s">
        <v>41</v>
      </c>
      <c r="K6618" s="1" t="s">
        <v>20</v>
      </c>
      <c r="L6618" s="1" t="s">
        <v>42</v>
      </c>
      <c r="M6618" s="1" t="s">
        <v>43</v>
      </c>
    </row>
    <row r="6619" spans="1:15" x14ac:dyDescent="0.25">
      <c r="A6619" s="1" t="s">
        <v>7196</v>
      </c>
      <c r="B6619" s="2">
        <v>44746</v>
      </c>
      <c r="C6619" s="1" t="s">
        <v>7197</v>
      </c>
      <c r="E6619" s="3">
        <v>42</v>
      </c>
      <c r="F6619" s="4">
        <v>42</v>
      </c>
      <c r="G6619" s="1">
        <v>2022</v>
      </c>
      <c r="H6619" s="1">
        <v>7</v>
      </c>
      <c r="I6619" s="1" t="s">
        <v>138</v>
      </c>
      <c r="J6619" s="1" t="s">
        <v>35</v>
      </c>
      <c r="K6619" s="1" t="s">
        <v>20</v>
      </c>
      <c r="L6619" s="1" t="s">
        <v>139</v>
      </c>
      <c r="M6619" s="1" t="s">
        <v>37</v>
      </c>
      <c r="O6619">
        <f>F6619*52.63</f>
        <v>2210.46</v>
      </c>
    </row>
    <row r="6620" spans="1:15" x14ac:dyDescent="0.25">
      <c r="A6620" s="1" t="s">
        <v>7198</v>
      </c>
      <c r="B6620" s="2">
        <v>44746</v>
      </c>
      <c r="C6620" s="1" t="s">
        <v>7199</v>
      </c>
      <c r="E6620" s="3">
        <v>26.04</v>
      </c>
      <c r="F6620" s="4">
        <v>26.04</v>
      </c>
      <c r="G6620" s="1">
        <v>2022</v>
      </c>
      <c r="H6620" s="1">
        <v>7</v>
      </c>
      <c r="I6620" s="1" t="s">
        <v>345</v>
      </c>
      <c r="J6620" s="1" t="s">
        <v>35</v>
      </c>
      <c r="K6620" s="1" t="s">
        <v>20</v>
      </c>
      <c r="L6620" s="1" t="s">
        <v>346</v>
      </c>
      <c r="M6620" s="1" t="s">
        <v>37</v>
      </c>
      <c r="O6620">
        <f>F6620*52.63</f>
        <v>1370.4852000000001</v>
      </c>
    </row>
    <row r="6621" spans="1:15" x14ac:dyDescent="0.25">
      <c r="A6621" s="1" t="s">
        <v>7200</v>
      </c>
      <c r="B6621" s="2">
        <v>44746</v>
      </c>
      <c r="C6621" s="1" t="s">
        <v>3201</v>
      </c>
      <c r="E6621" s="3">
        <v>55.94</v>
      </c>
      <c r="F6621" s="4">
        <v>55.94</v>
      </c>
      <c r="G6621" s="1">
        <v>2022</v>
      </c>
      <c r="H6621" s="1">
        <v>7</v>
      </c>
      <c r="I6621" s="1" t="s">
        <v>150</v>
      </c>
      <c r="J6621" s="1" t="s">
        <v>51</v>
      </c>
      <c r="K6621" s="1" t="s">
        <v>20</v>
      </c>
      <c r="L6621" s="1" t="s">
        <v>151</v>
      </c>
      <c r="M6621" s="1" t="s">
        <v>53</v>
      </c>
    </row>
    <row r="6622" spans="1:15" x14ac:dyDescent="0.25">
      <c r="A6622" s="1" t="s">
        <v>985</v>
      </c>
      <c r="B6622" s="2">
        <v>44748</v>
      </c>
      <c r="C6622" s="1" t="s">
        <v>7201</v>
      </c>
      <c r="D6622" s="3">
        <v>20</v>
      </c>
      <c r="E6622" s="3">
        <v>204.52</v>
      </c>
      <c r="F6622" s="4">
        <v>170.43</v>
      </c>
      <c r="G6622" s="1">
        <v>2022</v>
      </c>
      <c r="H6622" s="1">
        <v>7</v>
      </c>
      <c r="I6622" s="1" t="s">
        <v>56</v>
      </c>
      <c r="J6622" s="1" t="s">
        <v>35</v>
      </c>
      <c r="K6622" s="1" t="s">
        <v>20</v>
      </c>
      <c r="L6622" s="1" t="s">
        <v>57</v>
      </c>
      <c r="M6622" s="1" t="s">
        <v>37</v>
      </c>
      <c r="O6622">
        <f>F6622*7</f>
        <v>1193.01</v>
      </c>
    </row>
    <row r="6623" spans="1:15" x14ac:dyDescent="0.25">
      <c r="A6623" s="1" t="s">
        <v>958</v>
      </c>
      <c r="B6623" s="2">
        <v>44748</v>
      </c>
      <c r="C6623" s="1" t="s">
        <v>7202</v>
      </c>
      <c r="E6623" s="3">
        <v>364.44</v>
      </c>
      <c r="F6623" s="4">
        <v>364.44</v>
      </c>
      <c r="G6623" s="1">
        <v>2022</v>
      </c>
      <c r="H6623" s="1">
        <v>7</v>
      </c>
      <c r="I6623" s="1" t="s">
        <v>86</v>
      </c>
      <c r="J6623" s="1" t="s">
        <v>35</v>
      </c>
      <c r="K6623" s="1" t="s">
        <v>20</v>
      </c>
      <c r="L6623" s="1" t="s">
        <v>87</v>
      </c>
      <c r="M6623" s="1" t="s">
        <v>37</v>
      </c>
    </row>
    <row r="6624" spans="1:15" x14ac:dyDescent="0.25">
      <c r="A6624" s="1" t="s">
        <v>3076</v>
      </c>
      <c r="B6624" s="2">
        <v>44748</v>
      </c>
      <c r="C6624" s="1" t="s">
        <v>7203</v>
      </c>
      <c r="D6624" s="3">
        <v>20</v>
      </c>
      <c r="E6624" s="3">
        <v>1258.8</v>
      </c>
      <c r="F6624" s="4">
        <v>1049</v>
      </c>
      <c r="G6624" s="1">
        <v>2022</v>
      </c>
      <c r="H6624" s="1">
        <v>7</v>
      </c>
      <c r="I6624" s="1" t="s">
        <v>34</v>
      </c>
      <c r="J6624" s="1" t="s">
        <v>35</v>
      </c>
      <c r="K6624" s="1" t="s">
        <v>20</v>
      </c>
      <c r="L6624" s="1" t="s">
        <v>36</v>
      </c>
      <c r="M6624" s="1" t="s">
        <v>37</v>
      </c>
    </row>
    <row r="6625" spans="1:15" x14ac:dyDescent="0.25">
      <c r="A6625" s="1" t="s">
        <v>7204</v>
      </c>
      <c r="B6625" s="2">
        <v>44748</v>
      </c>
      <c r="C6625" s="1" t="s">
        <v>4842</v>
      </c>
      <c r="E6625" s="3">
        <v>2653.44</v>
      </c>
      <c r="F6625" s="4">
        <v>2653.44</v>
      </c>
      <c r="G6625" s="1">
        <v>2022</v>
      </c>
      <c r="H6625" s="1">
        <v>7</v>
      </c>
      <c r="I6625" s="1" t="s">
        <v>704</v>
      </c>
      <c r="J6625" s="1" t="s">
        <v>212</v>
      </c>
      <c r="K6625" s="1" t="s">
        <v>20</v>
      </c>
      <c r="L6625" s="1" t="s">
        <v>705</v>
      </c>
      <c r="M6625" s="1" t="s">
        <v>4424</v>
      </c>
      <c r="O6625">
        <f>F6625*400</f>
        <v>1061376</v>
      </c>
    </row>
    <row r="6626" spans="1:15" x14ac:dyDescent="0.25">
      <c r="A6626" s="1" t="s">
        <v>976</v>
      </c>
      <c r="B6626" s="2">
        <v>44748</v>
      </c>
      <c r="C6626" s="1" t="s">
        <v>7205</v>
      </c>
      <c r="E6626" s="3">
        <v>110.95</v>
      </c>
      <c r="F6626" s="4">
        <v>110.95</v>
      </c>
      <c r="G6626" s="1">
        <v>2022</v>
      </c>
      <c r="H6626" s="1">
        <v>7</v>
      </c>
      <c r="I6626" s="1" t="s">
        <v>345</v>
      </c>
      <c r="J6626" s="1" t="s">
        <v>35</v>
      </c>
      <c r="K6626" s="1" t="s">
        <v>20</v>
      </c>
      <c r="L6626" s="1" t="s">
        <v>346</v>
      </c>
      <c r="M6626" s="1" t="s">
        <v>37</v>
      </c>
    </row>
    <row r="6627" spans="1:15" x14ac:dyDescent="0.25">
      <c r="A6627" s="1" t="s">
        <v>6045</v>
      </c>
      <c r="B6627" s="2">
        <v>44748</v>
      </c>
      <c r="C6627" s="1" t="s">
        <v>7206</v>
      </c>
      <c r="E6627" s="3">
        <v>12</v>
      </c>
      <c r="F6627" s="4">
        <v>12</v>
      </c>
      <c r="G6627" s="1">
        <v>2022</v>
      </c>
      <c r="H6627" s="1">
        <v>7</v>
      </c>
      <c r="I6627" s="1" t="s">
        <v>211</v>
      </c>
      <c r="J6627" s="1" t="s">
        <v>212</v>
      </c>
      <c r="K6627" s="1" t="s">
        <v>20</v>
      </c>
      <c r="L6627" s="1" t="s">
        <v>213</v>
      </c>
      <c r="M6627" s="1" t="s">
        <v>37</v>
      </c>
    </row>
    <row r="6628" spans="1:15" x14ac:dyDescent="0.25">
      <c r="A6628" s="1" t="s">
        <v>949</v>
      </c>
      <c r="B6628" s="2">
        <v>44748</v>
      </c>
      <c r="C6628" s="1" t="s">
        <v>5401</v>
      </c>
      <c r="D6628" s="3">
        <v>20</v>
      </c>
      <c r="E6628" s="3">
        <v>659.5</v>
      </c>
      <c r="F6628" s="4">
        <v>549.58000000000004</v>
      </c>
      <c r="G6628" s="1">
        <v>2022</v>
      </c>
      <c r="H6628" s="1">
        <v>7</v>
      </c>
      <c r="I6628" s="1" t="s">
        <v>34</v>
      </c>
      <c r="J6628" s="1" t="s">
        <v>237</v>
      </c>
      <c r="K6628" s="1" t="s">
        <v>20</v>
      </c>
      <c r="L6628" s="1" t="s">
        <v>36</v>
      </c>
      <c r="M6628" s="1" t="s">
        <v>4213</v>
      </c>
      <c r="O6628">
        <f>F6628*25</f>
        <v>13739.500000000002</v>
      </c>
    </row>
    <row r="6629" spans="1:15" x14ac:dyDescent="0.25">
      <c r="A6629" s="1" t="s">
        <v>7207</v>
      </c>
      <c r="B6629" s="2">
        <v>44748</v>
      </c>
      <c r="C6629" s="1" t="s">
        <v>7208</v>
      </c>
      <c r="E6629" s="3">
        <v>117</v>
      </c>
      <c r="F6629" s="4">
        <v>117</v>
      </c>
      <c r="G6629" s="1">
        <v>2022</v>
      </c>
      <c r="H6629" s="1">
        <v>7</v>
      </c>
      <c r="I6629" s="1" t="s">
        <v>211</v>
      </c>
      <c r="J6629" s="1" t="s">
        <v>212</v>
      </c>
      <c r="K6629" s="1" t="s">
        <v>20</v>
      </c>
      <c r="L6629" s="1" t="s">
        <v>213</v>
      </c>
      <c r="M6629" s="1" t="s">
        <v>37</v>
      </c>
      <c r="O6629">
        <f>F6629*400</f>
        <v>46800</v>
      </c>
    </row>
    <row r="6630" spans="1:15" x14ac:dyDescent="0.25">
      <c r="A6630" s="1" t="s">
        <v>7209</v>
      </c>
      <c r="B6630" s="2">
        <v>44748</v>
      </c>
      <c r="C6630" s="1" t="s">
        <v>7210</v>
      </c>
      <c r="E6630" s="3">
        <v>223.74</v>
      </c>
      <c r="F6630" s="4">
        <v>223.74</v>
      </c>
      <c r="G6630" s="1">
        <v>2022</v>
      </c>
      <c r="H6630" s="1">
        <v>7</v>
      </c>
      <c r="I6630" s="1" t="s">
        <v>1606</v>
      </c>
      <c r="J6630" s="1" t="s">
        <v>35</v>
      </c>
      <c r="K6630" s="1" t="s">
        <v>20</v>
      </c>
      <c r="L6630" s="1" t="s">
        <v>1607</v>
      </c>
      <c r="M6630" s="1" t="s">
        <v>37</v>
      </c>
    </row>
    <row r="6631" spans="1:15" x14ac:dyDescent="0.25">
      <c r="A6631" s="1" t="s">
        <v>7211</v>
      </c>
      <c r="B6631" s="2">
        <v>44748</v>
      </c>
      <c r="C6631" s="1" t="s">
        <v>7212</v>
      </c>
      <c r="E6631" s="3">
        <v>431.96</v>
      </c>
      <c r="F6631" s="4">
        <v>431.96</v>
      </c>
      <c r="G6631" s="1">
        <v>2022</v>
      </c>
      <c r="H6631" s="1">
        <v>7</v>
      </c>
      <c r="I6631" s="1" t="s">
        <v>86</v>
      </c>
      <c r="J6631" s="1" t="s">
        <v>35</v>
      </c>
      <c r="K6631" s="1" t="s">
        <v>20</v>
      </c>
      <c r="L6631" s="1" t="s">
        <v>87</v>
      </c>
      <c r="M6631" s="1" t="s">
        <v>37</v>
      </c>
    </row>
    <row r="6632" spans="1:15" x14ac:dyDescent="0.25">
      <c r="A6632" s="1" t="s">
        <v>974</v>
      </c>
      <c r="B6632" s="2">
        <v>44748</v>
      </c>
      <c r="C6632" s="1" t="s">
        <v>7213</v>
      </c>
      <c r="E6632" s="3">
        <v>55.4</v>
      </c>
      <c r="F6632" s="4">
        <v>55.4</v>
      </c>
      <c r="G6632" s="1">
        <v>2022</v>
      </c>
      <c r="H6632" s="1">
        <v>7</v>
      </c>
      <c r="I6632" s="1" t="s">
        <v>91</v>
      </c>
      <c r="J6632" s="1" t="s">
        <v>41</v>
      </c>
      <c r="K6632" s="1" t="s">
        <v>20</v>
      </c>
      <c r="L6632" s="1" t="s">
        <v>93</v>
      </c>
      <c r="M6632" s="1" t="s">
        <v>43</v>
      </c>
    </row>
    <row r="6633" spans="1:15" x14ac:dyDescent="0.25">
      <c r="A6633" s="1" t="s">
        <v>956</v>
      </c>
      <c r="B6633" s="2">
        <v>44748</v>
      </c>
      <c r="C6633" s="1" t="s">
        <v>743</v>
      </c>
      <c r="D6633" s="3">
        <v>20</v>
      </c>
      <c r="E6633" s="3">
        <v>75.599999999999994</v>
      </c>
      <c r="F6633" s="4">
        <v>63</v>
      </c>
      <c r="G6633" s="1">
        <v>2022</v>
      </c>
      <c r="H6633" s="1">
        <v>7</v>
      </c>
      <c r="I6633" s="1" t="s">
        <v>134</v>
      </c>
      <c r="J6633" s="1" t="s">
        <v>51</v>
      </c>
      <c r="K6633" s="1" t="s">
        <v>20</v>
      </c>
      <c r="L6633" s="1" t="s">
        <v>135</v>
      </c>
      <c r="M6633" s="1" t="s">
        <v>53</v>
      </c>
      <c r="O6633">
        <f>F6633*7.34</f>
        <v>462.42</v>
      </c>
    </row>
    <row r="6634" spans="1:15" x14ac:dyDescent="0.25">
      <c r="A6634" s="1" t="s">
        <v>7214</v>
      </c>
      <c r="B6634" s="2">
        <v>44748</v>
      </c>
      <c r="C6634" s="1" t="s">
        <v>342</v>
      </c>
      <c r="D6634" s="3">
        <v>20</v>
      </c>
      <c r="E6634" s="3">
        <v>5.21</v>
      </c>
      <c r="F6634" s="4">
        <v>4.34</v>
      </c>
      <c r="G6634" s="1">
        <v>2022</v>
      </c>
      <c r="H6634" s="1">
        <v>7</v>
      </c>
      <c r="I6634" s="1" t="s">
        <v>34</v>
      </c>
      <c r="J6634" s="1" t="s">
        <v>1106</v>
      </c>
      <c r="K6634" s="1" t="s">
        <v>20</v>
      </c>
      <c r="L6634" s="1" t="s">
        <v>36</v>
      </c>
      <c r="M6634" s="1" t="s">
        <v>4523</v>
      </c>
      <c r="O6634">
        <f>F6634*52.63</f>
        <v>228.41419999999999</v>
      </c>
    </row>
    <row r="6635" spans="1:15" x14ac:dyDescent="0.25">
      <c r="A6635" s="1" t="s">
        <v>7215</v>
      </c>
      <c r="B6635" s="2">
        <v>44748</v>
      </c>
      <c r="C6635" s="1" t="s">
        <v>7216</v>
      </c>
      <c r="D6635" s="3">
        <v>20</v>
      </c>
      <c r="E6635" s="3">
        <v>493.92</v>
      </c>
      <c r="F6635" s="4">
        <v>411.6</v>
      </c>
      <c r="G6635" s="1">
        <v>2022</v>
      </c>
      <c r="H6635" s="1">
        <v>7</v>
      </c>
      <c r="I6635" s="1" t="s">
        <v>34</v>
      </c>
      <c r="J6635" s="1" t="s">
        <v>237</v>
      </c>
      <c r="K6635" s="1" t="s">
        <v>20</v>
      </c>
      <c r="L6635" s="1" t="s">
        <v>36</v>
      </c>
      <c r="M6635" s="1" t="s">
        <v>4213</v>
      </c>
      <c r="O6635">
        <f>F6635*7</f>
        <v>2881.2000000000003</v>
      </c>
    </row>
    <row r="6636" spans="1:15" x14ac:dyDescent="0.25">
      <c r="A6636" s="1" t="s">
        <v>964</v>
      </c>
      <c r="B6636" s="2">
        <v>44748</v>
      </c>
      <c r="C6636" s="1" t="s">
        <v>7217</v>
      </c>
      <c r="E6636" s="3">
        <v>306</v>
      </c>
      <c r="F6636" s="4">
        <v>306</v>
      </c>
      <c r="G6636" s="1">
        <v>2022</v>
      </c>
      <c r="H6636" s="1">
        <v>7</v>
      </c>
      <c r="I6636" s="1" t="s">
        <v>1734</v>
      </c>
      <c r="J6636" s="1" t="s">
        <v>35</v>
      </c>
      <c r="K6636" s="1" t="s">
        <v>20</v>
      </c>
      <c r="L6636" s="1" t="s">
        <v>1735</v>
      </c>
      <c r="M6636" s="1" t="s">
        <v>37</v>
      </c>
    </row>
    <row r="6637" spans="1:15" x14ac:dyDescent="0.25">
      <c r="A6637" s="1" t="s">
        <v>994</v>
      </c>
      <c r="B6637" s="2">
        <v>44753</v>
      </c>
      <c r="C6637" s="1" t="s">
        <v>7218</v>
      </c>
      <c r="E6637" s="3">
        <v>195.96</v>
      </c>
      <c r="F6637" s="4">
        <v>195.96</v>
      </c>
      <c r="G6637" s="1">
        <v>2022</v>
      </c>
      <c r="H6637" s="1">
        <v>7</v>
      </c>
      <c r="I6637" s="1" t="s">
        <v>30</v>
      </c>
      <c r="J6637" s="1" t="s">
        <v>25</v>
      </c>
      <c r="K6637" s="1" t="s">
        <v>20</v>
      </c>
      <c r="L6637" s="1" t="s">
        <v>31</v>
      </c>
      <c r="M6637" s="1" t="s">
        <v>4184</v>
      </c>
    </row>
    <row r="6638" spans="1:15" x14ac:dyDescent="0.25">
      <c r="A6638" s="1" t="s">
        <v>6053</v>
      </c>
      <c r="B6638" s="2">
        <v>44753</v>
      </c>
      <c r="C6638" s="1" t="s">
        <v>5309</v>
      </c>
      <c r="E6638" s="3">
        <v>59.94</v>
      </c>
      <c r="F6638" s="4">
        <v>59.94</v>
      </c>
      <c r="G6638" s="1">
        <v>2022</v>
      </c>
      <c r="H6638" s="1">
        <v>7</v>
      </c>
      <c r="I6638" s="1" t="s">
        <v>150</v>
      </c>
      <c r="J6638" s="1" t="s">
        <v>51</v>
      </c>
      <c r="K6638" s="1" t="s">
        <v>20</v>
      </c>
      <c r="L6638" s="1" t="s">
        <v>151</v>
      </c>
      <c r="M6638" s="1" t="s">
        <v>53</v>
      </c>
    </row>
    <row r="6639" spans="1:15" x14ac:dyDescent="0.25">
      <c r="A6639" s="1" t="s">
        <v>1034</v>
      </c>
      <c r="B6639" s="2">
        <v>44754</v>
      </c>
      <c r="C6639" s="1" t="s">
        <v>7219</v>
      </c>
      <c r="E6639" s="3">
        <v>122.5</v>
      </c>
      <c r="F6639" s="4">
        <v>122.5</v>
      </c>
      <c r="G6639" s="1">
        <v>2022</v>
      </c>
      <c r="H6639" s="1">
        <v>7</v>
      </c>
      <c r="I6639" s="1" t="s">
        <v>40</v>
      </c>
      <c r="J6639" s="1" t="s">
        <v>35</v>
      </c>
      <c r="K6639" s="1" t="s">
        <v>20</v>
      </c>
      <c r="L6639" s="1" t="s">
        <v>42</v>
      </c>
      <c r="M6639" s="1" t="s">
        <v>37</v>
      </c>
      <c r="O6639">
        <f>F6639*7</f>
        <v>857.5</v>
      </c>
    </row>
    <row r="6640" spans="1:15" x14ac:dyDescent="0.25">
      <c r="A6640" s="1" t="s">
        <v>1025</v>
      </c>
      <c r="B6640" s="2">
        <v>44754</v>
      </c>
      <c r="C6640" s="1" t="s">
        <v>7220</v>
      </c>
      <c r="E6640" s="3">
        <v>2.93</v>
      </c>
      <c r="F6640" s="4">
        <v>2.93</v>
      </c>
      <c r="G6640" s="1">
        <v>2022</v>
      </c>
      <c r="H6640" s="1">
        <v>7</v>
      </c>
      <c r="I6640" s="1" t="s">
        <v>40</v>
      </c>
      <c r="J6640" s="1" t="s">
        <v>81</v>
      </c>
      <c r="K6640" s="1" t="s">
        <v>20</v>
      </c>
      <c r="L6640" s="1" t="s">
        <v>42</v>
      </c>
      <c r="M6640" s="1" t="s">
        <v>83</v>
      </c>
    </row>
    <row r="6641" spans="1:15" x14ac:dyDescent="0.25">
      <c r="A6641" s="1" t="s">
        <v>1045</v>
      </c>
      <c r="B6641" s="2">
        <v>44754</v>
      </c>
      <c r="C6641" s="1" t="s">
        <v>5622</v>
      </c>
      <c r="E6641" s="3">
        <v>88.92</v>
      </c>
      <c r="F6641" s="4">
        <v>88.92</v>
      </c>
      <c r="G6641" s="1">
        <v>2022</v>
      </c>
      <c r="H6641" s="1">
        <v>7</v>
      </c>
      <c r="I6641" s="1" t="s">
        <v>46</v>
      </c>
      <c r="J6641" s="1" t="s">
        <v>25</v>
      </c>
      <c r="K6641" s="1" t="s">
        <v>20</v>
      </c>
      <c r="L6641" s="1" t="s">
        <v>47</v>
      </c>
      <c r="M6641" s="1" t="s">
        <v>4184</v>
      </c>
      <c r="O6641">
        <f>F6641*5.3</f>
        <v>471.27600000000001</v>
      </c>
    </row>
    <row r="6642" spans="1:15" x14ac:dyDescent="0.25">
      <c r="A6642" s="1" t="s">
        <v>998</v>
      </c>
      <c r="B6642" s="2">
        <v>44754</v>
      </c>
      <c r="C6642" s="1" t="s">
        <v>7928</v>
      </c>
      <c r="D6642" s="3">
        <v>20</v>
      </c>
      <c r="E6642" s="3">
        <v>125.52</v>
      </c>
      <c r="F6642" s="4">
        <v>104.6</v>
      </c>
      <c r="G6642" s="1">
        <v>2022</v>
      </c>
      <c r="H6642" s="1">
        <v>7</v>
      </c>
      <c r="I6642" s="1" t="s">
        <v>111</v>
      </c>
      <c r="J6642" s="1" t="s">
        <v>98</v>
      </c>
      <c r="K6642" s="1" t="s">
        <v>20</v>
      </c>
      <c r="L6642" s="1" t="s">
        <v>112</v>
      </c>
      <c r="M6642" s="1" t="s">
        <v>100</v>
      </c>
    </row>
    <row r="6643" spans="1:15" x14ac:dyDescent="0.25">
      <c r="A6643" s="1" t="s">
        <v>998</v>
      </c>
      <c r="B6643" s="2">
        <v>44754</v>
      </c>
      <c r="C6643" s="1" t="s">
        <v>7928</v>
      </c>
      <c r="E6643" s="3">
        <v>126.6</v>
      </c>
      <c r="F6643" s="4">
        <v>126.6</v>
      </c>
      <c r="G6643" s="1">
        <v>2022</v>
      </c>
      <c r="H6643" s="1">
        <v>7</v>
      </c>
      <c r="I6643" s="1" t="s">
        <v>111</v>
      </c>
      <c r="J6643" s="1" t="s">
        <v>98</v>
      </c>
      <c r="K6643" s="1" t="s">
        <v>20</v>
      </c>
      <c r="L6643" s="1" t="s">
        <v>112</v>
      </c>
      <c r="M6643" s="1" t="s">
        <v>100</v>
      </c>
    </row>
    <row r="6644" spans="1:15" x14ac:dyDescent="0.25">
      <c r="A6644" s="1" t="s">
        <v>3128</v>
      </c>
      <c r="B6644" s="2">
        <v>44754</v>
      </c>
      <c r="C6644" s="1" t="s">
        <v>1400</v>
      </c>
      <c r="E6644" s="3">
        <v>56.76</v>
      </c>
      <c r="F6644" s="4">
        <v>56.76</v>
      </c>
      <c r="G6644" s="1">
        <v>2022</v>
      </c>
      <c r="H6644" s="1">
        <v>7</v>
      </c>
      <c r="I6644" s="1" t="s">
        <v>40</v>
      </c>
      <c r="J6644" s="1" t="s">
        <v>177</v>
      </c>
      <c r="K6644" s="1" t="s">
        <v>20</v>
      </c>
      <c r="L6644" s="1" t="s">
        <v>42</v>
      </c>
      <c r="M6644" s="1" t="s">
        <v>178</v>
      </c>
    </row>
    <row r="6645" spans="1:15" x14ac:dyDescent="0.25">
      <c r="A6645" s="1" t="s">
        <v>1040</v>
      </c>
      <c r="B6645" s="2">
        <v>44754</v>
      </c>
      <c r="C6645" s="1" t="s">
        <v>7221</v>
      </c>
      <c r="E6645" s="3">
        <v>304</v>
      </c>
      <c r="F6645" s="4">
        <v>304</v>
      </c>
      <c r="G6645" s="1">
        <v>2022</v>
      </c>
      <c r="H6645" s="1">
        <v>7</v>
      </c>
      <c r="I6645" s="1" t="s">
        <v>111</v>
      </c>
      <c r="J6645" s="1" t="s">
        <v>35</v>
      </c>
      <c r="K6645" s="1" t="s">
        <v>20</v>
      </c>
      <c r="L6645" s="1" t="s">
        <v>112</v>
      </c>
      <c r="M6645" s="1" t="s">
        <v>37</v>
      </c>
    </row>
    <row r="6646" spans="1:15" x14ac:dyDescent="0.25">
      <c r="A6646" s="1" t="s">
        <v>3118</v>
      </c>
      <c r="B6646" s="2">
        <v>44754</v>
      </c>
      <c r="C6646" s="1" t="s">
        <v>7222</v>
      </c>
      <c r="E6646" s="3">
        <v>94.32</v>
      </c>
      <c r="F6646" s="4">
        <v>94.32</v>
      </c>
      <c r="G6646" s="1">
        <v>2022</v>
      </c>
      <c r="H6646" s="1">
        <v>7</v>
      </c>
      <c r="I6646" s="1" t="s">
        <v>86</v>
      </c>
      <c r="J6646" s="1" t="s">
        <v>98</v>
      </c>
      <c r="K6646" s="1" t="s">
        <v>20</v>
      </c>
      <c r="L6646" s="1" t="s">
        <v>87</v>
      </c>
      <c r="M6646" s="1" t="s">
        <v>100</v>
      </c>
    </row>
    <row r="6647" spans="1:15" x14ac:dyDescent="0.25">
      <c r="A6647" s="1" t="s">
        <v>4736</v>
      </c>
      <c r="B6647" s="2">
        <v>44756</v>
      </c>
      <c r="C6647" s="1" t="s">
        <v>462</v>
      </c>
      <c r="D6647" s="3">
        <v>20</v>
      </c>
      <c r="E6647" s="3">
        <v>6.99</v>
      </c>
      <c r="F6647" s="4">
        <v>5.82</v>
      </c>
      <c r="G6647" s="1">
        <v>2022</v>
      </c>
      <c r="H6647" s="1">
        <v>7</v>
      </c>
      <c r="I6647" s="1" t="s">
        <v>34</v>
      </c>
      <c r="J6647" s="1" t="s">
        <v>35</v>
      </c>
      <c r="K6647" s="1" t="s">
        <v>20</v>
      </c>
      <c r="L6647" s="1" t="s">
        <v>36</v>
      </c>
      <c r="M6647" s="1" t="s">
        <v>37</v>
      </c>
      <c r="O6647">
        <f>F6647*50</f>
        <v>291</v>
      </c>
    </row>
    <row r="6648" spans="1:15" x14ac:dyDescent="0.25">
      <c r="A6648" s="1" t="s">
        <v>4724</v>
      </c>
      <c r="B6648" s="2">
        <v>44756</v>
      </c>
      <c r="C6648" s="1" t="s">
        <v>7223</v>
      </c>
      <c r="E6648" s="3">
        <v>50.42</v>
      </c>
      <c r="F6648" s="4">
        <v>50.42</v>
      </c>
      <c r="G6648" s="1">
        <v>2022</v>
      </c>
      <c r="H6648" s="1">
        <v>7</v>
      </c>
      <c r="I6648" s="1" t="s">
        <v>86</v>
      </c>
      <c r="J6648" s="1" t="s">
        <v>35</v>
      </c>
      <c r="K6648" s="1" t="s">
        <v>20</v>
      </c>
      <c r="L6648" s="1" t="s">
        <v>87</v>
      </c>
      <c r="M6648" s="1" t="s">
        <v>37</v>
      </c>
    </row>
    <row r="6649" spans="1:15" x14ac:dyDescent="0.25">
      <c r="A6649" s="1" t="s">
        <v>7224</v>
      </c>
      <c r="B6649" s="2">
        <v>44756</v>
      </c>
      <c r="C6649" s="1" t="s">
        <v>8011</v>
      </c>
      <c r="E6649" s="3">
        <v>33.799999999999997</v>
      </c>
      <c r="F6649" s="4">
        <v>33.799999999999997</v>
      </c>
      <c r="G6649" s="1">
        <v>2022</v>
      </c>
      <c r="H6649" s="1">
        <v>7</v>
      </c>
      <c r="I6649" s="1" t="s">
        <v>86</v>
      </c>
      <c r="J6649" s="1" t="s">
        <v>92</v>
      </c>
      <c r="K6649" s="1" t="s">
        <v>20</v>
      </c>
      <c r="L6649" s="1" t="s">
        <v>87</v>
      </c>
      <c r="M6649" s="1" t="s">
        <v>94</v>
      </c>
    </row>
    <row r="6650" spans="1:15" x14ac:dyDescent="0.25">
      <c r="A6650" s="1" t="s">
        <v>7225</v>
      </c>
      <c r="B6650" s="2">
        <v>44756</v>
      </c>
      <c r="C6650" s="1" t="s">
        <v>7226</v>
      </c>
      <c r="D6650" s="3">
        <v>20</v>
      </c>
      <c r="E6650" s="3">
        <v>420.48</v>
      </c>
      <c r="F6650" s="4">
        <v>350.4</v>
      </c>
      <c r="G6650" s="1">
        <v>2022</v>
      </c>
      <c r="H6650" s="1">
        <v>7</v>
      </c>
      <c r="I6650" s="1" t="s">
        <v>56</v>
      </c>
      <c r="J6650" s="1" t="s">
        <v>35</v>
      </c>
      <c r="K6650" s="1" t="s">
        <v>20</v>
      </c>
      <c r="L6650" s="1" t="s">
        <v>57</v>
      </c>
      <c r="M6650" s="1" t="s">
        <v>37</v>
      </c>
    </row>
    <row r="6651" spans="1:15" x14ac:dyDescent="0.25">
      <c r="A6651" s="1" t="s">
        <v>7227</v>
      </c>
      <c r="B6651" s="2">
        <v>44756</v>
      </c>
      <c r="C6651" s="1" t="s">
        <v>8012</v>
      </c>
      <c r="E6651" s="3">
        <v>1920</v>
      </c>
      <c r="F6651" s="4">
        <v>1920</v>
      </c>
      <c r="G6651" s="1">
        <v>2022</v>
      </c>
      <c r="H6651" s="1">
        <v>7</v>
      </c>
      <c r="I6651" s="1" t="s">
        <v>24</v>
      </c>
      <c r="J6651" s="1" t="s">
        <v>25</v>
      </c>
      <c r="K6651" s="1" t="s">
        <v>20</v>
      </c>
      <c r="L6651" s="1" t="s">
        <v>26</v>
      </c>
      <c r="M6651" s="1" t="s">
        <v>4184</v>
      </c>
    </row>
    <row r="6652" spans="1:15" x14ac:dyDescent="0.25">
      <c r="A6652" s="1" t="s">
        <v>3145</v>
      </c>
      <c r="B6652" s="2">
        <v>44756</v>
      </c>
      <c r="C6652" s="1" t="s">
        <v>7228</v>
      </c>
      <c r="E6652" s="3">
        <v>184.32</v>
      </c>
      <c r="F6652" s="4">
        <v>184.32</v>
      </c>
      <c r="G6652" s="1">
        <v>2022</v>
      </c>
      <c r="H6652" s="1">
        <v>7</v>
      </c>
      <c r="I6652" s="1" t="s">
        <v>1734</v>
      </c>
      <c r="J6652" s="1" t="s">
        <v>35</v>
      </c>
      <c r="K6652" s="1" t="s">
        <v>20</v>
      </c>
      <c r="L6652" s="1" t="s">
        <v>1735</v>
      </c>
      <c r="M6652" s="1" t="s">
        <v>37</v>
      </c>
    </row>
    <row r="6653" spans="1:15" x14ac:dyDescent="0.25">
      <c r="A6653" s="1" t="s">
        <v>7229</v>
      </c>
      <c r="B6653" s="2">
        <v>44756</v>
      </c>
      <c r="C6653" s="1" t="s">
        <v>7230</v>
      </c>
      <c r="D6653" s="3">
        <v>20</v>
      </c>
      <c r="E6653" s="3">
        <v>31.25</v>
      </c>
      <c r="F6653" s="4">
        <v>26.04</v>
      </c>
      <c r="G6653" s="1">
        <v>2022</v>
      </c>
      <c r="H6653" s="1">
        <v>7</v>
      </c>
      <c r="I6653" s="1" t="s">
        <v>34</v>
      </c>
      <c r="J6653" s="1" t="s">
        <v>51</v>
      </c>
      <c r="K6653" s="1" t="s">
        <v>20</v>
      </c>
      <c r="L6653" s="1" t="s">
        <v>36</v>
      </c>
      <c r="M6653" s="1" t="s">
        <v>53</v>
      </c>
    </row>
    <row r="6654" spans="1:15" x14ac:dyDescent="0.25">
      <c r="A6654" s="1" t="s">
        <v>7231</v>
      </c>
      <c r="B6654" s="2">
        <v>44756</v>
      </c>
      <c r="C6654" s="1" t="s">
        <v>523</v>
      </c>
      <c r="D6654" s="3">
        <v>20</v>
      </c>
      <c r="E6654" s="3">
        <v>367.92</v>
      </c>
      <c r="F6654" s="4">
        <v>306.60000000000002</v>
      </c>
      <c r="G6654" s="1">
        <v>2022</v>
      </c>
      <c r="H6654" s="1">
        <v>7</v>
      </c>
      <c r="I6654" s="1" t="s">
        <v>34</v>
      </c>
      <c r="J6654" s="1" t="s">
        <v>35</v>
      </c>
      <c r="K6654" s="1" t="s">
        <v>20</v>
      </c>
      <c r="L6654" s="1" t="s">
        <v>36</v>
      </c>
      <c r="M6654" s="1" t="s">
        <v>37</v>
      </c>
      <c r="O6654">
        <f>F6654*72.79120024</f>
        <v>22317.781993584002</v>
      </c>
    </row>
    <row r="6655" spans="1:15" x14ac:dyDescent="0.25">
      <c r="A6655" s="1" t="s">
        <v>3154</v>
      </c>
      <c r="B6655" s="2">
        <v>44761</v>
      </c>
      <c r="C6655" s="1" t="s">
        <v>7232</v>
      </c>
      <c r="D6655" s="3">
        <v>20</v>
      </c>
      <c r="E6655" s="3">
        <v>46.9</v>
      </c>
      <c r="F6655" s="4">
        <v>39.08</v>
      </c>
      <c r="G6655" s="1">
        <v>2022</v>
      </c>
      <c r="H6655" s="1">
        <v>7</v>
      </c>
      <c r="I6655" s="1" t="s">
        <v>134</v>
      </c>
      <c r="J6655" s="1" t="s">
        <v>35</v>
      </c>
      <c r="K6655" s="1" t="s">
        <v>20</v>
      </c>
      <c r="L6655" s="1" t="s">
        <v>135</v>
      </c>
      <c r="M6655" s="1" t="s">
        <v>37</v>
      </c>
    </row>
    <row r="6656" spans="1:15" x14ac:dyDescent="0.25">
      <c r="A6656" s="1" t="s">
        <v>7233</v>
      </c>
      <c r="B6656" s="2">
        <v>44761</v>
      </c>
      <c r="C6656" s="1" t="s">
        <v>7234</v>
      </c>
      <c r="D6656" s="3">
        <v>20</v>
      </c>
      <c r="E6656" s="3">
        <v>12.75</v>
      </c>
      <c r="F6656" s="4">
        <v>10.62</v>
      </c>
      <c r="G6656" s="1">
        <v>2022</v>
      </c>
      <c r="H6656" s="1">
        <v>7</v>
      </c>
      <c r="I6656" s="1" t="s">
        <v>134</v>
      </c>
      <c r="J6656" s="1" t="s">
        <v>98</v>
      </c>
      <c r="K6656" s="1" t="s">
        <v>20</v>
      </c>
      <c r="L6656" s="1" t="s">
        <v>135</v>
      </c>
      <c r="M6656" s="1" t="s">
        <v>100</v>
      </c>
      <c r="O6656">
        <f>F6656* 333</f>
        <v>3536.4599999999996</v>
      </c>
    </row>
    <row r="6657" spans="1:15" x14ac:dyDescent="0.25">
      <c r="A6657" s="1" t="s">
        <v>7235</v>
      </c>
      <c r="B6657" s="2">
        <v>44761</v>
      </c>
      <c r="C6657" s="1" t="s">
        <v>7236</v>
      </c>
      <c r="E6657" s="3">
        <v>83.86</v>
      </c>
      <c r="F6657" s="4">
        <v>83.86</v>
      </c>
      <c r="G6657" s="1">
        <v>2022</v>
      </c>
      <c r="H6657" s="1">
        <v>7</v>
      </c>
      <c r="I6657" s="1" t="s">
        <v>30</v>
      </c>
      <c r="J6657" s="1" t="s">
        <v>25</v>
      </c>
      <c r="K6657" s="1" t="s">
        <v>20</v>
      </c>
      <c r="L6657" s="1" t="s">
        <v>31</v>
      </c>
      <c r="M6657" s="1" t="s">
        <v>4184</v>
      </c>
    </row>
    <row r="6658" spans="1:15" x14ac:dyDescent="0.25">
      <c r="A6658" s="1" t="s">
        <v>3143</v>
      </c>
      <c r="B6658" s="2">
        <v>44761</v>
      </c>
      <c r="C6658" s="1" t="s">
        <v>7237</v>
      </c>
      <c r="E6658" s="3">
        <v>22.44</v>
      </c>
      <c r="F6658" s="4">
        <v>22.44</v>
      </c>
      <c r="G6658" s="1">
        <v>2022</v>
      </c>
      <c r="H6658" s="1">
        <v>7</v>
      </c>
      <c r="I6658" s="1" t="s">
        <v>30</v>
      </c>
      <c r="J6658" s="1" t="s">
        <v>25</v>
      </c>
      <c r="K6658" s="1" t="s">
        <v>20</v>
      </c>
      <c r="L6658" s="1" t="s">
        <v>31</v>
      </c>
      <c r="M6658" s="1" t="s">
        <v>4184</v>
      </c>
      <c r="O6658">
        <f>F6658*12.5</f>
        <v>280.5</v>
      </c>
    </row>
    <row r="6659" spans="1:15" x14ac:dyDescent="0.25">
      <c r="A6659" s="1" t="s">
        <v>7238</v>
      </c>
      <c r="B6659" s="2">
        <v>44763</v>
      </c>
      <c r="C6659" s="1" t="s">
        <v>7239</v>
      </c>
      <c r="E6659" s="3">
        <v>354.6</v>
      </c>
      <c r="F6659" s="4">
        <v>354.6</v>
      </c>
      <c r="G6659" s="1">
        <v>2022</v>
      </c>
      <c r="H6659" s="1">
        <v>7</v>
      </c>
      <c r="I6659" s="1" t="s">
        <v>704</v>
      </c>
      <c r="J6659" s="1" t="s">
        <v>212</v>
      </c>
      <c r="K6659" s="1" t="s">
        <v>20</v>
      </c>
      <c r="L6659" s="1" t="s">
        <v>705</v>
      </c>
      <c r="M6659" s="1" t="s">
        <v>4424</v>
      </c>
    </row>
    <row r="6660" spans="1:15" x14ac:dyDescent="0.25">
      <c r="A6660" s="1" t="s">
        <v>4750</v>
      </c>
      <c r="B6660" s="2">
        <v>44763</v>
      </c>
      <c r="C6660" s="1" t="s">
        <v>7240</v>
      </c>
      <c r="E6660" s="3">
        <v>259.10000000000002</v>
      </c>
      <c r="F6660" s="4">
        <v>259.10000000000002</v>
      </c>
      <c r="G6660" s="1">
        <v>2022</v>
      </c>
      <c r="H6660" s="1">
        <v>7</v>
      </c>
      <c r="I6660" s="1" t="s">
        <v>97</v>
      </c>
      <c r="J6660" s="1" t="s">
        <v>98</v>
      </c>
      <c r="K6660" s="1" t="s">
        <v>20</v>
      </c>
      <c r="L6660" s="1" t="s">
        <v>99</v>
      </c>
      <c r="M6660" s="1" t="s">
        <v>100</v>
      </c>
    </row>
    <row r="6661" spans="1:15" x14ac:dyDescent="0.25">
      <c r="A6661" s="1" t="s">
        <v>1063</v>
      </c>
      <c r="B6661" s="2">
        <v>44763</v>
      </c>
      <c r="C6661" s="1" t="s">
        <v>7241</v>
      </c>
      <c r="E6661" s="3">
        <v>164.34</v>
      </c>
      <c r="F6661" s="4">
        <v>164.34</v>
      </c>
      <c r="G6661" s="1">
        <v>2022</v>
      </c>
      <c r="H6661" s="1">
        <v>7</v>
      </c>
      <c r="I6661" s="1" t="s">
        <v>168</v>
      </c>
      <c r="J6661" s="1" t="s">
        <v>35</v>
      </c>
      <c r="K6661" s="1" t="s">
        <v>20</v>
      </c>
      <c r="L6661" s="1" t="s">
        <v>169</v>
      </c>
      <c r="M6661" s="1" t="s">
        <v>37</v>
      </c>
    </row>
    <row r="6662" spans="1:15" x14ac:dyDescent="0.25">
      <c r="A6662" s="1" t="s">
        <v>4751</v>
      </c>
      <c r="B6662" s="2">
        <v>44763</v>
      </c>
      <c r="C6662" s="1" t="s">
        <v>7242</v>
      </c>
      <c r="E6662" s="3">
        <v>90</v>
      </c>
      <c r="F6662" s="4">
        <v>90</v>
      </c>
      <c r="G6662" s="1">
        <v>2022</v>
      </c>
      <c r="H6662" s="1">
        <v>7</v>
      </c>
      <c r="I6662" s="1" t="s">
        <v>211</v>
      </c>
      <c r="J6662" s="1" t="s">
        <v>212</v>
      </c>
      <c r="K6662" s="1" t="s">
        <v>20</v>
      </c>
      <c r="L6662" s="1" t="s">
        <v>213</v>
      </c>
      <c r="M6662" s="1" t="s">
        <v>37</v>
      </c>
      <c r="O6662">
        <v>350</v>
      </c>
    </row>
    <row r="6663" spans="1:15" x14ac:dyDescent="0.25">
      <c r="A6663" s="1" t="s">
        <v>1057</v>
      </c>
      <c r="B6663" s="2">
        <v>44763</v>
      </c>
      <c r="C6663" s="1" t="s">
        <v>7243</v>
      </c>
      <c r="E6663" s="3">
        <v>68.48</v>
      </c>
      <c r="F6663" s="4">
        <v>68.48</v>
      </c>
      <c r="G6663" s="1">
        <v>2022</v>
      </c>
      <c r="H6663" s="1">
        <v>7</v>
      </c>
      <c r="I6663" s="1" t="s">
        <v>91</v>
      </c>
      <c r="J6663" s="1" t="s">
        <v>35</v>
      </c>
      <c r="K6663" s="1" t="s">
        <v>20</v>
      </c>
      <c r="L6663" s="1" t="s">
        <v>93</v>
      </c>
      <c r="M6663" s="1" t="s">
        <v>37</v>
      </c>
    </row>
    <row r="6664" spans="1:15" x14ac:dyDescent="0.25">
      <c r="A6664" s="1" t="s">
        <v>4752</v>
      </c>
      <c r="B6664" s="2">
        <v>44763</v>
      </c>
      <c r="C6664" s="1" t="s">
        <v>7244</v>
      </c>
      <c r="D6664" s="3">
        <v>10</v>
      </c>
      <c r="E6664" s="3">
        <v>108.9</v>
      </c>
      <c r="F6664" s="4">
        <v>99</v>
      </c>
      <c r="G6664" s="1">
        <v>2022</v>
      </c>
      <c r="H6664" s="1">
        <v>7</v>
      </c>
      <c r="I6664" s="1" t="s">
        <v>134</v>
      </c>
      <c r="J6664" s="1" t="s">
        <v>319</v>
      </c>
      <c r="K6664" s="1" t="s">
        <v>20</v>
      </c>
      <c r="L6664" s="1" t="s">
        <v>135</v>
      </c>
      <c r="M6664" s="1" t="s">
        <v>320</v>
      </c>
    </row>
    <row r="6665" spans="1:15" x14ac:dyDescent="0.25">
      <c r="A6665" s="1" t="s">
        <v>1065</v>
      </c>
      <c r="B6665" s="2">
        <v>44763</v>
      </c>
      <c r="C6665" s="1" t="s">
        <v>7245</v>
      </c>
      <c r="E6665" s="3">
        <v>10.5</v>
      </c>
      <c r="F6665" s="4">
        <v>10.5</v>
      </c>
      <c r="G6665" s="1">
        <v>2022</v>
      </c>
      <c r="H6665" s="1">
        <v>7</v>
      </c>
      <c r="I6665" s="1" t="s">
        <v>97</v>
      </c>
      <c r="J6665" s="1" t="s">
        <v>35</v>
      </c>
      <c r="K6665" s="1" t="s">
        <v>20</v>
      </c>
      <c r="L6665" s="1" t="s">
        <v>99</v>
      </c>
      <c r="M6665" s="1" t="s">
        <v>37</v>
      </c>
    </row>
    <row r="6666" spans="1:15" x14ac:dyDescent="0.25">
      <c r="A6666" s="1" t="s">
        <v>6094</v>
      </c>
      <c r="B6666" s="2">
        <v>44763</v>
      </c>
      <c r="C6666" s="1" t="s">
        <v>7246</v>
      </c>
      <c r="E6666" s="3">
        <v>7.18</v>
      </c>
      <c r="F6666" s="4">
        <v>7.18</v>
      </c>
      <c r="G6666" s="1">
        <v>2022</v>
      </c>
      <c r="H6666" s="1">
        <v>7</v>
      </c>
      <c r="I6666" s="1" t="s">
        <v>168</v>
      </c>
      <c r="J6666" s="1" t="s">
        <v>35</v>
      </c>
      <c r="K6666" s="1" t="s">
        <v>20</v>
      </c>
      <c r="L6666" s="1" t="s">
        <v>169</v>
      </c>
      <c r="M6666" s="1" t="s">
        <v>37</v>
      </c>
      <c r="O6666">
        <f>F6666*1850</f>
        <v>13283</v>
      </c>
    </row>
    <row r="6667" spans="1:15" x14ac:dyDescent="0.25">
      <c r="A6667" s="1" t="s">
        <v>3149</v>
      </c>
      <c r="B6667" s="2">
        <v>44763</v>
      </c>
      <c r="C6667" s="1" t="s">
        <v>7883</v>
      </c>
      <c r="E6667" s="3">
        <v>59.28</v>
      </c>
      <c r="F6667" s="4">
        <v>59.28</v>
      </c>
      <c r="G6667" s="1">
        <v>2022</v>
      </c>
      <c r="H6667" s="1">
        <v>7</v>
      </c>
      <c r="I6667" s="1" t="s">
        <v>46</v>
      </c>
      <c r="J6667" s="1" t="s">
        <v>25</v>
      </c>
      <c r="K6667" s="1" t="s">
        <v>20</v>
      </c>
      <c r="L6667" s="1" t="s">
        <v>47</v>
      </c>
      <c r="M6667" s="1" t="s">
        <v>4184</v>
      </c>
      <c r="O6667">
        <f>F6667*5.3</f>
        <v>314.18399999999997</v>
      </c>
    </row>
    <row r="6668" spans="1:15" x14ac:dyDescent="0.25">
      <c r="A6668" s="1" t="s">
        <v>7247</v>
      </c>
      <c r="B6668" s="2">
        <v>44763</v>
      </c>
      <c r="C6668" s="1" t="s">
        <v>7883</v>
      </c>
      <c r="E6668" s="3">
        <v>29.64</v>
      </c>
      <c r="F6668" s="4">
        <v>29.64</v>
      </c>
      <c r="G6668" s="1">
        <v>2022</v>
      </c>
      <c r="H6668" s="1">
        <v>7</v>
      </c>
      <c r="I6668" s="1" t="s">
        <v>46</v>
      </c>
      <c r="J6668" s="1" t="s">
        <v>25</v>
      </c>
      <c r="K6668" s="1" t="s">
        <v>20</v>
      </c>
      <c r="L6668" s="1" t="s">
        <v>47</v>
      </c>
      <c r="M6668" s="1" t="s">
        <v>4184</v>
      </c>
      <c r="O6668">
        <f>F6668*5.3</f>
        <v>157.09199999999998</v>
      </c>
    </row>
    <row r="6669" spans="1:15" x14ac:dyDescent="0.25">
      <c r="A6669" s="1" t="s">
        <v>4753</v>
      </c>
      <c r="B6669" s="2">
        <v>44763</v>
      </c>
      <c r="C6669" s="1" t="s">
        <v>7248</v>
      </c>
      <c r="E6669" s="3">
        <v>2636.52</v>
      </c>
      <c r="F6669" s="4">
        <v>2636.52</v>
      </c>
      <c r="G6669" s="1">
        <v>2022</v>
      </c>
      <c r="H6669" s="1">
        <v>7</v>
      </c>
      <c r="I6669" s="1" t="s">
        <v>1734</v>
      </c>
      <c r="J6669" s="1" t="s">
        <v>35</v>
      </c>
      <c r="K6669" s="1" t="s">
        <v>20</v>
      </c>
      <c r="L6669" s="1" t="s">
        <v>1735</v>
      </c>
      <c r="M6669" s="1" t="s">
        <v>37</v>
      </c>
      <c r="O6669">
        <f>F6669*1850</f>
        <v>4877562</v>
      </c>
    </row>
    <row r="6670" spans="1:15" x14ac:dyDescent="0.25">
      <c r="A6670" s="1" t="s">
        <v>4772</v>
      </c>
      <c r="B6670" s="2">
        <v>44763</v>
      </c>
      <c r="C6670" s="1" t="s">
        <v>7249</v>
      </c>
      <c r="E6670" s="3">
        <v>189.86</v>
      </c>
      <c r="F6670" s="4">
        <v>189.86</v>
      </c>
      <c r="G6670" s="1">
        <v>2022</v>
      </c>
      <c r="H6670" s="1">
        <v>7</v>
      </c>
      <c r="I6670" s="1" t="s">
        <v>97</v>
      </c>
      <c r="J6670" s="1" t="s">
        <v>98</v>
      </c>
      <c r="K6670" s="1" t="s">
        <v>20</v>
      </c>
      <c r="L6670" s="1" t="s">
        <v>99</v>
      </c>
      <c r="M6670" s="1" t="s">
        <v>100</v>
      </c>
      <c r="O6670">
        <f>F6670*27.9</f>
        <v>5297.0940000000001</v>
      </c>
    </row>
    <row r="6671" spans="1:15" x14ac:dyDescent="0.25">
      <c r="A6671" s="1" t="s">
        <v>3138</v>
      </c>
      <c r="B6671" s="2">
        <v>44763</v>
      </c>
      <c r="C6671" s="1" t="s">
        <v>7250</v>
      </c>
      <c r="E6671" s="3">
        <v>275.94</v>
      </c>
      <c r="F6671" s="4">
        <v>275.94</v>
      </c>
      <c r="G6671" s="1">
        <v>2022</v>
      </c>
      <c r="H6671" s="1">
        <v>7</v>
      </c>
      <c r="I6671" s="1" t="s">
        <v>91</v>
      </c>
      <c r="J6671" s="1" t="s">
        <v>98</v>
      </c>
      <c r="K6671" s="1" t="s">
        <v>20</v>
      </c>
      <c r="L6671" s="1" t="s">
        <v>93</v>
      </c>
      <c r="M6671" s="1" t="s">
        <v>100</v>
      </c>
    </row>
    <row r="6672" spans="1:15" x14ac:dyDescent="0.25">
      <c r="A6672" s="1" t="s">
        <v>4757</v>
      </c>
      <c r="B6672" s="2">
        <v>44763</v>
      </c>
      <c r="C6672" s="1" t="s">
        <v>7250</v>
      </c>
      <c r="E6672" s="3">
        <v>304.33</v>
      </c>
      <c r="F6672" s="4">
        <v>304.33</v>
      </c>
      <c r="G6672" s="1">
        <v>2022</v>
      </c>
      <c r="H6672" s="1">
        <v>7</v>
      </c>
      <c r="I6672" s="1" t="s">
        <v>97</v>
      </c>
      <c r="J6672" s="1" t="s">
        <v>98</v>
      </c>
      <c r="K6672" s="1" t="s">
        <v>20</v>
      </c>
      <c r="L6672" s="1" t="s">
        <v>99</v>
      </c>
      <c r="M6672" s="1" t="s">
        <v>100</v>
      </c>
    </row>
    <row r="6673" spans="1:15" x14ac:dyDescent="0.25">
      <c r="A6673" s="1" t="s">
        <v>4761</v>
      </c>
      <c r="B6673" s="2">
        <v>44763</v>
      </c>
      <c r="C6673" s="1" t="s">
        <v>7251</v>
      </c>
      <c r="D6673" s="3">
        <v>20</v>
      </c>
      <c r="E6673" s="3">
        <v>19.86</v>
      </c>
      <c r="F6673" s="4">
        <v>16.55</v>
      </c>
      <c r="G6673" s="1">
        <v>2022</v>
      </c>
      <c r="H6673" s="1">
        <v>7</v>
      </c>
      <c r="I6673" s="1" t="s">
        <v>56</v>
      </c>
      <c r="J6673" s="1" t="s">
        <v>378</v>
      </c>
      <c r="K6673" s="1" t="s">
        <v>20</v>
      </c>
      <c r="L6673" s="1" t="s">
        <v>57</v>
      </c>
      <c r="M6673" s="1" t="s">
        <v>379</v>
      </c>
    </row>
    <row r="6674" spans="1:15" x14ac:dyDescent="0.25">
      <c r="A6674" s="1" t="s">
        <v>7252</v>
      </c>
      <c r="B6674" s="2">
        <v>44763</v>
      </c>
      <c r="C6674" s="1" t="s">
        <v>7253</v>
      </c>
      <c r="D6674" s="3">
        <v>10</v>
      </c>
      <c r="E6674" s="3">
        <v>56</v>
      </c>
      <c r="F6674" s="4">
        <v>50.91</v>
      </c>
      <c r="G6674" s="1">
        <v>2022</v>
      </c>
      <c r="H6674" s="1">
        <v>7</v>
      </c>
      <c r="I6674" s="1" t="s">
        <v>134</v>
      </c>
      <c r="J6674" s="1" t="s">
        <v>319</v>
      </c>
      <c r="K6674" s="1" t="s">
        <v>20</v>
      </c>
      <c r="L6674" s="1" t="s">
        <v>135</v>
      </c>
      <c r="M6674" s="1" t="s">
        <v>320</v>
      </c>
    </row>
    <row r="6675" spans="1:15" x14ac:dyDescent="0.25">
      <c r="A6675" s="1" t="s">
        <v>1068</v>
      </c>
      <c r="B6675" s="2">
        <v>44763</v>
      </c>
      <c r="C6675" s="1" t="s">
        <v>7254</v>
      </c>
      <c r="E6675" s="3">
        <v>45.99</v>
      </c>
      <c r="F6675" s="4">
        <v>45.99</v>
      </c>
      <c r="G6675" s="1">
        <v>2022</v>
      </c>
      <c r="H6675" s="1">
        <v>7</v>
      </c>
      <c r="I6675" s="1" t="s">
        <v>138</v>
      </c>
      <c r="J6675" s="1" t="s">
        <v>35</v>
      </c>
      <c r="K6675" s="1" t="s">
        <v>20</v>
      </c>
      <c r="L6675" s="1" t="s">
        <v>139</v>
      </c>
      <c r="M6675" s="1" t="s">
        <v>37</v>
      </c>
    </row>
    <row r="6676" spans="1:15" x14ac:dyDescent="0.25">
      <c r="A6676" s="1" t="s">
        <v>1055</v>
      </c>
      <c r="B6676" s="2">
        <v>44763</v>
      </c>
      <c r="C6676" s="1" t="s">
        <v>7255</v>
      </c>
      <c r="E6676" s="3">
        <v>729.09</v>
      </c>
      <c r="F6676" s="4">
        <v>729.09</v>
      </c>
      <c r="G6676" s="1">
        <v>2022</v>
      </c>
      <c r="H6676" s="1">
        <v>7</v>
      </c>
      <c r="I6676" s="1" t="s">
        <v>86</v>
      </c>
      <c r="J6676" s="1" t="s">
        <v>378</v>
      </c>
      <c r="K6676" s="1" t="s">
        <v>20</v>
      </c>
      <c r="L6676" s="1" t="s">
        <v>87</v>
      </c>
      <c r="M6676" s="1" t="s">
        <v>379</v>
      </c>
      <c r="O6676">
        <f>F6676*52.63</f>
        <v>38372.006700000005</v>
      </c>
    </row>
    <row r="6677" spans="1:15" x14ac:dyDescent="0.25">
      <c r="A6677" s="1" t="s">
        <v>7256</v>
      </c>
      <c r="B6677" s="2">
        <v>44763</v>
      </c>
      <c r="C6677" s="1" t="s">
        <v>1049</v>
      </c>
      <c r="E6677" s="3">
        <v>35</v>
      </c>
      <c r="F6677" s="4">
        <v>35</v>
      </c>
      <c r="G6677" s="1">
        <v>2022</v>
      </c>
      <c r="H6677" s="1">
        <v>7</v>
      </c>
      <c r="I6677" s="1" t="s">
        <v>91</v>
      </c>
      <c r="J6677" s="1" t="s">
        <v>51</v>
      </c>
      <c r="K6677" s="1" t="s">
        <v>20</v>
      </c>
      <c r="L6677" s="1" t="s">
        <v>93</v>
      </c>
      <c r="M6677" s="1" t="s">
        <v>53</v>
      </c>
    </row>
    <row r="6678" spans="1:15" x14ac:dyDescent="0.25">
      <c r="A6678" s="1" t="s">
        <v>1067</v>
      </c>
      <c r="B6678" s="2">
        <v>44763</v>
      </c>
      <c r="C6678" s="1" t="s">
        <v>1049</v>
      </c>
      <c r="E6678" s="3">
        <v>59.5</v>
      </c>
      <c r="F6678" s="4">
        <v>59.5</v>
      </c>
      <c r="G6678" s="1">
        <v>2022</v>
      </c>
      <c r="H6678" s="1">
        <v>7</v>
      </c>
      <c r="I6678" s="1" t="s">
        <v>91</v>
      </c>
      <c r="J6678" s="1" t="s">
        <v>51</v>
      </c>
      <c r="K6678" s="1" t="s">
        <v>20</v>
      </c>
      <c r="L6678" s="1" t="s">
        <v>93</v>
      </c>
      <c r="M6678" s="1" t="s">
        <v>53</v>
      </c>
    </row>
    <row r="6679" spans="1:15" x14ac:dyDescent="0.25">
      <c r="A6679" s="1" t="s">
        <v>4773</v>
      </c>
      <c r="B6679" s="2">
        <v>44768</v>
      </c>
      <c r="C6679" s="1" t="s">
        <v>7257</v>
      </c>
      <c r="E6679" s="3">
        <v>39.979999999999997</v>
      </c>
      <c r="F6679" s="4">
        <v>39.979999999999997</v>
      </c>
      <c r="G6679" s="1">
        <v>2022</v>
      </c>
      <c r="H6679" s="1">
        <v>7</v>
      </c>
      <c r="I6679" s="1" t="s">
        <v>50</v>
      </c>
      <c r="J6679" s="1" t="s">
        <v>51</v>
      </c>
      <c r="K6679" s="1" t="s">
        <v>20</v>
      </c>
      <c r="L6679" s="1" t="s">
        <v>52</v>
      </c>
      <c r="M6679" s="1" t="s">
        <v>53</v>
      </c>
    </row>
    <row r="6680" spans="1:15" x14ac:dyDescent="0.25">
      <c r="A6680" s="1" t="s">
        <v>7258</v>
      </c>
      <c r="B6680" s="2">
        <v>44770</v>
      </c>
      <c r="C6680" s="1" t="s">
        <v>4422</v>
      </c>
      <c r="E6680" s="3">
        <v>170.31</v>
      </c>
      <c r="F6680" s="4">
        <v>170.31</v>
      </c>
      <c r="G6680" s="1">
        <v>2022</v>
      </c>
      <c r="H6680" s="1">
        <v>7</v>
      </c>
      <c r="I6680" s="1" t="s">
        <v>24</v>
      </c>
      <c r="J6680" s="1" t="s">
        <v>25</v>
      </c>
      <c r="K6680" s="1" t="s">
        <v>20</v>
      </c>
      <c r="L6680" s="1" t="s">
        <v>26</v>
      </c>
      <c r="M6680" s="1" t="s">
        <v>4184</v>
      </c>
    </row>
    <row r="6681" spans="1:15" x14ac:dyDescent="0.25">
      <c r="A6681" s="1" t="s">
        <v>7258</v>
      </c>
      <c r="B6681" s="2">
        <v>44770</v>
      </c>
      <c r="C6681" s="1" t="s">
        <v>7259</v>
      </c>
      <c r="E6681" s="3">
        <v>169.97</v>
      </c>
      <c r="F6681" s="4">
        <v>169.97</v>
      </c>
      <c r="G6681" s="1">
        <v>2022</v>
      </c>
      <c r="H6681" s="1">
        <v>7</v>
      </c>
      <c r="I6681" s="1" t="s">
        <v>219</v>
      </c>
      <c r="J6681" s="1" t="s">
        <v>35</v>
      </c>
      <c r="K6681" s="1" t="s">
        <v>20</v>
      </c>
      <c r="L6681" s="1" t="s">
        <v>220</v>
      </c>
      <c r="M6681" s="1" t="s">
        <v>37</v>
      </c>
    </row>
    <row r="6682" spans="1:15" x14ac:dyDescent="0.25">
      <c r="A6682" s="1" t="s">
        <v>7260</v>
      </c>
      <c r="B6682" s="2">
        <v>44770</v>
      </c>
      <c r="C6682" s="1" t="s">
        <v>5573</v>
      </c>
      <c r="E6682" s="3">
        <v>65.09</v>
      </c>
      <c r="F6682" s="4">
        <v>65.09</v>
      </c>
      <c r="G6682" s="1">
        <v>2022</v>
      </c>
      <c r="H6682" s="1">
        <v>7</v>
      </c>
      <c r="I6682" s="1" t="s">
        <v>18</v>
      </c>
      <c r="J6682" s="1" t="s">
        <v>119</v>
      </c>
      <c r="K6682" s="1" t="s">
        <v>20</v>
      </c>
      <c r="L6682" s="1" t="s">
        <v>21</v>
      </c>
      <c r="M6682" s="1" t="s">
        <v>120</v>
      </c>
      <c r="O6682">
        <f>F6682*12.5</f>
        <v>813.625</v>
      </c>
    </row>
    <row r="6683" spans="1:15" x14ac:dyDescent="0.25">
      <c r="A6683" s="1" t="s">
        <v>7261</v>
      </c>
      <c r="B6683" s="2">
        <v>44770</v>
      </c>
      <c r="C6683" s="1" t="s">
        <v>7262</v>
      </c>
      <c r="E6683" s="3">
        <v>236.4</v>
      </c>
      <c r="F6683" s="4">
        <v>236.4</v>
      </c>
      <c r="G6683" s="1">
        <v>2022</v>
      </c>
      <c r="H6683" s="1">
        <v>7</v>
      </c>
      <c r="I6683" s="1" t="s">
        <v>91</v>
      </c>
      <c r="J6683" s="1" t="s">
        <v>98</v>
      </c>
      <c r="K6683" s="1" t="s">
        <v>20</v>
      </c>
      <c r="L6683" s="1" t="s">
        <v>93</v>
      </c>
      <c r="M6683" s="1" t="s">
        <v>100</v>
      </c>
      <c r="O6683">
        <f>F6683*178</f>
        <v>42079.200000000004</v>
      </c>
    </row>
    <row r="6684" spans="1:15" x14ac:dyDescent="0.25">
      <c r="A6684" s="1" t="s">
        <v>7263</v>
      </c>
      <c r="B6684" s="2">
        <v>44770</v>
      </c>
      <c r="C6684" s="1" t="s">
        <v>7262</v>
      </c>
      <c r="E6684" s="3">
        <v>236.4</v>
      </c>
      <c r="F6684" s="4">
        <v>236.4</v>
      </c>
      <c r="G6684" s="1">
        <v>2022</v>
      </c>
      <c r="H6684" s="1">
        <v>7</v>
      </c>
      <c r="I6684" s="1" t="s">
        <v>97</v>
      </c>
      <c r="J6684" s="1" t="s">
        <v>98</v>
      </c>
      <c r="K6684" s="1" t="s">
        <v>20</v>
      </c>
      <c r="L6684" s="1" t="s">
        <v>99</v>
      </c>
      <c r="M6684" s="1" t="s">
        <v>100</v>
      </c>
      <c r="O6684">
        <f>F6684*178</f>
        <v>42079.200000000004</v>
      </c>
    </row>
    <row r="6685" spans="1:15" x14ac:dyDescent="0.25">
      <c r="A6685" s="1" t="s">
        <v>7264</v>
      </c>
      <c r="B6685" s="2">
        <v>44770</v>
      </c>
      <c r="C6685" s="1" t="s">
        <v>7265</v>
      </c>
      <c r="E6685" s="3">
        <v>189</v>
      </c>
      <c r="F6685" s="4">
        <v>189</v>
      </c>
      <c r="G6685" s="1">
        <v>2022</v>
      </c>
      <c r="H6685" s="1">
        <v>7</v>
      </c>
      <c r="I6685" s="1" t="s">
        <v>219</v>
      </c>
      <c r="J6685" s="1" t="s">
        <v>35</v>
      </c>
      <c r="K6685" s="1" t="s">
        <v>20</v>
      </c>
      <c r="L6685" s="1" t="s">
        <v>220</v>
      </c>
      <c r="M6685" s="1" t="s">
        <v>37</v>
      </c>
      <c r="O6685">
        <f>F6685*60</f>
        <v>11340</v>
      </c>
    </row>
    <row r="6686" spans="1:15" x14ac:dyDescent="0.25">
      <c r="A6686" s="1" t="s">
        <v>7266</v>
      </c>
      <c r="B6686" s="2">
        <v>44770</v>
      </c>
      <c r="C6686" s="1" t="s">
        <v>1232</v>
      </c>
      <c r="E6686" s="3">
        <v>155.36000000000001</v>
      </c>
      <c r="F6686" s="4">
        <v>155.36000000000001</v>
      </c>
      <c r="G6686" s="1">
        <v>2022</v>
      </c>
      <c r="H6686" s="1">
        <v>7</v>
      </c>
      <c r="I6686" s="1" t="s">
        <v>345</v>
      </c>
      <c r="J6686" s="1" t="s">
        <v>35</v>
      </c>
      <c r="K6686" s="1" t="s">
        <v>20</v>
      </c>
      <c r="L6686" s="1" t="s">
        <v>346</v>
      </c>
      <c r="M6686" s="1" t="s">
        <v>37</v>
      </c>
      <c r="O6686">
        <f>F6686*5.3</f>
        <v>823.40800000000002</v>
      </c>
    </row>
    <row r="6687" spans="1:15" x14ac:dyDescent="0.25">
      <c r="A6687" s="1" t="s">
        <v>4764</v>
      </c>
      <c r="B6687" s="2">
        <v>44770</v>
      </c>
      <c r="C6687" s="1" t="s">
        <v>7267</v>
      </c>
      <c r="E6687" s="3">
        <v>55.84</v>
      </c>
      <c r="F6687" s="4">
        <v>55.84</v>
      </c>
      <c r="G6687" s="1">
        <v>2022</v>
      </c>
      <c r="H6687" s="1">
        <v>7</v>
      </c>
      <c r="I6687" s="1" t="s">
        <v>111</v>
      </c>
      <c r="J6687" s="1" t="s">
        <v>35</v>
      </c>
      <c r="K6687" s="1" t="s">
        <v>20</v>
      </c>
      <c r="L6687" s="1" t="s">
        <v>112</v>
      </c>
      <c r="M6687" s="1" t="s">
        <v>37</v>
      </c>
    </row>
    <row r="6688" spans="1:15" x14ac:dyDescent="0.25">
      <c r="A6688" s="1" t="s">
        <v>6104</v>
      </c>
      <c r="B6688" s="2">
        <v>44770</v>
      </c>
      <c r="C6688" s="1" t="s">
        <v>7268</v>
      </c>
      <c r="D6688" s="3">
        <v>20</v>
      </c>
      <c r="E6688" s="3">
        <v>17.34</v>
      </c>
      <c r="F6688" s="4">
        <v>14.45</v>
      </c>
      <c r="G6688" s="1">
        <v>2022</v>
      </c>
      <c r="H6688" s="1">
        <v>7</v>
      </c>
      <c r="I6688" s="1" t="s">
        <v>34</v>
      </c>
      <c r="J6688" s="1" t="s">
        <v>378</v>
      </c>
      <c r="K6688" s="1" t="s">
        <v>20</v>
      </c>
      <c r="L6688" s="1" t="s">
        <v>36</v>
      </c>
      <c r="M6688" s="1" t="s">
        <v>379</v>
      </c>
    </row>
    <row r="6689" spans="1:15" x14ac:dyDescent="0.25">
      <c r="A6689" s="1" t="s">
        <v>7269</v>
      </c>
      <c r="B6689" s="2">
        <v>44770</v>
      </c>
      <c r="C6689" s="1" t="s">
        <v>7270</v>
      </c>
      <c r="E6689" s="3">
        <v>60.65</v>
      </c>
      <c r="F6689" s="4">
        <v>60.65</v>
      </c>
      <c r="G6689" s="1">
        <v>2022</v>
      </c>
      <c r="H6689" s="1">
        <v>7</v>
      </c>
      <c r="I6689" s="1" t="s">
        <v>1734</v>
      </c>
      <c r="J6689" s="1" t="s">
        <v>35</v>
      </c>
      <c r="K6689" s="1" t="s">
        <v>20</v>
      </c>
      <c r="L6689" s="1" t="s">
        <v>1735</v>
      </c>
      <c r="M6689" s="1" t="s">
        <v>37</v>
      </c>
      <c r="O6689">
        <f>F6689*4.8</f>
        <v>291.12</v>
      </c>
    </row>
    <row r="6690" spans="1:15" x14ac:dyDescent="0.25">
      <c r="A6690" s="1" t="s">
        <v>1087</v>
      </c>
      <c r="B6690" s="2">
        <v>44770</v>
      </c>
      <c r="C6690" s="1" t="s">
        <v>7271</v>
      </c>
      <c r="D6690" s="3">
        <v>20</v>
      </c>
      <c r="E6690" s="3">
        <v>123.68</v>
      </c>
      <c r="F6690" s="4">
        <v>103.07</v>
      </c>
      <c r="G6690" s="1">
        <v>2022</v>
      </c>
      <c r="H6690" s="1">
        <v>7</v>
      </c>
      <c r="I6690" s="1" t="s">
        <v>56</v>
      </c>
      <c r="J6690" s="1" t="s">
        <v>35</v>
      </c>
      <c r="K6690" s="1" t="s">
        <v>20</v>
      </c>
      <c r="L6690" s="1" t="s">
        <v>57</v>
      </c>
      <c r="M6690" s="1" t="s">
        <v>37</v>
      </c>
      <c r="O6690">
        <f>F6690*63</f>
        <v>6493.41</v>
      </c>
    </row>
    <row r="6691" spans="1:15" x14ac:dyDescent="0.25">
      <c r="A6691" s="1" t="s">
        <v>3185</v>
      </c>
      <c r="B6691" s="2">
        <v>44770</v>
      </c>
      <c r="C6691" s="1" t="s">
        <v>7272</v>
      </c>
      <c r="D6691" s="3">
        <v>20</v>
      </c>
      <c r="E6691" s="3">
        <v>61.84</v>
      </c>
      <c r="F6691" s="4">
        <v>51.53</v>
      </c>
      <c r="G6691" s="1">
        <v>2022</v>
      </c>
      <c r="H6691" s="1">
        <v>7</v>
      </c>
      <c r="I6691" s="1" t="s">
        <v>34</v>
      </c>
      <c r="J6691" s="1" t="s">
        <v>378</v>
      </c>
      <c r="K6691" s="1" t="s">
        <v>20</v>
      </c>
      <c r="L6691" s="1" t="s">
        <v>36</v>
      </c>
      <c r="M6691" s="1" t="s">
        <v>379</v>
      </c>
      <c r="O6691">
        <f>F6691*52.63</f>
        <v>2712.0239000000001</v>
      </c>
    </row>
    <row r="6692" spans="1:15" x14ac:dyDescent="0.25">
      <c r="A6692" s="1" t="s">
        <v>7273</v>
      </c>
      <c r="B6692" s="2">
        <v>44770</v>
      </c>
      <c r="C6692" s="1" t="s">
        <v>7274</v>
      </c>
      <c r="D6692" s="3">
        <v>20</v>
      </c>
      <c r="E6692" s="3">
        <v>228.69</v>
      </c>
      <c r="F6692" s="4">
        <v>190.57</v>
      </c>
      <c r="G6692" s="1">
        <v>2022</v>
      </c>
      <c r="H6692" s="1">
        <v>7</v>
      </c>
      <c r="I6692" s="1" t="s">
        <v>56</v>
      </c>
      <c r="J6692" s="1" t="s">
        <v>35</v>
      </c>
      <c r="K6692" s="1" t="s">
        <v>20</v>
      </c>
      <c r="L6692" s="1" t="s">
        <v>57</v>
      </c>
      <c r="M6692" s="1" t="s">
        <v>37</v>
      </c>
    </row>
    <row r="6693" spans="1:15" x14ac:dyDescent="0.25">
      <c r="A6693" s="1" t="s">
        <v>1098</v>
      </c>
      <c r="B6693" s="2">
        <v>44770</v>
      </c>
      <c r="C6693" s="1" t="s">
        <v>7275</v>
      </c>
      <c r="D6693" s="3">
        <v>20</v>
      </c>
      <c r="E6693" s="3">
        <v>114.24</v>
      </c>
      <c r="F6693" s="4">
        <v>95.2</v>
      </c>
      <c r="G6693" s="1">
        <v>2022</v>
      </c>
      <c r="H6693" s="1">
        <v>7</v>
      </c>
      <c r="I6693" s="1" t="s">
        <v>56</v>
      </c>
      <c r="J6693" s="1" t="s">
        <v>378</v>
      </c>
      <c r="K6693" s="1" t="s">
        <v>20</v>
      </c>
      <c r="L6693" s="1" t="s">
        <v>57</v>
      </c>
      <c r="M6693" s="1" t="s">
        <v>379</v>
      </c>
      <c r="O6693">
        <f>F6693*52.63</f>
        <v>5010.3760000000002</v>
      </c>
    </row>
    <row r="6694" spans="1:15" x14ac:dyDescent="0.25">
      <c r="A6694" s="1" t="s">
        <v>1094</v>
      </c>
      <c r="B6694" s="2">
        <v>44770</v>
      </c>
      <c r="C6694" s="1" t="s">
        <v>7276</v>
      </c>
      <c r="D6694" s="3">
        <v>20</v>
      </c>
      <c r="E6694" s="3">
        <v>80.81</v>
      </c>
      <c r="F6694" s="4">
        <v>67.34</v>
      </c>
      <c r="G6694" s="1">
        <v>2022</v>
      </c>
      <c r="H6694" s="1">
        <v>7</v>
      </c>
      <c r="I6694" s="1" t="s">
        <v>34</v>
      </c>
      <c r="J6694" s="1" t="s">
        <v>1106</v>
      </c>
      <c r="K6694" s="1" t="s">
        <v>20</v>
      </c>
      <c r="L6694" s="1" t="s">
        <v>36</v>
      </c>
      <c r="M6694" s="1" t="s">
        <v>4523</v>
      </c>
    </row>
    <row r="6695" spans="1:15" x14ac:dyDescent="0.25">
      <c r="A6695" s="1" t="s">
        <v>7277</v>
      </c>
      <c r="B6695" s="2">
        <v>44774</v>
      </c>
      <c r="C6695" s="1" t="s">
        <v>7278</v>
      </c>
      <c r="E6695" s="3">
        <v>14.98</v>
      </c>
      <c r="F6695" s="4">
        <v>14.98</v>
      </c>
      <c r="G6695" s="1">
        <v>2022</v>
      </c>
      <c r="H6695" s="1">
        <v>8</v>
      </c>
      <c r="I6695" s="1" t="s">
        <v>24</v>
      </c>
      <c r="J6695" s="1" t="s">
        <v>25</v>
      </c>
      <c r="K6695" s="1" t="s">
        <v>20</v>
      </c>
      <c r="L6695" s="1" t="s">
        <v>26</v>
      </c>
      <c r="M6695" s="1" t="s">
        <v>4184</v>
      </c>
    </row>
    <row r="6696" spans="1:15" x14ac:dyDescent="0.25">
      <c r="A6696" s="1" t="s">
        <v>6147</v>
      </c>
      <c r="B6696" s="2">
        <v>44774</v>
      </c>
      <c r="C6696" s="1" t="s">
        <v>7173</v>
      </c>
      <c r="E6696" s="3">
        <v>36.979999999999997</v>
      </c>
      <c r="F6696" s="4">
        <v>36.979999999999997</v>
      </c>
      <c r="G6696" s="1">
        <v>2022</v>
      </c>
      <c r="H6696" s="1">
        <v>8</v>
      </c>
      <c r="I6696" s="1" t="s">
        <v>50</v>
      </c>
      <c r="J6696" s="1" t="s">
        <v>51</v>
      </c>
      <c r="K6696" s="1" t="s">
        <v>20</v>
      </c>
      <c r="L6696" s="1" t="s">
        <v>52</v>
      </c>
      <c r="M6696" s="1" t="s">
        <v>53</v>
      </c>
    </row>
    <row r="6697" spans="1:15" x14ac:dyDescent="0.25">
      <c r="A6697" s="1" t="s">
        <v>4778</v>
      </c>
      <c r="B6697" s="2">
        <v>44774</v>
      </c>
      <c r="C6697" s="1" t="s">
        <v>7279</v>
      </c>
      <c r="E6697" s="3">
        <v>-43.89</v>
      </c>
      <c r="F6697" s="4">
        <v>-43.89</v>
      </c>
      <c r="G6697" s="1">
        <v>2022</v>
      </c>
      <c r="H6697" s="1">
        <v>8</v>
      </c>
      <c r="I6697" s="1" t="s">
        <v>91</v>
      </c>
      <c r="J6697" s="1" t="s">
        <v>98</v>
      </c>
      <c r="K6697" s="1" t="s">
        <v>20</v>
      </c>
      <c r="L6697" s="1" t="s">
        <v>93</v>
      </c>
      <c r="M6697" s="1" t="s">
        <v>100</v>
      </c>
    </row>
    <row r="6698" spans="1:15" x14ac:dyDescent="0.25">
      <c r="A6698" s="1" t="s">
        <v>4778</v>
      </c>
      <c r="B6698" s="2">
        <v>44774</v>
      </c>
      <c r="C6698" s="1" t="s">
        <v>7279</v>
      </c>
      <c r="E6698" s="3">
        <v>21.94</v>
      </c>
      <c r="F6698" s="4">
        <v>21.94</v>
      </c>
      <c r="G6698" s="1">
        <v>2022</v>
      </c>
      <c r="H6698" s="1">
        <v>8</v>
      </c>
      <c r="I6698" s="1" t="s">
        <v>97</v>
      </c>
      <c r="J6698" s="1" t="s">
        <v>98</v>
      </c>
      <c r="K6698" s="1" t="s">
        <v>20</v>
      </c>
      <c r="L6698" s="1" t="s">
        <v>99</v>
      </c>
      <c r="M6698" s="1" t="s">
        <v>100</v>
      </c>
    </row>
    <row r="6699" spans="1:15" x14ac:dyDescent="0.25">
      <c r="A6699" s="1" t="s">
        <v>4778</v>
      </c>
      <c r="B6699" s="2">
        <v>44774</v>
      </c>
      <c r="C6699" s="1" t="s">
        <v>7279</v>
      </c>
      <c r="E6699" s="3">
        <v>21.95</v>
      </c>
      <c r="F6699" s="4">
        <v>21.95</v>
      </c>
      <c r="G6699" s="1">
        <v>2022</v>
      </c>
      <c r="H6699" s="1">
        <v>8</v>
      </c>
      <c r="I6699" s="1" t="s">
        <v>91</v>
      </c>
      <c r="J6699" s="1" t="s">
        <v>98</v>
      </c>
      <c r="K6699" s="1" t="s">
        <v>20</v>
      </c>
      <c r="L6699" s="1" t="s">
        <v>93</v>
      </c>
      <c r="M6699" s="1" t="s">
        <v>100</v>
      </c>
    </row>
    <row r="6700" spans="1:15" x14ac:dyDescent="0.25">
      <c r="A6700" s="1" t="s">
        <v>4778</v>
      </c>
      <c r="B6700" s="2">
        <v>44774</v>
      </c>
      <c r="C6700" s="1" t="s">
        <v>7279</v>
      </c>
      <c r="E6700" s="3">
        <v>43.89</v>
      </c>
      <c r="F6700" s="4">
        <v>43.89</v>
      </c>
      <c r="G6700" s="1">
        <v>2022</v>
      </c>
      <c r="H6700" s="1">
        <v>8</v>
      </c>
      <c r="I6700" s="1" t="s">
        <v>91</v>
      </c>
      <c r="J6700" s="1" t="s">
        <v>98</v>
      </c>
      <c r="K6700" s="1" t="s">
        <v>20</v>
      </c>
      <c r="L6700" s="1" t="s">
        <v>93</v>
      </c>
      <c r="M6700" s="1" t="s">
        <v>100</v>
      </c>
    </row>
    <row r="6701" spans="1:15" x14ac:dyDescent="0.25">
      <c r="A6701" s="1" t="s">
        <v>3187</v>
      </c>
      <c r="B6701" s="2">
        <v>44775</v>
      </c>
      <c r="C6701" s="1" t="s">
        <v>85</v>
      </c>
      <c r="E6701" s="3">
        <v>236.84</v>
      </c>
      <c r="F6701" s="4">
        <v>236.84</v>
      </c>
      <c r="G6701" s="1">
        <v>2022</v>
      </c>
      <c r="H6701" s="1">
        <v>8</v>
      </c>
      <c r="I6701" s="1" t="s">
        <v>40</v>
      </c>
      <c r="J6701" s="1" t="s">
        <v>41</v>
      </c>
      <c r="K6701" s="1" t="s">
        <v>20</v>
      </c>
      <c r="L6701" s="1" t="s">
        <v>42</v>
      </c>
      <c r="M6701" s="1" t="s">
        <v>43</v>
      </c>
      <c r="O6701">
        <f>F6701/1.26</f>
        <v>187.96825396825398</v>
      </c>
    </row>
    <row r="6702" spans="1:15" x14ac:dyDescent="0.25">
      <c r="A6702" s="1" t="s">
        <v>1096</v>
      </c>
      <c r="B6702" s="2">
        <v>44775</v>
      </c>
      <c r="C6702" s="1" t="s">
        <v>85</v>
      </c>
      <c r="E6702" s="3">
        <v>184</v>
      </c>
      <c r="F6702" s="4">
        <v>184</v>
      </c>
      <c r="G6702" s="1">
        <v>2022</v>
      </c>
      <c r="H6702" s="1">
        <v>8</v>
      </c>
      <c r="I6702" s="1" t="s">
        <v>40</v>
      </c>
      <c r="J6702" s="1" t="s">
        <v>41</v>
      </c>
      <c r="K6702" s="1" t="s">
        <v>20</v>
      </c>
      <c r="L6702" s="1" t="s">
        <v>42</v>
      </c>
      <c r="M6702" s="1" t="s">
        <v>43</v>
      </c>
      <c r="O6702">
        <f>F6702/1.26</f>
        <v>146.03174603174602</v>
      </c>
    </row>
    <row r="6703" spans="1:15" x14ac:dyDescent="0.25">
      <c r="A6703" s="1" t="s">
        <v>4777</v>
      </c>
      <c r="B6703" s="2">
        <v>44775</v>
      </c>
      <c r="C6703" s="1" t="s">
        <v>85</v>
      </c>
      <c r="E6703" s="3">
        <v>129.74</v>
      </c>
      <c r="F6703" s="4">
        <v>129.74</v>
      </c>
      <c r="G6703" s="1">
        <v>2022</v>
      </c>
      <c r="H6703" s="1">
        <v>8</v>
      </c>
      <c r="I6703" s="1" t="s">
        <v>40</v>
      </c>
      <c r="J6703" s="1" t="s">
        <v>41</v>
      </c>
      <c r="K6703" s="1" t="s">
        <v>20</v>
      </c>
      <c r="L6703" s="1" t="s">
        <v>42</v>
      </c>
      <c r="M6703" s="1" t="s">
        <v>43</v>
      </c>
      <c r="O6703">
        <f>F6703/1.26</f>
        <v>102.96825396825398</v>
      </c>
    </row>
    <row r="6704" spans="1:15" x14ac:dyDescent="0.25">
      <c r="A6704" s="1" t="s">
        <v>1072</v>
      </c>
      <c r="B6704" s="2">
        <v>44775</v>
      </c>
      <c r="C6704" s="1" t="s">
        <v>85</v>
      </c>
      <c r="E6704" s="3">
        <v>39.159999999999997</v>
      </c>
      <c r="F6704" s="4">
        <v>39.159999999999997</v>
      </c>
      <c r="G6704" s="1">
        <v>2022</v>
      </c>
      <c r="H6704" s="1">
        <v>8</v>
      </c>
      <c r="I6704" s="1" t="s">
        <v>40</v>
      </c>
      <c r="J6704" s="1" t="s">
        <v>41</v>
      </c>
      <c r="K6704" s="1" t="s">
        <v>20</v>
      </c>
      <c r="L6704" s="1" t="s">
        <v>42</v>
      </c>
      <c r="M6704" s="1" t="s">
        <v>43</v>
      </c>
      <c r="O6704">
        <f>F6704/1.26</f>
        <v>31.079365079365076</v>
      </c>
    </row>
    <row r="6705" spans="1:15" x14ac:dyDescent="0.25">
      <c r="A6705" s="1" t="s">
        <v>1081</v>
      </c>
      <c r="B6705" s="2">
        <v>44775</v>
      </c>
      <c r="C6705" s="1" t="s">
        <v>7280</v>
      </c>
      <c r="E6705" s="3">
        <v>5144.1000000000004</v>
      </c>
      <c r="F6705" s="4">
        <v>5144.1000000000004</v>
      </c>
      <c r="G6705" s="1">
        <v>2022</v>
      </c>
      <c r="H6705" s="1">
        <v>8</v>
      </c>
      <c r="I6705" s="1" t="s">
        <v>40</v>
      </c>
      <c r="J6705" s="1" t="s">
        <v>478</v>
      </c>
      <c r="K6705" s="1" t="s">
        <v>20</v>
      </c>
      <c r="L6705" s="1" t="s">
        <v>42</v>
      </c>
      <c r="M6705" s="1" t="s">
        <v>479</v>
      </c>
      <c r="O6705">
        <f>F6705*778</f>
        <v>4002109.8000000003</v>
      </c>
    </row>
    <row r="6706" spans="1:15" x14ac:dyDescent="0.25">
      <c r="A6706" s="1" t="s">
        <v>7281</v>
      </c>
      <c r="B6706" s="2">
        <v>44775</v>
      </c>
      <c r="C6706" s="1" t="s">
        <v>7282</v>
      </c>
      <c r="E6706" s="3">
        <v>49.03</v>
      </c>
      <c r="F6706" s="4">
        <v>49.03</v>
      </c>
      <c r="G6706" s="1">
        <v>2022</v>
      </c>
      <c r="H6706" s="1">
        <v>8</v>
      </c>
      <c r="I6706" s="1" t="s">
        <v>86</v>
      </c>
      <c r="J6706" s="1" t="s">
        <v>378</v>
      </c>
      <c r="K6706" s="1" t="s">
        <v>20</v>
      </c>
      <c r="L6706" s="1" t="s">
        <v>87</v>
      </c>
      <c r="M6706" s="1" t="s">
        <v>379</v>
      </c>
    </row>
    <row r="6707" spans="1:15" x14ac:dyDescent="0.25">
      <c r="A6707" s="1" t="s">
        <v>7283</v>
      </c>
      <c r="B6707" s="2">
        <v>44775</v>
      </c>
      <c r="C6707" s="1" t="s">
        <v>59</v>
      </c>
      <c r="E6707" s="3">
        <v>17.47</v>
      </c>
      <c r="F6707" s="4">
        <v>17.47</v>
      </c>
      <c r="G6707" s="1">
        <v>2022</v>
      </c>
      <c r="H6707" s="1">
        <v>8</v>
      </c>
      <c r="I6707" s="1" t="s">
        <v>40</v>
      </c>
      <c r="J6707" s="1" t="s">
        <v>41</v>
      </c>
      <c r="K6707" s="1" t="s">
        <v>20</v>
      </c>
      <c r="L6707" s="1" t="s">
        <v>42</v>
      </c>
      <c r="M6707" s="1" t="s">
        <v>43</v>
      </c>
    </row>
    <row r="6708" spans="1:15" x14ac:dyDescent="0.25">
      <c r="A6708" s="1" t="s">
        <v>7284</v>
      </c>
      <c r="B6708" s="2">
        <v>44775</v>
      </c>
      <c r="C6708" s="1" t="s">
        <v>62</v>
      </c>
      <c r="E6708" s="3">
        <v>219.61</v>
      </c>
      <c r="F6708" s="4">
        <v>219.61</v>
      </c>
      <c r="G6708" s="1">
        <v>2022</v>
      </c>
      <c r="H6708" s="1">
        <v>8</v>
      </c>
      <c r="I6708" s="1" t="s">
        <v>40</v>
      </c>
      <c r="J6708" s="1" t="s">
        <v>41</v>
      </c>
      <c r="K6708" s="1" t="s">
        <v>20</v>
      </c>
      <c r="L6708" s="1" t="s">
        <v>42</v>
      </c>
      <c r="M6708" s="1" t="s">
        <v>43</v>
      </c>
      <c r="O6708">
        <f>F6708/1.26</f>
        <v>174.29365079365081</v>
      </c>
    </row>
    <row r="6709" spans="1:15" x14ac:dyDescent="0.25">
      <c r="A6709" s="1" t="s">
        <v>4786</v>
      </c>
      <c r="B6709" s="2">
        <v>44776</v>
      </c>
      <c r="C6709" s="1" t="s">
        <v>6747</v>
      </c>
      <c r="D6709" s="3">
        <v>20</v>
      </c>
      <c r="E6709" s="3">
        <v>323.70999999999998</v>
      </c>
      <c r="F6709" s="4">
        <v>269.76</v>
      </c>
      <c r="G6709" s="1">
        <v>2022</v>
      </c>
      <c r="H6709" s="1">
        <v>8</v>
      </c>
      <c r="I6709" s="1" t="s">
        <v>34</v>
      </c>
      <c r="J6709" s="1" t="s">
        <v>35</v>
      </c>
      <c r="K6709" s="1" t="s">
        <v>20</v>
      </c>
      <c r="L6709" s="1" t="s">
        <v>36</v>
      </c>
      <c r="M6709" s="1" t="s">
        <v>37</v>
      </c>
      <c r="O6709">
        <f>F6709*72.79120024</f>
        <v>19636.154176742399</v>
      </c>
    </row>
    <row r="6710" spans="1:15" x14ac:dyDescent="0.25">
      <c r="A6710" s="1" t="s">
        <v>1143</v>
      </c>
      <c r="B6710" s="2">
        <v>44776</v>
      </c>
      <c r="C6710" s="1" t="s">
        <v>7285</v>
      </c>
      <c r="D6710" s="3">
        <v>20</v>
      </c>
      <c r="E6710" s="3">
        <v>16.37</v>
      </c>
      <c r="F6710" s="4">
        <v>13.64</v>
      </c>
      <c r="G6710" s="1">
        <v>2022</v>
      </c>
      <c r="H6710" s="1">
        <v>8</v>
      </c>
      <c r="I6710" s="1" t="s">
        <v>34</v>
      </c>
      <c r="J6710" s="1" t="s">
        <v>378</v>
      </c>
      <c r="K6710" s="1" t="s">
        <v>20</v>
      </c>
      <c r="L6710" s="1" t="s">
        <v>36</v>
      </c>
      <c r="M6710" s="1" t="s">
        <v>379</v>
      </c>
    </row>
    <row r="6711" spans="1:15" x14ac:dyDescent="0.25">
      <c r="A6711" s="1" t="s">
        <v>3195</v>
      </c>
      <c r="B6711" s="2">
        <v>44776</v>
      </c>
      <c r="C6711" s="1" t="s">
        <v>2399</v>
      </c>
      <c r="D6711" s="3">
        <v>20</v>
      </c>
      <c r="E6711" s="3">
        <v>13.98</v>
      </c>
      <c r="F6711" s="4">
        <v>11.65</v>
      </c>
      <c r="G6711" s="1">
        <v>2022</v>
      </c>
      <c r="H6711" s="1">
        <v>8</v>
      </c>
      <c r="I6711" s="1" t="s">
        <v>134</v>
      </c>
      <c r="J6711" s="1" t="s">
        <v>35</v>
      </c>
      <c r="K6711" s="1" t="s">
        <v>20</v>
      </c>
      <c r="L6711" s="1" t="s">
        <v>135</v>
      </c>
      <c r="M6711" s="1" t="s">
        <v>37</v>
      </c>
    </row>
    <row r="6712" spans="1:15" x14ac:dyDescent="0.25">
      <c r="A6712" s="1" t="s">
        <v>6127</v>
      </c>
      <c r="B6712" s="2">
        <v>44776</v>
      </c>
      <c r="C6712" s="1" t="s">
        <v>7286</v>
      </c>
      <c r="E6712" s="3">
        <v>34.54</v>
      </c>
      <c r="F6712" s="4">
        <v>34.54</v>
      </c>
      <c r="G6712" s="1">
        <v>2022</v>
      </c>
      <c r="H6712" s="1">
        <v>8</v>
      </c>
      <c r="I6712" s="1" t="s">
        <v>219</v>
      </c>
      <c r="J6712" s="1" t="s">
        <v>35</v>
      </c>
      <c r="K6712" s="1" t="s">
        <v>20</v>
      </c>
      <c r="L6712" s="1" t="s">
        <v>220</v>
      </c>
      <c r="M6712" s="1" t="s">
        <v>37</v>
      </c>
      <c r="O6712" s="8">
        <f>F6712</f>
        <v>34.54</v>
      </c>
    </row>
    <row r="6713" spans="1:15" x14ac:dyDescent="0.25">
      <c r="A6713" s="1" t="s">
        <v>3195</v>
      </c>
      <c r="B6713" s="2">
        <v>44776</v>
      </c>
      <c r="C6713" s="1" t="s">
        <v>7287</v>
      </c>
      <c r="E6713" s="3">
        <v>7.74</v>
      </c>
      <c r="F6713" s="4">
        <v>7.74</v>
      </c>
      <c r="G6713" s="1">
        <v>2022</v>
      </c>
      <c r="H6713" s="1">
        <v>8</v>
      </c>
      <c r="I6713" s="1" t="s">
        <v>704</v>
      </c>
      <c r="J6713" s="1" t="s">
        <v>35</v>
      </c>
      <c r="K6713" s="1" t="s">
        <v>20</v>
      </c>
      <c r="L6713" s="1" t="s">
        <v>705</v>
      </c>
      <c r="M6713" s="1" t="s">
        <v>37</v>
      </c>
    </row>
    <row r="6714" spans="1:15" x14ac:dyDescent="0.25">
      <c r="A6714" s="1" t="s">
        <v>3195</v>
      </c>
      <c r="B6714" s="2">
        <v>44776</v>
      </c>
      <c r="C6714" s="1" t="s">
        <v>7288</v>
      </c>
      <c r="E6714" s="3">
        <v>35.99</v>
      </c>
      <c r="F6714" s="4">
        <v>35.99</v>
      </c>
      <c r="G6714" s="1">
        <v>2022</v>
      </c>
      <c r="H6714" s="1">
        <v>8</v>
      </c>
      <c r="I6714" s="1" t="s">
        <v>168</v>
      </c>
      <c r="J6714" s="1" t="s">
        <v>35</v>
      </c>
      <c r="K6714" s="1" t="s">
        <v>20</v>
      </c>
      <c r="L6714" s="1" t="s">
        <v>169</v>
      </c>
      <c r="M6714" s="1" t="s">
        <v>37</v>
      </c>
    </row>
    <row r="6715" spans="1:15" x14ac:dyDescent="0.25">
      <c r="A6715" s="1" t="s">
        <v>1129</v>
      </c>
      <c r="B6715" s="2">
        <v>44776</v>
      </c>
      <c r="C6715" s="1" t="s">
        <v>5030</v>
      </c>
      <c r="E6715" s="3">
        <v>179.76</v>
      </c>
      <c r="F6715" s="4">
        <v>179.76</v>
      </c>
      <c r="G6715" s="1">
        <v>2022</v>
      </c>
      <c r="H6715" s="1">
        <v>8</v>
      </c>
      <c r="I6715" s="1" t="s">
        <v>50</v>
      </c>
      <c r="J6715" s="1" t="s">
        <v>51</v>
      </c>
      <c r="K6715" s="1" t="s">
        <v>20</v>
      </c>
      <c r="L6715" s="1" t="s">
        <v>52</v>
      </c>
      <c r="M6715" s="1" t="s">
        <v>53</v>
      </c>
      <c r="O6715">
        <f>F6715*176</f>
        <v>31637.759999999998</v>
      </c>
    </row>
    <row r="6716" spans="1:15" x14ac:dyDescent="0.25">
      <c r="A6716" s="1" t="s">
        <v>3195</v>
      </c>
      <c r="B6716" s="2">
        <v>44776</v>
      </c>
      <c r="C6716" s="1" t="s">
        <v>7289</v>
      </c>
      <c r="E6716" s="3">
        <v>86.32</v>
      </c>
      <c r="F6716" s="4">
        <v>86.32</v>
      </c>
      <c r="G6716" s="1">
        <v>2022</v>
      </c>
      <c r="H6716" s="1">
        <v>8</v>
      </c>
      <c r="I6716" s="1" t="s">
        <v>86</v>
      </c>
      <c r="J6716" s="1" t="s">
        <v>378</v>
      </c>
      <c r="K6716" s="1" t="s">
        <v>20</v>
      </c>
      <c r="L6716" s="1" t="s">
        <v>87</v>
      </c>
      <c r="M6716" s="1" t="s">
        <v>379</v>
      </c>
    </row>
    <row r="6717" spans="1:15" x14ac:dyDescent="0.25">
      <c r="A6717" s="1" t="s">
        <v>7290</v>
      </c>
      <c r="B6717" s="2">
        <v>44776</v>
      </c>
      <c r="C6717" s="1" t="s">
        <v>7291</v>
      </c>
      <c r="E6717" s="3">
        <v>39.979999999999997</v>
      </c>
      <c r="F6717" s="4">
        <v>39.979999999999997</v>
      </c>
      <c r="G6717" s="1">
        <v>2022</v>
      </c>
      <c r="H6717" s="1">
        <v>8</v>
      </c>
      <c r="I6717" s="1" t="s">
        <v>704</v>
      </c>
      <c r="J6717" s="1" t="s">
        <v>35</v>
      </c>
      <c r="K6717" s="1" t="s">
        <v>20</v>
      </c>
      <c r="L6717" s="1" t="s">
        <v>705</v>
      </c>
      <c r="M6717" s="1" t="s">
        <v>37</v>
      </c>
    </row>
    <row r="6718" spans="1:15" x14ac:dyDescent="0.25">
      <c r="A6718" s="1" t="s">
        <v>7292</v>
      </c>
      <c r="B6718" s="2">
        <v>44776</v>
      </c>
      <c r="C6718" s="1" t="s">
        <v>523</v>
      </c>
      <c r="D6718" s="3">
        <v>20</v>
      </c>
      <c r="E6718" s="3">
        <v>764.64</v>
      </c>
      <c r="F6718" s="4">
        <v>637.20000000000005</v>
      </c>
      <c r="G6718" s="1">
        <v>2022</v>
      </c>
      <c r="H6718" s="1">
        <v>8</v>
      </c>
      <c r="I6718" s="1" t="s">
        <v>34</v>
      </c>
      <c r="J6718" s="1" t="s">
        <v>35</v>
      </c>
      <c r="K6718" s="1" t="s">
        <v>20</v>
      </c>
      <c r="L6718" s="1" t="s">
        <v>36</v>
      </c>
      <c r="M6718" s="1" t="s">
        <v>37</v>
      </c>
      <c r="O6718">
        <f>F6718*72.79120024</f>
        <v>46382.552792928</v>
      </c>
    </row>
    <row r="6719" spans="1:15" x14ac:dyDescent="0.25">
      <c r="A6719" s="1" t="s">
        <v>7293</v>
      </c>
      <c r="B6719" s="2">
        <v>44776</v>
      </c>
      <c r="C6719" s="1" t="s">
        <v>523</v>
      </c>
      <c r="D6719" s="3">
        <v>20</v>
      </c>
      <c r="E6719" s="3">
        <v>382.32</v>
      </c>
      <c r="F6719" s="4">
        <v>318.60000000000002</v>
      </c>
      <c r="G6719" s="1">
        <v>2022</v>
      </c>
      <c r="H6719" s="1">
        <v>8</v>
      </c>
      <c r="I6719" s="1" t="s">
        <v>34</v>
      </c>
      <c r="J6719" s="1" t="s">
        <v>35</v>
      </c>
      <c r="K6719" s="1" t="s">
        <v>20</v>
      </c>
      <c r="L6719" s="1" t="s">
        <v>36</v>
      </c>
      <c r="M6719" s="1" t="s">
        <v>37</v>
      </c>
      <c r="O6719">
        <f>F6719*72.79120024</f>
        <v>23191.276396464</v>
      </c>
    </row>
    <row r="6720" spans="1:15" x14ac:dyDescent="0.25">
      <c r="A6720" s="1" t="s">
        <v>1133</v>
      </c>
      <c r="B6720" s="2">
        <v>44776</v>
      </c>
      <c r="C6720" s="1" t="s">
        <v>7294</v>
      </c>
      <c r="E6720" s="3">
        <v>11.99</v>
      </c>
      <c r="F6720" s="4">
        <v>11.99</v>
      </c>
      <c r="G6720" s="1">
        <v>2022</v>
      </c>
      <c r="H6720" s="1">
        <v>8</v>
      </c>
      <c r="I6720" s="1" t="s">
        <v>704</v>
      </c>
      <c r="J6720" s="1" t="s">
        <v>35</v>
      </c>
      <c r="K6720" s="1" t="s">
        <v>20</v>
      </c>
      <c r="L6720" s="1" t="s">
        <v>705</v>
      </c>
      <c r="M6720" s="1" t="s">
        <v>37</v>
      </c>
    </row>
    <row r="6721" spans="1:15" x14ac:dyDescent="0.25">
      <c r="A6721" s="1" t="s">
        <v>3203</v>
      </c>
      <c r="B6721" s="2">
        <v>44777</v>
      </c>
      <c r="C6721" s="1" t="s">
        <v>7295</v>
      </c>
      <c r="E6721" s="3">
        <v>35.880000000000003</v>
      </c>
      <c r="F6721" s="4">
        <v>35.880000000000003</v>
      </c>
      <c r="G6721" s="1">
        <v>2022</v>
      </c>
      <c r="H6721" s="1">
        <v>8</v>
      </c>
      <c r="I6721" s="1" t="s">
        <v>40</v>
      </c>
      <c r="J6721" s="1" t="s">
        <v>81</v>
      </c>
      <c r="K6721" s="1" t="s">
        <v>20</v>
      </c>
      <c r="L6721" s="1" t="s">
        <v>42</v>
      </c>
      <c r="M6721" s="1" t="s">
        <v>83</v>
      </c>
      <c r="O6721">
        <f>F6721*12.5</f>
        <v>448.50000000000006</v>
      </c>
    </row>
    <row r="6722" spans="1:15" x14ac:dyDescent="0.25">
      <c r="A6722" s="1" t="s">
        <v>1155</v>
      </c>
      <c r="B6722" s="2">
        <v>44777</v>
      </c>
      <c r="C6722" s="1" t="s">
        <v>7296</v>
      </c>
      <c r="D6722" s="3">
        <v>20</v>
      </c>
      <c r="E6722" s="3">
        <v>384</v>
      </c>
      <c r="F6722" s="4">
        <v>320</v>
      </c>
      <c r="G6722" s="1">
        <v>2022</v>
      </c>
      <c r="H6722" s="1">
        <v>8</v>
      </c>
      <c r="I6722" s="1" t="s">
        <v>34</v>
      </c>
      <c r="J6722" s="1" t="s">
        <v>35</v>
      </c>
      <c r="K6722" s="1" t="s">
        <v>20</v>
      </c>
      <c r="L6722" s="1" t="s">
        <v>36</v>
      </c>
      <c r="M6722" s="1" t="s">
        <v>37</v>
      </c>
    </row>
    <row r="6723" spans="1:15" x14ac:dyDescent="0.25">
      <c r="A6723" s="1" t="s">
        <v>1157</v>
      </c>
      <c r="B6723" s="2">
        <v>44777</v>
      </c>
      <c r="C6723" s="1" t="s">
        <v>7297</v>
      </c>
      <c r="E6723" s="3">
        <v>121.5</v>
      </c>
      <c r="F6723" s="4">
        <v>121.5</v>
      </c>
      <c r="G6723" s="1">
        <v>2022</v>
      </c>
      <c r="H6723" s="1">
        <v>8</v>
      </c>
      <c r="I6723" s="1" t="s">
        <v>219</v>
      </c>
      <c r="J6723" s="1" t="s">
        <v>212</v>
      </c>
      <c r="K6723" s="1" t="s">
        <v>20</v>
      </c>
      <c r="L6723" s="1" t="s">
        <v>220</v>
      </c>
      <c r="M6723" s="1" t="s">
        <v>4424</v>
      </c>
    </row>
    <row r="6724" spans="1:15" x14ac:dyDescent="0.25">
      <c r="A6724" s="1" t="s">
        <v>1186</v>
      </c>
      <c r="B6724" s="2">
        <v>44777</v>
      </c>
      <c r="C6724" s="1" t="s">
        <v>7298</v>
      </c>
      <c r="D6724" s="3">
        <v>20</v>
      </c>
      <c r="E6724" s="3">
        <v>307.74</v>
      </c>
      <c r="F6724" s="4">
        <v>256.45</v>
      </c>
      <c r="G6724" s="1">
        <v>2022</v>
      </c>
      <c r="H6724" s="1">
        <v>8</v>
      </c>
      <c r="I6724" s="1" t="s">
        <v>34</v>
      </c>
      <c r="J6724" s="1" t="s">
        <v>237</v>
      </c>
      <c r="K6724" s="1" t="s">
        <v>20</v>
      </c>
      <c r="L6724" s="1" t="s">
        <v>36</v>
      </c>
      <c r="M6724" s="1" t="s">
        <v>4213</v>
      </c>
      <c r="O6724">
        <v>3500</v>
      </c>
    </row>
    <row r="6725" spans="1:15" x14ac:dyDescent="0.25">
      <c r="A6725" s="1" t="s">
        <v>1159</v>
      </c>
      <c r="B6725" s="2">
        <v>44777</v>
      </c>
      <c r="C6725" s="1" t="s">
        <v>7299</v>
      </c>
      <c r="D6725" s="3">
        <v>20</v>
      </c>
      <c r="E6725" s="3">
        <v>24.61</v>
      </c>
      <c r="F6725" s="4">
        <v>20.51</v>
      </c>
      <c r="G6725" s="1">
        <v>2022</v>
      </c>
      <c r="H6725" s="1">
        <v>8</v>
      </c>
      <c r="I6725" s="1" t="s">
        <v>34</v>
      </c>
      <c r="J6725" s="1" t="s">
        <v>41</v>
      </c>
      <c r="K6725" s="1" t="s">
        <v>20</v>
      </c>
      <c r="L6725" s="1" t="s">
        <v>36</v>
      </c>
      <c r="M6725" s="1" t="s">
        <v>43</v>
      </c>
    </row>
    <row r="6726" spans="1:15" x14ac:dyDescent="0.25">
      <c r="A6726" s="1" t="s">
        <v>1189</v>
      </c>
      <c r="B6726" s="2">
        <v>44777</v>
      </c>
      <c r="C6726" s="1" t="s">
        <v>7300</v>
      </c>
      <c r="D6726" s="3">
        <v>20</v>
      </c>
      <c r="E6726" s="3">
        <v>137.78</v>
      </c>
      <c r="F6726" s="4">
        <v>114.82</v>
      </c>
      <c r="G6726" s="1">
        <v>2022</v>
      </c>
      <c r="H6726" s="1">
        <v>8</v>
      </c>
      <c r="I6726" s="1" t="s">
        <v>34</v>
      </c>
      <c r="J6726" s="1" t="s">
        <v>1106</v>
      </c>
      <c r="K6726" s="1" t="s">
        <v>20</v>
      </c>
      <c r="L6726" s="1" t="s">
        <v>36</v>
      </c>
      <c r="M6726" s="1" t="s">
        <v>4523</v>
      </c>
    </row>
    <row r="6727" spans="1:15" x14ac:dyDescent="0.25">
      <c r="A6727" s="1" t="s">
        <v>1195</v>
      </c>
      <c r="B6727" s="2">
        <v>44777</v>
      </c>
      <c r="C6727" s="1" t="s">
        <v>8046</v>
      </c>
      <c r="E6727" s="3">
        <v>12.5</v>
      </c>
      <c r="F6727" s="4">
        <v>12.5</v>
      </c>
      <c r="G6727" s="1">
        <v>2022</v>
      </c>
      <c r="H6727" s="1">
        <v>8</v>
      </c>
      <c r="I6727" s="1" t="s">
        <v>24</v>
      </c>
      <c r="J6727" s="1" t="s">
        <v>25</v>
      </c>
      <c r="K6727" s="1" t="s">
        <v>20</v>
      </c>
      <c r="L6727" s="1" t="s">
        <v>26</v>
      </c>
      <c r="M6727" s="1" t="s">
        <v>4184</v>
      </c>
    </row>
    <row r="6728" spans="1:15" x14ac:dyDescent="0.25">
      <c r="A6728" s="1" t="s">
        <v>1193</v>
      </c>
      <c r="B6728" s="2">
        <v>44777</v>
      </c>
      <c r="C6728" s="1" t="s">
        <v>5058</v>
      </c>
      <c r="D6728" s="3">
        <v>20</v>
      </c>
      <c r="E6728" s="3">
        <v>243.57</v>
      </c>
      <c r="F6728" s="4">
        <v>202.97</v>
      </c>
      <c r="G6728" s="1">
        <v>2022</v>
      </c>
      <c r="H6728" s="1">
        <v>8</v>
      </c>
      <c r="I6728" s="1" t="s">
        <v>34</v>
      </c>
      <c r="J6728" s="1" t="s">
        <v>1106</v>
      </c>
      <c r="K6728" s="1" t="s">
        <v>20</v>
      </c>
      <c r="L6728" s="1" t="s">
        <v>36</v>
      </c>
      <c r="M6728" s="1" t="s">
        <v>4523</v>
      </c>
    </row>
    <row r="6729" spans="1:15" x14ac:dyDescent="0.25">
      <c r="A6729" s="1" t="s">
        <v>1183</v>
      </c>
      <c r="B6729" s="2">
        <v>44777</v>
      </c>
      <c r="C6729" s="1" t="s">
        <v>6341</v>
      </c>
      <c r="E6729" s="3">
        <v>309.48</v>
      </c>
      <c r="F6729" s="4">
        <v>309.48</v>
      </c>
      <c r="G6729" s="1">
        <v>2022</v>
      </c>
      <c r="H6729" s="1">
        <v>8</v>
      </c>
      <c r="I6729" s="1" t="s">
        <v>1606</v>
      </c>
      <c r="J6729" s="1" t="s">
        <v>35</v>
      </c>
      <c r="K6729" s="1" t="s">
        <v>20</v>
      </c>
      <c r="L6729" s="1" t="s">
        <v>1607</v>
      </c>
      <c r="M6729" s="1" t="s">
        <v>37</v>
      </c>
    </row>
    <row r="6730" spans="1:15" x14ac:dyDescent="0.25">
      <c r="A6730" s="1" t="s">
        <v>1193</v>
      </c>
      <c r="B6730" s="2">
        <v>44777</v>
      </c>
      <c r="C6730" s="1" t="s">
        <v>7301</v>
      </c>
      <c r="E6730" s="3">
        <v>200.9</v>
      </c>
      <c r="F6730" s="4">
        <v>200.9</v>
      </c>
      <c r="G6730" s="1">
        <v>2022</v>
      </c>
      <c r="H6730" s="1">
        <v>8</v>
      </c>
      <c r="I6730" s="1" t="s">
        <v>40</v>
      </c>
      <c r="J6730" s="1" t="s">
        <v>35</v>
      </c>
      <c r="K6730" s="1" t="s">
        <v>20</v>
      </c>
      <c r="L6730" s="1" t="s">
        <v>42</v>
      </c>
      <c r="M6730" s="1" t="s">
        <v>37</v>
      </c>
    </row>
    <row r="6731" spans="1:15" x14ac:dyDescent="0.25">
      <c r="A6731" s="1" t="s">
        <v>1187</v>
      </c>
      <c r="B6731" s="2">
        <v>44777</v>
      </c>
      <c r="C6731" s="1" t="s">
        <v>7302</v>
      </c>
      <c r="D6731" s="3">
        <v>20</v>
      </c>
      <c r="E6731" s="3">
        <v>821.06</v>
      </c>
      <c r="F6731" s="4">
        <v>684.22</v>
      </c>
      <c r="G6731" s="1">
        <v>2022</v>
      </c>
      <c r="H6731" s="1">
        <v>8</v>
      </c>
      <c r="I6731" s="1" t="s">
        <v>34</v>
      </c>
      <c r="J6731" s="1" t="s">
        <v>237</v>
      </c>
      <c r="K6731" s="1" t="s">
        <v>20</v>
      </c>
      <c r="L6731" s="1" t="s">
        <v>36</v>
      </c>
      <c r="M6731" s="1" t="s">
        <v>4213</v>
      </c>
      <c r="O6731">
        <f>F6731*25</f>
        <v>17105.5</v>
      </c>
    </row>
    <row r="6732" spans="1:15" x14ac:dyDescent="0.25">
      <c r="A6732" s="1" t="s">
        <v>1159</v>
      </c>
      <c r="B6732" s="2">
        <v>44777</v>
      </c>
      <c r="C6732" s="1" t="s">
        <v>7303</v>
      </c>
      <c r="D6732" s="3">
        <v>20</v>
      </c>
      <c r="E6732" s="3">
        <v>14.77</v>
      </c>
      <c r="F6732" s="4">
        <v>12.31</v>
      </c>
      <c r="G6732" s="1">
        <v>2022</v>
      </c>
      <c r="H6732" s="1">
        <v>8</v>
      </c>
      <c r="I6732" s="1" t="s">
        <v>34</v>
      </c>
      <c r="J6732" s="1" t="s">
        <v>378</v>
      </c>
      <c r="K6732" s="1" t="s">
        <v>20</v>
      </c>
      <c r="L6732" s="1" t="s">
        <v>36</v>
      </c>
      <c r="M6732" s="1" t="s">
        <v>379</v>
      </c>
    </row>
    <row r="6733" spans="1:15" x14ac:dyDescent="0.25">
      <c r="A6733" s="1" t="s">
        <v>1161</v>
      </c>
      <c r="B6733" s="2">
        <v>44777</v>
      </c>
      <c r="C6733" s="1" t="s">
        <v>7304</v>
      </c>
      <c r="E6733" s="3">
        <v>1338.16</v>
      </c>
      <c r="F6733" s="4">
        <v>1338.16</v>
      </c>
      <c r="G6733" s="1">
        <v>2022</v>
      </c>
      <c r="H6733" s="1">
        <v>8</v>
      </c>
      <c r="I6733" s="1" t="s">
        <v>86</v>
      </c>
      <c r="J6733" s="1" t="s">
        <v>41</v>
      </c>
      <c r="K6733" s="1" t="s">
        <v>20</v>
      </c>
      <c r="L6733" s="1" t="s">
        <v>87</v>
      </c>
      <c r="M6733" s="1" t="s">
        <v>43</v>
      </c>
      <c r="O6733">
        <f t="shared" ref="O6733:O6750" si="99">F6733/1.26</f>
        <v>1062.031746031746</v>
      </c>
    </row>
    <row r="6734" spans="1:15" x14ac:dyDescent="0.25">
      <c r="A6734" s="1" t="s">
        <v>1161</v>
      </c>
      <c r="B6734" s="2">
        <v>44777</v>
      </c>
      <c r="C6734" s="1" t="s">
        <v>7304</v>
      </c>
      <c r="E6734" s="3">
        <v>641.13</v>
      </c>
      <c r="F6734" s="4">
        <v>641.13</v>
      </c>
      <c r="G6734" s="1">
        <v>2022</v>
      </c>
      <c r="H6734" s="1">
        <v>8</v>
      </c>
      <c r="I6734" s="1" t="s">
        <v>86</v>
      </c>
      <c r="J6734" s="1" t="s">
        <v>41</v>
      </c>
      <c r="K6734" s="1" t="s">
        <v>20</v>
      </c>
      <c r="L6734" s="1" t="s">
        <v>87</v>
      </c>
      <c r="M6734" s="1" t="s">
        <v>43</v>
      </c>
      <c r="O6734">
        <f t="shared" si="99"/>
        <v>508.83333333333331</v>
      </c>
    </row>
    <row r="6735" spans="1:15" x14ac:dyDescent="0.25">
      <c r="A6735" s="1" t="s">
        <v>1161</v>
      </c>
      <c r="B6735" s="2">
        <v>44777</v>
      </c>
      <c r="C6735" s="1" t="s">
        <v>7304</v>
      </c>
      <c r="D6735" s="3">
        <v>20</v>
      </c>
      <c r="E6735" s="3">
        <v>320.08999999999997</v>
      </c>
      <c r="F6735" s="4">
        <v>266.74</v>
      </c>
      <c r="G6735" s="1">
        <v>2022</v>
      </c>
      <c r="H6735" s="1">
        <v>8</v>
      </c>
      <c r="I6735" s="1" t="s">
        <v>34</v>
      </c>
      <c r="J6735" s="1" t="s">
        <v>41</v>
      </c>
      <c r="K6735" s="1" t="s">
        <v>20</v>
      </c>
      <c r="L6735" s="1" t="s">
        <v>36</v>
      </c>
      <c r="M6735" s="1" t="s">
        <v>43</v>
      </c>
      <c r="O6735">
        <f t="shared" si="99"/>
        <v>211.69841269841271</v>
      </c>
    </row>
    <row r="6736" spans="1:15" x14ac:dyDescent="0.25">
      <c r="A6736" s="1" t="s">
        <v>1161</v>
      </c>
      <c r="B6736" s="2">
        <v>44777</v>
      </c>
      <c r="C6736" s="1" t="s">
        <v>7304</v>
      </c>
      <c r="D6736" s="3">
        <v>20</v>
      </c>
      <c r="E6736" s="3">
        <v>311.7</v>
      </c>
      <c r="F6736" s="4">
        <v>259.75</v>
      </c>
      <c r="G6736" s="1">
        <v>2022</v>
      </c>
      <c r="H6736" s="1">
        <v>8</v>
      </c>
      <c r="I6736" s="1" t="s">
        <v>34</v>
      </c>
      <c r="J6736" s="1" t="s">
        <v>41</v>
      </c>
      <c r="K6736" s="1" t="s">
        <v>20</v>
      </c>
      <c r="L6736" s="1" t="s">
        <v>36</v>
      </c>
      <c r="M6736" s="1" t="s">
        <v>43</v>
      </c>
      <c r="O6736">
        <f t="shared" si="99"/>
        <v>206.15079365079364</v>
      </c>
    </row>
    <row r="6737" spans="1:15" x14ac:dyDescent="0.25">
      <c r="A6737" s="1" t="s">
        <v>1161</v>
      </c>
      <c r="B6737" s="2">
        <v>44777</v>
      </c>
      <c r="C6737" s="1" t="s">
        <v>7304</v>
      </c>
      <c r="E6737" s="3">
        <v>239.52</v>
      </c>
      <c r="F6737" s="4">
        <v>239.52</v>
      </c>
      <c r="G6737" s="1">
        <v>2022</v>
      </c>
      <c r="H6737" s="1">
        <v>8</v>
      </c>
      <c r="I6737" s="1" t="s">
        <v>86</v>
      </c>
      <c r="J6737" s="1" t="s">
        <v>41</v>
      </c>
      <c r="K6737" s="1" t="s">
        <v>20</v>
      </c>
      <c r="L6737" s="1" t="s">
        <v>87</v>
      </c>
      <c r="M6737" s="1" t="s">
        <v>43</v>
      </c>
      <c r="O6737">
        <f t="shared" si="99"/>
        <v>190.0952380952381</v>
      </c>
    </row>
    <row r="6738" spans="1:15" x14ac:dyDescent="0.25">
      <c r="A6738" s="1" t="s">
        <v>1161</v>
      </c>
      <c r="B6738" s="2">
        <v>44777</v>
      </c>
      <c r="C6738" s="1" t="s">
        <v>7304</v>
      </c>
      <c r="D6738" s="3">
        <v>20</v>
      </c>
      <c r="E6738" s="3">
        <v>242.57</v>
      </c>
      <c r="F6738" s="4">
        <v>202.14</v>
      </c>
      <c r="G6738" s="1">
        <v>2022</v>
      </c>
      <c r="H6738" s="1">
        <v>8</v>
      </c>
      <c r="I6738" s="1" t="s">
        <v>56</v>
      </c>
      <c r="J6738" s="1" t="s">
        <v>41</v>
      </c>
      <c r="K6738" s="1" t="s">
        <v>20</v>
      </c>
      <c r="L6738" s="1" t="s">
        <v>57</v>
      </c>
      <c r="M6738" s="1" t="s">
        <v>43</v>
      </c>
      <c r="O6738">
        <f t="shared" si="99"/>
        <v>160.42857142857142</v>
      </c>
    </row>
    <row r="6739" spans="1:15" x14ac:dyDescent="0.25">
      <c r="A6739" s="1" t="s">
        <v>1161</v>
      </c>
      <c r="B6739" s="2">
        <v>44777</v>
      </c>
      <c r="C6739" s="1" t="s">
        <v>7304</v>
      </c>
      <c r="E6739" s="3">
        <v>201.6</v>
      </c>
      <c r="F6739" s="4">
        <v>201.6</v>
      </c>
      <c r="G6739" s="1">
        <v>2022</v>
      </c>
      <c r="H6739" s="1">
        <v>8</v>
      </c>
      <c r="I6739" s="1" t="s">
        <v>86</v>
      </c>
      <c r="J6739" s="1" t="s">
        <v>41</v>
      </c>
      <c r="K6739" s="1" t="s">
        <v>20</v>
      </c>
      <c r="L6739" s="1" t="s">
        <v>87</v>
      </c>
      <c r="M6739" s="1" t="s">
        <v>43</v>
      </c>
      <c r="O6739">
        <f t="shared" si="99"/>
        <v>160</v>
      </c>
    </row>
    <row r="6740" spans="1:15" x14ac:dyDescent="0.25">
      <c r="A6740" s="1" t="s">
        <v>1161</v>
      </c>
      <c r="B6740" s="2">
        <v>44777</v>
      </c>
      <c r="C6740" s="1" t="s">
        <v>7304</v>
      </c>
      <c r="E6740" s="3">
        <v>197.13</v>
      </c>
      <c r="F6740" s="4">
        <v>197.13</v>
      </c>
      <c r="G6740" s="1">
        <v>2022</v>
      </c>
      <c r="H6740" s="1">
        <v>8</v>
      </c>
      <c r="I6740" s="1" t="s">
        <v>86</v>
      </c>
      <c r="J6740" s="1" t="s">
        <v>41</v>
      </c>
      <c r="K6740" s="1" t="s">
        <v>20</v>
      </c>
      <c r="L6740" s="1" t="s">
        <v>87</v>
      </c>
      <c r="M6740" s="1" t="s">
        <v>43</v>
      </c>
      <c r="O6740">
        <f t="shared" si="99"/>
        <v>156.45238095238093</v>
      </c>
    </row>
    <row r="6741" spans="1:15" x14ac:dyDescent="0.25">
      <c r="A6741" s="1" t="s">
        <v>1161</v>
      </c>
      <c r="B6741" s="2">
        <v>44777</v>
      </c>
      <c r="C6741" s="1" t="s">
        <v>7304</v>
      </c>
      <c r="D6741" s="3">
        <v>20</v>
      </c>
      <c r="E6741" s="3">
        <v>226.02</v>
      </c>
      <c r="F6741" s="4">
        <v>188.35</v>
      </c>
      <c r="G6741" s="1">
        <v>2022</v>
      </c>
      <c r="H6741" s="1">
        <v>8</v>
      </c>
      <c r="I6741" s="1" t="s">
        <v>70</v>
      </c>
      <c r="J6741" s="1" t="s">
        <v>41</v>
      </c>
      <c r="K6741" s="1" t="s">
        <v>20</v>
      </c>
      <c r="L6741" s="1" t="s">
        <v>71</v>
      </c>
      <c r="M6741" s="1" t="s">
        <v>43</v>
      </c>
      <c r="O6741">
        <f t="shared" si="99"/>
        <v>149.48412698412699</v>
      </c>
    </row>
    <row r="6742" spans="1:15" x14ac:dyDescent="0.25">
      <c r="A6742" s="1" t="s">
        <v>1161</v>
      </c>
      <c r="B6742" s="2">
        <v>44777</v>
      </c>
      <c r="C6742" s="1" t="s">
        <v>7304</v>
      </c>
      <c r="E6742" s="3">
        <v>183.48</v>
      </c>
      <c r="F6742" s="4">
        <v>183.48</v>
      </c>
      <c r="G6742" s="1">
        <v>2022</v>
      </c>
      <c r="H6742" s="1">
        <v>8</v>
      </c>
      <c r="I6742" s="1" t="s">
        <v>86</v>
      </c>
      <c r="J6742" s="1" t="s">
        <v>41</v>
      </c>
      <c r="K6742" s="1" t="s">
        <v>20</v>
      </c>
      <c r="L6742" s="1" t="s">
        <v>87</v>
      </c>
      <c r="M6742" s="1" t="s">
        <v>43</v>
      </c>
      <c r="O6742">
        <f t="shared" si="99"/>
        <v>145.61904761904762</v>
      </c>
    </row>
    <row r="6743" spans="1:15" x14ac:dyDescent="0.25">
      <c r="A6743" s="1" t="s">
        <v>1161</v>
      </c>
      <c r="B6743" s="2">
        <v>44777</v>
      </c>
      <c r="C6743" s="1" t="s">
        <v>7304</v>
      </c>
      <c r="E6743" s="3">
        <v>136.28</v>
      </c>
      <c r="F6743" s="4">
        <v>136.28</v>
      </c>
      <c r="G6743" s="1">
        <v>2022</v>
      </c>
      <c r="H6743" s="1">
        <v>8</v>
      </c>
      <c r="I6743" s="1" t="s">
        <v>86</v>
      </c>
      <c r="J6743" s="1" t="s">
        <v>41</v>
      </c>
      <c r="K6743" s="1" t="s">
        <v>20</v>
      </c>
      <c r="L6743" s="1" t="s">
        <v>87</v>
      </c>
      <c r="M6743" s="1" t="s">
        <v>43</v>
      </c>
      <c r="O6743">
        <f t="shared" si="99"/>
        <v>108.15873015873017</v>
      </c>
    </row>
    <row r="6744" spans="1:15" x14ac:dyDescent="0.25">
      <c r="A6744" s="1" t="s">
        <v>1161</v>
      </c>
      <c r="B6744" s="2">
        <v>44777</v>
      </c>
      <c r="C6744" s="1" t="s">
        <v>7304</v>
      </c>
      <c r="E6744" s="3">
        <v>114.27</v>
      </c>
      <c r="F6744" s="4">
        <v>114.27</v>
      </c>
      <c r="G6744" s="1">
        <v>2022</v>
      </c>
      <c r="H6744" s="1">
        <v>8</v>
      </c>
      <c r="I6744" s="1" t="s">
        <v>86</v>
      </c>
      <c r="J6744" s="1" t="s">
        <v>41</v>
      </c>
      <c r="K6744" s="1" t="s">
        <v>20</v>
      </c>
      <c r="L6744" s="1" t="s">
        <v>87</v>
      </c>
      <c r="M6744" s="1" t="s">
        <v>43</v>
      </c>
      <c r="O6744">
        <f t="shared" si="99"/>
        <v>90.69047619047619</v>
      </c>
    </row>
    <row r="6745" spans="1:15" x14ac:dyDescent="0.25">
      <c r="A6745" s="1" t="s">
        <v>1161</v>
      </c>
      <c r="B6745" s="2">
        <v>44777</v>
      </c>
      <c r="C6745" s="1" t="s">
        <v>7304</v>
      </c>
      <c r="E6745" s="3">
        <v>97.91</v>
      </c>
      <c r="F6745" s="4">
        <v>97.91</v>
      </c>
      <c r="G6745" s="1">
        <v>2022</v>
      </c>
      <c r="H6745" s="1">
        <v>8</v>
      </c>
      <c r="I6745" s="1" t="s">
        <v>86</v>
      </c>
      <c r="J6745" s="1" t="s">
        <v>41</v>
      </c>
      <c r="K6745" s="1" t="s">
        <v>20</v>
      </c>
      <c r="L6745" s="1" t="s">
        <v>87</v>
      </c>
      <c r="M6745" s="1" t="s">
        <v>43</v>
      </c>
      <c r="O6745">
        <f t="shared" si="99"/>
        <v>77.706349206349202</v>
      </c>
    </row>
    <row r="6746" spans="1:15" x14ac:dyDescent="0.25">
      <c r="A6746" s="1" t="s">
        <v>1161</v>
      </c>
      <c r="B6746" s="2">
        <v>44777</v>
      </c>
      <c r="C6746" s="1" t="s">
        <v>7304</v>
      </c>
      <c r="E6746" s="3">
        <v>88.27</v>
      </c>
      <c r="F6746" s="4">
        <v>88.27</v>
      </c>
      <c r="G6746" s="1">
        <v>2022</v>
      </c>
      <c r="H6746" s="1">
        <v>8</v>
      </c>
      <c r="I6746" s="1" t="s">
        <v>86</v>
      </c>
      <c r="J6746" s="1" t="s">
        <v>41</v>
      </c>
      <c r="K6746" s="1" t="s">
        <v>20</v>
      </c>
      <c r="L6746" s="1" t="s">
        <v>87</v>
      </c>
      <c r="M6746" s="1" t="s">
        <v>43</v>
      </c>
      <c r="O6746">
        <f t="shared" si="99"/>
        <v>70.055555555555557</v>
      </c>
    </row>
    <row r="6747" spans="1:15" x14ac:dyDescent="0.25">
      <c r="A6747" s="1" t="s">
        <v>1161</v>
      </c>
      <c r="B6747" s="2">
        <v>44777</v>
      </c>
      <c r="C6747" s="1" t="s">
        <v>7304</v>
      </c>
      <c r="E6747" s="3">
        <v>63.89</v>
      </c>
      <c r="F6747" s="4">
        <v>63.89</v>
      </c>
      <c r="G6747" s="1">
        <v>2022</v>
      </c>
      <c r="H6747" s="1">
        <v>8</v>
      </c>
      <c r="I6747" s="1" t="s">
        <v>86</v>
      </c>
      <c r="J6747" s="1" t="s">
        <v>41</v>
      </c>
      <c r="K6747" s="1" t="s">
        <v>20</v>
      </c>
      <c r="L6747" s="1" t="s">
        <v>87</v>
      </c>
      <c r="M6747" s="1" t="s">
        <v>43</v>
      </c>
      <c r="O6747">
        <f t="shared" si="99"/>
        <v>50.706349206349209</v>
      </c>
    </row>
    <row r="6748" spans="1:15" x14ac:dyDescent="0.25">
      <c r="A6748" s="1" t="s">
        <v>1161</v>
      </c>
      <c r="B6748" s="2">
        <v>44777</v>
      </c>
      <c r="C6748" s="1" t="s">
        <v>7304</v>
      </c>
      <c r="E6748" s="3">
        <v>0.7</v>
      </c>
      <c r="F6748" s="4">
        <v>0.7</v>
      </c>
      <c r="G6748" s="1">
        <v>2022</v>
      </c>
      <c r="H6748" s="1">
        <v>8</v>
      </c>
      <c r="I6748" s="1" t="s">
        <v>86</v>
      </c>
      <c r="J6748" s="1" t="s">
        <v>41</v>
      </c>
      <c r="K6748" s="1" t="s">
        <v>20</v>
      </c>
      <c r="L6748" s="1" t="s">
        <v>87</v>
      </c>
      <c r="M6748" s="1" t="s">
        <v>43</v>
      </c>
      <c r="O6748">
        <f t="shared" si="99"/>
        <v>0.55555555555555547</v>
      </c>
    </row>
    <row r="6749" spans="1:15" x14ac:dyDescent="0.25">
      <c r="A6749" s="1" t="s">
        <v>1161</v>
      </c>
      <c r="B6749" s="2">
        <v>44777</v>
      </c>
      <c r="C6749" s="1" t="s">
        <v>7304</v>
      </c>
      <c r="E6749" s="3">
        <v>0.7</v>
      </c>
      <c r="F6749" s="4">
        <v>0.7</v>
      </c>
      <c r="G6749" s="1">
        <v>2022</v>
      </c>
      <c r="H6749" s="1">
        <v>8</v>
      </c>
      <c r="I6749" s="1" t="s">
        <v>86</v>
      </c>
      <c r="J6749" s="1" t="s">
        <v>41</v>
      </c>
      <c r="K6749" s="1" t="s">
        <v>20</v>
      </c>
      <c r="L6749" s="1" t="s">
        <v>87</v>
      </c>
      <c r="M6749" s="1" t="s">
        <v>43</v>
      </c>
      <c r="O6749">
        <f t="shared" si="99"/>
        <v>0.55555555555555547</v>
      </c>
    </row>
    <row r="6750" spans="1:15" x14ac:dyDescent="0.25">
      <c r="A6750" s="1" t="s">
        <v>1161</v>
      </c>
      <c r="B6750" s="2">
        <v>44777</v>
      </c>
      <c r="C6750" s="1" t="s">
        <v>7304</v>
      </c>
      <c r="E6750" s="3">
        <v>0.7</v>
      </c>
      <c r="F6750" s="4">
        <v>0.7</v>
      </c>
      <c r="G6750" s="1">
        <v>2022</v>
      </c>
      <c r="H6750" s="1">
        <v>8</v>
      </c>
      <c r="I6750" s="1" t="s">
        <v>18</v>
      </c>
      <c r="J6750" s="1" t="s">
        <v>41</v>
      </c>
      <c r="K6750" s="1" t="s">
        <v>20</v>
      </c>
      <c r="L6750" s="1" t="s">
        <v>21</v>
      </c>
      <c r="M6750" s="1" t="s">
        <v>43</v>
      </c>
      <c r="O6750">
        <f t="shared" si="99"/>
        <v>0.55555555555555547</v>
      </c>
    </row>
    <row r="6751" spans="1:15" x14ac:dyDescent="0.25">
      <c r="A6751" s="1" t="s">
        <v>3216</v>
      </c>
      <c r="B6751" s="2">
        <v>44781</v>
      </c>
      <c r="C6751" s="1" t="s">
        <v>7305</v>
      </c>
      <c r="E6751" s="3">
        <v>79.2</v>
      </c>
      <c r="F6751" s="4">
        <v>79.2</v>
      </c>
      <c r="G6751" s="1">
        <v>2022</v>
      </c>
      <c r="H6751" s="1">
        <v>8</v>
      </c>
      <c r="I6751" s="1" t="s">
        <v>50</v>
      </c>
      <c r="J6751" s="1" t="s">
        <v>51</v>
      </c>
      <c r="K6751" s="1" t="s">
        <v>20</v>
      </c>
      <c r="L6751" s="1" t="s">
        <v>52</v>
      </c>
      <c r="M6751" s="1" t="s">
        <v>53</v>
      </c>
    </row>
    <row r="6752" spans="1:15" x14ac:dyDescent="0.25">
      <c r="A6752" s="1" t="s">
        <v>3221</v>
      </c>
      <c r="B6752" s="2">
        <v>44781</v>
      </c>
      <c r="C6752" s="1" t="s">
        <v>7928</v>
      </c>
      <c r="D6752" s="3">
        <v>20</v>
      </c>
      <c r="E6752" s="3">
        <v>125.52</v>
      </c>
      <c r="F6752" s="4">
        <v>104.6</v>
      </c>
      <c r="G6752" s="1">
        <v>2022</v>
      </c>
      <c r="H6752" s="1">
        <v>8</v>
      </c>
      <c r="I6752" s="1" t="s">
        <v>111</v>
      </c>
      <c r="J6752" s="1" t="s">
        <v>98</v>
      </c>
      <c r="K6752" s="1" t="s">
        <v>20</v>
      </c>
      <c r="L6752" s="1" t="s">
        <v>112</v>
      </c>
      <c r="M6752" s="1" t="s">
        <v>100</v>
      </c>
    </row>
    <row r="6753" spans="1:16" x14ac:dyDescent="0.25">
      <c r="A6753" s="1" t="s">
        <v>3221</v>
      </c>
      <c r="B6753" s="2">
        <v>44781</v>
      </c>
      <c r="C6753" s="1" t="s">
        <v>7928</v>
      </c>
      <c r="E6753" s="3">
        <v>126.6</v>
      </c>
      <c r="F6753" s="4">
        <v>126.6</v>
      </c>
      <c r="G6753" s="1">
        <v>2022</v>
      </c>
      <c r="H6753" s="1">
        <v>8</v>
      </c>
      <c r="I6753" s="1" t="s">
        <v>111</v>
      </c>
      <c r="J6753" s="1" t="s">
        <v>98</v>
      </c>
      <c r="K6753" s="1" t="s">
        <v>20</v>
      </c>
      <c r="L6753" s="1" t="s">
        <v>112</v>
      </c>
      <c r="M6753" s="1" t="s">
        <v>100</v>
      </c>
    </row>
    <row r="6754" spans="1:16" x14ac:dyDescent="0.25">
      <c r="A6754" s="1" t="s">
        <v>7306</v>
      </c>
      <c r="B6754" s="2">
        <v>44781</v>
      </c>
      <c r="C6754" s="1" t="s">
        <v>7307</v>
      </c>
      <c r="E6754" s="3">
        <v>19.239999999999998</v>
      </c>
      <c r="F6754" s="4">
        <v>19.239999999999998</v>
      </c>
      <c r="G6754" s="1">
        <v>2022</v>
      </c>
      <c r="H6754" s="1">
        <v>8</v>
      </c>
      <c r="I6754" s="1" t="s">
        <v>97</v>
      </c>
      <c r="J6754" s="1" t="s">
        <v>35</v>
      </c>
      <c r="K6754" s="1" t="s">
        <v>20</v>
      </c>
      <c r="L6754" s="1" t="s">
        <v>99</v>
      </c>
      <c r="M6754" s="1" t="s">
        <v>37</v>
      </c>
    </row>
    <row r="6755" spans="1:16" x14ac:dyDescent="0.25">
      <c r="A6755" s="1" t="s">
        <v>3212</v>
      </c>
      <c r="B6755" s="2">
        <v>44781</v>
      </c>
      <c r="C6755" s="1" t="s">
        <v>5031</v>
      </c>
      <c r="E6755" s="3">
        <v>1373.63</v>
      </c>
      <c r="F6755" s="4">
        <v>1373.63</v>
      </c>
      <c r="G6755" s="1">
        <v>2022</v>
      </c>
      <c r="H6755" s="1">
        <v>8</v>
      </c>
      <c r="I6755" s="1" t="s">
        <v>5134</v>
      </c>
      <c r="J6755" s="1" t="s">
        <v>81</v>
      </c>
      <c r="K6755" s="1" t="s">
        <v>20</v>
      </c>
      <c r="L6755" s="1" t="s">
        <v>5135</v>
      </c>
      <c r="M6755" s="1" t="s">
        <v>83</v>
      </c>
      <c r="O6755">
        <f>F6755*191</f>
        <v>262363.33</v>
      </c>
      <c r="P6755" s="1" t="s">
        <v>7308</v>
      </c>
    </row>
    <row r="6756" spans="1:16" x14ac:dyDescent="0.25">
      <c r="A6756" s="1" t="s">
        <v>7309</v>
      </c>
      <c r="B6756" s="2">
        <v>44781</v>
      </c>
      <c r="C6756" s="1" t="s">
        <v>5492</v>
      </c>
      <c r="E6756" s="3">
        <v>3132</v>
      </c>
      <c r="F6756" s="4">
        <v>3132</v>
      </c>
      <c r="G6756" s="1">
        <v>2022</v>
      </c>
      <c r="H6756" s="1">
        <v>8</v>
      </c>
      <c r="I6756" s="1" t="s">
        <v>40</v>
      </c>
      <c r="J6756" s="1" t="s">
        <v>35</v>
      </c>
      <c r="K6756" s="1" t="s">
        <v>20</v>
      </c>
      <c r="L6756" s="1" t="s">
        <v>42</v>
      </c>
      <c r="M6756" s="1" t="s">
        <v>37</v>
      </c>
      <c r="O6756">
        <f>F6756*4.812172165</f>
        <v>15071.723220779999</v>
      </c>
    </row>
    <row r="6757" spans="1:16" x14ac:dyDescent="0.25">
      <c r="A6757" s="1" t="s">
        <v>7310</v>
      </c>
      <c r="B6757" s="2">
        <v>44781</v>
      </c>
      <c r="C6757" s="1" t="s">
        <v>7311</v>
      </c>
      <c r="D6757" s="3">
        <v>20</v>
      </c>
      <c r="E6757" s="3">
        <v>204.15</v>
      </c>
      <c r="F6757" s="4">
        <v>170.12</v>
      </c>
      <c r="G6757" s="1">
        <v>2022</v>
      </c>
      <c r="H6757" s="1">
        <v>8</v>
      </c>
      <c r="I6757" s="1" t="s">
        <v>56</v>
      </c>
      <c r="J6757" s="1" t="s">
        <v>35</v>
      </c>
      <c r="K6757" s="1" t="s">
        <v>20</v>
      </c>
      <c r="L6757" s="1" t="s">
        <v>57</v>
      </c>
      <c r="M6757" s="1" t="s">
        <v>37</v>
      </c>
      <c r="O6757">
        <f>F6757*15.57</f>
        <v>2648.7683999999999</v>
      </c>
    </row>
    <row r="6758" spans="1:16" x14ac:dyDescent="0.25">
      <c r="A6758" s="1" t="s">
        <v>7312</v>
      </c>
      <c r="B6758" s="2">
        <v>44781</v>
      </c>
      <c r="C6758" s="1" t="s">
        <v>3395</v>
      </c>
      <c r="E6758" s="3">
        <v>691.2</v>
      </c>
      <c r="F6758" s="4">
        <v>691.2</v>
      </c>
      <c r="G6758" s="1">
        <v>2022</v>
      </c>
      <c r="H6758" s="1">
        <v>8</v>
      </c>
      <c r="I6758" s="1" t="s">
        <v>168</v>
      </c>
      <c r="J6758" s="1" t="s">
        <v>81</v>
      </c>
      <c r="K6758" s="1" t="s">
        <v>20</v>
      </c>
      <c r="L6758" s="1" t="s">
        <v>169</v>
      </c>
      <c r="M6758" s="1" t="s">
        <v>83</v>
      </c>
      <c r="O6758">
        <v>31500000</v>
      </c>
    </row>
    <row r="6759" spans="1:16" x14ac:dyDescent="0.25">
      <c r="A6759" s="1" t="s">
        <v>7313</v>
      </c>
      <c r="B6759" s="2">
        <v>44781</v>
      </c>
      <c r="C6759" s="1" t="s">
        <v>7127</v>
      </c>
      <c r="D6759" s="3">
        <v>20</v>
      </c>
      <c r="E6759" s="3">
        <v>1841.75</v>
      </c>
      <c r="F6759" s="4">
        <v>1534.79</v>
      </c>
      <c r="G6759" s="1">
        <v>2022</v>
      </c>
      <c r="H6759" s="1">
        <v>8</v>
      </c>
      <c r="I6759" s="1" t="s">
        <v>34</v>
      </c>
      <c r="J6759" s="1" t="s">
        <v>35</v>
      </c>
      <c r="K6759" s="1" t="s">
        <v>20</v>
      </c>
      <c r="L6759" s="1" t="s">
        <v>36</v>
      </c>
      <c r="M6759" s="1" t="s">
        <v>37</v>
      </c>
    </row>
    <row r="6760" spans="1:16" x14ac:dyDescent="0.25">
      <c r="A6760" s="1" t="s">
        <v>7314</v>
      </c>
      <c r="B6760" s="2">
        <v>44781</v>
      </c>
      <c r="C6760" s="1" t="s">
        <v>7315</v>
      </c>
      <c r="E6760" s="3">
        <v>434.4</v>
      </c>
      <c r="F6760" s="4">
        <v>434.4</v>
      </c>
      <c r="G6760" s="1">
        <v>2022</v>
      </c>
      <c r="H6760" s="1">
        <v>8</v>
      </c>
      <c r="I6760" s="1" t="s">
        <v>80</v>
      </c>
      <c r="J6760" s="1" t="s">
        <v>81</v>
      </c>
      <c r="K6760" s="1" t="s">
        <v>20</v>
      </c>
      <c r="L6760" s="1" t="s">
        <v>82</v>
      </c>
      <c r="M6760" s="1" t="s">
        <v>83</v>
      </c>
      <c r="O6760">
        <v>17500000</v>
      </c>
    </row>
    <row r="6761" spans="1:16" x14ac:dyDescent="0.25">
      <c r="A6761" s="1" t="s">
        <v>7316</v>
      </c>
      <c r="B6761" s="2">
        <v>44781</v>
      </c>
      <c r="C6761" s="1" t="s">
        <v>7317</v>
      </c>
      <c r="D6761" s="3">
        <v>20</v>
      </c>
      <c r="E6761" s="3">
        <v>1396</v>
      </c>
      <c r="F6761" s="4">
        <v>1163.33</v>
      </c>
      <c r="G6761" s="1">
        <v>2022</v>
      </c>
      <c r="H6761" s="1">
        <v>8</v>
      </c>
      <c r="I6761" s="1" t="s">
        <v>34</v>
      </c>
      <c r="J6761" s="1" t="s">
        <v>237</v>
      </c>
      <c r="K6761" s="1" t="s">
        <v>20</v>
      </c>
      <c r="L6761" s="1" t="s">
        <v>36</v>
      </c>
      <c r="M6761" s="1" t="s">
        <v>4213</v>
      </c>
      <c r="O6761">
        <f>F6761*25</f>
        <v>29083.25</v>
      </c>
    </row>
    <row r="6762" spans="1:16" x14ac:dyDescent="0.25">
      <c r="A6762" s="1" t="s">
        <v>6160</v>
      </c>
      <c r="B6762" s="2">
        <v>44783</v>
      </c>
      <c r="C6762" s="1" t="s">
        <v>7318</v>
      </c>
      <c r="D6762" s="3">
        <v>20</v>
      </c>
      <c r="E6762" s="3">
        <v>285.18</v>
      </c>
      <c r="F6762" s="4">
        <v>237.65</v>
      </c>
      <c r="G6762" s="1">
        <v>2022</v>
      </c>
      <c r="H6762" s="1">
        <v>8</v>
      </c>
      <c r="I6762" s="1" t="s">
        <v>134</v>
      </c>
      <c r="J6762" s="1" t="s">
        <v>144</v>
      </c>
      <c r="K6762" s="1" t="s">
        <v>20</v>
      </c>
      <c r="L6762" s="1" t="s">
        <v>135</v>
      </c>
      <c r="M6762" s="1" t="s">
        <v>145</v>
      </c>
    </row>
    <row r="6763" spans="1:16" x14ac:dyDescent="0.25">
      <c r="A6763" s="1" t="s">
        <v>4790</v>
      </c>
      <c r="B6763" s="2">
        <v>44783</v>
      </c>
      <c r="C6763" s="1" t="s">
        <v>7319</v>
      </c>
      <c r="E6763" s="3">
        <v>42</v>
      </c>
      <c r="F6763" s="4">
        <v>42</v>
      </c>
      <c r="G6763" s="1">
        <v>2022</v>
      </c>
      <c r="H6763" s="1">
        <v>8</v>
      </c>
      <c r="I6763" s="1" t="s">
        <v>86</v>
      </c>
      <c r="J6763" s="1" t="s">
        <v>35</v>
      </c>
      <c r="K6763" s="1" t="s">
        <v>20</v>
      </c>
      <c r="L6763" s="1" t="s">
        <v>87</v>
      </c>
      <c r="M6763" s="1" t="s">
        <v>37</v>
      </c>
    </row>
    <row r="6764" spans="1:16" x14ac:dyDescent="0.25">
      <c r="A6764" s="1" t="s">
        <v>1233</v>
      </c>
      <c r="B6764" s="2">
        <v>44783</v>
      </c>
      <c r="C6764" s="1" t="s">
        <v>85</v>
      </c>
      <c r="E6764" s="3">
        <v>83.02</v>
      </c>
      <c r="F6764" s="4">
        <v>83.02</v>
      </c>
      <c r="G6764" s="1">
        <v>2022</v>
      </c>
      <c r="H6764" s="1">
        <v>8</v>
      </c>
      <c r="I6764" s="1" t="s">
        <v>40</v>
      </c>
      <c r="J6764" s="1" t="s">
        <v>41</v>
      </c>
      <c r="K6764" s="1" t="s">
        <v>20</v>
      </c>
      <c r="L6764" s="1" t="s">
        <v>42</v>
      </c>
      <c r="M6764" s="1" t="s">
        <v>43</v>
      </c>
      <c r="O6764">
        <f>F6764/1.26</f>
        <v>65.888888888888886</v>
      </c>
    </row>
    <row r="6765" spans="1:16" x14ac:dyDescent="0.25">
      <c r="A6765" s="1" t="s">
        <v>4828</v>
      </c>
      <c r="B6765" s="2">
        <v>44783</v>
      </c>
      <c r="C6765" s="1" t="s">
        <v>39</v>
      </c>
      <c r="E6765" s="3">
        <v>309.60000000000002</v>
      </c>
      <c r="F6765" s="4">
        <v>309.60000000000002</v>
      </c>
      <c r="G6765" s="1">
        <v>2022</v>
      </c>
      <c r="H6765" s="1">
        <v>8</v>
      </c>
      <c r="I6765" s="1" t="s">
        <v>40</v>
      </c>
      <c r="J6765" s="1" t="s">
        <v>41</v>
      </c>
      <c r="K6765" s="1" t="s">
        <v>20</v>
      </c>
      <c r="L6765" s="1" t="s">
        <v>42</v>
      </c>
      <c r="M6765" s="1" t="s">
        <v>43</v>
      </c>
      <c r="O6765">
        <f>F6765/1.26</f>
        <v>245.71428571428572</v>
      </c>
    </row>
    <row r="6766" spans="1:16" x14ac:dyDescent="0.25">
      <c r="A6766" s="1" t="s">
        <v>7320</v>
      </c>
      <c r="B6766" s="2">
        <v>44783</v>
      </c>
      <c r="C6766" s="1" t="s">
        <v>7321</v>
      </c>
      <c r="E6766" s="3">
        <v>225.6</v>
      </c>
      <c r="F6766" s="4">
        <v>225.6</v>
      </c>
      <c r="G6766" s="1">
        <v>2022</v>
      </c>
      <c r="H6766" s="1">
        <v>8</v>
      </c>
      <c r="I6766" s="1" t="s">
        <v>40</v>
      </c>
      <c r="J6766" s="1" t="s">
        <v>35</v>
      </c>
      <c r="K6766" s="1" t="s">
        <v>20</v>
      </c>
      <c r="L6766" s="1" t="s">
        <v>42</v>
      </c>
      <c r="M6766" s="1" t="s">
        <v>37</v>
      </c>
    </row>
    <row r="6767" spans="1:16" x14ac:dyDescent="0.25">
      <c r="A6767" s="1" t="s">
        <v>6174</v>
      </c>
      <c r="B6767" s="2">
        <v>44783</v>
      </c>
      <c r="C6767" s="1" t="s">
        <v>7322</v>
      </c>
      <c r="E6767" s="3">
        <v>225.6</v>
      </c>
      <c r="F6767" s="4">
        <v>225.6</v>
      </c>
      <c r="G6767" s="1">
        <v>2022</v>
      </c>
      <c r="H6767" s="1">
        <v>8</v>
      </c>
      <c r="I6767" s="1" t="s">
        <v>40</v>
      </c>
      <c r="J6767" s="1" t="s">
        <v>35</v>
      </c>
      <c r="K6767" s="1" t="s">
        <v>20</v>
      </c>
      <c r="L6767" s="1" t="s">
        <v>42</v>
      </c>
      <c r="M6767" s="1" t="s">
        <v>37</v>
      </c>
    </row>
    <row r="6768" spans="1:16" x14ac:dyDescent="0.25">
      <c r="A6768" s="1" t="s">
        <v>1207</v>
      </c>
      <c r="B6768" s="2">
        <v>44783</v>
      </c>
      <c r="C6768" s="1" t="s">
        <v>199</v>
      </c>
      <c r="D6768" s="3">
        <v>20</v>
      </c>
      <c r="E6768" s="3">
        <v>264</v>
      </c>
      <c r="F6768" s="4">
        <v>220</v>
      </c>
      <c r="G6768" s="1">
        <v>2022</v>
      </c>
      <c r="H6768" s="1">
        <v>8</v>
      </c>
      <c r="I6768" s="1" t="s">
        <v>134</v>
      </c>
      <c r="J6768" s="1" t="s">
        <v>98</v>
      </c>
      <c r="K6768" s="1" t="s">
        <v>20</v>
      </c>
      <c r="L6768" s="1" t="s">
        <v>135</v>
      </c>
      <c r="M6768" s="1" t="s">
        <v>100</v>
      </c>
      <c r="O6768">
        <f>F6768*243</f>
        <v>53460</v>
      </c>
    </row>
    <row r="6769" spans="1:15" x14ac:dyDescent="0.25">
      <c r="A6769" s="1" t="s">
        <v>4792</v>
      </c>
      <c r="B6769" s="2">
        <v>44783</v>
      </c>
      <c r="C6769" s="1" t="s">
        <v>2343</v>
      </c>
      <c r="E6769" s="3">
        <v>166.85</v>
      </c>
      <c r="F6769" s="4">
        <v>166.85</v>
      </c>
      <c r="G6769" s="1">
        <v>2022</v>
      </c>
      <c r="H6769" s="1">
        <v>8</v>
      </c>
      <c r="I6769" s="1" t="s">
        <v>86</v>
      </c>
      <c r="J6769" s="1" t="s">
        <v>378</v>
      </c>
      <c r="K6769" s="1" t="s">
        <v>20</v>
      </c>
      <c r="L6769" s="1" t="s">
        <v>87</v>
      </c>
      <c r="M6769" s="1" t="s">
        <v>379</v>
      </c>
      <c r="O6769">
        <f>F6769*4.8</f>
        <v>800.88</v>
      </c>
    </row>
    <row r="6770" spans="1:15" x14ac:dyDescent="0.25">
      <c r="A6770" s="1" t="s">
        <v>1204</v>
      </c>
      <c r="B6770" s="2">
        <v>44783</v>
      </c>
      <c r="C6770" s="1" t="s">
        <v>7953</v>
      </c>
      <c r="E6770" s="3">
        <v>29.64</v>
      </c>
      <c r="F6770" s="4">
        <v>29.64</v>
      </c>
      <c r="G6770" s="1">
        <v>2022</v>
      </c>
      <c r="H6770" s="1">
        <v>8</v>
      </c>
      <c r="I6770" s="1" t="s">
        <v>46</v>
      </c>
      <c r="J6770" s="1" t="s">
        <v>25</v>
      </c>
      <c r="K6770" s="1" t="s">
        <v>20</v>
      </c>
      <c r="L6770" s="1" t="s">
        <v>47</v>
      </c>
      <c r="M6770" s="1" t="s">
        <v>4184</v>
      </c>
      <c r="O6770">
        <f>F6770*5.3</f>
        <v>157.09199999999998</v>
      </c>
    </row>
    <row r="6771" spans="1:15" x14ac:dyDescent="0.25">
      <c r="A6771" s="1" t="s">
        <v>4806</v>
      </c>
      <c r="B6771" s="2">
        <v>44783</v>
      </c>
      <c r="C6771" s="1" t="s">
        <v>7323</v>
      </c>
      <c r="E6771" s="3">
        <v>111.51</v>
      </c>
      <c r="F6771" s="4">
        <v>111.51</v>
      </c>
      <c r="G6771" s="1">
        <v>2022</v>
      </c>
      <c r="H6771" s="1">
        <v>8</v>
      </c>
      <c r="I6771" s="1" t="s">
        <v>86</v>
      </c>
      <c r="J6771" s="1" t="s">
        <v>35</v>
      </c>
      <c r="K6771" s="1" t="s">
        <v>20</v>
      </c>
      <c r="L6771" s="1" t="s">
        <v>87</v>
      </c>
      <c r="M6771" s="1" t="s">
        <v>37</v>
      </c>
    </row>
    <row r="6772" spans="1:15" x14ac:dyDescent="0.25">
      <c r="A6772" s="1" t="s">
        <v>6171</v>
      </c>
      <c r="B6772" s="2">
        <v>44783</v>
      </c>
      <c r="C6772" s="1" t="s">
        <v>7324</v>
      </c>
      <c r="E6772" s="3">
        <v>9.2799999999999994</v>
      </c>
      <c r="F6772" s="4">
        <v>9.2799999999999994</v>
      </c>
      <c r="G6772" s="1">
        <v>2022</v>
      </c>
      <c r="H6772" s="1">
        <v>8</v>
      </c>
      <c r="I6772" s="1" t="s">
        <v>40</v>
      </c>
      <c r="J6772" s="1" t="s">
        <v>35</v>
      </c>
      <c r="K6772" s="1" t="s">
        <v>20</v>
      </c>
      <c r="L6772" s="1" t="s">
        <v>42</v>
      </c>
      <c r="M6772" s="1" t="s">
        <v>37</v>
      </c>
    </row>
    <row r="6773" spans="1:15" x14ac:dyDescent="0.25">
      <c r="A6773" s="1" t="s">
        <v>4815</v>
      </c>
      <c r="B6773" s="2">
        <v>44783</v>
      </c>
      <c r="C6773" s="1" t="s">
        <v>7325</v>
      </c>
      <c r="E6773" s="3">
        <v>52.92</v>
      </c>
      <c r="F6773" s="4">
        <v>52.92</v>
      </c>
      <c r="G6773" s="1">
        <v>2022</v>
      </c>
      <c r="H6773" s="1">
        <v>8</v>
      </c>
      <c r="I6773" s="1" t="s">
        <v>86</v>
      </c>
      <c r="J6773" s="1" t="s">
        <v>378</v>
      </c>
      <c r="K6773" s="1" t="s">
        <v>20</v>
      </c>
      <c r="L6773" s="1" t="s">
        <v>87</v>
      </c>
      <c r="M6773" s="1" t="s">
        <v>379</v>
      </c>
    </row>
    <row r="6774" spans="1:15" x14ac:dyDescent="0.25">
      <c r="A6774" s="1" t="s">
        <v>4811</v>
      </c>
      <c r="B6774" s="2">
        <v>44783</v>
      </c>
      <c r="C6774" s="1" t="s">
        <v>7326</v>
      </c>
      <c r="E6774" s="3">
        <v>44.97</v>
      </c>
      <c r="F6774" s="4">
        <v>44.97</v>
      </c>
      <c r="G6774" s="1">
        <v>2022</v>
      </c>
      <c r="H6774" s="1">
        <v>8</v>
      </c>
      <c r="I6774" s="1" t="s">
        <v>24</v>
      </c>
      <c r="J6774" s="1" t="s">
        <v>25</v>
      </c>
      <c r="K6774" s="1" t="s">
        <v>20</v>
      </c>
      <c r="L6774" s="1" t="s">
        <v>26</v>
      </c>
      <c r="M6774" s="1" t="s">
        <v>4184</v>
      </c>
    </row>
    <row r="6775" spans="1:15" x14ac:dyDescent="0.25">
      <c r="A6775" s="1" t="s">
        <v>4808</v>
      </c>
      <c r="B6775" s="2">
        <v>44783</v>
      </c>
      <c r="C6775" s="1" t="s">
        <v>7327</v>
      </c>
      <c r="E6775" s="3">
        <v>249.06</v>
      </c>
      <c r="F6775" s="4">
        <v>249.06</v>
      </c>
      <c r="G6775" s="1">
        <v>2022</v>
      </c>
      <c r="H6775" s="1">
        <v>8</v>
      </c>
      <c r="I6775" s="1" t="s">
        <v>150</v>
      </c>
      <c r="J6775" s="1" t="s">
        <v>51</v>
      </c>
      <c r="K6775" s="1" t="s">
        <v>20</v>
      </c>
      <c r="L6775" s="1" t="s">
        <v>151</v>
      </c>
      <c r="M6775" s="1" t="s">
        <v>53</v>
      </c>
    </row>
    <row r="6776" spans="1:15" x14ac:dyDescent="0.25">
      <c r="A6776" s="1" t="s">
        <v>1211</v>
      </c>
      <c r="B6776" s="2">
        <v>44783</v>
      </c>
      <c r="C6776" s="1" t="s">
        <v>7328</v>
      </c>
      <c r="E6776" s="3">
        <v>390</v>
      </c>
      <c r="F6776" s="4">
        <v>390</v>
      </c>
      <c r="G6776" s="1">
        <v>2022</v>
      </c>
      <c r="H6776" s="1">
        <v>8</v>
      </c>
      <c r="I6776" s="1" t="s">
        <v>86</v>
      </c>
      <c r="J6776" s="1" t="s">
        <v>378</v>
      </c>
      <c r="K6776" s="1" t="s">
        <v>20</v>
      </c>
      <c r="L6776" s="1" t="s">
        <v>87</v>
      </c>
      <c r="M6776" s="1" t="s">
        <v>379</v>
      </c>
    </row>
    <row r="6777" spans="1:15" x14ac:dyDescent="0.25">
      <c r="A6777" s="1" t="s">
        <v>3247</v>
      </c>
      <c r="B6777" s="2">
        <v>44783</v>
      </c>
      <c r="C6777" s="1" t="s">
        <v>7329</v>
      </c>
      <c r="D6777" s="3">
        <v>20</v>
      </c>
      <c r="E6777" s="3">
        <v>82.7</v>
      </c>
      <c r="F6777" s="4">
        <v>68.92</v>
      </c>
      <c r="G6777" s="1">
        <v>2022</v>
      </c>
      <c r="H6777" s="1">
        <v>8</v>
      </c>
      <c r="I6777" s="1" t="s">
        <v>134</v>
      </c>
      <c r="J6777" s="1" t="s">
        <v>144</v>
      </c>
      <c r="K6777" s="1" t="s">
        <v>20</v>
      </c>
      <c r="L6777" s="1" t="s">
        <v>135</v>
      </c>
      <c r="M6777" s="1" t="s">
        <v>145</v>
      </c>
    </row>
    <row r="6778" spans="1:15" x14ac:dyDescent="0.25">
      <c r="A6778" s="1" t="s">
        <v>7330</v>
      </c>
      <c r="B6778" s="2">
        <v>44783</v>
      </c>
      <c r="C6778" s="1" t="s">
        <v>7331</v>
      </c>
      <c r="D6778" s="3">
        <v>20</v>
      </c>
      <c r="E6778" s="3">
        <v>256.98</v>
      </c>
      <c r="F6778" s="4">
        <v>214.15</v>
      </c>
      <c r="G6778" s="1">
        <v>2022</v>
      </c>
      <c r="H6778" s="1">
        <v>8</v>
      </c>
      <c r="I6778" s="1" t="s">
        <v>134</v>
      </c>
      <c r="J6778" s="1" t="s">
        <v>51</v>
      </c>
      <c r="K6778" s="1" t="s">
        <v>20</v>
      </c>
      <c r="L6778" s="1" t="s">
        <v>135</v>
      </c>
      <c r="M6778" s="1" t="s">
        <v>53</v>
      </c>
    </row>
    <row r="6779" spans="1:15" x14ac:dyDescent="0.25">
      <c r="A6779" s="1" t="s">
        <v>4794</v>
      </c>
      <c r="B6779" s="2">
        <v>44783</v>
      </c>
      <c r="C6779" s="1" t="s">
        <v>7332</v>
      </c>
      <c r="D6779" s="3">
        <v>20</v>
      </c>
      <c r="E6779" s="3">
        <v>227.15</v>
      </c>
      <c r="F6779" s="4">
        <v>189.29</v>
      </c>
      <c r="G6779" s="1">
        <v>2022</v>
      </c>
      <c r="H6779" s="1">
        <v>8</v>
      </c>
      <c r="I6779" s="1" t="s">
        <v>134</v>
      </c>
      <c r="J6779" s="1" t="s">
        <v>98</v>
      </c>
      <c r="K6779" s="1" t="s">
        <v>20</v>
      </c>
      <c r="L6779" s="1" t="s">
        <v>135</v>
      </c>
      <c r="M6779" s="1" t="s">
        <v>100</v>
      </c>
      <c r="O6779">
        <f>F6779*191</f>
        <v>36154.39</v>
      </c>
    </row>
    <row r="6780" spans="1:15" x14ac:dyDescent="0.25">
      <c r="A6780" s="1" t="s">
        <v>1206</v>
      </c>
      <c r="B6780" s="2">
        <v>44783</v>
      </c>
      <c r="C6780" s="1" t="s">
        <v>7333</v>
      </c>
      <c r="E6780" s="3">
        <v>27</v>
      </c>
      <c r="F6780" s="4">
        <v>27</v>
      </c>
      <c r="G6780" s="1">
        <v>2022</v>
      </c>
      <c r="H6780" s="1">
        <v>8</v>
      </c>
      <c r="I6780" s="1" t="s">
        <v>150</v>
      </c>
      <c r="J6780" s="1" t="s">
        <v>51</v>
      </c>
      <c r="K6780" s="1" t="s">
        <v>20</v>
      </c>
      <c r="L6780" s="1" t="s">
        <v>151</v>
      </c>
      <c r="M6780" s="1" t="s">
        <v>53</v>
      </c>
    </row>
    <row r="6781" spans="1:15" x14ac:dyDescent="0.25">
      <c r="A6781" s="1" t="s">
        <v>3260</v>
      </c>
      <c r="B6781" s="2">
        <v>44783</v>
      </c>
      <c r="C6781" s="1" t="s">
        <v>7334</v>
      </c>
      <c r="E6781" s="3">
        <v>118.43</v>
      </c>
      <c r="F6781" s="4">
        <v>118.43</v>
      </c>
      <c r="G6781" s="1">
        <v>2022</v>
      </c>
      <c r="H6781" s="1">
        <v>8</v>
      </c>
      <c r="I6781" s="1" t="s">
        <v>40</v>
      </c>
      <c r="J6781" s="1" t="s">
        <v>35</v>
      </c>
      <c r="K6781" s="1" t="s">
        <v>20</v>
      </c>
      <c r="L6781" s="1" t="s">
        <v>42</v>
      </c>
      <c r="M6781" s="1" t="s">
        <v>37</v>
      </c>
    </row>
    <row r="6782" spans="1:15" x14ac:dyDescent="0.25">
      <c r="A6782" s="1" t="s">
        <v>1215</v>
      </c>
      <c r="B6782" s="2">
        <v>44783</v>
      </c>
      <c r="C6782" s="1" t="s">
        <v>7335</v>
      </c>
      <c r="E6782" s="3">
        <v>611.38</v>
      </c>
      <c r="F6782" s="4">
        <v>611.38</v>
      </c>
      <c r="G6782" s="1">
        <v>2022</v>
      </c>
      <c r="H6782" s="1">
        <v>8</v>
      </c>
      <c r="I6782" s="1" t="s">
        <v>168</v>
      </c>
      <c r="J6782" s="1" t="s">
        <v>81</v>
      </c>
      <c r="K6782" s="1" t="s">
        <v>20</v>
      </c>
      <c r="L6782" s="1" t="s">
        <v>169</v>
      </c>
      <c r="M6782" s="1" t="s">
        <v>83</v>
      </c>
    </row>
    <row r="6783" spans="1:15" x14ac:dyDescent="0.25">
      <c r="A6783" s="1" t="s">
        <v>7336</v>
      </c>
      <c r="B6783" s="2">
        <v>44783</v>
      </c>
      <c r="C6783" s="1" t="s">
        <v>1571</v>
      </c>
      <c r="E6783" s="3">
        <v>2112.1</v>
      </c>
      <c r="F6783" s="4">
        <v>2112.1</v>
      </c>
      <c r="G6783" s="1">
        <v>2022</v>
      </c>
      <c r="H6783" s="1">
        <v>8</v>
      </c>
      <c r="I6783" s="1" t="s">
        <v>345</v>
      </c>
      <c r="J6783" s="1" t="s">
        <v>35</v>
      </c>
      <c r="K6783" s="1" t="s">
        <v>20</v>
      </c>
      <c r="L6783" s="1" t="s">
        <v>346</v>
      </c>
      <c r="M6783" s="1" t="s">
        <v>37</v>
      </c>
    </row>
    <row r="6784" spans="1:15" x14ac:dyDescent="0.25">
      <c r="A6784" s="1" t="s">
        <v>3242</v>
      </c>
      <c r="B6784" s="2">
        <v>44783</v>
      </c>
      <c r="C6784" s="1" t="s">
        <v>7337</v>
      </c>
      <c r="E6784" s="3">
        <v>199.94</v>
      </c>
      <c r="F6784" s="4">
        <v>199.94</v>
      </c>
      <c r="G6784" s="1">
        <v>2022</v>
      </c>
      <c r="H6784" s="1">
        <v>8</v>
      </c>
      <c r="I6784" s="1" t="s">
        <v>168</v>
      </c>
      <c r="J6784" s="1" t="s">
        <v>35</v>
      </c>
      <c r="K6784" s="1" t="s">
        <v>20</v>
      </c>
      <c r="L6784" s="1" t="s">
        <v>169</v>
      </c>
      <c r="M6784" s="1" t="s">
        <v>37</v>
      </c>
    </row>
    <row r="6785" spans="1:15" x14ac:dyDescent="0.25">
      <c r="A6785" s="1" t="s">
        <v>7338</v>
      </c>
      <c r="B6785" s="2">
        <v>44789</v>
      </c>
      <c r="C6785" s="1" t="s">
        <v>7339</v>
      </c>
      <c r="E6785" s="3">
        <v>11.49</v>
      </c>
      <c r="F6785" s="4">
        <v>11.49</v>
      </c>
      <c r="G6785" s="1">
        <v>2022</v>
      </c>
      <c r="H6785" s="1">
        <v>8</v>
      </c>
      <c r="I6785" s="1" t="s">
        <v>24</v>
      </c>
      <c r="J6785" s="1" t="s">
        <v>25</v>
      </c>
      <c r="K6785" s="1" t="s">
        <v>20</v>
      </c>
      <c r="L6785" s="1" t="s">
        <v>26</v>
      </c>
      <c r="M6785" s="1" t="s">
        <v>4184</v>
      </c>
    </row>
    <row r="6786" spans="1:15" x14ac:dyDescent="0.25">
      <c r="A6786" s="1" t="s">
        <v>7340</v>
      </c>
      <c r="B6786" s="2">
        <v>44790</v>
      </c>
      <c r="C6786" s="1" t="s">
        <v>7341</v>
      </c>
      <c r="E6786" s="3">
        <v>335.83</v>
      </c>
      <c r="F6786" s="4">
        <v>335.83</v>
      </c>
      <c r="G6786" s="1">
        <v>2022</v>
      </c>
      <c r="H6786" s="1">
        <v>8</v>
      </c>
      <c r="I6786" s="1" t="s">
        <v>86</v>
      </c>
      <c r="J6786" s="1" t="s">
        <v>35</v>
      </c>
      <c r="K6786" s="1" t="s">
        <v>20</v>
      </c>
      <c r="L6786" s="1" t="s">
        <v>87</v>
      </c>
      <c r="M6786" s="1" t="s">
        <v>37</v>
      </c>
      <c r="O6786">
        <f>F6786*50.4716895</f>
        <v>16949.907484784999</v>
      </c>
    </row>
    <row r="6787" spans="1:15" x14ac:dyDescent="0.25">
      <c r="A6787" s="1" t="s">
        <v>3265</v>
      </c>
      <c r="B6787" s="2">
        <v>44790</v>
      </c>
      <c r="C6787" s="1" t="s">
        <v>7342</v>
      </c>
      <c r="D6787" s="3">
        <v>20</v>
      </c>
      <c r="E6787" s="3">
        <v>54.56</v>
      </c>
      <c r="F6787" s="4">
        <v>45.47</v>
      </c>
      <c r="G6787" s="1">
        <v>2022</v>
      </c>
      <c r="H6787" s="1">
        <v>8</v>
      </c>
      <c r="I6787" s="1" t="s">
        <v>134</v>
      </c>
      <c r="J6787" s="1" t="s">
        <v>35</v>
      </c>
      <c r="K6787" s="1" t="s">
        <v>20</v>
      </c>
      <c r="L6787" s="1" t="s">
        <v>135</v>
      </c>
      <c r="M6787" s="1" t="s">
        <v>37</v>
      </c>
    </row>
    <row r="6788" spans="1:15" x14ac:dyDescent="0.25">
      <c r="A6788" s="1" t="s">
        <v>1277</v>
      </c>
      <c r="B6788" s="2">
        <v>44790</v>
      </c>
      <c r="C6788" s="1" t="s">
        <v>6911</v>
      </c>
      <c r="E6788" s="3">
        <v>1413.5</v>
      </c>
      <c r="F6788" s="4">
        <v>1413.5</v>
      </c>
      <c r="G6788" s="1">
        <v>2022</v>
      </c>
      <c r="H6788" s="1">
        <v>8</v>
      </c>
      <c r="I6788" s="1" t="s">
        <v>345</v>
      </c>
      <c r="J6788" s="1" t="s">
        <v>35</v>
      </c>
      <c r="K6788" s="1" t="s">
        <v>20</v>
      </c>
      <c r="L6788" s="1" t="s">
        <v>346</v>
      </c>
      <c r="M6788" s="1" t="s">
        <v>37</v>
      </c>
      <c r="O6788">
        <f>F6788*5.3</f>
        <v>7491.55</v>
      </c>
    </row>
    <row r="6789" spans="1:15" x14ac:dyDescent="0.25">
      <c r="A6789" s="1" t="s">
        <v>3279</v>
      </c>
      <c r="B6789" s="2">
        <v>44790</v>
      </c>
      <c r="C6789" s="1" t="s">
        <v>7343</v>
      </c>
      <c r="E6789" s="3">
        <v>81.8</v>
      </c>
      <c r="F6789" s="4">
        <v>81.8</v>
      </c>
      <c r="G6789" s="1">
        <v>2022</v>
      </c>
      <c r="H6789" s="1">
        <v>8</v>
      </c>
      <c r="I6789" s="1" t="s">
        <v>86</v>
      </c>
      <c r="J6789" s="1" t="s">
        <v>35</v>
      </c>
      <c r="K6789" s="1" t="s">
        <v>20</v>
      </c>
      <c r="L6789" s="1" t="s">
        <v>87</v>
      </c>
      <c r="M6789" s="1" t="s">
        <v>37</v>
      </c>
      <c r="O6789">
        <f>F6789*1850</f>
        <v>151330</v>
      </c>
    </row>
    <row r="6790" spans="1:15" x14ac:dyDescent="0.25">
      <c r="A6790" s="1" t="s">
        <v>7344</v>
      </c>
      <c r="B6790" s="2">
        <v>44790</v>
      </c>
      <c r="C6790" s="1" t="s">
        <v>3430</v>
      </c>
      <c r="E6790" s="3">
        <v>20.84</v>
      </c>
      <c r="F6790" s="4">
        <v>20.84</v>
      </c>
      <c r="G6790" s="1">
        <v>2022</v>
      </c>
      <c r="H6790" s="1">
        <v>8</v>
      </c>
      <c r="I6790" s="1" t="s">
        <v>86</v>
      </c>
      <c r="J6790" s="1" t="s">
        <v>378</v>
      </c>
      <c r="K6790" s="1" t="s">
        <v>20</v>
      </c>
      <c r="L6790" s="1" t="s">
        <v>87</v>
      </c>
      <c r="M6790" s="1" t="s">
        <v>379</v>
      </c>
    </row>
    <row r="6791" spans="1:15" x14ac:dyDescent="0.25">
      <c r="A6791" s="1" t="s">
        <v>7345</v>
      </c>
      <c r="B6791" s="2">
        <v>44790</v>
      </c>
      <c r="C6791" s="1" t="s">
        <v>7346</v>
      </c>
      <c r="E6791" s="3">
        <v>30.98</v>
      </c>
      <c r="F6791" s="4">
        <v>30.98</v>
      </c>
      <c r="G6791" s="1">
        <v>2022</v>
      </c>
      <c r="H6791" s="1">
        <v>8</v>
      </c>
      <c r="I6791" s="1" t="s">
        <v>312</v>
      </c>
      <c r="J6791" s="1" t="s">
        <v>35</v>
      </c>
      <c r="K6791" s="1" t="s">
        <v>20</v>
      </c>
      <c r="L6791" s="1" t="s">
        <v>313</v>
      </c>
      <c r="M6791" s="1" t="s">
        <v>37</v>
      </c>
    </row>
    <row r="6792" spans="1:15" x14ac:dyDescent="0.25">
      <c r="A6792" s="1" t="s">
        <v>1266</v>
      </c>
      <c r="B6792" s="2">
        <v>44790</v>
      </c>
      <c r="C6792" s="1" t="s">
        <v>7347</v>
      </c>
      <c r="E6792" s="3">
        <v>580.6</v>
      </c>
      <c r="F6792" s="4">
        <v>580.6</v>
      </c>
      <c r="G6792" s="1">
        <v>2022</v>
      </c>
      <c r="H6792" s="1">
        <v>8</v>
      </c>
      <c r="I6792" s="1" t="s">
        <v>345</v>
      </c>
      <c r="J6792" s="1" t="s">
        <v>35</v>
      </c>
      <c r="K6792" s="1" t="s">
        <v>20</v>
      </c>
      <c r="L6792" s="1" t="s">
        <v>346</v>
      </c>
      <c r="M6792" s="1" t="s">
        <v>37</v>
      </c>
    </row>
    <row r="6793" spans="1:15" x14ac:dyDescent="0.25">
      <c r="A6793" s="1" t="s">
        <v>1229</v>
      </c>
      <c r="B6793" s="2">
        <v>44790</v>
      </c>
      <c r="C6793" s="1" t="s">
        <v>7348</v>
      </c>
      <c r="D6793" s="3">
        <v>20</v>
      </c>
      <c r="E6793" s="3">
        <v>26.9</v>
      </c>
      <c r="F6793" s="4">
        <v>22.42</v>
      </c>
      <c r="G6793" s="1">
        <v>2022</v>
      </c>
      <c r="H6793" s="1">
        <v>8</v>
      </c>
      <c r="I6793" s="1" t="s">
        <v>56</v>
      </c>
      <c r="J6793" s="1" t="s">
        <v>41</v>
      </c>
      <c r="K6793" s="1" t="s">
        <v>20</v>
      </c>
      <c r="L6793" s="1" t="s">
        <v>57</v>
      </c>
      <c r="M6793" s="1" t="s">
        <v>43</v>
      </c>
    </row>
    <row r="6794" spans="1:15" x14ac:dyDescent="0.25">
      <c r="A6794" s="1" t="s">
        <v>7349</v>
      </c>
      <c r="B6794" s="2">
        <v>44790</v>
      </c>
      <c r="C6794" s="1" t="s">
        <v>7350</v>
      </c>
      <c r="D6794" s="3">
        <v>20</v>
      </c>
      <c r="E6794" s="3">
        <v>185.4</v>
      </c>
      <c r="F6794" s="4">
        <v>154.5</v>
      </c>
      <c r="G6794" s="1">
        <v>2022</v>
      </c>
      <c r="H6794" s="1">
        <v>8</v>
      </c>
      <c r="I6794" s="1" t="s">
        <v>134</v>
      </c>
      <c r="J6794" s="1" t="s">
        <v>35</v>
      </c>
      <c r="K6794" s="1" t="s">
        <v>20</v>
      </c>
      <c r="L6794" s="1" t="s">
        <v>135</v>
      </c>
      <c r="M6794" s="1" t="s">
        <v>37</v>
      </c>
    </row>
    <row r="6795" spans="1:15" x14ac:dyDescent="0.25">
      <c r="A6795" s="1" t="s">
        <v>7351</v>
      </c>
      <c r="B6795" s="2">
        <v>44790</v>
      </c>
      <c r="C6795" s="1" t="s">
        <v>4594</v>
      </c>
      <c r="E6795" s="3">
        <v>3.1</v>
      </c>
      <c r="F6795" s="4">
        <v>3.1</v>
      </c>
      <c r="G6795" s="1">
        <v>2022</v>
      </c>
      <c r="H6795" s="1">
        <v>8</v>
      </c>
      <c r="I6795" s="1" t="s">
        <v>86</v>
      </c>
      <c r="J6795" s="1" t="s">
        <v>378</v>
      </c>
      <c r="K6795" s="1" t="s">
        <v>20</v>
      </c>
      <c r="L6795" s="1" t="s">
        <v>87</v>
      </c>
      <c r="M6795" s="1" t="s">
        <v>379</v>
      </c>
    </row>
    <row r="6796" spans="1:15" x14ac:dyDescent="0.25">
      <c r="A6796" s="1" t="s">
        <v>1262</v>
      </c>
      <c r="B6796" s="2">
        <v>44790</v>
      </c>
      <c r="C6796" s="1" t="s">
        <v>7352</v>
      </c>
      <c r="E6796" s="3">
        <v>636.34</v>
      </c>
      <c r="F6796" s="4">
        <v>636.34</v>
      </c>
      <c r="G6796" s="1">
        <v>2022</v>
      </c>
      <c r="H6796" s="1">
        <v>8</v>
      </c>
      <c r="I6796" s="1" t="s">
        <v>345</v>
      </c>
      <c r="J6796" s="1" t="s">
        <v>35</v>
      </c>
      <c r="K6796" s="1" t="s">
        <v>20</v>
      </c>
      <c r="L6796" s="1" t="s">
        <v>346</v>
      </c>
      <c r="M6796" s="1" t="s">
        <v>37</v>
      </c>
    </row>
    <row r="6797" spans="1:15" x14ac:dyDescent="0.25">
      <c r="A6797" s="1" t="s">
        <v>1221</v>
      </c>
      <c r="B6797" s="2">
        <v>44790</v>
      </c>
      <c r="C6797" s="1" t="s">
        <v>7353</v>
      </c>
      <c r="E6797" s="3">
        <v>51.7</v>
      </c>
      <c r="F6797" s="4">
        <v>51.7</v>
      </c>
      <c r="G6797" s="1">
        <v>2022</v>
      </c>
      <c r="H6797" s="1">
        <v>8</v>
      </c>
      <c r="I6797" s="1" t="s">
        <v>704</v>
      </c>
      <c r="J6797" s="1" t="s">
        <v>212</v>
      </c>
      <c r="K6797" s="1" t="s">
        <v>20</v>
      </c>
      <c r="L6797" s="1" t="s">
        <v>705</v>
      </c>
      <c r="M6797" s="1" t="s">
        <v>4424</v>
      </c>
    </row>
    <row r="6798" spans="1:15" x14ac:dyDescent="0.25">
      <c r="A6798" s="1" t="s">
        <v>6183</v>
      </c>
      <c r="B6798" s="2">
        <v>44790</v>
      </c>
      <c r="C6798" s="1" t="s">
        <v>7354</v>
      </c>
      <c r="E6798" s="3">
        <v>26.38</v>
      </c>
      <c r="F6798" s="4">
        <v>26.38</v>
      </c>
      <c r="G6798" s="1">
        <v>2022</v>
      </c>
      <c r="H6798" s="1">
        <v>8</v>
      </c>
      <c r="I6798" s="1" t="s">
        <v>86</v>
      </c>
      <c r="J6798" s="1" t="s">
        <v>378</v>
      </c>
      <c r="K6798" s="1" t="s">
        <v>20</v>
      </c>
      <c r="L6798" s="1" t="s">
        <v>87</v>
      </c>
      <c r="M6798" s="1" t="s">
        <v>379</v>
      </c>
    </row>
    <row r="6799" spans="1:15" x14ac:dyDescent="0.25">
      <c r="A6799" s="1" t="s">
        <v>6185</v>
      </c>
      <c r="B6799" s="2">
        <v>44790</v>
      </c>
      <c r="C6799" s="1" t="s">
        <v>7355</v>
      </c>
      <c r="D6799" s="3">
        <v>20</v>
      </c>
      <c r="E6799" s="3">
        <v>18.71</v>
      </c>
      <c r="F6799" s="4">
        <v>15.59</v>
      </c>
      <c r="G6799" s="1">
        <v>2022</v>
      </c>
      <c r="H6799" s="1">
        <v>8</v>
      </c>
      <c r="I6799" s="1" t="s">
        <v>56</v>
      </c>
      <c r="J6799" s="1" t="s">
        <v>378</v>
      </c>
      <c r="K6799" s="1" t="s">
        <v>20</v>
      </c>
      <c r="L6799" s="1" t="s">
        <v>57</v>
      </c>
      <c r="M6799" s="1" t="s">
        <v>379</v>
      </c>
    </row>
    <row r="6800" spans="1:15" x14ac:dyDescent="0.25">
      <c r="A6800" s="1" t="s">
        <v>1222</v>
      </c>
      <c r="B6800" s="2">
        <v>44790</v>
      </c>
      <c r="C6800" s="1" t="s">
        <v>7356</v>
      </c>
      <c r="E6800" s="3">
        <v>121.32</v>
      </c>
      <c r="F6800" s="4">
        <v>121.32</v>
      </c>
      <c r="G6800" s="1">
        <v>2022</v>
      </c>
      <c r="H6800" s="1">
        <v>8</v>
      </c>
      <c r="I6800" s="1" t="s">
        <v>1734</v>
      </c>
      <c r="J6800" s="1" t="s">
        <v>35</v>
      </c>
      <c r="K6800" s="1" t="s">
        <v>20</v>
      </c>
      <c r="L6800" s="1" t="s">
        <v>1735</v>
      </c>
      <c r="M6800" s="1" t="s">
        <v>37</v>
      </c>
    </row>
    <row r="6801" spans="1:15" x14ac:dyDescent="0.25">
      <c r="A6801" s="1" t="s">
        <v>7357</v>
      </c>
      <c r="B6801" s="2">
        <v>44790</v>
      </c>
      <c r="C6801" s="1" t="s">
        <v>7928</v>
      </c>
      <c r="D6801" s="3">
        <v>20</v>
      </c>
      <c r="E6801" s="3">
        <v>125.52</v>
      </c>
      <c r="F6801" s="4">
        <v>104.6</v>
      </c>
      <c r="G6801" s="1">
        <v>2022</v>
      </c>
      <c r="H6801" s="1">
        <v>8</v>
      </c>
      <c r="I6801" s="1" t="s">
        <v>111</v>
      </c>
      <c r="J6801" s="1" t="s">
        <v>98</v>
      </c>
      <c r="K6801" s="1" t="s">
        <v>20</v>
      </c>
      <c r="L6801" s="1" t="s">
        <v>112</v>
      </c>
      <c r="M6801" s="1" t="s">
        <v>100</v>
      </c>
    </row>
    <row r="6802" spans="1:15" x14ac:dyDescent="0.25">
      <c r="A6802" s="1" t="s">
        <v>7357</v>
      </c>
      <c r="B6802" s="2">
        <v>44790</v>
      </c>
      <c r="C6802" s="1" t="s">
        <v>7928</v>
      </c>
      <c r="E6802" s="3">
        <v>126.6</v>
      </c>
      <c r="F6802" s="4">
        <v>126.6</v>
      </c>
      <c r="G6802" s="1">
        <v>2022</v>
      </c>
      <c r="H6802" s="1">
        <v>8</v>
      </c>
      <c r="I6802" s="1" t="s">
        <v>111</v>
      </c>
      <c r="J6802" s="1" t="s">
        <v>98</v>
      </c>
      <c r="K6802" s="1" t="s">
        <v>20</v>
      </c>
      <c r="L6802" s="1" t="s">
        <v>112</v>
      </c>
      <c r="M6802" s="1" t="s">
        <v>100</v>
      </c>
    </row>
    <row r="6803" spans="1:15" x14ac:dyDescent="0.25">
      <c r="A6803" s="1" t="s">
        <v>4848</v>
      </c>
      <c r="B6803" s="2">
        <v>44790</v>
      </c>
      <c r="C6803" s="1" t="s">
        <v>7358</v>
      </c>
      <c r="E6803" s="3">
        <v>235.36</v>
      </c>
      <c r="F6803" s="4">
        <v>235.36</v>
      </c>
      <c r="G6803" s="1">
        <v>2022</v>
      </c>
      <c r="H6803" s="1">
        <v>8</v>
      </c>
      <c r="I6803" s="1" t="s">
        <v>345</v>
      </c>
      <c r="J6803" s="1" t="s">
        <v>35</v>
      </c>
      <c r="K6803" s="1" t="s">
        <v>20</v>
      </c>
      <c r="L6803" s="1" t="s">
        <v>346</v>
      </c>
      <c r="M6803" s="1" t="s">
        <v>37</v>
      </c>
    </row>
    <row r="6804" spans="1:15" x14ac:dyDescent="0.25">
      <c r="A6804" s="1" t="s">
        <v>3266</v>
      </c>
      <c r="B6804" s="2">
        <v>44790</v>
      </c>
      <c r="C6804" s="1" t="s">
        <v>5605</v>
      </c>
      <c r="E6804" s="3">
        <v>75.599999999999994</v>
      </c>
      <c r="F6804" s="4">
        <v>75.599999999999994</v>
      </c>
      <c r="G6804" s="1">
        <v>2022</v>
      </c>
      <c r="H6804" s="1">
        <v>8</v>
      </c>
      <c r="I6804" s="1" t="s">
        <v>86</v>
      </c>
      <c r="J6804" s="1" t="s">
        <v>378</v>
      </c>
      <c r="K6804" s="1" t="s">
        <v>20</v>
      </c>
      <c r="L6804" s="1" t="s">
        <v>87</v>
      </c>
      <c r="M6804" s="1" t="s">
        <v>379</v>
      </c>
    </row>
    <row r="6805" spans="1:15" x14ac:dyDescent="0.25">
      <c r="A6805" s="1" t="s">
        <v>7359</v>
      </c>
      <c r="B6805" s="2">
        <v>44790</v>
      </c>
      <c r="C6805" s="1" t="s">
        <v>7360</v>
      </c>
      <c r="D6805" s="3">
        <v>20</v>
      </c>
      <c r="E6805" s="3">
        <v>113.96</v>
      </c>
      <c r="F6805" s="4">
        <v>94.97</v>
      </c>
      <c r="G6805" s="1">
        <v>2022</v>
      </c>
      <c r="H6805" s="1">
        <v>8</v>
      </c>
      <c r="I6805" s="1" t="s">
        <v>56</v>
      </c>
      <c r="J6805" s="1" t="s">
        <v>35</v>
      </c>
      <c r="K6805" s="1" t="s">
        <v>20</v>
      </c>
      <c r="L6805" s="1" t="s">
        <v>57</v>
      </c>
      <c r="M6805" s="1" t="s">
        <v>37</v>
      </c>
    </row>
    <row r="6806" spans="1:15" x14ac:dyDescent="0.25">
      <c r="A6806" s="1" t="s">
        <v>7361</v>
      </c>
      <c r="B6806" s="2">
        <v>44790</v>
      </c>
      <c r="C6806" s="1" t="s">
        <v>7362</v>
      </c>
      <c r="E6806" s="3">
        <v>51.99</v>
      </c>
      <c r="F6806" s="4">
        <v>51.99</v>
      </c>
      <c r="G6806" s="1">
        <v>2022</v>
      </c>
      <c r="H6806" s="1">
        <v>8</v>
      </c>
      <c r="I6806" s="1" t="s">
        <v>704</v>
      </c>
      <c r="J6806" s="1" t="s">
        <v>35</v>
      </c>
      <c r="K6806" s="1" t="s">
        <v>20</v>
      </c>
      <c r="L6806" s="1" t="s">
        <v>705</v>
      </c>
      <c r="M6806" s="1" t="s">
        <v>37</v>
      </c>
    </row>
    <row r="6807" spans="1:15" x14ac:dyDescent="0.25">
      <c r="A6807" s="1" t="s">
        <v>7363</v>
      </c>
      <c r="B6807" s="2">
        <v>44790</v>
      </c>
      <c r="C6807" s="1" t="s">
        <v>7364</v>
      </c>
      <c r="E6807" s="3">
        <v>87.43</v>
      </c>
      <c r="F6807" s="4">
        <v>87.43</v>
      </c>
      <c r="G6807" s="1">
        <v>2022</v>
      </c>
      <c r="H6807" s="1">
        <v>8</v>
      </c>
      <c r="I6807" s="1" t="s">
        <v>704</v>
      </c>
      <c r="J6807" s="1" t="s">
        <v>212</v>
      </c>
      <c r="K6807" s="1" t="s">
        <v>20</v>
      </c>
      <c r="L6807" s="1" t="s">
        <v>705</v>
      </c>
      <c r="M6807" s="1" t="s">
        <v>4424</v>
      </c>
    </row>
    <row r="6808" spans="1:15" x14ac:dyDescent="0.25">
      <c r="A6808" s="1" t="s">
        <v>1279</v>
      </c>
      <c r="B6808" s="2">
        <v>44792</v>
      </c>
      <c r="C6808" s="1" t="s">
        <v>7365</v>
      </c>
      <c r="E6808" s="3">
        <v>189.55</v>
      </c>
      <c r="F6808" s="4">
        <v>189.55</v>
      </c>
      <c r="G6808" s="1">
        <v>2022</v>
      </c>
      <c r="H6808" s="1">
        <v>8</v>
      </c>
      <c r="I6808" s="1" t="s">
        <v>30</v>
      </c>
      <c r="J6808" s="1" t="s">
        <v>25</v>
      </c>
      <c r="K6808" s="1" t="s">
        <v>20</v>
      </c>
      <c r="L6808" s="1" t="s">
        <v>195</v>
      </c>
      <c r="M6808" s="1" t="s">
        <v>4184</v>
      </c>
    </row>
    <row r="6809" spans="1:15" x14ac:dyDescent="0.25">
      <c r="A6809" s="1" t="s">
        <v>3308</v>
      </c>
      <c r="B6809" s="2">
        <v>44792</v>
      </c>
      <c r="C6809" s="1" t="s">
        <v>3053</v>
      </c>
      <c r="D6809" s="3">
        <v>20</v>
      </c>
      <c r="E6809" s="3">
        <v>1037.1199999999999</v>
      </c>
      <c r="F6809" s="4">
        <v>864.27</v>
      </c>
      <c r="G6809" s="1">
        <v>2022</v>
      </c>
      <c r="H6809" s="1">
        <v>8</v>
      </c>
      <c r="I6809" s="1" t="s">
        <v>56</v>
      </c>
      <c r="J6809" s="1" t="s">
        <v>177</v>
      </c>
      <c r="K6809" s="1" t="s">
        <v>20</v>
      </c>
      <c r="L6809" s="1" t="s">
        <v>57</v>
      </c>
      <c r="M6809" s="1" t="s">
        <v>178</v>
      </c>
      <c r="O6809">
        <f>F6809*19.4</f>
        <v>16766.838</v>
      </c>
    </row>
    <row r="6810" spans="1:15" x14ac:dyDescent="0.25">
      <c r="A6810" s="1" t="s">
        <v>1279</v>
      </c>
      <c r="B6810" s="2">
        <v>44792</v>
      </c>
      <c r="C6810" s="1" t="s">
        <v>7366</v>
      </c>
      <c r="E6810" s="3">
        <v>137.91999999999999</v>
      </c>
      <c r="F6810" s="4">
        <v>137.91999999999999</v>
      </c>
      <c r="G6810" s="1">
        <v>2022</v>
      </c>
      <c r="H6810" s="1">
        <v>8</v>
      </c>
      <c r="I6810" s="1" t="s">
        <v>24</v>
      </c>
      <c r="J6810" s="1" t="s">
        <v>25</v>
      </c>
      <c r="K6810" s="1" t="s">
        <v>20</v>
      </c>
      <c r="L6810" s="1" t="s">
        <v>26</v>
      </c>
      <c r="M6810" s="1" t="s">
        <v>4184</v>
      </c>
    </row>
    <row r="6811" spans="1:15" x14ac:dyDescent="0.25">
      <c r="A6811" s="1" t="s">
        <v>3292</v>
      </c>
      <c r="B6811" s="2">
        <v>44795</v>
      </c>
      <c r="C6811" s="1" t="s">
        <v>7367</v>
      </c>
      <c r="E6811" s="3">
        <v>49.25</v>
      </c>
      <c r="F6811" s="4">
        <v>49.25</v>
      </c>
      <c r="G6811" s="1">
        <v>2022</v>
      </c>
      <c r="H6811" s="1">
        <v>8</v>
      </c>
      <c r="I6811" s="1" t="s">
        <v>168</v>
      </c>
      <c r="J6811" s="1" t="s">
        <v>35</v>
      </c>
      <c r="K6811" s="1" t="s">
        <v>20</v>
      </c>
      <c r="L6811" s="1" t="s">
        <v>169</v>
      </c>
      <c r="M6811" s="1" t="s">
        <v>37</v>
      </c>
    </row>
    <row r="6812" spans="1:15" x14ac:dyDescent="0.25">
      <c r="A6812" s="1" t="s">
        <v>7368</v>
      </c>
      <c r="B6812" s="2">
        <v>44795</v>
      </c>
      <c r="C6812" s="1" t="s">
        <v>7369</v>
      </c>
      <c r="E6812" s="3">
        <v>64.95</v>
      </c>
      <c r="F6812" s="4">
        <v>64.95</v>
      </c>
      <c r="G6812" s="1">
        <v>2022</v>
      </c>
      <c r="H6812" s="1">
        <v>8</v>
      </c>
      <c r="I6812" s="1" t="s">
        <v>168</v>
      </c>
      <c r="J6812" s="1" t="s">
        <v>35</v>
      </c>
      <c r="K6812" s="1" t="s">
        <v>20</v>
      </c>
      <c r="L6812" s="1" t="s">
        <v>169</v>
      </c>
      <c r="M6812" s="1" t="s">
        <v>37</v>
      </c>
    </row>
    <row r="6813" spans="1:15" x14ac:dyDescent="0.25">
      <c r="A6813" s="1" t="s">
        <v>4866</v>
      </c>
      <c r="B6813" s="2">
        <v>44795</v>
      </c>
      <c r="C6813" s="1" t="s">
        <v>8013</v>
      </c>
      <c r="E6813" s="3">
        <v>16.8</v>
      </c>
      <c r="F6813" s="4">
        <v>16.8</v>
      </c>
      <c r="G6813" s="1">
        <v>2022</v>
      </c>
      <c r="H6813" s="1">
        <v>8</v>
      </c>
      <c r="I6813" s="1" t="s">
        <v>24</v>
      </c>
      <c r="J6813" s="1" t="s">
        <v>25</v>
      </c>
      <c r="K6813" s="1" t="s">
        <v>20</v>
      </c>
      <c r="L6813" s="1" t="s">
        <v>26</v>
      </c>
      <c r="M6813" s="1" t="s">
        <v>4184</v>
      </c>
    </row>
    <row r="6814" spans="1:15" x14ac:dyDescent="0.25">
      <c r="A6814" s="1" t="s">
        <v>4863</v>
      </c>
      <c r="B6814" s="2">
        <v>44795</v>
      </c>
      <c r="C6814" s="1" t="s">
        <v>7370</v>
      </c>
      <c r="E6814" s="3">
        <v>4.1900000000000004</v>
      </c>
      <c r="F6814" s="4">
        <v>4.1900000000000004</v>
      </c>
      <c r="G6814" s="1">
        <v>2022</v>
      </c>
      <c r="H6814" s="1">
        <v>8</v>
      </c>
      <c r="I6814" s="1" t="s">
        <v>18</v>
      </c>
      <c r="J6814" s="1" t="s">
        <v>35</v>
      </c>
      <c r="K6814" s="1" t="s">
        <v>20</v>
      </c>
      <c r="L6814" s="1" t="s">
        <v>21</v>
      </c>
      <c r="M6814" s="1" t="s">
        <v>37</v>
      </c>
    </row>
    <row r="6815" spans="1:15" x14ac:dyDescent="0.25">
      <c r="A6815" s="1" t="s">
        <v>1310</v>
      </c>
      <c r="B6815" s="2">
        <v>44796</v>
      </c>
      <c r="C6815" s="1" t="s">
        <v>7371</v>
      </c>
      <c r="E6815" s="3">
        <v>115.2</v>
      </c>
      <c r="F6815" s="4">
        <v>115.2</v>
      </c>
      <c r="G6815" s="1">
        <v>2022</v>
      </c>
      <c r="H6815" s="1">
        <v>8</v>
      </c>
      <c r="I6815" s="1" t="s">
        <v>40</v>
      </c>
      <c r="J6815" s="1" t="s">
        <v>35</v>
      </c>
      <c r="K6815" s="1" t="s">
        <v>20</v>
      </c>
      <c r="L6815" s="1" t="s">
        <v>42</v>
      </c>
      <c r="M6815" s="1" t="s">
        <v>37</v>
      </c>
      <c r="O6815">
        <f>F6815*5.226921047</f>
        <v>602.14130461440004</v>
      </c>
    </row>
    <row r="6816" spans="1:15" x14ac:dyDescent="0.25">
      <c r="A6816" s="1" t="s">
        <v>7372</v>
      </c>
      <c r="B6816" s="2">
        <v>44796</v>
      </c>
      <c r="C6816" s="1" t="s">
        <v>7373</v>
      </c>
      <c r="E6816" s="3">
        <v>23.62</v>
      </c>
      <c r="F6816" s="4">
        <v>23.62</v>
      </c>
      <c r="G6816" s="1">
        <v>2022</v>
      </c>
      <c r="H6816" s="1">
        <v>8</v>
      </c>
      <c r="I6816" s="1" t="s">
        <v>150</v>
      </c>
      <c r="J6816" s="1" t="s">
        <v>51</v>
      </c>
      <c r="K6816" s="1" t="s">
        <v>20</v>
      </c>
      <c r="L6816" s="1" t="s">
        <v>151</v>
      </c>
      <c r="M6816" s="1" t="s">
        <v>53</v>
      </c>
    </row>
    <row r="6817" spans="1:15" x14ac:dyDescent="0.25">
      <c r="A6817" s="1" t="s">
        <v>7374</v>
      </c>
      <c r="B6817" s="2">
        <v>44796</v>
      </c>
      <c r="C6817" s="1" t="s">
        <v>8014</v>
      </c>
      <c r="E6817" s="3">
        <v>135.37</v>
      </c>
      <c r="F6817" s="4">
        <v>135.37</v>
      </c>
      <c r="G6817" s="1">
        <v>2022</v>
      </c>
      <c r="H6817" s="1">
        <v>8</v>
      </c>
      <c r="I6817" s="1" t="s">
        <v>24</v>
      </c>
      <c r="J6817" s="1" t="s">
        <v>25</v>
      </c>
      <c r="K6817" s="1" t="s">
        <v>20</v>
      </c>
      <c r="L6817" s="1" t="s">
        <v>26</v>
      </c>
      <c r="M6817" s="1" t="s">
        <v>4184</v>
      </c>
    </row>
    <row r="6818" spans="1:15" x14ac:dyDescent="0.25">
      <c r="A6818" s="1" t="s">
        <v>4873</v>
      </c>
      <c r="B6818" s="2">
        <v>44796</v>
      </c>
      <c r="C6818" s="1" t="s">
        <v>7375</v>
      </c>
      <c r="E6818" s="3">
        <v>56.62</v>
      </c>
      <c r="F6818" s="4">
        <v>56.62</v>
      </c>
      <c r="G6818" s="1">
        <v>2022</v>
      </c>
      <c r="H6818" s="1">
        <v>8</v>
      </c>
      <c r="I6818" s="1" t="s">
        <v>50</v>
      </c>
      <c r="J6818" s="1" t="s">
        <v>51</v>
      </c>
      <c r="K6818" s="1" t="s">
        <v>20</v>
      </c>
      <c r="L6818" s="1" t="s">
        <v>52</v>
      </c>
      <c r="M6818" s="1" t="s">
        <v>53</v>
      </c>
      <c r="O6818">
        <f>F6818*5.7</f>
        <v>322.73399999999998</v>
      </c>
    </row>
    <row r="6819" spans="1:15" x14ac:dyDescent="0.25">
      <c r="A6819" s="1" t="s">
        <v>4872</v>
      </c>
      <c r="B6819" s="2">
        <v>44796</v>
      </c>
      <c r="C6819" s="1" t="s">
        <v>5271</v>
      </c>
      <c r="E6819" s="3">
        <v>71.290000000000006</v>
      </c>
      <c r="F6819" s="4">
        <v>71.290000000000006</v>
      </c>
      <c r="G6819" s="1">
        <v>2022</v>
      </c>
      <c r="H6819" s="1">
        <v>8</v>
      </c>
      <c r="I6819" s="1" t="s">
        <v>219</v>
      </c>
      <c r="J6819" s="1" t="s">
        <v>35</v>
      </c>
      <c r="K6819" s="1" t="s">
        <v>20</v>
      </c>
      <c r="L6819" s="1" t="s">
        <v>220</v>
      </c>
      <c r="M6819" s="1" t="s">
        <v>37</v>
      </c>
      <c r="O6819">
        <f>F6819*93</f>
        <v>6629.97</v>
      </c>
    </row>
    <row r="6820" spans="1:15" x14ac:dyDescent="0.25">
      <c r="A6820" s="1" t="s">
        <v>4885</v>
      </c>
      <c r="B6820" s="2">
        <v>44796</v>
      </c>
      <c r="C6820" s="1" t="s">
        <v>7376</v>
      </c>
      <c r="D6820" s="3">
        <v>20</v>
      </c>
      <c r="E6820" s="3">
        <v>588.9</v>
      </c>
      <c r="F6820" s="4">
        <v>490.75</v>
      </c>
      <c r="G6820" s="1">
        <v>2022</v>
      </c>
      <c r="H6820" s="1">
        <v>8</v>
      </c>
      <c r="I6820" s="1" t="s">
        <v>134</v>
      </c>
      <c r="J6820" s="1" t="s">
        <v>207</v>
      </c>
      <c r="K6820" s="1" t="s">
        <v>20</v>
      </c>
      <c r="L6820" s="1" t="s">
        <v>135</v>
      </c>
      <c r="M6820" s="1" t="s">
        <v>208</v>
      </c>
    </row>
    <row r="6821" spans="1:15" x14ac:dyDescent="0.25">
      <c r="A6821" s="1" t="s">
        <v>1308</v>
      </c>
      <c r="B6821" s="2">
        <v>44796</v>
      </c>
      <c r="C6821" s="1" t="s">
        <v>7377</v>
      </c>
      <c r="E6821" s="3">
        <v>15.34</v>
      </c>
      <c r="F6821" s="4">
        <v>15.34</v>
      </c>
      <c r="G6821" s="1">
        <v>2022</v>
      </c>
      <c r="H6821" s="1">
        <v>8</v>
      </c>
      <c r="I6821" s="1" t="s">
        <v>40</v>
      </c>
      <c r="J6821" s="1" t="s">
        <v>35</v>
      </c>
      <c r="K6821" s="1" t="s">
        <v>20</v>
      </c>
      <c r="L6821" s="1" t="s">
        <v>42</v>
      </c>
      <c r="M6821" s="1" t="s">
        <v>37</v>
      </c>
    </row>
    <row r="6822" spans="1:15" x14ac:dyDescent="0.25">
      <c r="A6822" s="1" t="s">
        <v>7378</v>
      </c>
      <c r="B6822" s="2">
        <v>44796</v>
      </c>
      <c r="C6822" s="1" t="s">
        <v>62</v>
      </c>
      <c r="E6822" s="3">
        <v>621.55999999999995</v>
      </c>
      <c r="F6822" s="4">
        <v>621.55999999999995</v>
      </c>
      <c r="G6822" s="1">
        <v>2022</v>
      </c>
      <c r="H6822" s="1">
        <v>8</v>
      </c>
      <c r="I6822" s="1" t="s">
        <v>40</v>
      </c>
      <c r="J6822" s="1" t="s">
        <v>41</v>
      </c>
      <c r="K6822" s="1" t="s">
        <v>20</v>
      </c>
      <c r="L6822" s="1" t="s">
        <v>42</v>
      </c>
      <c r="M6822" s="1" t="s">
        <v>43</v>
      </c>
      <c r="O6822">
        <f>F6822/1.26</f>
        <v>493.30158730158723</v>
      </c>
    </row>
    <row r="6823" spans="1:15" x14ac:dyDescent="0.25">
      <c r="A6823" s="1" t="s">
        <v>4879</v>
      </c>
      <c r="B6823" s="2">
        <v>44796</v>
      </c>
      <c r="C6823" s="1" t="s">
        <v>62</v>
      </c>
      <c r="E6823" s="3">
        <v>416.23</v>
      </c>
      <c r="F6823" s="4">
        <v>416.23</v>
      </c>
      <c r="G6823" s="1">
        <v>2022</v>
      </c>
      <c r="H6823" s="1">
        <v>8</v>
      </c>
      <c r="I6823" s="1" t="s">
        <v>40</v>
      </c>
      <c r="J6823" s="1" t="s">
        <v>41</v>
      </c>
      <c r="K6823" s="1" t="s">
        <v>20</v>
      </c>
      <c r="L6823" s="1" t="s">
        <v>42</v>
      </c>
      <c r="M6823" s="1" t="s">
        <v>43</v>
      </c>
      <c r="O6823">
        <f>F6823/1.26</f>
        <v>330.34126984126988</v>
      </c>
    </row>
    <row r="6824" spans="1:15" x14ac:dyDescent="0.25">
      <c r="A6824" s="1" t="s">
        <v>4877</v>
      </c>
      <c r="B6824" s="2">
        <v>44796</v>
      </c>
      <c r="C6824" s="1" t="s">
        <v>62</v>
      </c>
      <c r="E6824" s="3">
        <v>175.47</v>
      </c>
      <c r="F6824" s="4">
        <v>175.47</v>
      </c>
      <c r="G6824" s="1">
        <v>2022</v>
      </c>
      <c r="H6824" s="1">
        <v>8</v>
      </c>
      <c r="I6824" s="1" t="s">
        <v>40</v>
      </c>
      <c r="J6824" s="1" t="s">
        <v>41</v>
      </c>
      <c r="K6824" s="1" t="s">
        <v>20</v>
      </c>
      <c r="L6824" s="1" t="s">
        <v>42</v>
      </c>
      <c r="M6824" s="1" t="s">
        <v>43</v>
      </c>
      <c r="O6824">
        <f>F6824/1.26</f>
        <v>139.26190476190476</v>
      </c>
    </row>
    <row r="6825" spans="1:15" x14ac:dyDescent="0.25">
      <c r="A6825" s="1" t="s">
        <v>7379</v>
      </c>
      <c r="B6825" s="2">
        <v>44796</v>
      </c>
      <c r="C6825" s="1" t="s">
        <v>62</v>
      </c>
      <c r="E6825" s="3">
        <v>163.77000000000001</v>
      </c>
      <c r="F6825" s="4">
        <v>163.77000000000001</v>
      </c>
      <c r="G6825" s="1">
        <v>2022</v>
      </c>
      <c r="H6825" s="1">
        <v>8</v>
      </c>
      <c r="I6825" s="1" t="s">
        <v>40</v>
      </c>
      <c r="J6825" s="1" t="s">
        <v>41</v>
      </c>
      <c r="K6825" s="1" t="s">
        <v>20</v>
      </c>
      <c r="L6825" s="1" t="s">
        <v>42</v>
      </c>
      <c r="M6825" s="1" t="s">
        <v>43</v>
      </c>
      <c r="O6825">
        <f>F6825/1.26</f>
        <v>129.97619047619048</v>
      </c>
    </row>
    <row r="6826" spans="1:15" x14ac:dyDescent="0.25">
      <c r="A6826" s="1" t="s">
        <v>4869</v>
      </c>
      <c r="B6826" s="2">
        <v>44796</v>
      </c>
      <c r="C6826" s="1" t="s">
        <v>62</v>
      </c>
      <c r="E6826" s="3">
        <v>151.26</v>
      </c>
      <c r="F6826" s="4">
        <v>151.26</v>
      </c>
      <c r="G6826" s="1">
        <v>2022</v>
      </c>
      <c r="H6826" s="1">
        <v>8</v>
      </c>
      <c r="I6826" s="1" t="s">
        <v>40</v>
      </c>
      <c r="J6826" s="1" t="s">
        <v>41</v>
      </c>
      <c r="K6826" s="1" t="s">
        <v>20</v>
      </c>
      <c r="L6826" s="1" t="s">
        <v>42</v>
      </c>
      <c r="M6826" s="1" t="s">
        <v>43</v>
      </c>
      <c r="O6826">
        <f>F6826/1.26</f>
        <v>120.04761904761904</v>
      </c>
    </row>
    <row r="6827" spans="1:15" x14ac:dyDescent="0.25">
      <c r="A6827" s="1" t="s">
        <v>4873</v>
      </c>
      <c r="B6827" s="2">
        <v>44796</v>
      </c>
      <c r="C6827" s="1" t="s">
        <v>821</v>
      </c>
      <c r="D6827" s="3">
        <v>20</v>
      </c>
      <c r="E6827" s="3">
        <v>24.22</v>
      </c>
      <c r="F6827" s="4">
        <v>20.18</v>
      </c>
      <c r="G6827" s="1">
        <v>2022</v>
      </c>
      <c r="H6827" s="1">
        <v>8</v>
      </c>
      <c r="I6827" s="1" t="s">
        <v>70</v>
      </c>
      <c r="J6827" s="1" t="s">
        <v>51</v>
      </c>
      <c r="K6827" s="1" t="s">
        <v>20</v>
      </c>
      <c r="L6827" s="1" t="s">
        <v>71</v>
      </c>
      <c r="M6827" s="1" t="s">
        <v>53</v>
      </c>
      <c r="O6827">
        <f>F6827*5.7</f>
        <v>115.026</v>
      </c>
    </row>
    <row r="6828" spans="1:15" x14ac:dyDescent="0.25">
      <c r="A6828" s="1" t="s">
        <v>3314</v>
      </c>
      <c r="B6828" s="2">
        <v>44797</v>
      </c>
      <c r="C6828" s="1" t="s">
        <v>276</v>
      </c>
      <c r="E6828" s="3">
        <v>457.88</v>
      </c>
      <c r="F6828" s="4">
        <v>457.88</v>
      </c>
      <c r="G6828" s="1">
        <v>2022</v>
      </c>
      <c r="H6828" s="1">
        <v>8</v>
      </c>
      <c r="I6828" s="1" t="s">
        <v>2757</v>
      </c>
      <c r="J6828" s="1" t="s">
        <v>35</v>
      </c>
      <c r="K6828" s="1" t="s">
        <v>20</v>
      </c>
      <c r="L6828" s="1" t="s">
        <v>2758</v>
      </c>
      <c r="M6828" s="1" t="s">
        <v>37</v>
      </c>
      <c r="O6828">
        <f>F6828*191</f>
        <v>87455.08</v>
      </c>
    </row>
    <row r="6829" spans="1:15" x14ac:dyDescent="0.25">
      <c r="A6829" s="1" t="s">
        <v>3314</v>
      </c>
      <c r="B6829" s="2">
        <v>44797</v>
      </c>
      <c r="C6829" s="1" t="s">
        <v>276</v>
      </c>
      <c r="E6829" s="3">
        <v>457.88</v>
      </c>
      <c r="F6829" s="4">
        <v>457.88</v>
      </c>
      <c r="G6829" s="1">
        <v>2022</v>
      </c>
      <c r="H6829" s="1">
        <v>8</v>
      </c>
      <c r="I6829" s="1" t="s">
        <v>5134</v>
      </c>
      <c r="J6829" s="1" t="s">
        <v>81</v>
      </c>
      <c r="K6829" s="1" t="s">
        <v>20</v>
      </c>
      <c r="L6829" s="1" t="s">
        <v>5135</v>
      </c>
      <c r="M6829" s="1" t="s">
        <v>83</v>
      </c>
      <c r="O6829">
        <f>F6829*191</f>
        <v>87455.08</v>
      </c>
    </row>
    <row r="6830" spans="1:15" x14ac:dyDescent="0.25">
      <c r="A6830" s="1" t="s">
        <v>3314</v>
      </c>
      <c r="B6830" s="2">
        <v>44797</v>
      </c>
      <c r="C6830" s="1" t="s">
        <v>276</v>
      </c>
      <c r="D6830" s="3">
        <v>20</v>
      </c>
      <c r="E6830" s="3">
        <v>457.87</v>
      </c>
      <c r="F6830" s="4">
        <v>381.56</v>
      </c>
      <c r="G6830" s="1">
        <v>2022</v>
      </c>
      <c r="H6830" s="1">
        <v>8</v>
      </c>
      <c r="I6830" s="1" t="s">
        <v>70</v>
      </c>
      <c r="J6830" s="1" t="s">
        <v>35</v>
      </c>
      <c r="K6830" s="1" t="s">
        <v>20</v>
      </c>
      <c r="L6830" s="1" t="s">
        <v>71</v>
      </c>
      <c r="M6830" s="1" t="s">
        <v>37</v>
      </c>
      <c r="O6830">
        <f>F6830*191</f>
        <v>72877.960000000006</v>
      </c>
    </row>
    <row r="6831" spans="1:15" x14ac:dyDescent="0.25">
      <c r="A6831" s="1" t="s">
        <v>3335</v>
      </c>
      <c r="B6831" s="2">
        <v>44797</v>
      </c>
      <c r="C6831" s="1" t="s">
        <v>7380</v>
      </c>
      <c r="E6831" s="3">
        <v>-1373.63</v>
      </c>
      <c r="F6831" s="4">
        <v>-1373.63</v>
      </c>
      <c r="G6831" s="1">
        <v>2022</v>
      </c>
      <c r="H6831" s="1">
        <v>8</v>
      </c>
      <c r="I6831" s="1" t="s">
        <v>5134</v>
      </c>
      <c r="J6831" s="1" t="s">
        <v>81</v>
      </c>
      <c r="K6831" s="1" t="s">
        <v>20</v>
      </c>
      <c r="L6831" s="1" t="s">
        <v>5135</v>
      </c>
      <c r="M6831" s="1" t="s">
        <v>83</v>
      </c>
      <c r="O6831">
        <v>0</v>
      </c>
    </row>
    <row r="6832" spans="1:15" x14ac:dyDescent="0.25">
      <c r="A6832" s="1" t="s">
        <v>1321</v>
      </c>
      <c r="B6832" s="2">
        <v>44798</v>
      </c>
      <c r="C6832" s="1" t="s">
        <v>7381</v>
      </c>
      <c r="D6832" s="3">
        <v>20</v>
      </c>
      <c r="E6832" s="3">
        <v>16</v>
      </c>
      <c r="F6832" s="4">
        <v>13.33</v>
      </c>
      <c r="G6832" s="1">
        <v>2022</v>
      </c>
      <c r="H6832" s="1">
        <v>8</v>
      </c>
      <c r="I6832" s="1" t="s">
        <v>34</v>
      </c>
      <c r="J6832" s="1" t="s">
        <v>98</v>
      </c>
      <c r="K6832" s="1" t="s">
        <v>20</v>
      </c>
      <c r="L6832" s="1" t="s">
        <v>36</v>
      </c>
      <c r="M6832" s="1" t="s">
        <v>100</v>
      </c>
      <c r="O6832">
        <f>F6832*191</f>
        <v>2546.0300000000002</v>
      </c>
    </row>
    <row r="6833" spans="1:15" x14ac:dyDescent="0.25">
      <c r="A6833" s="1" t="s">
        <v>3333</v>
      </c>
      <c r="B6833" s="2">
        <v>44798</v>
      </c>
      <c r="C6833" s="1" t="s">
        <v>7382</v>
      </c>
      <c r="D6833" s="3">
        <v>20</v>
      </c>
      <c r="E6833" s="3">
        <v>27.05</v>
      </c>
      <c r="F6833" s="4">
        <v>22.54</v>
      </c>
      <c r="G6833" s="1">
        <v>2022</v>
      </c>
      <c r="H6833" s="1">
        <v>8</v>
      </c>
      <c r="I6833" s="1" t="s">
        <v>34</v>
      </c>
      <c r="J6833" s="1" t="s">
        <v>41</v>
      </c>
      <c r="K6833" s="1" t="s">
        <v>20</v>
      </c>
      <c r="L6833" s="1" t="s">
        <v>36</v>
      </c>
      <c r="M6833" s="1" t="s">
        <v>43</v>
      </c>
    </row>
    <row r="6834" spans="1:15" x14ac:dyDescent="0.25">
      <c r="A6834" s="1" t="s">
        <v>7383</v>
      </c>
      <c r="B6834" s="2">
        <v>44798</v>
      </c>
      <c r="C6834" s="1" t="s">
        <v>2343</v>
      </c>
      <c r="D6834" s="3">
        <v>20</v>
      </c>
      <c r="E6834" s="3">
        <v>327.24</v>
      </c>
      <c r="F6834" s="4">
        <v>272.7</v>
      </c>
      <c r="G6834" s="1">
        <v>2022</v>
      </c>
      <c r="H6834" s="1">
        <v>8</v>
      </c>
      <c r="I6834" s="1" t="s">
        <v>56</v>
      </c>
      <c r="J6834" s="1" t="s">
        <v>35</v>
      </c>
      <c r="K6834" s="1" t="s">
        <v>20</v>
      </c>
      <c r="L6834" s="1" t="s">
        <v>57</v>
      </c>
      <c r="M6834" s="1" t="s">
        <v>37</v>
      </c>
      <c r="O6834">
        <f>F6834*4.812</f>
        <v>1312.2324000000001</v>
      </c>
    </row>
    <row r="6835" spans="1:15" x14ac:dyDescent="0.25">
      <c r="A6835" s="1" t="s">
        <v>1321</v>
      </c>
      <c r="B6835" s="2">
        <v>44798</v>
      </c>
      <c r="C6835" s="1" t="s">
        <v>7384</v>
      </c>
      <c r="D6835" s="3">
        <v>20</v>
      </c>
      <c r="E6835" s="3">
        <v>25</v>
      </c>
      <c r="F6835" s="4">
        <v>20.83</v>
      </c>
      <c r="G6835" s="1">
        <v>2022</v>
      </c>
      <c r="H6835" s="1">
        <v>8</v>
      </c>
      <c r="I6835" s="1" t="s">
        <v>34</v>
      </c>
      <c r="J6835" s="1" t="s">
        <v>378</v>
      </c>
      <c r="K6835" s="1" t="s">
        <v>20</v>
      </c>
      <c r="L6835" s="1" t="s">
        <v>36</v>
      </c>
      <c r="M6835" s="1" t="s">
        <v>379</v>
      </c>
    </row>
    <row r="6836" spans="1:15" x14ac:dyDescent="0.25">
      <c r="A6836" s="1" t="s">
        <v>7385</v>
      </c>
      <c r="B6836" s="2">
        <v>44798</v>
      </c>
      <c r="C6836" s="1" t="s">
        <v>7386</v>
      </c>
      <c r="E6836" s="3">
        <v>431.6</v>
      </c>
      <c r="F6836" s="4">
        <v>431.6</v>
      </c>
      <c r="G6836" s="1">
        <v>2022</v>
      </c>
      <c r="H6836" s="1">
        <v>8</v>
      </c>
      <c r="I6836" s="1" t="s">
        <v>91</v>
      </c>
      <c r="J6836" s="1" t="s">
        <v>98</v>
      </c>
      <c r="K6836" s="1" t="s">
        <v>20</v>
      </c>
      <c r="L6836" s="1" t="s">
        <v>93</v>
      </c>
      <c r="M6836" s="1" t="s">
        <v>100</v>
      </c>
      <c r="O6836">
        <f>F6836*27.9</f>
        <v>12041.64</v>
      </c>
    </row>
    <row r="6837" spans="1:15" x14ac:dyDescent="0.25">
      <c r="A6837" s="1" t="s">
        <v>7387</v>
      </c>
      <c r="B6837" s="2">
        <v>44798</v>
      </c>
      <c r="C6837" s="1" t="s">
        <v>7388</v>
      </c>
      <c r="E6837" s="3">
        <v>1380.61</v>
      </c>
      <c r="F6837" s="4">
        <v>1380.61</v>
      </c>
      <c r="G6837" s="1">
        <v>2022</v>
      </c>
      <c r="H6837" s="1">
        <v>8</v>
      </c>
      <c r="I6837" s="1" t="s">
        <v>86</v>
      </c>
      <c r="J6837" s="1" t="s">
        <v>41</v>
      </c>
      <c r="K6837" s="1" t="s">
        <v>20</v>
      </c>
      <c r="L6837" s="1" t="s">
        <v>87</v>
      </c>
      <c r="M6837" s="1" t="s">
        <v>43</v>
      </c>
      <c r="O6837">
        <f t="shared" ref="O6837:O6854" si="100">F6837/1.26</f>
        <v>1095.7222222222222</v>
      </c>
    </row>
    <row r="6838" spans="1:15" x14ac:dyDescent="0.25">
      <c r="A6838" s="1" t="s">
        <v>7387</v>
      </c>
      <c r="B6838" s="2">
        <v>44798</v>
      </c>
      <c r="C6838" s="1" t="s">
        <v>7388</v>
      </c>
      <c r="E6838" s="3">
        <v>1076.95</v>
      </c>
      <c r="F6838" s="4">
        <v>1076.95</v>
      </c>
      <c r="G6838" s="1">
        <v>2022</v>
      </c>
      <c r="H6838" s="1">
        <v>8</v>
      </c>
      <c r="I6838" s="1" t="s">
        <v>86</v>
      </c>
      <c r="J6838" s="1" t="s">
        <v>41</v>
      </c>
      <c r="K6838" s="1" t="s">
        <v>20</v>
      </c>
      <c r="L6838" s="1" t="s">
        <v>87</v>
      </c>
      <c r="M6838" s="1" t="s">
        <v>43</v>
      </c>
      <c r="O6838">
        <f t="shared" si="100"/>
        <v>854.72222222222229</v>
      </c>
    </row>
    <row r="6839" spans="1:15" x14ac:dyDescent="0.25">
      <c r="A6839" s="1" t="s">
        <v>7387</v>
      </c>
      <c r="B6839" s="2">
        <v>44798</v>
      </c>
      <c r="C6839" s="1" t="s">
        <v>7388</v>
      </c>
      <c r="E6839" s="3">
        <v>571.65</v>
      </c>
      <c r="F6839" s="4">
        <v>571.65</v>
      </c>
      <c r="G6839" s="1">
        <v>2022</v>
      </c>
      <c r="H6839" s="1">
        <v>8</v>
      </c>
      <c r="I6839" s="1" t="s">
        <v>86</v>
      </c>
      <c r="J6839" s="1" t="s">
        <v>41</v>
      </c>
      <c r="K6839" s="1" t="s">
        <v>20</v>
      </c>
      <c r="L6839" s="1" t="s">
        <v>87</v>
      </c>
      <c r="M6839" s="1" t="s">
        <v>43</v>
      </c>
      <c r="O6839">
        <f t="shared" si="100"/>
        <v>453.69047619047615</v>
      </c>
    </row>
    <row r="6840" spans="1:15" x14ac:dyDescent="0.25">
      <c r="A6840" s="1" t="s">
        <v>7387</v>
      </c>
      <c r="B6840" s="2">
        <v>44798</v>
      </c>
      <c r="C6840" s="1" t="s">
        <v>7388</v>
      </c>
      <c r="D6840" s="3">
        <v>20</v>
      </c>
      <c r="E6840" s="3">
        <v>335.33</v>
      </c>
      <c r="F6840" s="4">
        <v>279.44</v>
      </c>
      <c r="G6840" s="1">
        <v>2022</v>
      </c>
      <c r="H6840" s="1">
        <v>8</v>
      </c>
      <c r="I6840" s="1" t="s">
        <v>34</v>
      </c>
      <c r="J6840" s="1" t="s">
        <v>41</v>
      </c>
      <c r="K6840" s="1" t="s">
        <v>20</v>
      </c>
      <c r="L6840" s="1" t="s">
        <v>36</v>
      </c>
      <c r="M6840" s="1" t="s">
        <v>43</v>
      </c>
      <c r="O6840">
        <f t="shared" si="100"/>
        <v>221.77777777777777</v>
      </c>
    </row>
    <row r="6841" spans="1:15" x14ac:dyDescent="0.25">
      <c r="A6841" s="1" t="s">
        <v>7387</v>
      </c>
      <c r="B6841" s="2">
        <v>44798</v>
      </c>
      <c r="C6841" s="1" t="s">
        <v>7388</v>
      </c>
      <c r="E6841" s="3">
        <v>262.06</v>
      </c>
      <c r="F6841" s="4">
        <v>262.06</v>
      </c>
      <c r="G6841" s="1">
        <v>2022</v>
      </c>
      <c r="H6841" s="1">
        <v>8</v>
      </c>
      <c r="I6841" s="1" t="s">
        <v>86</v>
      </c>
      <c r="J6841" s="1" t="s">
        <v>41</v>
      </c>
      <c r="K6841" s="1" t="s">
        <v>20</v>
      </c>
      <c r="L6841" s="1" t="s">
        <v>87</v>
      </c>
      <c r="M6841" s="1" t="s">
        <v>43</v>
      </c>
      <c r="O6841">
        <f t="shared" si="100"/>
        <v>207.98412698412699</v>
      </c>
    </row>
    <row r="6842" spans="1:15" x14ac:dyDescent="0.25">
      <c r="A6842" s="1" t="s">
        <v>7387</v>
      </c>
      <c r="B6842" s="2">
        <v>44798</v>
      </c>
      <c r="C6842" s="1" t="s">
        <v>7388</v>
      </c>
      <c r="E6842" s="3">
        <v>259.77999999999997</v>
      </c>
      <c r="F6842" s="4">
        <v>259.77999999999997</v>
      </c>
      <c r="G6842" s="1">
        <v>2022</v>
      </c>
      <c r="H6842" s="1">
        <v>8</v>
      </c>
      <c r="I6842" s="1" t="s">
        <v>86</v>
      </c>
      <c r="J6842" s="1" t="s">
        <v>41</v>
      </c>
      <c r="K6842" s="1" t="s">
        <v>20</v>
      </c>
      <c r="L6842" s="1" t="s">
        <v>87</v>
      </c>
      <c r="M6842" s="1" t="s">
        <v>43</v>
      </c>
      <c r="O6842">
        <f t="shared" si="100"/>
        <v>206.17460317460316</v>
      </c>
    </row>
    <row r="6843" spans="1:15" x14ac:dyDescent="0.25">
      <c r="A6843" s="1" t="s">
        <v>7387</v>
      </c>
      <c r="B6843" s="2">
        <v>44798</v>
      </c>
      <c r="C6843" s="1" t="s">
        <v>7388</v>
      </c>
      <c r="E6843" s="3">
        <v>242.75</v>
      </c>
      <c r="F6843" s="4">
        <v>242.75</v>
      </c>
      <c r="G6843" s="1">
        <v>2022</v>
      </c>
      <c r="H6843" s="1">
        <v>8</v>
      </c>
      <c r="I6843" s="1" t="s">
        <v>86</v>
      </c>
      <c r="J6843" s="1" t="s">
        <v>41</v>
      </c>
      <c r="K6843" s="1" t="s">
        <v>20</v>
      </c>
      <c r="L6843" s="1" t="s">
        <v>87</v>
      </c>
      <c r="M6843" s="1" t="s">
        <v>43</v>
      </c>
      <c r="O6843">
        <f t="shared" si="100"/>
        <v>192.65873015873015</v>
      </c>
    </row>
    <row r="6844" spans="1:15" x14ac:dyDescent="0.25">
      <c r="A6844" s="1" t="s">
        <v>7387</v>
      </c>
      <c r="B6844" s="2">
        <v>44798</v>
      </c>
      <c r="C6844" s="1" t="s">
        <v>7388</v>
      </c>
      <c r="E6844" s="3">
        <v>242.29</v>
      </c>
      <c r="F6844" s="4">
        <v>242.29</v>
      </c>
      <c r="G6844" s="1">
        <v>2022</v>
      </c>
      <c r="H6844" s="1">
        <v>8</v>
      </c>
      <c r="I6844" s="1" t="s">
        <v>86</v>
      </c>
      <c r="J6844" s="1" t="s">
        <v>41</v>
      </c>
      <c r="K6844" s="1" t="s">
        <v>20</v>
      </c>
      <c r="L6844" s="1" t="s">
        <v>87</v>
      </c>
      <c r="M6844" s="1" t="s">
        <v>43</v>
      </c>
      <c r="O6844">
        <f t="shared" si="100"/>
        <v>192.29365079365078</v>
      </c>
    </row>
    <row r="6845" spans="1:15" x14ac:dyDescent="0.25">
      <c r="A6845" s="1" t="s">
        <v>7387</v>
      </c>
      <c r="B6845" s="2">
        <v>44798</v>
      </c>
      <c r="C6845" s="1" t="s">
        <v>7388</v>
      </c>
      <c r="D6845" s="3">
        <v>20</v>
      </c>
      <c r="E6845" s="3">
        <v>277.67</v>
      </c>
      <c r="F6845" s="4">
        <v>231.39</v>
      </c>
      <c r="G6845" s="1">
        <v>2022</v>
      </c>
      <c r="H6845" s="1">
        <v>8</v>
      </c>
      <c r="I6845" s="1" t="s">
        <v>34</v>
      </c>
      <c r="J6845" s="1" t="s">
        <v>41</v>
      </c>
      <c r="K6845" s="1" t="s">
        <v>20</v>
      </c>
      <c r="L6845" s="1" t="s">
        <v>36</v>
      </c>
      <c r="M6845" s="1" t="s">
        <v>43</v>
      </c>
      <c r="O6845">
        <f t="shared" si="100"/>
        <v>183.64285714285714</v>
      </c>
    </row>
    <row r="6846" spans="1:15" x14ac:dyDescent="0.25">
      <c r="A6846" s="1" t="s">
        <v>7387</v>
      </c>
      <c r="B6846" s="2">
        <v>44798</v>
      </c>
      <c r="C6846" s="1" t="s">
        <v>7388</v>
      </c>
      <c r="D6846" s="3">
        <v>20</v>
      </c>
      <c r="E6846" s="3">
        <v>226.98</v>
      </c>
      <c r="F6846" s="4">
        <v>189.15</v>
      </c>
      <c r="G6846" s="1">
        <v>2022</v>
      </c>
      <c r="H6846" s="1">
        <v>8</v>
      </c>
      <c r="I6846" s="1" t="s">
        <v>56</v>
      </c>
      <c r="J6846" s="1" t="s">
        <v>41</v>
      </c>
      <c r="K6846" s="1" t="s">
        <v>20</v>
      </c>
      <c r="L6846" s="1" t="s">
        <v>57</v>
      </c>
      <c r="M6846" s="1" t="s">
        <v>43</v>
      </c>
      <c r="O6846">
        <f t="shared" si="100"/>
        <v>150.11904761904762</v>
      </c>
    </row>
    <row r="6847" spans="1:15" x14ac:dyDescent="0.25">
      <c r="A6847" s="1" t="s">
        <v>7387</v>
      </c>
      <c r="B6847" s="2">
        <v>44798</v>
      </c>
      <c r="C6847" s="1" t="s">
        <v>7388</v>
      </c>
      <c r="E6847" s="3">
        <v>187.25</v>
      </c>
      <c r="F6847" s="4">
        <v>187.25</v>
      </c>
      <c r="G6847" s="1">
        <v>2022</v>
      </c>
      <c r="H6847" s="1">
        <v>8</v>
      </c>
      <c r="I6847" s="1" t="s">
        <v>86</v>
      </c>
      <c r="J6847" s="1" t="s">
        <v>41</v>
      </c>
      <c r="K6847" s="1" t="s">
        <v>20</v>
      </c>
      <c r="L6847" s="1" t="s">
        <v>87</v>
      </c>
      <c r="M6847" s="1" t="s">
        <v>43</v>
      </c>
      <c r="O6847">
        <f t="shared" si="100"/>
        <v>148.61111111111111</v>
      </c>
    </row>
    <row r="6848" spans="1:15" x14ac:dyDescent="0.25">
      <c r="A6848" s="1" t="s">
        <v>7387</v>
      </c>
      <c r="B6848" s="2">
        <v>44798</v>
      </c>
      <c r="C6848" s="1" t="s">
        <v>7388</v>
      </c>
      <c r="E6848" s="3">
        <v>157.94999999999999</v>
      </c>
      <c r="F6848" s="4">
        <v>157.94999999999999</v>
      </c>
      <c r="G6848" s="1">
        <v>2022</v>
      </c>
      <c r="H6848" s="1">
        <v>8</v>
      </c>
      <c r="I6848" s="1" t="s">
        <v>86</v>
      </c>
      <c r="J6848" s="1" t="s">
        <v>41</v>
      </c>
      <c r="K6848" s="1" t="s">
        <v>20</v>
      </c>
      <c r="L6848" s="1" t="s">
        <v>87</v>
      </c>
      <c r="M6848" s="1" t="s">
        <v>43</v>
      </c>
      <c r="O6848">
        <f t="shared" si="100"/>
        <v>125.35714285714285</v>
      </c>
    </row>
    <row r="6849" spans="1:15" x14ac:dyDescent="0.25">
      <c r="A6849" s="1" t="s">
        <v>7387</v>
      </c>
      <c r="B6849" s="2">
        <v>44798</v>
      </c>
      <c r="C6849" s="1" t="s">
        <v>7388</v>
      </c>
      <c r="E6849" s="3">
        <v>157.78</v>
      </c>
      <c r="F6849" s="4">
        <v>157.78</v>
      </c>
      <c r="G6849" s="1">
        <v>2022</v>
      </c>
      <c r="H6849" s="1">
        <v>8</v>
      </c>
      <c r="I6849" s="1" t="s">
        <v>86</v>
      </c>
      <c r="J6849" s="1" t="s">
        <v>41</v>
      </c>
      <c r="K6849" s="1" t="s">
        <v>20</v>
      </c>
      <c r="L6849" s="1" t="s">
        <v>87</v>
      </c>
      <c r="M6849" s="1" t="s">
        <v>43</v>
      </c>
      <c r="O6849">
        <f t="shared" si="100"/>
        <v>125.22222222222223</v>
      </c>
    </row>
    <row r="6850" spans="1:15" x14ac:dyDescent="0.25">
      <c r="A6850" s="1" t="s">
        <v>7387</v>
      </c>
      <c r="B6850" s="2">
        <v>44798</v>
      </c>
      <c r="C6850" s="1" t="s">
        <v>7388</v>
      </c>
      <c r="D6850" s="3">
        <v>20</v>
      </c>
      <c r="E6850" s="3">
        <v>148.75</v>
      </c>
      <c r="F6850" s="4">
        <v>123.96</v>
      </c>
      <c r="G6850" s="1">
        <v>2022</v>
      </c>
      <c r="H6850" s="1">
        <v>8</v>
      </c>
      <c r="I6850" s="1" t="s">
        <v>70</v>
      </c>
      <c r="J6850" s="1" t="s">
        <v>41</v>
      </c>
      <c r="K6850" s="1" t="s">
        <v>20</v>
      </c>
      <c r="L6850" s="1" t="s">
        <v>71</v>
      </c>
      <c r="M6850" s="1" t="s">
        <v>43</v>
      </c>
      <c r="O6850">
        <f t="shared" si="100"/>
        <v>98.38095238095238</v>
      </c>
    </row>
    <row r="6851" spans="1:15" x14ac:dyDescent="0.25">
      <c r="A6851" s="1" t="s">
        <v>7387</v>
      </c>
      <c r="B6851" s="2">
        <v>44798</v>
      </c>
      <c r="C6851" s="1" t="s">
        <v>7388</v>
      </c>
      <c r="E6851" s="3">
        <v>89.02</v>
      </c>
      <c r="F6851" s="4">
        <v>89.02</v>
      </c>
      <c r="G6851" s="1">
        <v>2022</v>
      </c>
      <c r="H6851" s="1">
        <v>8</v>
      </c>
      <c r="I6851" s="1" t="s">
        <v>86</v>
      </c>
      <c r="J6851" s="1" t="s">
        <v>41</v>
      </c>
      <c r="K6851" s="1" t="s">
        <v>20</v>
      </c>
      <c r="L6851" s="1" t="s">
        <v>87</v>
      </c>
      <c r="M6851" s="1" t="s">
        <v>43</v>
      </c>
      <c r="O6851">
        <f t="shared" si="100"/>
        <v>70.650793650793645</v>
      </c>
    </row>
    <row r="6852" spans="1:15" x14ac:dyDescent="0.25">
      <c r="A6852" s="1" t="s">
        <v>7387</v>
      </c>
      <c r="B6852" s="2">
        <v>44798</v>
      </c>
      <c r="C6852" s="1" t="s">
        <v>7388</v>
      </c>
      <c r="E6852" s="3">
        <v>21.98</v>
      </c>
      <c r="F6852" s="4">
        <v>21.98</v>
      </c>
      <c r="G6852" s="1">
        <v>2022</v>
      </c>
      <c r="H6852" s="1">
        <v>8</v>
      </c>
      <c r="I6852" s="1" t="s">
        <v>18</v>
      </c>
      <c r="J6852" s="1" t="s">
        <v>41</v>
      </c>
      <c r="K6852" s="1" t="s">
        <v>20</v>
      </c>
      <c r="L6852" s="1" t="s">
        <v>21</v>
      </c>
      <c r="M6852" s="1" t="s">
        <v>43</v>
      </c>
      <c r="O6852">
        <f t="shared" si="100"/>
        <v>17.444444444444446</v>
      </c>
    </row>
    <row r="6853" spans="1:15" x14ac:dyDescent="0.25">
      <c r="A6853" s="1" t="s">
        <v>7387</v>
      </c>
      <c r="B6853" s="2">
        <v>44798</v>
      </c>
      <c r="C6853" s="1" t="s">
        <v>7388</v>
      </c>
      <c r="E6853" s="3">
        <v>0.7</v>
      </c>
      <c r="F6853" s="4">
        <v>0.7</v>
      </c>
      <c r="G6853" s="1">
        <v>2022</v>
      </c>
      <c r="H6853" s="1">
        <v>8</v>
      </c>
      <c r="I6853" s="1" t="s">
        <v>86</v>
      </c>
      <c r="J6853" s="1" t="s">
        <v>41</v>
      </c>
      <c r="K6853" s="1" t="s">
        <v>20</v>
      </c>
      <c r="L6853" s="1" t="s">
        <v>87</v>
      </c>
      <c r="M6853" s="1" t="s">
        <v>43</v>
      </c>
      <c r="O6853">
        <f t="shared" si="100"/>
        <v>0.55555555555555547</v>
      </c>
    </row>
    <row r="6854" spans="1:15" x14ac:dyDescent="0.25">
      <c r="A6854" s="1" t="s">
        <v>7387</v>
      </c>
      <c r="B6854" s="2">
        <v>44798</v>
      </c>
      <c r="C6854" s="1" t="s">
        <v>7388</v>
      </c>
      <c r="E6854" s="3">
        <v>0.7</v>
      </c>
      <c r="F6854" s="4">
        <v>0.7</v>
      </c>
      <c r="G6854" s="1">
        <v>2022</v>
      </c>
      <c r="H6854" s="1">
        <v>8</v>
      </c>
      <c r="I6854" s="1" t="s">
        <v>86</v>
      </c>
      <c r="J6854" s="1" t="s">
        <v>41</v>
      </c>
      <c r="K6854" s="1" t="s">
        <v>20</v>
      </c>
      <c r="L6854" s="1" t="s">
        <v>87</v>
      </c>
      <c r="M6854" s="1" t="s">
        <v>43</v>
      </c>
      <c r="O6854">
        <f t="shared" si="100"/>
        <v>0.55555555555555547</v>
      </c>
    </row>
    <row r="6855" spans="1:15" x14ac:dyDescent="0.25">
      <c r="A6855" s="1" t="s">
        <v>4891</v>
      </c>
      <c r="B6855" s="2">
        <v>44799</v>
      </c>
      <c r="C6855" s="1" t="s">
        <v>7389</v>
      </c>
      <c r="D6855" s="3">
        <v>20</v>
      </c>
      <c r="E6855" s="3">
        <v>835.26</v>
      </c>
      <c r="F6855" s="4">
        <v>696.05</v>
      </c>
      <c r="G6855" s="1">
        <v>2022</v>
      </c>
      <c r="H6855" s="1">
        <v>8</v>
      </c>
      <c r="I6855" s="1" t="s">
        <v>34</v>
      </c>
      <c r="J6855" s="1" t="s">
        <v>237</v>
      </c>
      <c r="K6855" s="1" t="s">
        <v>20</v>
      </c>
      <c r="L6855" s="1" t="s">
        <v>36</v>
      </c>
      <c r="M6855" s="1" t="s">
        <v>4213</v>
      </c>
    </row>
    <row r="6856" spans="1:15" x14ac:dyDescent="0.25">
      <c r="A6856" s="1" t="s">
        <v>7390</v>
      </c>
      <c r="B6856" s="2">
        <v>44799</v>
      </c>
      <c r="C6856" s="1" t="s">
        <v>7391</v>
      </c>
      <c r="E6856" s="3">
        <v>476.14</v>
      </c>
      <c r="F6856" s="4">
        <v>476.14</v>
      </c>
      <c r="G6856" s="1">
        <v>2022</v>
      </c>
      <c r="H6856" s="1">
        <v>8</v>
      </c>
      <c r="I6856" s="1" t="s">
        <v>219</v>
      </c>
      <c r="J6856" s="1" t="s">
        <v>35</v>
      </c>
      <c r="K6856" s="1" t="s">
        <v>20</v>
      </c>
      <c r="L6856" s="1" t="s">
        <v>220</v>
      </c>
      <c r="M6856" s="1" t="s">
        <v>37</v>
      </c>
      <c r="O6856">
        <f>F6856*7.89</f>
        <v>3756.7445999999995</v>
      </c>
    </row>
    <row r="6857" spans="1:15" x14ac:dyDescent="0.25">
      <c r="A6857" s="1" t="s">
        <v>7392</v>
      </c>
      <c r="B6857" s="2">
        <v>44799</v>
      </c>
      <c r="C6857" s="1" t="s">
        <v>502</v>
      </c>
      <c r="E6857" s="3">
        <v>31.88</v>
      </c>
      <c r="F6857" s="4">
        <v>31.88</v>
      </c>
      <c r="G6857" s="1">
        <v>2022</v>
      </c>
      <c r="H6857" s="1">
        <v>8</v>
      </c>
      <c r="I6857" s="1" t="s">
        <v>138</v>
      </c>
      <c r="J6857" s="1" t="s">
        <v>35</v>
      </c>
      <c r="K6857" s="1" t="s">
        <v>20</v>
      </c>
      <c r="L6857" s="1" t="s">
        <v>139</v>
      </c>
      <c r="M6857" s="1" t="s">
        <v>37</v>
      </c>
    </row>
    <row r="6858" spans="1:15" x14ac:dyDescent="0.25">
      <c r="A6858" s="1" t="s">
        <v>3340</v>
      </c>
      <c r="B6858" s="2">
        <v>44799</v>
      </c>
      <c r="C6858" s="1" t="s">
        <v>8015</v>
      </c>
      <c r="E6858" s="3">
        <v>228</v>
      </c>
      <c r="F6858" s="4">
        <v>228</v>
      </c>
      <c r="G6858" s="1">
        <v>2022</v>
      </c>
      <c r="H6858" s="1">
        <v>8</v>
      </c>
      <c r="I6858" s="1" t="s">
        <v>219</v>
      </c>
      <c r="J6858" s="1" t="s">
        <v>35</v>
      </c>
      <c r="K6858" s="1" t="s">
        <v>20</v>
      </c>
      <c r="L6858" s="1" t="s">
        <v>220</v>
      </c>
      <c r="M6858" s="1" t="s">
        <v>37</v>
      </c>
    </row>
    <row r="6859" spans="1:15" x14ac:dyDescent="0.25">
      <c r="A6859" s="1" t="s">
        <v>7393</v>
      </c>
      <c r="B6859" s="2">
        <v>44803</v>
      </c>
      <c r="C6859" s="1" t="s">
        <v>4404</v>
      </c>
      <c r="D6859" s="3">
        <v>20</v>
      </c>
      <c r="E6859" s="3">
        <v>28.62</v>
      </c>
      <c r="F6859" s="4">
        <v>23.85</v>
      </c>
      <c r="G6859" s="1">
        <v>2022</v>
      </c>
      <c r="H6859" s="1">
        <v>8</v>
      </c>
      <c r="I6859" s="1" t="s">
        <v>34</v>
      </c>
      <c r="J6859" s="1" t="s">
        <v>378</v>
      </c>
      <c r="K6859" s="1" t="s">
        <v>20</v>
      </c>
      <c r="L6859" s="1" t="s">
        <v>36</v>
      </c>
      <c r="M6859" s="1" t="s">
        <v>379</v>
      </c>
    </row>
    <row r="6860" spans="1:15" x14ac:dyDescent="0.25">
      <c r="A6860" s="1" t="s">
        <v>3374</v>
      </c>
      <c r="B6860" s="2">
        <v>44803</v>
      </c>
      <c r="C6860" s="1" t="s">
        <v>8016</v>
      </c>
      <c r="E6860" s="3">
        <v>12</v>
      </c>
      <c r="F6860" s="4">
        <v>12</v>
      </c>
      <c r="G6860" s="1">
        <v>2022</v>
      </c>
      <c r="H6860" s="1">
        <v>8</v>
      </c>
      <c r="I6860" s="1" t="s">
        <v>24</v>
      </c>
      <c r="J6860" s="1" t="s">
        <v>25</v>
      </c>
      <c r="K6860" s="1" t="s">
        <v>20</v>
      </c>
      <c r="L6860" s="1" t="s">
        <v>26</v>
      </c>
      <c r="M6860" s="1" t="s">
        <v>4184</v>
      </c>
    </row>
    <row r="6861" spans="1:15" x14ac:dyDescent="0.25">
      <c r="A6861" s="1" t="s">
        <v>4905</v>
      </c>
      <c r="B6861" s="2">
        <v>44803</v>
      </c>
      <c r="C6861" s="1" t="s">
        <v>7394</v>
      </c>
      <c r="E6861" s="3">
        <v>276</v>
      </c>
      <c r="F6861" s="4">
        <v>276</v>
      </c>
      <c r="G6861" s="1">
        <v>2022</v>
      </c>
      <c r="H6861" s="1">
        <v>8</v>
      </c>
      <c r="I6861" s="1" t="s">
        <v>40</v>
      </c>
      <c r="J6861" s="1" t="s">
        <v>35</v>
      </c>
      <c r="K6861" s="1" t="s">
        <v>20</v>
      </c>
      <c r="L6861" s="1" t="s">
        <v>42</v>
      </c>
      <c r="M6861" s="1" t="s">
        <v>37</v>
      </c>
      <c r="O6861">
        <f>F6861*4.812172165</f>
        <v>1328.15951754</v>
      </c>
    </row>
    <row r="6862" spans="1:15" x14ac:dyDescent="0.25">
      <c r="A6862" s="1" t="s">
        <v>4903</v>
      </c>
      <c r="B6862" s="2">
        <v>44803</v>
      </c>
      <c r="C6862" s="1" t="s">
        <v>7395</v>
      </c>
      <c r="D6862" s="3">
        <v>20</v>
      </c>
      <c r="E6862" s="3">
        <v>32.21</v>
      </c>
      <c r="F6862" s="4">
        <v>26.84</v>
      </c>
      <c r="G6862" s="1">
        <v>2022</v>
      </c>
      <c r="H6862" s="1">
        <v>8</v>
      </c>
      <c r="I6862" s="1" t="s">
        <v>34</v>
      </c>
      <c r="J6862" s="1" t="s">
        <v>378</v>
      </c>
      <c r="K6862" s="1" t="s">
        <v>20</v>
      </c>
      <c r="L6862" s="1" t="s">
        <v>36</v>
      </c>
      <c r="M6862" s="1" t="s">
        <v>379</v>
      </c>
    </row>
    <row r="6863" spans="1:15" x14ac:dyDescent="0.25">
      <c r="A6863" s="1" t="s">
        <v>3418</v>
      </c>
      <c r="B6863" s="2">
        <v>44804</v>
      </c>
      <c r="C6863" s="1" t="s">
        <v>7396</v>
      </c>
      <c r="E6863" s="3">
        <v>119.62</v>
      </c>
      <c r="F6863" s="4">
        <v>119.62</v>
      </c>
      <c r="G6863" s="1">
        <v>2022</v>
      </c>
      <c r="H6863" s="1">
        <v>8</v>
      </c>
      <c r="I6863" s="1" t="s">
        <v>86</v>
      </c>
      <c r="J6863" s="1" t="s">
        <v>41</v>
      </c>
      <c r="K6863" s="1" t="s">
        <v>20</v>
      </c>
      <c r="L6863" s="1" t="s">
        <v>87</v>
      </c>
      <c r="M6863" s="1" t="s">
        <v>43</v>
      </c>
      <c r="O6863">
        <v>20</v>
      </c>
    </row>
    <row r="6864" spans="1:15" x14ac:dyDescent="0.25">
      <c r="A6864" s="1" t="s">
        <v>1412</v>
      </c>
      <c r="B6864" s="2">
        <v>44804</v>
      </c>
      <c r="C6864" s="1" t="s">
        <v>7397</v>
      </c>
      <c r="D6864" s="3">
        <v>20</v>
      </c>
      <c r="E6864" s="3">
        <v>55.83</v>
      </c>
      <c r="F6864" s="4">
        <v>46.52</v>
      </c>
      <c r="G6864" s="1">
        <v>2022</v>
      </c>
      <c r="H6864" s="1">
        <v>8</v>
      </c>
      <c r="I6864" s="1" t="s">
        <v>111</v>
      </c>
      <c r="J6864" s="1" t="s">
        <v>35</v>
      </c>
      <c r="K6864" s="1" t="s">
        <v>20</v>
      </c>
      <c r="L6864" s="1" t="s">
        <v>112</v>
      </c>
      <c r="M6864" s="1" t="s">
        <v>37</v>
      </c>
      <c r="O6864">
        <f>F6864*7.89</f>
        <v>367.0428</v>
      </c>
    </row>
    <row r="6865" spans="1:15" x14ac:dyDescent="0.25">
      <c r="A6865" s="1" t="s">
        <v>1412</v>
      </c>
      <c r="B6865" s="2">
        <v>44804</v>
      </c>
      <c r="C6865" s="1" t="s">
        <v>7397</v>
      </c>
      <c r="E6865" s="3">
        <v>13.96</v>
      </c>
      <c r="F6865" s="4">
        <v>13.96</v>
      </c>
      <c r="G6865" s="1">
        <v>2022</v>
      </c>
      <c r="H6865" s="1">
        <v>8</v>
      </c>
      <c r="I6865" s="1" t="s">
        <v>111</v>
      </c>
      <c r="J6865" s="1" t="s">
        <v>35</v>
      </c>
      <c r="K6865" s="1" t="s">
        <v>20</v>
      </c>
      <c r="L6865" s="1" t="s">
        <v>112</v>
      </c>
      <c r="M6865" s="1" t="s">
        <v>37</v>
      </c>
      <c r="O6865">
        <f>F6865*7.89</f>
        <v>110.1444</v>
      </c>
    </row>
    <row r="6866" spans="1:15" x14ac:dyDescent="0.25">
      <c r="A6866" s="1" t="s">
        <v>1375</v>
      </c>
      <c r="B6866" s="2">
        <v>44804</v>
      </c>
      <c r="C6866" s="1" t="s">
        <v>7398</v>
      </c>
      <c r="E6866" s="3">
        <v>1210.78</v>
      </c>
      <c r="F6866" s="4">
        <v>1210.78</v>
      </c>
      <c r="G6866" s="1">
        <v>2022</v>
      </c>
      <c r="H6866" s="1">
        <v>8</v>
      </c>
      <c r="I6866" s="1" t="s">
        <v>345</v>
      </c>
      <c r="J6866" s="1" t="s">
        <v>35</v>
      </c>
      <c r="K6866" s="1" t="s">
        <v>20</v>
      </c>
      <c r="L6866" s="1" t="s">
        <v>346</v>
      </c>
      <c r="M6866" s="1" t="s">
        <v>37</v>
      </c>
    </row>
    <row r="6867" spans="1:15" x14ac:dyDescent="0.25">
      <c r="A6867" s="1" t="s">
        <v>1401</v>
      </c>
      <c r="B6867" s="2">
        <v>44804</v>
      </c>
      <c r="C6867" s="1" t="s">
        <v>7399</v>
      </c>
      <c r="D6867" s="3">
        <v>20</v>
      </c>
      <c r="E6867" s="3">
        <v>131.30000000000001</v>
      </c>
      <c r="F6867" s="4">
        <v>109.42</v>
      </c>
      <c r="G6867" s="1">
        <v>2022</v>
      </c>
      <c r="H6867" s="1">
        <v>8</v>
      </c>
      <c r="I6867" s="1" t="s">
        <v>56</v>
      </c>
      <c r="J6867" s="1" t="s">
        <v>378</v>
      </c>
      <c r="K6867" s="1" t="s">
        <v>20</v>
      </c>
      <c r="L6867" s="1" t="s">
        <v>57</v>
      </c>
      <c r="M6867" s="1" t="s">
        <v>379</v>
      </c>
      <c r="O6867">
        <f>F6867*5.2</f>
        <v>568.98400000000004</v>
      </c>
    </row>
    <row r="6868" spans="1:15" x14ac:dyDescent="0.25">
      <c r="A6868" s="1" t="s">
        <v>1364</v>
      </c>
      <c r="B6868" s="2">
        <v>44804</v>
      </c>
      <c r="C6868" s="1" t="s">
        <v>7400</v>
      </c>
      <c r="E6868" s="3">
        <v>17.899999999999999</v>
      </c>
      <c r="F6868" s="4">
        <v>17.899999999999999</v>
      </c>
      <c r="G6868" s="1">
        <v>2022</v>
      </c>
      <c r="H6868" s="1">
        <v>8</v>
      </c>
      <c r="I6868" s="1" t="s">
        <v>86</v>
      </c>
      <c r="J6868" s="1" t="s">
        <v>35</v>
      </c>
      <c r="K6868" s="1" t="s">
        <v>20</v>
      </c>
      <c r="L6868" s="1" t="s">
        <v>87</v>
      </c>
      <c r="M6868" s="1" t="s">
        <v>37</v>
      </c>
    </row>
    <row r="6869" spans="1:15" x14ac:dyDescent="0.25">
      <c r="A6869" s="1" t="s">
        <v>1413</v>
      </c>
      <c r="B6869" s="2">
        <v>44804</v>
      </c>
      <c r="C6869" s="1" t="s">
        <v>7401</v>
      </c>
      <c r="E6869" s="3">
        <v>439.47</v>
      </c>
      <c r="F6869" s="4">
        <v>439.47</v>
      </c>
      <c r="G6869" s="1">
        <v>2022</v>
      </c>
      <c r="H6869" s="1">
        <v>8</v>
      </c>
      <c r="I6869" s="1" t="s">
        <v>704</v>
      </c>
      <c r="J6869" s="1" t="s">
        <v>212</v>
      </c>
      <c r="K6869" s="1" t="s">
        <v>20</v>
      </c>
      <c r="L6869" s="1" t="s">
        <v>705</v>
      </c>
      <c r="M6869" s="1" t="s">
        <v>4424</v>
      </c>
    </row>
    <row r="6870" spans="1:15" x14ac:dyDescent="0.25">
      <c r="A6870" s="1" t="s">
        <v>1390</v>
      </c>
      <c r="B6870" s="2">
        <v>44804</v>
      </c>
      <c r="C6870" s="1" t="s">
        <v>8017</v>
      </c>
      <c r="E6870" s="3">
        <v>72.39</v>
      </c>
      <c r="F6870" s="4">
        <v>72.39</v>
      </c>
      <c r="G6870" s="1">
        <v>2022</v>
      </c>
      <c r="H6870" s="1">
        <v>8</v>
      </c>
      <c r="I6870" s="1" t="s">
        <v>24</v>
      </c>
      <c r="J6870" s="1" t="s">
        <v>25</v>
      </c>
      <c r="K6870" s="1" t="s">
        <v>20</v>
      </c>
      <c r="L6870" s="1" t="s">
        <v>26</v>
      </c>
      <c r="M6870" s="1" t="s">
        <v>4184</v>
      </c>
    </row>
    <row r="6871" spans="1:15" x14ac:dyDescent="0.25">
      <c r="A6871" s="1" t="s">
        <v>1372</v>
      </c>
      <c r="B6871" s="2">
        <v>44804</v>
      </c>
      <c r="C6871" s="1" t="s">
        <v>7402</v>
      </c>
      <c r="E6871" s="3">
        <v>124.42</v>
      </c>
      <c r="F6871" s="4">
        <v>124.42</v>
      </c>
      <c r="G6871" s="1">
        <v>2022</v>
      </c>
      <c r="H6871" s="1">
        <v>8</v>
      </c>
      <c r="I6871" s="1" t="s">
        <v>86</v>
      </c>
      <c r="J6871" s="1" t="s">
        <v>35</v>
      </c>
      <c r="K6871" s="1" t="s">
        <v>20</v>
      </c>
      <c r="L6871" s="1" t="s">
        <v>87</v>
      </c>
      <c r="M6871" s="1" t="s">
        <v>37</v>
      </c>
    </row>
    <row r="6872" spans="1:15" x14ac:dyDescent="0.25">
      <c r="A6872" s="1" t="s">
        <v>3415</v>
      </c>
      <c r="B6872" s="2">
        <v>44804</v>
      </c>
      <c r="C6872" s="1" t="s">
        <v>7403</v>
      </c>
      <c r="D6872" s="3">
        <v>20</v>
      </c>
      <c r="E6872" s="3">
        <v>624</v>
      </c>
      <c r="F6872" s="4">
        <v>520</v>
      </c>
      <c r="G6872" s="1">
        <v>2022</v>
      </c>
      <c r="H6872" s="1">
        <v>8</v>
      </c>
      <c r="I6872" s="1" t="s">
        <v>134</v>
      </c>
      <c r="J6872" s="1" t="s">
        <v>144</v>
      </c>
      <c r="K6872" s="1" t="s">
        <v>20</v>
      </c>
      <c r="L6872" s="1" t="s">
        <v>135</v>
      </c>
      <c r="M6872" s="1" t="s">
        <v>145</v>
      </c>
      <c r="O6872">
        <f>F6872*93</f>
        <v>48360</v>
      </c>
    </row>
    <row r="6873" spans="1:15" x14ac:dyDescent="0.25">
      <c r="A6873" s="1" t="s">
        <v>1373</v>
      </c>
      <c r="B6873" s="2">
        <v>44804</v>
      </c>
      <c r="C6873" s="1" t="s">
        <v>7404</v>
      </c>
      <c r="E6873" s="3">
        <v>28.96</v>
      </c>
      <c r="F6873" s="4">
        <v>28.96</v>
      </c>
      <c r="G6873" s="1">
        <v>2022</v>
      </c>
      <c r="H6873" s="1">
        <v>8</v>
      </c>
      <c r="I6873" s="1" t="s">
        <v>86</v>
      </c>
      <c r="J6873" s="1" t="s">
        <v>35</v>
      </c>
      <c r="K6873" s="1" t="s">
        <v>20</v>
      </c>
      <c r="L6873" s="1" t="s">
        <v>87</v>
      </c>
      <c r="M6873" s="1" t="s">
        <v>37</v>
      </c>
    </row>
    <row r="6874" spans="1:15" x14ac:dyDescent="0.25">
      <c r="A6874" s="1" t="s">
        <v>3408</v>
      </c>
      <c r="B6874" s="2">
        <v>44804</v>
      </c>
      <c r="C6874" s="1" t="s">
        <v>7405</v>
      </c>
      <c r="D6874" s="3">
        <v>20</v>
      </c>
      <c r="E6874" s="3">
        <v>93.12</v>
      </c>
      <c r="F6874" s="4">
        <v>77.599999999999994</v>
      </c>
      <c r="G6874" s="1">
        <v>2022</v>
      </c>
      <c r="H6874" s="1">
        <v>8</v>
      </c>
      <c r="I6874" s="1" t="s">
        <v>34</v>
      </c>
      <c r="J6874" s="1" t="s">
        <v>378</v>
      </c>
      <c r="K6874" s="1" t="s">
        <v>20</v>
      </c>
      <c r="L6874" s="1" t="s">
        <v>36</v>
      </c>
      <c r="M6874" s="1" t="s">
        <v>379</v>
      </c>
    </row>
    <row r="6875" spans="1:15" x14ac:dyDescent="0.25">
      <c r="A6875" s="1" t="s">
        <v>7406</v>
      </c>
      <c r="B6875" s="2">
        <v>44804</v>
      </c>
      <c r="C6875" s="1" t="s">
        <v>7407</v>
      </c>
      <c r="E6875" s="3">
        <v>2581.3200000000002</v>
      </c>
      <c r="F6875" s="4">
        <v>2581.3200000000002</v>
      </c>
      <c r="G6875" s="1">
        <v>2022</v>
      </c>
      <c r="H6875" s="1">
        <v>8</v>
      </c>
      <c r="I6875" s="1" t="s">
        <v>345</v>
      </c>
      <c r="J6875" s="1" t="s">
        <v>35</v>
      </c>
      <c r="K6875" s="1" t="s">
        <v>20</v>
      </c>
      <c r="L6875" s="1" t="s">
        <v>346</v>
      </c>
      <c r="M6875" s="1" t="s">
        <v>37</v>
      </c>
      <c r="O6875">
        <f>F6875*95.4</f>
        <v>246257.92800000004</v>
      </c>
    </row>
    <row r="6876" spans="1:15" x14ac:dyDescent="0.25">
      <c r="A6876" s="1" t="s">
        <v>7408</v>
      </c>
      <c r="B6876" s="2">
        <v>44804</v>
      </c>
      <c r="C6876" s="1" t="s">
        <v>7409</v>
      </c>
      <c r="E6876" s="3">
        <v>3716.28</v>
      </c>
      <c r="F6876" s="4">
        <v>3716.28</v>
      </c>
      <c r="G6876" s="1">
        <v>2022</v>
      </c>
      <c r="H6876" s="1">
        <v>8</v>
      </c>
      <c r="I6876" s="1" t="s">
        <v>345</v>
      </c>
      <c r="J6876" s="1" t="s">
        <v>35</v>
      </c>
      <c r="K6876" s="1" t="s">
        <v>20</v>
      </c>
      <c r="L6876" s="1" t="s">
        <v>346</v>
      </c>
      <c r="M6876" s="1" t="s">
        <v>37</v>
      </c>
      <c r="O6876">
        <f>F6876*95.4</f>
        <v>354533.11200000002</v>
      </c>
    </row>
    <row r="6877" spans="1:15" x14ac:dyDescent="0.25">
      <c r="A6877" s="1" t="s">
        <v>1384</v>
      </c>
      <c r="B6877" s="2">
        <v>44804</v>
      </c>
      <c r="C6877" s="1" t="s">
        <v>7410</v>
      </c>
      <c r="D6877" s="3">
        <v>20</v>
      </c>
      <c r="E6877" s="3">
        <v>808.5</v>
      </c>
      <c r="F6877" s="4">
        <v>673.75</v>
      </c>
      <c r="G6877" s="1">
        <v>2022</v>
      </c>
      <c r="H6877" s="1">
        <v>8</v>
      </c>
      <c r="I6877" s="1" t="s">
        <v>56</v>
      </c>
      <c r="J6877" s="1" t="s">
        <v>378</v>
      </c>
      <c r="K6877" s="1" t="s">
        <v>20</v>
      </c>
      <c r="L6877" s="1" t="s">
        <v>57</v>
      </c>
      <c r="M6877" s="1" t="s">
        <v>379</v>
      </c>
      <c r="O6877">
        <f>F6877*7</f>
        <v>4716.25</v>
      </c>
    </row>
    <row r="6878" spans="1:15" x14ac:dyDescent="0.25">
      <c r="A6878" s="1" t="s">
        <v>1378</v>
      </c>
      <c r="B6878" s="2">
        <v>44804</v>
      </c>
      <c r="C6878" s="1" t="s">
        <v>7411</v>
      </c>
      <c r="E6878" s="3">
        <v>159.66</v>
      </c>
      <c r="F6878" s="4">
        <v>159.66</v>
      </c>
      <c r="G6878" s="1">
        <v>2022</v>
      </c>
      <c r="H6878" s="1">
        <v>8</v>
      </c>
      <c r="I6878" s="1" t="s">
        <v>168</v>
      </c>
      <c r="J6878" s="1" t="s">
        <v>35</v>
      </c>
      <c r="K6878" s="1" t="s">
        <v>20</v>
      </c>
      <c r="L6878" s="1" t="s">
        <v>169</v>
      </c>
      <c r="M6878" s="1" t="s">
        <v>37</v>
      </c>
      <c r="O6878">
        <f>F6878*52.63</f>
        <v>8402.9058000000005</v>
      </c>
    </row>
    <row r="6879" spans="1:15" x14ac:dyDescent="0.25">
      <c r="A6879" s="1" t="s">
        <v>1392</v>
      </c>
      <c r="B6879" s="2">
        <v>44809</v>
      </c>
      <c r="C6879" s="1" t="s">
        <v>7412</v>
      </c>
      <c r="D6879" s="3">
        <v>20</v>
      </c>
      <c r="E6879" s="3">
        <v>165.6</v>
      </c>
      <c r="F6879" s="4">
        <v>138</v>
      </c>
      <c r="G6879" s="1">
        <v>2022</v>
      </c>
      <c r="H6879" s="1">
        <v>9</v>
      </c>
      <c r="I6879" s="1" t="s">
        <v>56</v>
      </c>
      <c r="J6879" s="1" t="s">
        <v>378</v>
      </c>
      <c r="K6879" s="1" t="s">
        <v>20</v>
      </c>
      <c r="L6879" s="1" t="s">
        <v>57</v>
      </c>
      <c r="M6879" s="1" t="s">
        <v>379</v>
      </c>
    </row>
    <row r="6880" spans="1:15" x14ac:dyDescent="0.25">
      <c r="A6880" s="1" t="s">
        <v>1398</v>
      </c>
      <c r="B6880" s="2">
        <v>44809</v>
      </c>
      <c r="C6880" s="1" t="s">
        <v>7413</v>
      </c>
      <c r="E6880" s="3">
        <v>908.33</v>
      </c>
      <c r="F6880" s="4">
        <v>908.33</v>
      </c>
      <c r="G6880" s="1">
        <v>2022</v>
      </c>
      <c r="H6880" s="1">
        <v>9</v>
      </c>
      <c r="I6880" s="1" t="s">
        <v>86</v>
      </c>
      <c r="J6880" s="1" t="s">
        <v>41</v>
      </c>
      <c r="K6880" s="1" t="s">
        <v>20</v>
      </c>
      <c r="L6880" s="1" t="s">
        <v>87</v>
      </c>
      <c r="M6880" s="1" t="s">
        <v>43</v>
      </c>
    </row>
    <row r="6881" spans="1:15" x14ac:dyDescent="0.25">
      <c r="A6881" s="1" t="s">
        <v>1380</v>
      </c>
      <c r="B6881" s="2">
        <v>44809</v>
      </c>
      <c r="C6881" s="1" t="s">
        <v>7414</v>
      </c>
      <c r="D6881" s="3">
        <v>20</v>
      </c>
      <c r="E6881" s="3">
        <v>165.82</v>
      </c>
      <c r="F6881" s="4">
        <v>138.18</v>
      </c>
      <c r="G6881" s="1">
        <v>2022</v>
      </c>
      <c r="H6881" s="1">
        <v>9</v>
      </c>
      <c r="I6881" s="1" t="s">
        <v>56</v>
      </c>
      <c r="J6881" s="1" t="s">
        <v>35</v>
      </c>
      <c r="K6881" s="1" t="s">
        <v>20</v>
      </c>
      <c r="L6881" s="1" t="s">
        <v>57</v>
      </c>
      <c r="M6881" s="1" t="s">
        <v>37</v>
      </c>
    </row>
    <row r="6882" spans="1:15" x14ac:dyDescent="0.25">
      <c r="A6882" s="1" t="s">
        <v>7415</v>
      </c>
      <c r="B6882" s="2">
        <v>44810</v>
      </c>
      <c r="C6882" s="1" t="s">
        <v>129</v>
      </c>
      <c r="E6882" s="3">
        <v>148.05000000000001</v>
      </c>
      <c r="F6882" s="4">
        <v>148.05000000000001</v>
      </c>
      <c r="G6882" s="1">
        <v>2022</v>
      </c>
      <c r="H6882" s="1">
        <v>9</v>
      </c>
      <c r="I6882" s="1" t="s">
        <v>30</v>
      </c>
      <c r="J6882" s="1" t="s">
        <v>25</v>
      </c>
      <c r="K6882" s="1" t="s">
        <v>20</v>
      </c>
      <c r="L6882" s="1" t="s">
        <v>31</v>
      </c>
      <c r="M6882" s="1" t="s">
        <v>4184</v>
      </c>
    </row>
    <row r="6883" spans="1:15" x14ac:dyDescent="0.25">
      <c r="A6883" s="1" t="s">
        <v>7416</v>
      </c>
      <c r="B6883" s="2">
        <v>44810</v>
      </c>
      <c r="C6883" s="1" t="s">
        <v>7417</v>
      </c>
      <c r="E6883" s="3">
        <v>38.979999999999997</v>
      </c>
      <c r="F6883" s="4">
        <v>38.979999999999997</v>
      </c>
      <c r="G6883" s="1">
        <v>2022</v>
      </c>
      <c r="H6883" s="1">
        <v>9</v>
      </c>
      <c r="I6883" s="1" t="s">
        <v>30</v>
      </c>
      <c r="J6883" s="1" t="s">
        <v>25</v>
      </c>
      <c r="K6883" s="1" t="s">
        <v>20</v>
      </c>
      <c r="L6883" s="1" t="s">
        <v>31</v>
      </c>
      <c r="M6883" s="1" t="s">
        <v>4184</v>
      </c>
    </row>
    <row r="6884" spans="1:15" x14ac:dyDescent="0.25">
      <c r="A6884" s="1" t="s">
        <v>1366</v>
      </c>
      <c r="B6884" s="2">
        <v>44810</v>
      </c>
      <c r="C6884" s="1" t="s">
        <v>7418</v>
      </c>
      <c r="E6884" s="3">
        <v>113.64</v>
      </c>
      <c r="F6884" s="4">
        <v>113.64</v>
      </c>
      <c r="G6884" s="1">
        <v>2022</v>
      </c>
      <c r="H6884" s="1">
        <v>9</v>
      </c>
      <c r="I6884" s="1" t="s">
        <v>30</v>
      </c>
      <c r="J6884" s="1" t="s">
        <v>25</v>
      </c>
      <c r="K6884" s="1" t="s">
        <v>20</v>
      </c>
      <c r="L6884" s="1" t="s">
        <v>31</v>
      </c>
      <c r="M6884" s="1" t="s">
        <v>4184</v>
      </c>
    </row>
    <row r="6885" spans="1:15" x14ac:dyDescent="0.25">
      <c r="A6885" s="1" t="s">
        <v>3450</v>
      </c>
      <c r="B6885" s="2">
        <v>44810</v>
      </c>
      <c r="C6885" s="1" t="s">
        <v>7419</v>
      </c>
      <c r="E6885" s="3">
        <v>47.96</v>
      </c>
      <c r="F6885" s="4">
        <v>47.96</v>
      </c>
      <c r="G6885" s="1">
        <v>2022</v>
      </c>
      <c r="H6885" s="1">
        <v>9</v>
      </c>
      <c r="I6885" s="1" t="s">
        <v>30</v>
      </c>
      <c r="J6885" s="1" t="s">
        <v>25</v>
      </c>
      <c r="K6885" s="1" t="s">
        <v>20</v>
      </c>
      <c r="L6885" s="1" t="s">
        <v>31</v>
      </c>
      <c r="M6885" s="1" t="s">
        <v>4184</v>
      </c>
    </row>
    <row r="6886" spans="1:15" x14ac:dyDescent="0.25">
      <c r="A6886" s="1" t="s">
        <v>3469</v>
      </c>
      <c r="B6886" s="2">
        <v>44810</v>
      </c>
      <c r="C6886" s="1" t="s">
        <v>7420</v>
      </c>
      <c r="E6886" s="3">
        <v>98.05</v>
      </c>
      <c r="F6886" s="4">
        <v>98.05</v>
      </c>
      <c r="G6886" s="1">
        <v>2022</v>
      </c>
      <c r="H6886" s="1">
        <v>9</v>
      </c>
      <c r="I6886" s="1" t="s">
        <v>30</v>
      </c>
      <c r="J6886" s="1" t="s">
        <v>25</v>
      </c>
      <c r="K6886" s="1" t="s">
        <v>20</v>
      </c>
      <c r="L6886" s="1" t="s">
        <v>31</v>
      </c>
      <c r="M6886" s="1" t="s">
        <v>4184</v>
      </c>
      <c r="O6886">
        <f>F6886*38.702682</f>
        <v>3794.7979701000004</v>
      </c>
    </row>
    <row r="6887" spans="1:15" x14ac:dyDescent="0.25">
      <c r="A6887" s="1" t="s">
        <v>1370</v>
      </c>
      <c r="B6887" s="2">
        <v>44810</v>
      </c>
      <c r="C6887" s="1" t="s">
        <v>7421</v>
      </c>
      <c r="E6887" s="3">
        <v>599.82000000000005</v>
      </c>
      <c r="F6887" s="4">
        <v>599.82000000000005</v>
      </c>
      <c r="G6887" s="1">
        <v>2022</v>
      </c>
      <c r="H6887" s="1">
        <v>9</v>
      </c>
      <c r="I6887" s="1" t="s">
        <v>30</v>
      </c>
      <c r="J6887" s="1" t="s">
        <v>25</v>
      </c>
      <c r="K6887" s="1" t="s">
        <v>20</v>
      </c>
      <c r="L6887" s="1" t="s">
        <v>31</v>
      </c>
      <c r="M6887" s="1" t="s">
        <v>4184</v>
      </c>
    </row>
    <row r="6888" spans="1:15" x14ac:dyDescent="0.25">
      <c r="A6888" s="1" t="s">
        <v>3445</v>
      </c>
      <c r="B6888" s="2">
        <v>44811</v>
      </c>
      <c r="C6888" s="1" t="s">
        <v>7422</v>
      </c>
      <c r="E6888" s="3">
        <v>135.46</v>
      </c>
      <c r="F6888" s="4">
        <v>135.46</v>
      </c>
      <c r="G6888" s="1">
        <v>2022</v>
      </c>
      <c r="H6888" s="1">
        <v>9</v>
      </c>
      <c r="I6888" s="1" t="s">
        <v>219</v>
      </c>
      <c r="J6888" s="1" t="s">
        <v>35</v>
      </c>
      <c r="K6888" s="1" t="s">
        <v>20</v>
      </c>
      <c r="L6888" s="1" t="s">
        <v>220</v>
      </c>
      <c r="M6888" s="1" t="s">
        <v>37</v>
      </c>
    </row>
    <row r="6889" spans="1:15" x14ac:dyDescent="0.25">
      <c r="A6889" s="1" t="s">
        <v>3472</v>
      </c>
      <c r="B6889" s="2">
        <v>44811</v>
      </c>
      <c r="C6889" s="1" t="s">
        <v>7423</v>
      </c>
      <c r="D6889" s="3">
        <v>20</v>
      </c>
      <c r="E6889" s="3">
        <v>113.01</v>
      </c>
      <c r="F6889" s="4">
        <v>94.17</v>
      </c>
      <c r="G6889" s="1">
        <v>2022</v>
      </c>
      <c r="H6889" s="1">
        <v>9</v>
      </c>
      <c r="I6889" s="1" t="s">
        <v>34</v>
      </c>
      <c r="J6889" s="1" t="s">
        <v>237</v>
      </c>
      <c r="K6889" s="1" t="s">
        <v>20</v>
      </c>
      <c r="L6889" s="1" t="s">
        <v>36</v>
      </c>
      <c r="M6889" s="1" t="s">
        <v>4213</v>
      </c>
      <c r="O6889">
        <f>F6889*72.79</f>
        <v>6854.6343000000006</v>
      </c>
    </row>
    <row r="6890" spans="1:15" x14ac:dyDescent="0.25">
      <c r="A6890" s="1" t="s">
        <v>6286</v>
      </c>
      <c r="B6890" s="2">
        <v>44811</v>
      </c>
      <c r="C6890" s="1" t="s">
        <v>7424</v>
      </c>
      <c r="E6890" s="3">
        <v>27.6</v>
      </c>
      <c r="F6890" s="4">
        <v>27.6</v>
      </c>
      <c r="G6890" s="1">
        <v>2022</v>
      </c>
      <c r="H6890" s="1">
        <v>9</v>
      </c>
      <c r="I6890" s="1" t="s">
        <v>40</v>
      </c>
      <c r="J6890" s="1" t="s">
        <v>35</v>
      </c>
      <c r="K6890" s="1" t="s">
        <v>20</v>
      </c>
      <c r="L6890" s="1" t="s">
        <v>42</v>
      </c>
      <c r="M6890" s="1" t="s">
        <v>37</v>
      </c>
    </row>
    <row r="6891" spans="1:15" x14ac:dyDescent="0.25">
      <c r="A6891" s="1" t="s">
        <v>6284</v>
      </c>
      <c r="B6891" s="2">
        <v>44811</v>
      </c>
      <c r="C6891" s="1" t="s">
        <v>488</v>
      </c>
      <c r="D6891" s="3">
        <v>20</v>
      </c>
      <c r="E6891" s="3">
        <v>5341.92</v>
      </c>
      <c r="F6891" s="4">
        <v>4451.6000000000004</v>
      </c>
      <c r="G6891" s="1">
        <v>2022</v>
      </c>
      <c r="H6891" s="1">
        <v>9</v>
      </c>
      <c r="I6891" s="1" t="s">
        <v>56</v>
      </c>
      <c r="J6891" s="1" t="s">
        <v>177</v>
      </c>
      <c r="K6891" s="1" t="s">
        <v>20</v>
      </c>
      <c r="L6891" s="1" t="s">
        <v>57</v>
      </c>
      <c r="M6891" s="1" t="s">
        <v>178</v>
      </c>
      <c r="O6891">
        <v>17950000</v>
      </c>
    </row>
    <row r="6892" spans="1:15" x14ac:dyDescent="0.25">
      <c r="A6892" s="1" t="s">
        <v>3429</v>
      </c>
      <c r="B6892" s="2">
        <v>44811</v>
      </c>
      <c r="C6892" s="1" t="s">
        <v>2095</v>
      </c>
      <c r="D6892" s="3">
        <v>20</v>
      </c>
      <c r="E6892" s="3">
        <v>3906</v>
      </c>
      <c r="F6892" s="4">
        <v>3255</v>
      </c>
      <c r="G6892" s="1">
        <v>2022</v>
      </c>
      <c r="H6892" s="1">
        <v>9</v>
      </c>
      <c r="I6892" s="1" t="s">
        <v>56</v>
      </c>
      <c r="J6892" s="1" t="s">
        <v>177</v>
      </c>
      <c r="K6892" s="1" t="s">
        <v>20</v>
      </c>
      <c r="L6892" s="1" t="s">
        <v>57</v>
      </c>
      <c r="M6892" s="1" t="s">
        <v>178</v>
      </c>
      <c r="O6892">
        <v>1050000</v>
      </c>
    </row>
    <row r="6893" spans="1:15" x14ac:dyDescent="0.25">
      <c r="A6893" s="1" t="s">
        <v>3478</v>
      </c>
      <c r="B6893" s="2">
        <v>44811</v>
      </c>
      <c r="C6893" s="1" t="s">
        <v>7425</v>
      </c>
      <c r="E6893" s="3">
        <v>48.72</v>
      </c>
      <c r="F6893" s="4">
        <v>48.72</v>
      </c>
      <c r="G6893" s="1">
        <v>2022</v>
      </c>
      <c r="H6893" s="1">
        <v>9</v>
      </c>
      <c r="I6893" s="1" t="s">
        <v>345</v>
      </c>
      <c r="J6893" s="1" t="s">
        <v>35</v>
      </c>
      <c r="K6893" s="1" t="s">
        <v>20</v>
      </c>
      <c r="L6893" s="1" t="s">
        <v>346</v>
      </c>
      <c r="M6893" s="1" t="s">
        <v>37</v>
      </c>
    </row>
    <row r="6894" spans="1:15" x14ac:dyDescent="0.25">
      <c r="A6894" s="1" t="s">
        <v>3480</v>
      </c>
      <c r="B6894" s="2">
        <v>44811</v>
      </c>
      <c r="C6894" s="1" t="s">
        <v>7426</v>
      </c>
      <c r="E6894" s="3">
        <v>43.52</v>
      </c>
      <c r="F6894" s="4">
        <v>43.52</v>
      </c>
      <c r="G6894" s="1">
        <v>2022</v>
      </c>
      <c r="H6894" s="1">
        <v>9</v>
      </c>
      <c r="I6894" s="1" t="s">
        <v>219</v>
      </c>
      <c r="J6894" s="1" t="s">
        <v>212</v>
      </c>
      <c r="K6894" s="1" t="s">
        <v>20</v>
      </c>
      <c r="L6894" s="1" t="s">
        <v>220</v>
      </c>
      <c r="M6894" s="1" t="s">
        <v>4424</v>
      </c>
    </row>
    <row r="6895" spans="1:15" x14ac:dyDescent="0.25">
      <c r="A6895" s="1" t="s">
        <v>7427</v>
      </c>
      <c r="B6895" s="2">
        <v>44811</v>
      </c>
      <c r="C6895" s="1" t="s">
        <v>7428</v>
      </c>
      <c r="D6895" s="3">
        <v>20</v>
      </c>
      <c r="E6895" s="3">
        <v>211.22</v>
      </c>
      <c r="F6895" s="4">
        <v>176.02</v>
      </c>
      <c r="G6895" s="1">
        <v>2022</v>
      </c>
      <c r="H6895" s="1">
        <v>9</v>
      </c>
      <c r="I6895" s="1" t="s">
        <v>34</v>
      </c>
      <c r="J6895" s="1" t="s">
        <v>237</v>
      </c>
      <c r="K6895" s="1" t="s">
        <v>20</v>
      </c>
      <c r="L6895" s="1" t="s">
        <v>36</v>
      </c>
      <c r="M6895" s="1" t="s">
        <v>4213</v>
      </c>
      <c r="O6895">
        <v>3500</v>
      </c>
    </row>
    <row r="6896" spans="1:15" x14ac:dyDescent="0.25">
      <c r="A6896" s="1" t="s">
        <v>3445</v>
      </c>
      <c r="B6896" s="2">
        <v>44811</v>
      </c>
      <c r="C6896" s="1" t="s">
        <v>7429</v>
      </c>
      <c r="E6896" s="3">
        <v>23.03</v>
      </c>
      <c r="F6896" s="4">
        <v>23.03</v>
      </c>
      <c r="G6896" s="1">
        <v>2022</v>
      </c>
      <c r="H6896" s="1">
        <v>9</v>
      </c>
      <c r="I6896" s="1" t="s">
        <v>225</v>
      </c>
      <c r="J6896" s="1" t="s">
        <v>226</v>
      </c>
      <c r="K6896" s="1" t="s">
        <v>20</v>
      </c>
      <c r="L6896" s="1" t="s">
        <v>227</v>
      </c>
      <c r="M6896" s="1" t="s">
        <v>53</v>
      </c>
    </row>
    <row r="6897" spans="1:15" x14ac:dyDescent="0.25">
      <c r="A6897" s="1" t="s">
        <v>7430</v>
      </c>
      <c r="B6897" s="2">
        <v>44811</v>
      </c>
      <c r="C6897" s="1" t="s">
        <v>8018</v>
      </c>
      <c r="E6897" s="3">
        <v>75</v>
      </c>
      <c r="F6897" s="4">
        <v>75</v>
      </c>
      <c r="G6897" s="1">
        <v>2022</v>
      </c>
      <c r="H6897" s="1">
        <v>9</v>
      </c>
      <c r="I6897" s="1" t="s">
        <v>219</v>
      </c>
      <c r="J6897" s="1" t="s">
        <v>35</v>
      </c>
      <c r="K6897" s="1" t="s">
        <v>20</v>
      </c>
      <c r="L6897" s="1" t="s">
        <v>220</v>
      </c>
      <c r="M6897" s="1" t="s">
        <v>37</v>
      </c>
    </row>
    <row r="6898" spans="1:15" x14ac:dyDescent="0.25">
      <c r="A6898" s="1" t="s">
        <v>7430</v>
      </c>
      <c r="B6898" s="2">
        <v>44811</v>
      </c>
      <c r="C6898" s="1" t="s">
        <v>8018</v>
      </c>
      <c r="E6898" s="3">
        <v>75</v>
      </c>
      <c r="F6898" s="4">
        <v>75</v>
      </c>
      <c r="G6898" s="1">
        <v>2022</v>
      </c>
      <c r="H6898" s="1">
        <v>9</v>
      </c>
      <c r="I6898" s="1" t="s">
        <v>219</v>
      </c>
      <c r="J6898" s="1" t="s">
        <v>35</v>
      </c>
      <c r="K6898" s="1" t="s">
        <v>20</v>
      </c>
      <c r="L6898" s="1" t="s">
        <v>220</v>
      </c>
      <c r="M6898" s="1" t="s">
        <v>37</v>
      </c>
    </row>
    <row r="6899" spans="1:15" x14ac:dyDescent="0.25">
      <c r="A6899" s="1" t="s">
        <v>3473</v>
      </c>
      <c r="B6899" s="2">
        <v>44811</v>
      </c>
      <c r="C6899" s="1" t="s">
        <v>1479</v>
      </c>
      <c r="E6899" s="3">
        <v>445.98</v>
      </c>
      <c r="F6899" s="4">
        <v>445.98</v>
      </c>
      <c r="G6899" s="1">
        <v>2022</v>
      </c>
      <c r="H6899" s="1">
        <v>9</v>
      </c>
      <c r="I6899" s="1" t="s">
        <v>345</v>
      </c>
      <c r="J6899" s="1" t="s">
        <v>35</v>
      </c>
      <c r="K6899" s="1" t="s">
        <v>20</v>
      </c>
      <c r="L6899" s="1" t="s">
        <v>346</v>
      </c>
      <c r="M6899" s="1" t="s">
        <v>37</v>
      </c>
      <c r="O6899">
        <f>F6899*5.3</f>
        <v>2363.694</v>
      </c>
    </row>
    <row r="6900" spans="1:15" x14ac:dyDescent="0.25">
      <c r="A6900" s="1" t="s">
        <v>7431</v>
      </c>
      <c r="B6900" s="2">
        <v>44811</v>
      </c>
      <c r="C6900" s="1" t="s">
        <v>7432</v>
      </c>
      <c r="D6900" s="3">
        <v>20</v>
      </c>
      <c r="E6900" s="3">
        <v>1109.1199999999999</v>
      </c>
      <c r="F6900" s="4">
        <v>924.27</v>
      </c>
      <c r="G6900" s="1">
        <v>2022</v>
      </c>
      <c r="H6900" s="1">
        <v>9</v>
      </c>
      <c r="I6900" s="1" t="s">
        <v>34</v>
      </c>
      <c r="J6900" s="1" t="s">
        <v>237</v>
      </c>
      <c r="K6900" s="1" t="s">
        <v>20</v>
      </c>
      <c r="L6900" s="1" t="s">
        <v>36</v>
      </c>
      <c r="M6900" s="1" t="s">
        <v>4213</v>
      </c>
      <c r="O6900" s="1">
        <f>F6900*23</f>
        <v>21258.21</v>
      </c>
    </row>
    <row r="6901" spans="1:15" x14ac:dyDescent="0.25">
      <c r="A6901" s="1" t="s">
        <v>1430</v>
      </c>
      <c r="B6901" s="2">
        <v>44817</v>
      </c>
      <c r="C6901" s="1" t="s">
        <v>7433</v>
      </c>
      <c r="D6901" s="3">
        <v>10</v>
      </c>
      <c r="E6901" s="3">
        <v>24.15</v>
      </c>
      <c r="F6901" s="4">
        <v>21.95</v>
      </c>
      <c r="G6901" s="1">
        <v>2022</v>
      </c>
      <c r="H6901" s="1">
        <v>9</v>
      </c>
      <c r="I6901" s="1" t="s">
        <v>134</v>
      </c>
      <c r="J6901" s="1" t="s">
        <v>319</v>
      </c>
      <c r="K6901" s="1" t="s">
        <v>20</v>
      </c>
      <c r="L6901" s="1" t="s">
        <v>135</v>
      </c>
      <c r="M6901" s="1" t="s">
        <v>320</v>
      </c>
    </row>
    <row r="6902" spans="1:15" x14ac:dyDescent="0.25">
      <c r="A6902" s="1" t="s">
        <v>1420</v>
      </c>
      <c r="B6902" s="2">
        <v>44817</v>
      </c>
      <c r="C6902" s="1" t="s">
        <v>7433</v>
      </c>
      <c r="D6902" s="3">
        <v>10</v>
      </c>
      <c r="E6902" s="3">
        <v>76.81</v>
      </c>
      <c r="F6902" s="4">
        <v>69.83</v>
      </c>
      <c r="G6902" s="1">
        <v>2022</v>
      </c>
      <c r="H6902" s="1">
        <v>9</v>
      </c>
      <c r="I6902" s="1" t="s">
        <v>134</v>
      </c>
      <c r="J6902" s="1" t="s">
        <v>319</v>
      </c>
      <c r="K6902" s="1" t="s">
        <v>20</v>
      </c>
      <c r="L6902" s="1" t="s">
        <v>135</v>
      </c>
      <c r="M6902" s="1" t="s">
        <v>320</v>
      </c>
    </row>
    <row r="6903" spans="1:15" x14ac:dyDescent="0.25">
      <c r="A6903" s="1" t="s">
        <v>1423</v>
      </c>
      <c r="B6903" s="2">
        <v>44817</v>
      </c>
      <c r="C6903" s="1" t="s">
        <v>7434</v>
      </c>
      <c r="D6903" s="3">
        <v>20</v>
      </c>
      <c r="E6903" s="3">
        <v>39.090000000000003</v>
      </c>
      <c r="F6903" s="4">
        <v>32.57</v>
      </c>
      <c r="G6903" s="1">
        <v>2022</v>
      </c>
      <c r="H6903" s="1">
        <v>9</v>
      </c>
      <c r="I6903" s="1" t="s">
        <v>134</v>
      </c>
      <c r="J6903" s="1" t="s">
        <v>51</v>
      </c>
      <c r="K6903" s="1" t="s">
        <v>20</v>
      </c>
      <c r="L6903" s="1" t="s">
        <v>135</v>
      </c>
      <c r="M6903" s="1" t="s">
        <v>53</v>
      </c>
      <c r="O6903">
        <f>F6903*1.333</f>
        <v>43.41581</v>
      </c>
    </row>
    <row r="6904" spans="1:15" x14ac:dyDescent="0.25">
      <c r="A6904" s="1" t="s">
        <v>7435</v>
      </c>
      <c r="B6904" s="2">
        <v>44817</v>
      </c>
      <c r="C6904" s="1" t="s">
        <v>7436</v>
      </c>
      <c r="E6904" s="3">
        <v>32.950000000000003</v>
      </c>
      <c r="F6904" s="4">
        <v>32.950000000000003</v>
      </c>
      <c r="G6904" s="1">
        <v>2022</v>
      </c>
      <c r="H6904" s="1">
        <v>9</v>
      </c>
      <c r="I6904" s="1" t="s">
        <v>86</v>
      </c>
      <c r="J6904" s="1" t="s">
        <v>51</v>
      </c>
      <c r="K6904" s="1" t="s">
        <v>20</v>
      </c>
      <c r="L6904" s="1" t="s">
        <v>87</v>
      </c>
      <c r="M6904" s="1" t="s">
        <v>53</v>
      </c>
    </row>
    <row r="6905" spans="1:15" x14ac:dyDescent="0.25">
      <c r="A6905" s="1" t="s">
        <v>3500</v>
      </c>
      <c r="B6905" s="2">
        <v>44818</v>
      </c>
      <c r="C6905" s="1" t="s">
        <v>7437</v>
      </c>
      <c r="E6905" s="3">
        <v>660</v>
      </c>
      <c r="F6905" s="4">
        <v>660</v>
      </c>
      <c r="G6905" s="1">
        <v>2022</v>
      </c>
      <c r="H6905" s="1">
        <v>9</v>
      </c>
      <c r="I6905" s="1" t="s">
        <v>219</v>
      </c>
      <c r="J6905" s="1" t="s">
        <v>35</v>
      </c>
      <c r="K6905" s="1" t="s">
        <v>20</v>
      </c>
      <c r="L6905" s="1" t="s">
        <v>220</v>
      </c>
      <c r="M6905" s="1" t="s">
        <v>37</v>
      </c>
    </row>
    <row r="6906" spans="1:15" x14ac:dyDescent="0.25">
      <c r="A6906" s="1" t="s">
        <v>4968</v>
      </c>
      <c r="B6906" s="2">
        <v>44818</v>
      </c>
      <c r="C6906" s="1" t="s">
        <v>8019</v>
      </c>
      <c r="E6906" s="3">
        <v>16</v>
      </c>
      <c r="F6906" s="4">
        <v>16</v>
      </c>
      <c r="G6906" s="1">
        <v>2022</v>
      </c>
      <c r="H6906" s="1">
        <v>9</v>
      </c>
      <c r="I6906" s="1" t="s">
        <v>219</v>
      </c>
      <c r="J6906" s="1" t="s">
        <v>35</v>
      </c>
      <c r="K6906" s="1" t="s">
        <v>20</v>
      </c>
      <c r="L6906" s="1" t="s">
        <v>220</v>
      </c>
      <c r="M6906" s="1" t="s">
        <v>37</v>
      </c>
    </row>
    <row r="6907" spans="1:15" x14ac:dyDescent="0.25">
      <c r="A6907" s="1" t="s">
        <v>4958</v>
      </c>
      <c r="B6907" s="2">
        <v>44818</v>
      </c>
      <c r="C6907" s="1" t="s">
        <v>7438</v>
      </c>
      <c r="E6907" s="3">
        <v>47.33</v>
      </c>
      <c r="F6907" s="4">
        <v>47.33</v>
      </c>
      <c r="G6907" s="1">
        <v>2022</v>
      </c>
      <c r="H6907" s="1">
        <v>9</v>
      </c>
      <c r="I6907" s="1" t="s">
        <v>91</v>
      </c>
      <c r="J6907" s="1" t="s">
        <v>35</v>
      </c>
      <c r="K6907" s="1" t="s">
        <v>20</v>
      </c>
      <c r="L6907" s="1" t="s">
        <v>93</v>
      </c>
      <c r="M6907" s="1" t="s">
        <v>37</v>
      </c>
      <c r="O6907">
        <f>F6907*1850</f>
        <v>87560.5</v>
      </c>
    </row>
    <row r="6908" spans="1:15" x14ac:dyDescent="0.25">
      <c r="A6908" s="1" t="s">
        <v>4959</v>
      </c>
      <c r="B6908" s="2">
        <v>44818</v>
      </c>
      <c r="C6908" s="1" t="s">
        <v>7439</v>
      </c>
      <c r="D6908" s="3">
        <v>20</v>
      </c>
      <c r="E6908" s="3">
        <v>44.79</v>
      </c>
      <c r="F6908" s="4">
        <v>37.32</v>
      </c>
      <c r="G6908" s="1">
        <v>2022</v>
      </c>
      <c r="H6908" s="1">
        <v>9</v>
      </c>
      <c r="I6908" s="1" t="s">
        <v>134</v>
      </c>
      <c r="J6908" s="1" t="s">
        <v>35</v>
      </c>
      <c r="K6908" s="1" t="s">
        <v>20</v>
      </c>
      <c r="L6908" s="1" t="s">
        <v>135</v>
      </c>
      <c r="M6908" s="1" t="s">
        <v>37</v>
      </c>
    </row>
    <row r="6909" spans="1:15" x14ac:dyDescent="0.25">
      <c r="A6909" s="1" t="s">
        <v>1484</v>
      </c>
      <c r="B6909" s="2">
        <v>44818</v>
      </c>
      <c r="C6909" s="1" t="s">
        <v>39</v>
      </c>
      <c r="E6909" s="3">
        <v>195.78</v>
      </c>
      <c r="F6909" s="4">
        <v>195.78</v>
      </c>
      <c r="G6909" s="1">
        <v>2022</v>
      </c>
      <c r="H6909" s="1">
        <v>9</v>
      </c>
      <c r="I6909" s="1" t="s">
        <v>40</v>
      </c>
      <c r="J6909" s="1" t="s">
        <v>41</v>
      </c>
      <c r="K6909" s="1" t="s">
        <v>20</v>
      </c>
      <c r="L6909" s="1" t="s">
        <v>42</v>
      </c>
      <c r="M6909" s="1" t="s">
        <v>43</v>
      </c>
      <c r="O6909">
        <f>F6909/1.26</f>
        <v>155.38095238095238</v>
      </c>
    </row>
    <row r="6910" spans="1:15" x14ac:dyDescent="0.25">
      <c r="A6910" s="1" t="s">
        <v>1472</v>
      </c>
      <c r="B6910" s="2">
        <v>44818</v>
      </c>
      <c r="C6910" s="1" t="s">
        <v>7440</v>
      </c>
      <c r="E6910" s="3">
        <v>14.8</v>
      </c>
      <c r="F6910" s="4">
        <v>14.8</v>
      </c>
      <c r="G6910" s="1">
        <v>2022</v>
      </c>
      <c r="H6910" s="1">
        <v>9</v>
      </c>
      <c r="I6910" s="1" t="s">
        <v>86</v>
      </c>
      <c r="J6910" s="1" t="s">
        <v>378</v>
      </c>
      <c r="K6910" s="1" t="s">
        <v>20</v>
      </c>
      <c r="L6910" s="1" t="s">
        <v>87</v>
      </c>
      <c r="M6910" s="1" t="s">
        <v>379</v>
      </c>
    </row>
    <row r="6911" spans="1:15" x14ac:dyDescent="0.25">
      <c r="A6911" s="1" t="s">
        <v>6316</v>
      </c>
      <c r="B6911" s="2">
        <v>44818</v>
      </c>
      <c r="C6911" s="1" t="s">
        <v>1682</v>
      </c>
      <c r="D6911" s="3">
        <v>20</v>
      </c>
      <c r="E6911" s="3">
        <v>2792.4</v>
      </c>
      <c r="F6911" s="4">
        <v>2327</v>
      </c>
      <c r="G6911" s="1">
        <v>2022</v>
      </c>
      <c r="H6911" s="1">
        <v>9</v>
      </c>
      <c r="I6911" s="1" t="s">
        <v>70</v>
      </c>
      <c r="J6911" s="1" t="s">
        <v>35</v>
      </c>
      <c r="K6911" s="1" t="s">
        <v>20</v>
      </c>
      <c r="L6911" s="1" t="s">
        <v>71</v>
      </c>
      <c r="M6911" s="1" t="s">
        <v>37</v>
      </c>
      <c r="O6911">
        <f>F6911*4.18</f>
        <v>9726.8599999999988</v>
      </c>
    </row>
    <row r="6912" spans="1:15" x14ac:dyDescent="0.25">
      <c r="A6912" s="1" t="s">
        <v>7441</v>
      </c>
      <c r="B6912" s="2">
        <v>44818</v>
      </c>
      <c r="C6912" s="1" t="s">
        <v>8020</v>
      </c>
      <c r="E6912" s="3">
        <v>122.2</v>
      </c>
      <c r="F6912" s="4">
        <v>122.2</v>
      </c>
      <c r="G6912" s="1">
        <v>2022</v>
      </c>
      <c r="H6912" s="1">
        <v>9</v>
      </c>
      <c r="I6912" s="1" t="s">
        <v>219</v>
      </c>
      <c r="J6912" s="1" t="s">
        <v>35</v>
      </c>
      <c r="K6912" s="1" t="s">
        <v>20</v>
      </c>
      <c r="L6912" s="1" t="s">
        <v>220</v>
      </c>
      <c r="M6912" s="1" t="s">
        <v>37</v>
      </c>
    </row>
    <row r="6913" spans="1:15" x14ac:dyDescent="0.25">
      <c r="A6913" s="1" t="s">
        <v>6307</v>
      </c>
      <c r="B6913" s="2">
        <v>44818</v>
      </c>
      <c r="C6913" s="1" t="s">
        <v>6302</v>
      </c>
      <c r="D6913" s="3">
        <v>20</v>
      </c>
      <c r="E6913" s="3">
        <v>44.95</v>
      </c>
      <c r="F6913" s="4">
        <v>37.46</v>
      </c>
      <c r="G6913" s="1">
        <v>2022</v>
      </c>
      <c r="H6913" s="1">
        <v>9</v>
      </c>
      <c r="I6913" s="1" t="s">
        <v>70</v>
      </c>
      <c r="J6913" s="1" t="s">
        <v>35</v>
      </c>
      <c r="K6913" s="1" t="s">
        <v>20</v>
      </c>
      <c r="L6913" s="1" t="s">
        <v>71</v>
      </c>
      <c r="M6913" s="1" t="s">
        <v>37</v>
      </c>
    </row>
    <row r="6914" spans="1:15" x14ac:dyDescent="0.25">
      <c r="A6914" s="1" t="s">
        <v>6310</v>
      </c>
      <c r="B6914" s="2">
        <v>44818</v>
      </c>
      <c r="C6914" s="1" t="s">
        <v>7442</v>
      </c>
      <c r="E6914" s="3">
        <v>273.35000000000002</v>
      </c>
      <c r="F6914" s="4">
        <v>273.35000000000002</v>
      </c>
      <c r="G6914" s="1">
        <v>2022</v>
      </c>
      <c r="H6914" s="1">
        <v>9</v>
      </c>
      <c r="I6914" s="1" t="s">
        <v>704</v>
      </c>
      <c r="J6914" s="1" t="s">
        <v>35</v>
      </c>
      <c r="K6914" s="1" t="s">
        <v>20</v>
      </c>
      <c r="L6914" s="1" t="s">
        <v>705</v>
      </c>
      <c r="M6914" s="1" t="s">
        <v>37</v>
      </c>
    </row>
    <row r="6915" spans="1:15" x14ac:dyDescent="0.25">
      <c r="A6915" s="1" t="s">
        <v>4953</v>
      </c>
      <c r="B6915" s="2">
        <v>44818</v>
      </c>
      <c r="C6915" s="1" t="s">
        <v>2343</v>
      </c>
      <c r="E6915" s="3">
        <v>218.15</v>
      </c>
      <c r="F6915" s="4">
        <v>218.15</v>
      </c>
      <c r="G6915" s="1">
        <v>2022</v>
      </c>
      <c r="H6915" s="1">
        <v>9</v>
      </c>
      <c r="I6915" s="1" t="s">
        <v>86</v>
      </c>
      <c r="J6915" s="1" t="s">
        <v>35</v>
      </c>
      <c r="K6915" s="1" t="s">
        <v>20</v>
      </c>
      <c r="L6915" s="1" t="s">
        <v>87</v>
      </c>
      <c r="M6915" s="1" t="s">
        <v>37</v>
      </c>
      <c r="O6915">
        <f>F6915*4.8</f>
        <v>1047.1199999999999</v>
      </c>
    </row>
    <row r="6916" spans="1:15" x14ac:dyDescent="0.25">
      <c r="A6916" s="1" t="s">
        <v>4963</v>
      </c>
      <c r="B6916" s="2">
        <v>44818</v>
      </c>
      <c r="C6916" s="1" t="s">
        <v>7443</v>
      </c>
      <c r="E6916" s="3">
        <v>124.26</v>
      </c>
      <c r="F6916" s="4">
        <v>124.26</v>
      </c>
      <c r="G6916" s="1">
        <v>2022</v>
      </c>
      <c r="H6916" s="1">
        <v>9</v>
      </c>
      <c r="I6916" s="1" t="s">
        <v>219</v>
      </c>
      <c r="J6916" s="1" t="s">
        <v>35</v>
      </c>
      <c r="K6916" s="1" t="s">
        <v>20</v>
      </c>
      <c r="L6916" s="1" t="s">
        <v>220</v>
      </c>
      <c r="M6916" s="1" t="s">
        <v>37</v>
      </c>
    </row>
    <row r="6917" spans="1:15" x14ac:dyDescent="0.25">
      <c r="A6917" s="1" t="s">
        <v>1469</v>
      </c>
      <c r="B6917" s="2">
        <v>44818</v>
      </c>
      <c r="C6917" s="1" t="s">
        <v>7444</v>
      </c>
      <c r="E6917" s="3">
        <v>32.630000000000003</v>
      </c>
      <c r="F6917" s="4">
        <v>32.630000000000003</v>
      </c>
      <c r="G6917" s="1">
        <v>2022</v>
      </c>
      <c r="H6917" s="1">
        <v>9</v>
      </c>
      <c r="I6917" s="1" t="s">
        <v>138</v>
      </c>
      <c r="J6917" s="1" t="s">
        <v>35</v>
      </c>
      <c r="K6917" s="1" t="s">
        <v>20</v>
      </c>
      <c r="L6917" s="1" t="s">
        <v>139</v>
      </c>
      <c r="M6917" s="1" t="s">
        <v>37</v>
      </c>
    </row>
    <row r="6918" spans="1:15" x14ac:dyDescent="0.25">
      <c r="A6918" s="1" t="s">
        <v>4948</v>
      </c>
      <c r="B6918" s="2">
        <v>44818</v>
      </c>
      <c r="C6918" s="1" t="s">
        <v>7445</v>
      </c>
      <c r="D6918" s="3">
        <v>20</v>
      </c>
      <c r="E6918" s="3">
        <v>39.53</v>
      </c>
      <c r="F6918" s="4">
        <v>32.94</v>
      </c>
      <c r="G6918" s="1">
        <v>2022</v>
      </c>
      <c r="H6918" s="1">
        <v>9</v>
      </c>
      <c r="I6918" s="1" t="s">
        <v>56</v>
      </c>
      <c r="J6918" s="1" t="s">
        <v>378</v>
      </c>
      <c r="K6918" s="1" t="s">
        <v>20</v>
      </c>
      <c r="L6918" s="1" t="s">
        <v>57</v>
      </c>
      <c r="M6918" s="1" t="s">
        <v>379</v>
      </c>
    </row>
    <row r="6919" spans="1:15" x14ac:dyDescent="0.25">
      <c r="A6919" s="1" t="s">
        <v>7446</v>
      </c>
      <c r="B6919" s="2">
        <v>44818</v>
      </c>
      <c r="C6919" s="1" t="s">
        <v>7447</v>
      </c>
      <c r="E6919" s="3">
        <v>32.479999999999997</v>
      </c>
      <c r="F6919" s="4">
        <v>32.479999999999997</v>
      </c>
      <c r="G6919" s="1">
        <v>2022</v>
      </c>
      <c r="H6919" s="1">
        <v>9</v>
      </c>
      <c r="I6919" s="1" t="s">
        <v>86</v>
      </c>
      <c r="J6919" s="1" t="s">
        <v>35</v>
      </c>
      <c r="K6919" s="1" t="s">
        <v>20</v>
      </c>
      <c r="L6919" s="1" t="s">
        <v>87</v>
      </c>
      <c r="M6919" s="1" t="s">
        <v>37</v>
      </c>
    </row>
    <row r="6920" spans="1:15" x14ac:dyDescent="0.25">
      <c r="A6920" s="1" t="s">
        <v>1482</v>
      </c>
      <c r="B6920" s="2">
        <v>44818</v>
      </c>
      <c r="C6920" s="1" t="s">
        <v>7174</v>
      </c>
      <c r="E6920" s="3">
        <v>191.5</v>
      </c>
      <c r="F6920" s="4">
        <v>191.5</v>
      </c>
      <c r="G6920" s="1">
        <v>2022</v>
      </c>
      <c r="H6920" s="1">
        <v>9</v>
      </c>
      <c r="I6920" s="1" t="s">
        <v>18</v>
      </c>
      <c r="J6920" s="1" t="s">
        <v>119</v>
      </c>
      <c r="K6920" s="1" t="s">
        <v>20</v>
      </c>
      <c r="L6920" s="1" t="s">
        <v>21</v>
      </c>
      <c r="M6920" s="1" t="s">
        <v>120</v>
      </c>
    </row>
    <row r="6921" spans="1:15" x14ac:dyDescent="0.25">
      <c r="A6921" s="1" t="s">
        <v>7448</v>
      </c>
      <c r="B6921" s="2">
        <v>44818</v>
      </c>
      <c r="C6921" s="1" t="s">
        <v>7449</v>
      </c>
      <c r="E6921" s="3">
        <v>267.64</v>
      </c>
      <c r="F6921" s="4">
        <v>267.64</v>
      </c>
      <c r="G6921" s="1">
        <v>2022</v>
      </c>
      <c r="H6921" s="1">
        <v>9</v>
      </c>
      <c r="I6921" s="1" t="s">
        <v>219</v>
      </c>
      <c r="J6921" s="1" t="s">
        <v>35</v>
      </c>
      <c r="K6921" s="1" t="s">
        <v>20</v>
      </c>
      <c r="L6921" s="1" t="s">
        <v>220</v>
      </c>
      <c r="M6921" s="1" t="s">
        <v>37</v>
      </c>
    </row>
    <row r="6922" spans="1:15" x14ac:dyDescent="0.25">
      <c r="A6922" s="1" t="s">
        <v>6313</v>
      </c>
      <c r="B6922" s="2">
        <v>44818</v>
      </c>
      <c r="C6922" s="1" t="s">
        <v>7450</v>
      </c>
      <c r="D6922" s="3">
        <v>20</v>
      </c>
      <c r="E6922" s="3">
        <v>90.96</v>
      </c>
      <c r="F6922" s="4">
        <v>75.8</v>
      </c>
      <c r="G6922" s="1">
        <v>2022</v>
      </c>
      <c r="H6922" s="1">
        <v>9</v>
      </c>
      <c r="I6922" s="1" t="s">
        <v>34</v>
      </c>
      <c r="J6922" s="1" t="s">
        <v>378</v>
      </c>
      <c r="K6922" s="1" t="s">
        <v>20</v>
      </c>
      <c r="L6922" s="1" t="s">
        <v>36</v>
      </c>
      <c r="M6922" s="1" t="s">
        <v>379</v>
      </c>
    </row>
    <row r="6923" spans="1:15" x14ac:dyDescent="0.25">
      <c r="A6923" s="1" t="s">
        <v>6301</v>
      </c>
      <c r="B6923" s="2">
        <v>44818</v>
      </c>
      <c r="C6923" s="1" t="s">
        <v>7451</v>
      </c>
      <c r="E6923" s="3">
        <v>72.44</v>
      </c>
      <c r="F6923" s="4">
        <v>72.44</v>
      </c>
      <c r="G6923" s="1">
        <v>2022</v>
      </c>
      <c r="H6923" s="1">
        <v>9</v>
      </c>
      <c r="I6923" s="1" t="s">
        <v>86</v>
      </c>
      <c r="J6923" s="1" t="s">
        <v>35</v>
      </c>
      <c r="K6923" s="1" t="s">
        <v>20</v>
      </c>
      <c r="L6923" s="1" t="s">
        <v>87</v>
      </c>
      <c r="M6923" s="1" t="s">
        <v>37</v>
      </c>
      <c r="O6923">
        <f>F6923*1850</f>
        <v>134014</v>
      </c>
    </row>
    <row r="6924" spans="1:15" x14ac:dyDescent="0.25">
      <c r="A6924" s="1" t="s">
        <v>6305</v>
      </c>
      <c r="B6924" s="2">
        <v>44818</v>
      </c>
      <c r="C6924" s="1" t="s">
        <v>7452</v>
      </c>
      <c r="E6924" s="3">
        <v>40.71</v>
      </c>
      <c r="F6924" s="4">
        <v>40.71</v>
      </c>
      <c r="G6924" s="1">
        <v>2022</v>
      </c>
      <c r="H6924" s="1">
        <v>9</v>
      </c>
      <c r="I6924" s="1" t="s">
        <v>97</v>
      </c>
      <c r="J6924" s="1" t="s">
        <v>35</v>
      </c>
      <c r="K6924" s="1" t="s">
        <v>20</v>
      </c>
      <c r="L6924" s="1" t="s">
        <v>99</v>
      </c>
      <c r="M6924" s="1" t="s">
        <v>37</v>
      </c>
      <c r="O6924">
        <f>F6924*1850</f>
        <v>75313.5</v>
      </c>
    </row>
    <row r="6925" spans="1:15" x14ac:dyDescent="0.25">
      <c r="A6925" s="1" t="s">
        <v>7453</v>
      </c>
      <c r="B6925" s="2">
        <v>44818</v>
      </c>
      <c r="C6925" s="1" t="s">
        <v>7454</v>
      </c>
      <c r="E6925" s="3">
        <v>19.98</v>
      </c>
      <c r="F6925" s="4">
        <v>19.98</v>
      </c>
      <c r="G6925" s="1">
        <v>2022</v>
      </c>
      <c r="H6925" s="1">
        <v>9</v>
      </c>
      <c r="I6925" s="1" t="s">
        <v>312</v>
      </c>
      <c r="J6925" s="1" t="s">
        <v>35</v>
      </c>
      <c r="K6925" s="1" t="s">
        <v>20</v>
      </c>
      <c r="L6925" s="1" t="s">
        <v>313</v>
      </c>
      <c r="M6925" s="1" t="s">
        <v>37</v>
      </c>
    </row>
    <row r="6926" spans="1:15" x14ac:dyDescent="0.25">
      <c r="A6926" s="1" t="s">
        <v>7455</v>
      </c>
      <c r="B6926" s="2">
        <v>44818</v>
      </c>
      <c r="C6926" s="1" t="s">
        <v>7456</v>
      </c>
      <c r="E6926" s="3">
        <v>61.32</v>
      </c>
      <c r="F6926" s="4">
        <v>61.32</v>
      </c>
      <c r="G6926" s="1">
        <v>2022</v>
      </c>
      <c r="H6926" s="1">
        <v>9</v>
      </c>
      <c r="I6926" s="1" t="s">
        <v>86</v>
      </c>
      <c r="J6926" s="1" t="s">
        <v>35</v>
      </c>
      <c r="K6926" s="1" t="s">
        <v>20</v>
      </c>
      <c r="L6926" s="1" t="s">
        <v>87</v>
      </c>
      <c r="M6926" s="1" t="s">
        <v>37</v>
      </c>
      <c r="O6926" s="8">
        <f>F6926</f>
        <v>61.32</v>
      </c>
    </row>
    <row r="6927" spans="1:15" x14ac:dyDescent="0.25">
      <c r="A6927" s="1" t="s">
        <v>3490</v>
      </c>
      <c r="B6927" s="2">
        <v>44818</v>
      </c>
      <c r="C6927" s="1" t="s">
        <v>7457</v>
      </c>
      <c r="E6927" s="3">
        <v>2.59</v>
      </c>
      <c r="F6927" s="4">
        <v>2.59</v>
      </c>
      <c r="G6927" s="1">
        <v>2022</v>
      </c>
      <c r="H6927" s="1">
        <v>9</v>
      </c>
      <c r="I6927" s="1" t="s">
        <v>345</v>
      </c>
      <c r="J6927" s="1" t="s">
        <v>35</v>
      </c>
      <c r="K6927" s="1" t="s">
        <v>20</v>
      </c>
      <c r="L6927" s="1" t="s">
        <v>346</v>
      </c>
      <c r="M6927" s="1" t="s">
        <v>37</v>
      </c>
      <c r="O6927">
        <f>F6927*1850</f>
        <v>4791.5</v>
      </c>
    </row>
    <row r="6928" spans="1:15" x14ac:dyDescent="0.25">
      <c r="A6928" s="1" t="s">
        <v>4964</v>
      </c>
      <c r="B6928" s="2">
        <v>44818</v>
      </c>
      <c r="C6928" s="1" t="s">
        <v>7458</v>
      </c>
      <c r="D6928" s="3">
        <v>20</v>
      </c>
      <c r="E6928" s="3">
        <v>57.24</v>
      </c>
      <c r="F6928" s="4">
        <v>47.7</v>
      </c>
      <c r="G6928" s="1">
        <v>2022</v>
      </c>
      <c r="H6928" s="1">
        <v>9</v>
      </c>
      <c r="I6928" s="1" t="s">
        <v>56</v>
      </c>
      <c r="J6928" s="1" t="s">
        <v>378</v>
      </c>
      <c r="K6928" s="1" t="s">
        <v>20</v>
      </c>
      <c r="L6928" s="1" t="s">
        <v>57</v>
      </c>
      <c r="M6928" s="1" t="s">
        <v>379</v>
      </c>
    </row>
    <row r="6929" spans="1:15" x14ac:dyDescent="0.25">
      <c r="A6929" s="1" t="s">
        <v>6301</v>
      </c>
      <c r="B6929" s="2">
        <v>44818</v>
      </c>
      <c r="C6929" s="1" t="s">
        <v>8021</v>
      </c>
      <c r="E6929" s="3">
        <v>17.98</v>
      </c>
      <c r="F6929" s="4">
        <v>17.98</v>
      </c>
      <c r="G6929" s="1">
        <v>2022</v>
      </c>
      <c r="H6929" s="1">
        <v>9</v>
      </c>
      <c r="I6929" s="1" t="s">
        <v>219</v>
      </c>
      <c r="J6929" s="1" t="s">
        <v>212</v>
      </c>
      <c r="K6929" s="1" t="s">
        <v>20</v>
      </c>
      <c r="L6929" s="1" t="s">
        <v>220</v>
      </c>
      <c r="M6929" s="1" t="s">
        <v>4424</v>
      </c>
    </row>
    <row r="6930" spans="1:15" x14ac:dyDescent="0.25">
      <c r="A6930" s="1" t="s">
        <v>6323</v>
      </c>
      <c r="B6930" s="2">
        <v>44818</v>
      </c>
      <c r="C6930" s="1" t="s">
        <v>7459</v>
      </c>
      <c r="E6930" s="3">
        <v>31.2</v>
      </c>
      <c r="F6930" s="4">
        <v>31.2</v>
      </c>
      <c r="G6930" s="1">
        <v>2022</v>
      </c>
      <c r="H6930" s="1">
        <v>9</v>
      </c>
      <c r="I6930" s="1" t="s">
        <v>24</v>
      </c>
      <c r="J6930" s="1" t="s">
        <v>25</v>
      </c>
      <c r="K6930" s="1" t="s">
        <v>20</v>
      </c>
      <c r="L6930" s="1" t="s">
        <v>26</v>
      </c>
      <c r="M6930" s="1" t="s">
        <v>4184</v>
      </c>
      <c r="O6930">
        <f>F6930*12.5</f>
        <v>390</v>
      </c>
    </row>
    <row r="6931" spans="1:15" x14ac:dyDescent="0.25">
      <c r="A6931" s="1" t="s">
        <v>6323</v>
      </c>
      <c r="B6931" s="2">
        <v>44818</v>
      </c>
      <c r="C6931" s="1" t="s">
        <v>7460</v>
      </c>
      <c r="E6931" s="3">
        <v>70.8</v>
      </c>
      <c r="F6931" s="4">
        <v>70.8</v>
      </c>
      <c r="G6931" s="1">
        <v>2022</v>
      </c>
      <c r="H6931" s="1">
        <v>9</v>
      </c>
      <c r="I6931" s="1" t="s">
        <v>18</v>
      </c>
      <c r="J6931" s="1" t="s">
        <v>19</v>
      </c>
      <c r="K6931" s="1" t="s">
        <v>20</v>
      </c>
      <c r="L6931" s="1" t="s">
        <v>21</v>
      </c>
      <c r="M6931" s="1" t="s">
        <v>22</v>
      </c>
    </row>
    <row r="6932" spans="1:15" x14ac:dyDescent="0.25">
      <c r="A6932" s="1" t="s">
        <v>1464</v>
      </c>
      <c r="B6932" s="2">
        <v>44823</v>
      </c>
      <c r="C6932" s="1" t="s">
        <v>6881</v>
      </c>
      <c r="E6932" s="3">
        <v>210.54</v>
      </c>
      <c r="F6932" s="4">
        <v>210.54</v>
      </c>
      <c r="G6932" s="1">
        <v>2022</v>
      </c>
      <c r="H6932" s="1">
        <v>9</v>
      </c>
      <c r="I6932" s="1" t="s">
        <v>30</v>
      </c>
      <c r="J6932" s="1" t="s">
        <v>25</v>
      </c>
      <c r="K6932" s="1" t="s">
        <v>20</v>
      </c>
      <c r="L6932" s="1" t="s">
        <v>31</v>
      </c>
      <c r="M6932" s="1" t="s">
        <v>4184</v>
      </c>
    </row>
    <row r="6933" spans="1:15" x14ac:dyDescent="0.25">
      <c r="A6933" s="1" t="s">
        <v>1462</v>
      </c>
      <c r="B6933" s="2">
        <v>44823</v>
      </c>
      <c r="C6933" s="1" t="s">
        <v>7461</v>
      </c>
      <c r="E6933" s="3">
        <v>100</v>
      </c>
      <c r="F6933" s="4">
        <v>100</v>
      </c>
      <c r="G6933" s="1">
        <v>2022</v>
      </c>
      <c r="H6933" s="1">
        <v>9</v>
      </c>
      <c r="I6933" s="1" t="s">
        <v>30</v>
      </c>
      <c r="J6933" s="1" t="s">
        <v>25</v>
      </c>
      <c r="K6933" s="1" t="s">
        <v>20</v>
      </c>
      <c r="L6933" s="1" t="s">
        <v>31</v>
      </c>
      <c r="M6933" s="1" t="s">
        <v>4184</v>
      </c>
    </row>
    <row r="6934" spans="1:15" x14ac:dyDescent="0.25">
      <c r="A6934" s="1" t="s">
        <v>3501</v>
      </c>
      <c r="B6934" s="2">
        <v>44823</v>
      </c>
      <c r="C6934" s="1" t="s">
        <v>8022</v>
      </c>
      <c r="E6934" s="3">
        <v>143.13</v>
      </c>
      <c r="F6934" s="4">
        <v>143.13</v>
      </c>
      <c r="G6934" s="1">
        <v>2022</v>
      </c>
      <c r="H6934" s="1">
        <v>9</v>
      </c>
      <c r="I6934" s="1" t="s">
        <v>91</v>
      </c>
      <c r="J6934" s="1" t="s">
        <v>98</v>
      </c>
      <c r="K6934" s="1" t="s">
        <v>20</v>
      </c>
      <c r="L6934" s="1" t="s">
        <v>93</v>
      </c>
      <c r="M6934" s="1" t="s">
        <v>100</v>
      </c>
    </row>
    <row r="6935" spans="1:15" x14ac:dyDescent="0.25">
      <c r="A6935" s="1" t="s">
        <v>1448</v>
      </c>
      <c r="B6935" s="2">
        <v>44824</v>
      </c>
      <c r="C6935" s="1" t="s">
        <v>7462</v>
      </c>
      <c r="E6935" s="3">
        <v>408.35</v>
      </c>
      <c r="F6935" s="4">
        <v>408.35</v>
      </c>
      <c r="G6935" s="1">
        <v>2022</v>
      </c>
      <c r="H6935" s="1">
        <v>9</v>
      </c>
      <c r="I6935" s="1" t="s">
        <v>18</v>
      </c>
      <c r="J6935" s="1" t="s">
        <v>119</v>
      </c>
      <c r="K6935" s="1" t="s">
        <v>20</v>
      </c>
      <c r="L6935" s="1" t="s">
        <v>21</v>
      </c>
      <c r="M6935" s="1" t="s">
        <v>120</v>
      </c>
    </row>
    <row r="6936" spans="1:15" x14ac:dyDescent="0.25">
      <c r="A6936" s="1" t="s">
        <v>7463</v>
      </c>
      <c r="B6936" s="2">
        <v>44826</v>
      </c>
      <c r="C6936" s="1" t="s">
        <v>7464</v>
      </c>
      <c r="E6936" s="3">
        <v>5.18</v>
      </c>
      <c r="F6936" s="4">
        <v>5.18</v>
      </c>
      <c r="G6936" s="1">
        <v>2022</v>
      </c>
      <c r="H6936" s="1">
        <v>9</v>
      </c>
      <c r="I6936" s="1" t="s">
        <v>18</v>
      </c>
      <c r="J6936" s="1" t="s">
        <v>35</v>
      </c>
      <c r="K6936" s="1" t="s">
        <v>20</v>
      </c>
      <c r="L6936" s="1" t="s">
        <v>21</v>
      </c>
      <c r="M6936" s="1" t="s">
        <v>37</v>
      </c>
    </row>
    <row r="6937" spans="1:15" x14ac:dyDescent="0.25">
      <c r="A6937" s="1" t="s">
        <v>6329</v>
      </c>
      <c r="B6937" s="2">
        <v>44826</v>
      </c>
      <c r="C6937" s="1" t="s">
        <v>8023</v>
      </c>
      <c r="E6937" s="3">
        <v>151.09</v>
      </c>
      <c r="F6937" s="4">
        <v>151.09</v>
      </c>
      <c r="G6937" s="1">
        <v>2022</v>
      </c>
      <c r="H6937" s="1">
        <v>9</v>
      </c>
      <c r="I6937" s="1" t="s">
        <v>91</v>
      </c>
      <c r="J6937" s="1" t="s">
        <v>51</v>
      </c>
      <c r="K6937" s="1" t="s">
        <v>20</v>
      </c>
      <c r="L6937" s="1" t="s">
        <v>93</v>
      </c>
      <c r="M6937" s="1" t="s">
        <v>53</v>
      </c>
      <c r="O6937">
        <f>F6937*350</f>
        <v>52881.5</v>
      </c>
    </row>
    <row r="6938" spans="1:15" x14ac:dyDescent="0.25">
      <c r="A6938" s="1" t="s">
        <v>6357</v>
      </c>
      <c r="B6938" s="2">
        <v>44827</v>
      </c>
      <c r="C6938" s="1" t="s">
        <v>7465</v>
      </c>
      <c r="E6938" s="3">
        <v>727.11</v>
      </c>
      <c r="F6938" s="4">
        <v>727.11</v>
      </c>
      <c r="G6938" s="1">
        <v>2022</v>
      </c>
      <c r="H6938" s="1">
        <v>9</v>
      </c>
      <c r="I6938" s="1" t="s">
        <v>86</v>
      </c>
      <c r="J6938" s="1" t="s">
        <v>41</v>
      </c>
      <c r="K6938" s="1" t="s">
        <v>20</v>
      </c>
      <c r="L6938" s="1" t="s">
        <v>87</v>
      </c>
      <c r="M6938" s="1" t="s">
        <v>43</v>
      </c>
      <c r="O6938">
        <f t="shared" ref="O6938:O6955" si="101">F6938/1.26</f>
        <v>577.07142857142856</v>
      </c>
    </row>
    <row r="6939" spans="1:15" x14ac:dyDescent="0.25">
      <c r="A6939" s="1" t="s">
        <v>6357</v>
      </c>
      <c r="B6939" s="2">
        <v>44827</v>
      </c>
      <c r="C6939" s="1" t="s">
        <v>7465</v>
      </c>
      <c r="E6939" s="3">
        <v>570.46</v>
      </c>
      <c r="F6939" s="4">
        <v>570.46</v>
      </c>
      <c r="G6939" s="1">
        <v>2022</v>
      </c>
      <c r="H6939" s="1">
        <v>9</v>
      </c>
      <c r="I6939" s="1" t="s">
        <v>86</v>
      </c>
      <c r="J6939" s="1" t="s">
        <v>41</v>
      </c>
      <c r="K6939" s="1" t="s">
        <v>20</v>
      </c>
      <c r="L6939" s="1" t="s">
        <v>87</v>
      </c>
      <c r="M6939" s="1" t="s">
        <v>43</v>
      </c>
      <c r="O6939">
        <f t="shared" si="101"/>
        <v>452.74603174603175</v>
      </c>
    </row>
    <row r="6940" spans="1:15" x14ac:dyDescent="0.25">
      <c r="A6940" s="1" t="s">
        <v>6357</v>
      </c>
      <c r="B6940" s="2">
        <v>44827</v>
      </c>
      <c r="C6940" s="1" t="s">
        <v>7465</v>
      </c>
      <c r="E6940" s="3">
        <v>542.38</v>
      </c>
      <c r="F6940" s="4">
        <v>542.38</v>
      </c>
      <c r="G6940" s="1">
        <v>2022</v>
      </c>
      <c r="H6940" s="1">
        <v>9</v>
      </c>
      <c r="I6940" s="1" t="s">
        <v>86</v>
      </c>
      <c r="J6940" s="1" t="s">
        <v>41</v>
      </c>
      <c r="K6940" s="1" t="s">
        <v>20</v>
      </c>
      <c r="L6940" s="1" t="s">
        <v>87</v>
      </c>
      <c r="M6940" s="1" t="s">
        <v>43</v>
      </c>
      <c r="O6940">
        <f t="shared" si="101"/>
        <v>430.46031746031747</v>
      </c>
    </row>
    <row r="6941" spans="1:15" x14ac:dyDescent="0.25">
      <c r="A6941" s="1" t="s">
        <v>6357</v>
      </c>
      <c r="B6941" s="2">
        <v>44827</v>
      </c>
      <c r="C6941" s="1" t="s">
        <v>7465</v>
      </c>
      <c r="E6941" s="3">
        <v>361.8</v>
      </c>
      <c r="F6941" s="4">
        <v>361.8</v>
      </c>
      <c r="G6941" s="1">
        <v>2022</v>
      </c>
      <c r="H6941" s="1">
        <v>9</v>
      </c>
      <c r="I6941" s="1" t="s">
        <v>86</v>
      </c>
      <c r="J6941" s="1" t="s">
        <v>41</v>
      </c>
      <c r="K6941" s="1" t="s">
        <v>20</v>
      </c>
      <c r="L6941" s="1" t="s">
        <v>87</v>
      </c>
      <c r="M6941" s="1" t="s">
        <v>43</v>
      </c>
      <c r="O6941">
        <f t="shared" si="101"/>
        <v>287.14285714285717</v>
      </c>
    </row>
    <row r="6942" spans="1:15" x14ac:dyDescent="0.25">
      <c r="A6942" s="1" t="s">
        <v>6357</v>
      </c>
      <c r="B6942" s="2">
        <v>44827</v>
      </c>
      <c r="C6942" s="1" t="s">
        <v>7465</v>
      </c>
      <c r="D6942" s="3">
        <v>20</v>
      </c>
      <c r="E6942" s="3">
        <v>354.99</v>
      </c>
      <c r="F6942" s="4">
        <v>295.82</v>
      </c>
      <c r="G6942" s="1">
        <v>2022</v>
      </c>
      <c r="H6942" s="1">
        <v>9</v>
      </c>
      <c r="I6942" s="1" t="s">
        <v>34</v>
      </c>
      <c r="J6942" s="1" t="s">
        <v>41</v>
      </c>
      <c r="K6942" s="1" t="s">
        <v>20</v>
      </c>
      <c r="L6942" s="1" t="s">
        <v>36</v>
      </c>
      <c r="M6942" s="1" t="s">
        <v>43</v>
      </c>
      <c r="O6942">
        <f t="shared" si="101"/>
        <v>234.77777777777777</v>
      </c>
    </row>
    <row r="6943" spans="1:15" x14ac:dyDescent="0.25">
      <c r="A6943" s="1" t="s">
        <v>6357</v>
      </c>
      <c r="B6943" s="2">
        <v>44827</v>
      </c>
      <c r="C6943" s="1" t="s">
        <v>7465</v>
      </c>
      <c r="E6943" s="3">
        <v>276.99</v>
      </c>
      <c r="F6943" s="4">
        <v>276.99</v>
      </c>
      <c r="G6943" s="1">
        <v>2022</v>
      </c>
      <c r="H6943" s="1">
        <v>9</v>
      </c>
      <c r="I6943" s="1" t="s">
        <v>86</v>
      </c>
      <c r="J6943" s="1" t="s">
        <v>41</v>
      </c>
      <c r="K6943" s="1" t="s">
        <v>20</v>
      </c>
      <c r="L6943" s="1" t="s">
        <v>87</v>
      </c>
      <c r="M6943" s="1" t="s">
        <v>43</v>
      </c>
      <c r="O6943">
        <f t="shared" si="101"/>
        <v>219.83333333333334</v>
      </c>
    </row>
    <row r="6944" spans="1:15" x14ac:dyDescent="0.25">
      <c r="A6944" s="1" t="s">
        <v>6357</v>
      </c>
      <c r="B6944" s="2">
        <v>44827</v>
      </c>
      <c r="C6944" s="1" t="s">
        <v>7465</v>
      </c>
      <c r="D6944" s="3">
        <v>20</v>
      </c>
      <c r="E6944" s="3">
        <v>320.08</v>
      </c>
      <c r="F6944" s="4">
        <v>266.73</v>
      </c>
      <c r="G6944" s="1">
        <v>2022</v>
      </c>
      <c r="H6944" s="1">
        <v>9</v>
      </c>
      <c r="I6944" s="1" t="s">
        <v>34</v>
      </c>
      <c r="J6944" s="1" t="s">
        <v>41</v>
      </c>
      <c r="K6944" s="1" t="s">
        <v>20</v>
      </c>
      <c r="L6944" s="1" t="s">
        <v>36</v>
      </c>
      <c r="M6944" s="1" t="s">
        <v>43</v>
      </c>
      <c r="O6944">
        <f t="shared" si="101"/>
        <v>211.6904761904762</v>
      </c>
    </row>
    <row r="6945" spans="1:15" x14ac:dyDescent="0.25">
      <c r="A6945" s="1" t="s">
        <v>6357</v>
      </c>
      <c r="B6945" s="2">
        <v>44827</v>
      </c>
      <c r="C6945" s="1" t="s">
        <v>7465</v>
      </c>
      <c r="E6945" s="3">
        <v>263.54000000000002</v>
      </c>
      <c r="F6945" s="4">
        <v>263.54000000000002</v>
      </c>
      <c r="G6945" s="1">
        <v>2022</v>
      </c>
      <c r="H6945" s="1">
        <v>9</v>
      </c>
      <c r="I6945" s="1" t="s">
        <v>18</v>
      </c>
      <c r="J6945" s="1" t="s">
        <v>41</v>
      </c>
      <c r="K6945" s="1" t="s">
        <v>20</v>
      </c>
      <c r="L6945" s="1" t="s">
        <v>21</v>
      </c>
      <c r="M6945" s="1" t="s">
        <v>43</v>
      </c>
      <c r="O6945">
        <f t="shared" si="101"/>
        <v>209.15873015873018</v>
      </c>
    </row>
    <row r="6946" spans="1:15" x14ac:dyDescent="0.25">
      <c r="A6946" s="1" t="s">
        <v>6357</v>
      </c>
      <c r="B6946" s="2">
        <v>44827</v>
      </c>
      <c r="C6946" s="1" t="s">
        <v>7465</v>
      </c>
      <c r="E6946" s="3">
        <v>188.67</v>
      </c>
      <c r="F6946" s="4">
        <v>188.67</v>
      </c>
      <c r="G6946" s="1">
        <v>2022</v>
      </c>
      <c r="H6946" s="1">
        <v>9</v>
      </c>
      <c r="I6946" s="1" t="s">
        <v>86</v>
      </c>
      <c r="J6946" s="1" t="s">
        <v>41</v>
      </c>
      <c r="K6946" s="1" t="s">
        <v>20</v>
      </c>
      <c r="L6946" s="1" t="s">
        <v>87</v>
      </c>
      <c r="M6946" s="1" t="s">
        <v>43</v>
      </c>
      <c r="O6946">
        <f t="shared" si="101"/>
        <v>149.73809523809524</v>
      </c>
    </row>
    <row r="6947" spans="1:15" x14ac:dyDescent="0.25">
      <c r="A6947" s="1" t="s">
        <v>6357</v>
      </c>
      <c r="B6947" s="2">
        <v>44827</v>
      </c>
      <c r="C6947" s="1" t="s">
        <v>7465</v>
      </c>
      <c r="D6947" s="3">
        <v>20</v>
      </c>
      <c r="E6947" s="3">
        <v>225.12</v>
      </c>
      <c r="F6947" s="4">
        <v>187.6</v>
      </c>
      <c r="G6947" s="1">
        <v>2022</v>
      </c>
      <c r="H6947" s="1">
        <v>9</v>
      </c>
      <c r="I6947" s="1" t="s">
        <v>56</v>
      </c>
      <c r="J6947" s="1" t="s">
        <v>41</v>
      </c>
      <c r="K6947" s="1" t="s">
        <v>20</v>
      </c>
      <c r="L6947" s="1" t="s">
        <v>57</v>
      </c>
      <c r="M6947" s="1" t="s">
        <v>43</v>
      </c>
      <c r="O6947">
        <f t="shared" si="101"/>
        <v>148.88888888888889</v>
      </c>
    </row>
    <row r="6948" spans="1:15" x14ac:dyDescent="0.25">
      <c r="A6948" s="1" t="s">
        <v>6357</v>
      </c>
      <c r="B6948" s="2">
        <v>44827</v>
      </c>
      <c r="C6948" s="1" t="s">
        <v>7465</v>
      </c>
      <c r="E6948" s="3">
        <v>169.89</v>
      </c>
      <c r="F6948" s="4">
        <v>169.89</v>
      </c>
      <c r="G6948" s="1">
        <v>2022</v>
      </c>
      <c r="H6948" s="1">
        <v>9</v>
      </c>
      <c r="I6948" s="1" t="s">
        <v>86</v>
      </c>
      <c r="J6948" s="1" t="s">
        <v>41</v>
      </c>
      <c r="K6948" s="1" t="s">
        <v>20</v>
      </c>
      <c r="L6948" s="1" t="s">
        <v>87</v>
      </c>
      <c r="M6948" s="1" t="s">
        <v>43</v>
      </c>
      <c r="O6948">
        <f t="shared" si="101"/>
        <v>134.83333333333331</v>
      </c>
    </row>
    <row r="6949" spans="1:15" x14ac:dyDescent="0.25">
      <c r="A6949" s="1" t="s">
        <v>6357</v>
      </c>
      <c r="B6949" s="2">
        <v>44827</v>
      </c>
      <c r="C6949" s="1" t="s">
        <v>7465</v>
      </c>
      <c r="E6949" s="3">
        <v>167.99</v>
      </c>
      <c r="F6949" s="4">
        <v>167.99</v>
      </c>
      <c r="G6949" s="1">
        <v>2022</v>
      </c>
      <c r="H6949" s="1">
        <v>9</v>
      </c>
      <c r="I6949" s="1" t="s">
        <v>86</v>
      </c>
      <c r="J6949" s="1" t="s">
        <v>41</v>
      </c>
      <c r="K6949" s="1" t="s">
        <v>20</v>
      </c>
      <c r="L6949" s="1" t="s">
        <v>87</v>
      </c>
      <c r="M6949" s="1" t="s">
        <v>43</v>
      </c>
      <c r="O6949">
        <f t="shared" si="101"/>
        <v>133.32539682539684</v>
      </c>
    </row>
    <row r="6950" spans="1:15" x14ac:dyDescent="0.25">
      <c r="A6950" s="1" t="s">
        <v>6357</v>
      </c>
      <c r="B6950" s="2">
        <v>44827</v>
      </c>
      <c r="C6950" s="1" t="s">
        <v>7465</v>
      </c>
      <c r="E6950" s="3">
        <v>165.68</v>
      </c>
      <c r="F6950" s="4">
        <v>165.68</v>
      </c>
      <c r="G6950" s="1">
        <v>2022</v>
      </c>
      <c r="H6950" s="1">
        <v>9</v>
      </c>
      <c r="I6950" s="1" t="s">
        <v>86</v>
      </c>
      <c r="J6950" s="1" t="s">
        <v>41</v>
      </c>
      <c r="K6950" s="1" t="s">
        <v>20</v>
      </c>
      <c r="L6950" s="1" t="s">
        <v>87</v>
      </c>
      <c r="M6950" s="1" t="s">
        <v>43</v>
      </c>
      <c r="O6950">
        <f t="shared" si="101"/>
        <v>131.49206349206349</v>
      </c>
    </row>
    <row r="6951" spans="1:15" x14ac:dyDescent="0.25">
      <c r="A6951" s="1" t="s">
        <v>6357</v>
      </c>
      <c r="B6951" s="2">
        <v>44827</v>
      </c>
      <c r="C6951" s="1" t="s">
        <v>7465</v>
      </c>
      <c r="E6951" s="3">
        <v>149.54</v>
      </c>
      <c r="F6951" s="4">
        <v>149.54</v>
      </c>
      <c r="G6951" s="1">
        <v>2022</v>
      </c>
      <c r="H6951" s="1">
        <v>9</v>
      </c>
      <c r="I6951" s="1" t="s">
        <v>86</v>
      </c>
      <c r="J6951" s="1" t="s">
        <v>41</v>
      </c>
      <c r="K6951" s="1" t="s">
        <v>20</v>
      </c>
      <c r="L6951" s="1" t="s">
        <v>87</v>
      </c>
      <c r="M6951" s="1" t="s">
        <v>43</v>
      </c>
      <c r="O6951">
        <f t="shared" si="101"/>
        <v>118.68253968253967</v>
      </c>
    </row>
    <row r="6952" spans="1:15" x14ac:dyDescent="0.25">
      <c r="A6952" s="1" t="s">
        <v>6357</v>
      </c>
      <c r="B6952" s="2">
        <v>44827</v>
      </c>
      <c r="C6952" s="1" t="s">
        <v>7465</v>
      </c>
      <c r="E6952" s="3">
        <v>130.91</v>
      </c>
      <c r="F6952" s="4">
        <v>130.91</v>
      </c>
      <c r="G6952" s="1">
        <v>2022</v>
      </c>
      <c r="H6952" s="1">
        <v>9</v>
      </c>
      <c r="I6952" s="1" t="s">
        <v>86</v>
      </c>
      <c r="J6952" s="1" t="s">
        <v>41</v>
      </c>
      <c r="K6952" s="1" t="s">
        <v>20</v>
      </c>
      <c r="L6952" s="1" t="s">
        <v>87</v>
      </c>
      <c r="M6952" s="1" t="s">
        <v>43</v>
      </c>
      <c r="O6952">
        <f t="shared" si="101"/>
        <v>103.89682539682539</v>
      </c>
    </row>
    <row r="6953" spans="1:15" x14ac:dyDescent="0.25">
      <c r="A6953" s="1" t="s">
        <v>6357</v>
      </c>
      <c r="B6953" s="2">
        <v>44827</v>
      </c>
      <c r="C6953" s="1" t="s">
        <v>7465</v>
      </c>
      <c r="E6953" s="3">
        <v>129.6</v>
      </c>
      <c r="F6953" s="4">
        <v>129.6</v>
      </c>
      <c r="G6953" s="1">
        <v>2022</v>
      </c>
      <c r="H6953" s="1">
        <v>9</v>
      </c>
      <c r="I6953" s="1" t="s">
        <v>86</v>
      </c>
      <c r="J6953" s="1" t="s">
        <v>41</v>
      </c>
      <c r="K6953" s="1" t="s">
        <v>20</v>
      </c>
      <c r="L6953" s="1" t="s">
        <v>87</v>
      </c>
      <c r="M6953" s="1" t="s">
        <v>43</v>
      </c>
      <c r="O6953">
        <f t="shared" si="101"/>
        <v>102.85714285714285</v>
      </c>
    </row>
    <row r="6954" spans="1:15" x14ac:dyDescent="0.25">
      <c r="A6954" s="1" t="s">
        <v>6357</v>
      </c>
      <c r="B6954" s="2">
        <v>44827</v>
      </c>
      <c r="C6954" s="1" t="s">
        <v>7465</v>
      </c>
      <c r="D6954" s="3">
        <v>20</v>
      </c>
      <c r="E6954" s="3">
        <v>138.41999999999999</v>
      </c>
      <c r="F6954" s="4">
        <v>115.35</v>
      </c>
      <c r="G6954" s="1">
        <v>2022</v>
      </c>
      <c r="H6954" s="1">
        <v>9</v>
      </c>
      <c r="I6954" s="1" t="s">
        <v>70</v>
      </c>
      <c r="J6954" s="1" t="s">
        <v>41</v>
      </c>
      <c r="K6954" s="1" t="s">
        <v>20</v>
      </c>
      <c r="L6954" s="1" t="s">
        <v>71</v>
      </c>
      <c r="M6954" s="1" t="s">
        <v>43</v>
      </c>
      <c r="O6954">
        <f t="shared" si="101"/>
        <v>91.547619047619037</v>
      </c>
    </row>
    <row r="6955" spans="1:15" x14ac:dyDescent="0.25">
      <c r="A6955" s="1" t="s">
        <v>6357</v>
      </c>
      <c r="B6955" s="2">
        <v>44827</v>
      </c>
      <c r="C6955" s="1" t="s">
        <v>7465</v>
      </c>
      <c r="E6955" s="3">
        <v>94.93</v>
      </c>
      <c r="F6955" s="4">
        <v>94.93</v>
      </c>
      <c r="G6955" s="1">
        <v>2022</v>
      </c>
      <c r="H6955" s="1">
        <v>9</v>
      </c>
      <c r="I6955" s="1" t="s">
        <v>86</v>
      </c>
      <c r="J6955" s="1" t="s">
        <v>41</v>
      </c>
      <c r="K6955" s="1" t="s">
        <v>20</v>
      </c>
      <c r="L6955" s="1" t="s">
        <v>87</v>
      </c>
      <c r="M6955" s="1" t="s">
        <v>43</v>
      </c>
      <c r="O6955">
        <f t="shared" si="101"/>
        <v>75.341269841269849</v>
      </c>
    </row>
    <row r="6956" spans="1:15" x14ac:dyDescent="0.25">
      <c r="A6956" s="1" t="s">
        <v>3550</v>
      </c>
      <c r="B6956" s="2">
        <v>44831</v>
      </c>
      <c r="C6956" s="1" t="s">
        <v>7466</v>
      </c>
      <c r="E6956" s="3">
        <v>33.25</v>
      </c>
      <c r="F6956" s="4">
        <v>33.25</v>
      </c>
      <c r="G6956" s="1">
        <v>2022</v>
      </c>
      <c r="H6956" s="1">
        <v>9</v>
      </c>
      <c r="I6956" s="1" t="s">
        <v>91</v>
      </c>
      <c r="J6956" s="1" t="s">
        <v>35</v>
      </c>
      <c r="K6956" s="1" t="s">
        <v>20</v>
      </c>
      <c r="L6956" s="1" t="s">
        <v>93</v>
      </c>
      <c r="M6956" s="1" t="s">
        <v>37</v>
      </c>
    </row>
    <row r="6957" spans="1:15" x14ac:dyDescent="0.25">
      <c r="A6957" s="1" t="s">
        <v>6365</v>
      </c>
      <c r="B6957" s="2">
        <v>44831</v>
      </c>
      <c r="C6957" s="1" t="s">
        <v>4422</v>
      </c>
      <c r="E6957" s="3">
        <v>105.88</v>
      </c>
      <c r="F6957" s="4">
        <v>105.88</v>
      </c>
      <c r="G6957" s="1">
        <v>2022</v>
      </c>
      <c r="H6957" s="1">
        <v>9</v>
      </c>
      <c r="I6957" s="1" t="s">
        <v>24</v>
      </c>
      <c r="J6957" s="1" t="s">
        <v>25</v>
      </c>
      <c r="K6957" s="1" t="s">
        <v>20</v>
      </c>
      <c r="L6957" s="1" t="s">
        <v>26</v>
      </c>
      <c r="M6957" s="1" t="s">
        <v>4184</v>
      </c>
    </row>
    <row r="6958" spans="1:15" x14ac:dyDescent="0.25">
      <c r="A6958" s="1" t="s">
        <v>1534</v>
      </c>
      <c r="B6958" s="2">
        <v>44831</v>
      </c>
      <c r="C6958" s="1" t="s">
        <v>7467</v>
      </c>
      <c r="E6958" s="3">
        <v>266.77</v>
      </c>
      <c r="F6958" s="4">
        <v>266.77</v>
      </c>
      <c r="G6958" s="1">
        <v>2022</v>
      </c>
      <c r="H6958" s="1">
        <v>9</v>
      </c>
      <c r="I6958" s="1" t="s">
        <v>704</v>
      </c>
      <c r="J6958" s="1" t="s">
        <v>35</v>
      </c>
      <c r="K6958" s="1" t="s">
        <v>20</v>
      </c>
      <c r="L6958" s="1" t="s">
        <v>705</v>
      </c>
      <c r="M6958" s="1" t="s">
        <v>37</v>
      </c>
    </row>
    <row r="6959" spans="1:15" x14ac:dyDescent="0.25">
      <c r="A6959" s="1" t="s">
        <v>6365</v>
      </c>
      <c r="B6959" s="2">
        <v>44831</v>
      </c>
      <c r="C6959" s="1" t="s">
        <v>7468</v>
      </c>
      <c r="E6959" s="3">
        <v>243.79</v>
      </c>
      <c r="F6959" s="4">
        <v>243.79</v>
      </c>
      <c r="G6959" s="1">
        <v>2022</v>
      </c>
      <c r="H6959" s="1">
        <v>9</v>
      </c>
      <c r="I6959" s="1" t="s">
        <v>219</v>
      </c>
      <c r="J6959" s="1" t="s">
        <v>35</v>
      </c>
      <c r="K6959" s="1" t="s">
        <v>20</v>
      </c>
      <c r="L6959" s="1" t="s">
        <v>220</v>
      </c>
      <c r="M6959" s="1" t="s">
        <v>37</v>
      </c>
    </row>
    <row r="6960" spans="1:15" x14ac:dyDescent="0.25">
      <c r="A6960" s="1" t="s">
        <v>1518</v>
      </c>
      <c r="B6960" s="2">
        <v>44831</v>
      </c>
      <c r="C6960" s="1" t="s">
        <v>7469</v>
      </c>
      <c r="E6960" s="3">
        <v>250</v>
      </c>
      <c r="F6960" s="4">
        <v>250</v>
      </c>
      <c r="G6960" s="1">
        <v>2022</v>
      </c>
      <c r="H6960" s="1">
        <v>9</v>
      </c>
      <c r="I6960" s="1" t="s">
        <v>18</v>
      </c>
      <c r="J6960" s="1" t="s">
        <v>35</v>
      </c>
      <c r="K6960" s="1" t="s">
        <v>20</v>
      </c>
      <c r="L6960" s="1" t="s">
        <v>21</v>
      </c>
      <c r="M6960" s="1" t="s">
        <v>37</v>
      </c>
    </row>
    <row r="6961" spans="1:15" x14ac:dyDescent="0.25">
      <c r="A6961" s="1" t="s">
        <v>7470</v>
      </c>
      <c r="B6961" s="2">
        <v>44831</v>
      </c>
      <c r="C6961" s="1" t="s">
        <v>7471</v>
      </c>
      <c r="D6961" s="3">
        <v>20</v>
      </c>
      <c r="E6961" s="3">
        <v>390</v>
      </c>
      <c r="F6961" s="4">
        <v>325</v>
      </c>
      <c r="G6961" s="1">
        <v>2022</v>
      </c>
      <c r="H6961" s="1">
        <v>9</v>
      </c>
      <c r="I6961" s="1" t="s">
        <v>56</v>
      </c>
      <c r="J6961" s="1" t="s">
        <v>51</v>
      </c>
      <c r="K6961" s="1" t="s">
        <v>20</v>
      </c>
      <c r="L6961" s="1" t="s">
        <v>57</v>
      </c>
      <c r="M6961" s="1" t="s">
        <v>53</v>
      </c>
    </row>
    <row r="6962" spans="1:15" x14ac:dyDescent="0.25">
      <c r="A6962" s="1" t="s">
        <v>1537</v>
      </c>
      <c r="B6962" s="2">
        <v>44831</v>
      </c>
      <c r="C6962" s="1" t="s">
        <v>7472</v>
      </c>
      <c r="E6962" s="3">
        <v>117.82</v>
      </c>
      <c r="F6962" s="4">
        <v>117.82</v>
      </c>
      <c r="G6962" s="1">
        <v>2022</v>
      </c>
      <c r="H6962" s="1">
        <v>9</v>
      </c>
      <c r="I6962" s="1" t="s">
        <v>150</v>
      </c>
      <c r="J6962" s="1" t="s">
        <v>51</v>
      </c>
      <c r="K6962" s="1" t="s">
        <v>20</v>
      </c>
      <c r="L6962" s="1" t="s">
        <v>151</v>
      </c>
      <c r="M6962" s="1" t="s">
        <v>53</v>
      </c>
      <c r="O6962">
        <f>F6962*176</f>
        <v>20736.32</v>
      </c>
    </row>
    <row r="6963" spans="1:15" x14ac:dyDescent="0.25">
      <c r="A6963" s="1" t="s">
        <v>1566</v>
      </c>
      <c r="B6963" s="2">
        <v>44832</v>
      </c>
      <c r="C6963" s="1" t="s">
        <v>7473</v>
      </c>
      <c r="D6963" s="3">
        <v>20</v>
      </c>
      <c r="E6963" s="3">
        <v>107.61</v>
      </c>
      <c r="F6963" s="4">
        <v>89.67</v>
      </c>
      <c r="G6963" s="1">
        <v>2022</v>
      </c>
      <c r="H6963" s="1">
        <v>9</v>
      </c>
      <c r="I6963" s="1" t="s">
        <v>56</v>
      </c>
      <c r="J6963" s="1" t="s">
        <v>35</v>
      </c>
      <c r="K6963" s="1" t="s">
        <v>20</v>
      </c>
      <c r="L6963" s="1" t="s">
        <v>57</v>
      </c>
      <c r="M6963" s="1" t="s">
        <v>37</v>
      </c>
      <c r="O6963">
        <f>F6963*7</f>
        <v>627.69000000000005</v>
      </c>
    </row>
    <row r="6964" spans="1:15" x14ac:dyDescent="0.25">
      <c r="A6964" s="1" t="s">
        <v>1566</v>
      </c>
      <c r="B6964" s="2">
        <v>44832</v>
      </c>
      <c r="C6964" s="1" t="s">
        <v>7473</v>
      </c>
      <c r="D6964" s="3">
        <v>20</v>
      </c>
      <c r="E6964" s="3">
        <v>107.6</v>
      </c>
      <c r="F6964" s="4">
        <v>89.67</v>
      </c>
      <c r="G6964" s="1">
        <v>2022</v>
      </c>
      <c r="H6964" s="1">
        <v>9</v>
      </c>
      <c r="I6964" s="1" t="s">
        <v>34</v>
      </c>
      <c r="J6964" s="1" t="s">
        <v>35</v>
      </c>
      <c r="K6964" s="1" t="s">
        <v>20</v>
      </c>
      <c r="L6964" s="1" t="s">
        <v>36</v>
      </c>
      <c r="M6964" s="1" t="s">
        <v>37</v>
      </c>
      <c r="O6964">
        <f>F6964*7</f>
        <v>627.69000000000005</v>
      </c>
    </row>
    <row r="6965" spans="1:15" x14ac:dyDescent="0.25">
      <c r="A6965" s="1" t="s">
        <v>6373</v>
      </c>
      <c r="B6965" s="2">
        <v>44832</v>
      </c>
      <c r="C6965" s="1" t="s">
        <v>7474</v>
      </c>
      <c r="E6965" s="3">
        <v>524</v>
      </c>
      <c r="F6965" s="4">
        <v>524</v>
      </c>
      <c r="G6965" s="1">
        <v>2022</v>
      </c>
      <c r="H6965" s="1">
        <v>9</v>
      </c>
      <c r="I6965" s="1" t="s">
        <v>91</v>
      </c>
      <c r="J6965" s="1" t="s">
        <v>207</v>
      </c>
      <c r="K6965" s="1" t="s">
        <v>20</v>
      </c>
      <c r="L6965" s="1" t="s">
        <v>93</v>
      </c>
      <c r="M6965" s="1" t="s">
        <v>208</v>
      </c>
    </row>
    <row r="6966" spans="1:15" x14ac:dyDescent="0.25">
      <c r="A6966" s="1" t="s">
        <v>1564</v>
      </c>
      <c r="B6966" s="2">
        <v>44832</v>
      </c>
      <c r="C6966" s="1" t="s">
        <v>7475</v>
      </c>
      <c r="D6966" s="3">
        <v>20</v>
      </c>
      <c r="E6966" s="3">
        <v>220.33</v>
      </c>
      <c r="F6966" s="4">
        <v>183.61</v>
      </c>
      <c r="G6966" s="1">
        <v>2022</v>
      </c>
      <c r="H6966" s="1">
        <v>9</v>
      </c>
      <c r="I6966" s="1" t="s">
        <v>34</v>
      </c>
      <c r="J6966" s="1" t="s">
        <v>35</v>
      </c>
      <c r="K6966" s="1" t="s">
        <v>20</v>
      </c>
      <c r="L6966" s="1" t="s">
        <v>36</v>
      </c>
      <c r="M6966" s="1" t="s">
        <v>37</v>
      </c>
    </row>
    <row r="6967" spans="1:15" x14ac:dyDescent="0.25">
      <c r="A6967" s="1" t="s">
        <v>1560</v>
      </c>
      <c r="B6967" s="2">
        <v>44832</v>
      </c>
      <c r="C6967" s="1" t="s">
        <v>7476</v>
      </c>
      <c r="E6967" s="3">
        <v>73.2</v>
      </c>
      <c r="F6967" s="4">
        <v>73.2</v>
      </c>
      <c r="G6967" s="1">
        <v>2022</v>
      </c>
      <c r="H6967" s="1">
        <v>9</v>
      </c>
      <c r="I6967" s="1" t="s">
        <v>91</v>
      </c>
      <c r="J6967" s="1" t="s">
        <v>98</v>
      </c>
      <c r="K6967" s="1" t="s">
        <v>20</v>
      </c>
      <c r="L6967" s="1" t="s">
        <v>93</v>
      </c>
      <c r="M6967" s="1" t="s">
        <v>100</v>
      </c>
    </row>
    <row r="6968" spans="1:15" x14ac:dyDescent="0.25">
      <c r="A6968" s="1" t="s">
        <v>1555</v>
      </c>
      <c r="B6968" s="2">
        <v>44832</v>
      </c>
      <c r="C6968" s="1" t="s">
        <v>7477</v>
      </c>
      <c r="E6968" s="3">
        <v>380.95</v>
      </c>
      <c r="F6968" s="4">
        <v>380.95</v>
      </c>
      <c r="G6968" s="1">
        <v>2022</v>
      </c>
      <c r="H6968" s="1">
        <v>9</v>
      </c>
      <c r="I6968" s="1" t="s">
        <v>91</v>
      </c>
      <c r="J6968" s="1" t="s">
        <v>207</v>
      </c>
      <c r="K6968" s="1" t="s">
        <v>20</v>
      </c>
      <c r="L6968" s="1" t="s">
        <v>93</v>
      </c>
      <c r="M6968" s="1" t="s">
        <v>208</v>
      </c>
    </row>
    <row r="6969" spans="1:15" x14ac:dyDescent="0.25">
      <c r="A6969" s="1" t="s">
        <v>1598</v>
      </c>
      <c r="B6969" s="2">
        <v>44837</v>
      </c>
      <c r="C6969" s="1" t="s">
        <v>7478</v>
      </c>
      <c r="E6969" s="3">
        <v>266.76</v>
      </c>
      <c r="F6969" s="4">
        <v>266.76</v>
      </c>
      <c r="G6969" s="1">
        <v>2022</v>
      </c>
      <c r="H6969" s="1">
        <v>10</v>
      </c>
      <c r="I6969" s="1" t="s">
        <v>46</v>
      </c>
      <c r="J6969" s="1" t="s">
        <v>25</v>
      </c>
      <c r="K6969" s="1" t="s">
        <v>20</v>
      </c>
      <c r="L6969" s="1" t="s">
        <v>47</v>
      </c>
      <c r="M6969" s="1" t="s">
        <v>4184</v>
      </c>
      <c r="O6969">
        <f>F6969*5.3</f>
        <v>1413.828</v>
      </c>
    </row>
    <row r="6970" spans="1:15" x14ac:dyDescent="0.25">
      <c r="A6970" s="1" t="s">
        <v>1586</v>
      </c>
      <c r="B6970" s="2">
        <v>44837</v>
      </c>
      <c r="C6970" s="1" t="s">
        <v>7479</v>
      </c>
      <c r="D6970" s="3">
        <v>20</v>
      </c>
      <c r="E6970" s="3">
        <v>40.799999999999997</v>
      </c>
      <c r="F6970" s="4">
        <v>34</v>
      </c>
      <c r="G6970" s="1">
        <v>2022</v>
      </c>
      <c r="H6970" s="1">
        <v>10</v>
      </c>
      <c r="I6970" s="1" t="s">
        <v>70</v>
      </c>
      <c r="J6970" s="1" t="s">
        <v>35</v>
      </c>
      <c r="K6970" s="1" t="s">
        <v>20</v>
      </c>
      <c r="L6970" s="1" t="s">
        <v>71</v>
      </c>
      <c r="M6970" s="1" t="s">
        <v>37</v>
      </c>
      <c r="O6970">
        <f>F6970*5.3</f>
        <v>180.2</v>
      </c>
    </row>
    <row r="6971" spans="1:15" x14ac:dyDescent="0.25">
      <c r="A6971" s="1" t="s">
        <v>5016</v>
      </c>
      <c r="B6971" s="2">
        <v>44837</v>
      </c>
      <c r="C6971" s="1" t="s">
        <v>7480</v>
      </c>
      <c r="D6971" s="3">
        <v>20</v>
      </c>
      <c r="E6971" s="3">
        <v>12.48</v>
      </c>
      <c r="F6971" s="4">
        <v>10.4</v>
      </c>
      <c r="G6971" s="1">
        <v>2022</v>
      </c>
      <c r="H6971" s="1">
        <v>10</v>
      </c>
      <c r="I6971" s="1" t="s">
        <v>134</v>
      </c>
      <c r="J6971" s="1" t="s">
        <v>35</v>
      </c>
      <c r="K6971" s="1" t="s">
        <v>20</v>
      </c>
      <c r="L6971" s="1" t="s">
        <v>135</v>
      </c>
      <c r="M6971" s="1" t="s">
        <v>37</v>
      </c>
    </row>
    <row r="6972" spans="1:15" x14ac:dyDescent="0.25">
      <c r="A6972" s="1" t="s">
        <v>1608</v>
      </c>
      <c r="B6972" s="2">
        <v>44837</v>
      </c>
      <c r="C6972" s="1" t="s">
        <v>7481</v>
      </c>
      <c r="D6972" s="3">
        <v>20</v>
      </c>
      <c r="E6972" s="3">
        <v>210.37</v>
      </c>
      <c r="F6972" s="4">
        <v>175.31</v>
      </c>
      <c r="G6972" s="1">
        <v>2022</v>
      </c>
      <c r="H6972" s="1">
        <v>10</v>
      </c>
      <c r="I6972" s="1" t="s">
        <v>56</v>
      </c>
      <c r="J6972" s="1" t="s">
        <v>35</v>
      </c>
      <c r="K6972" s="1" t="s">
        <v>20</v>
      </c>
      <c r="L6972" s="1" t="s">
        <v>57</v>
      </c>
      <c r="M6972" s="1" t="s">
        <v>37</v>
      </c>
    </row>
    <row r="6973" spans="1:15" x14ac:dyDescent="0.25">
      <c r="A6973" s="1" t="s">
        <v>1576</v>
      </c>
      <c r="B6973" s="2">
        <v>44837</v>
      </c>
      <c r="C6973" s="1" t="s">
        <v>7482</v>
      </c>
      <c r="E6973" s="3">
        <v>56.99</v>
      </c>
      <c r="F6973" s="4">
        <v>56.99</v>
      </c>
      <c r="G6973" s="1">
        <v>2022</v>
      </c>
      <c r="H6973" s="1">
        <v>10</v>
      </c>
      <c r="I6973" s="1" t="s">
        <v>30</v>
      </c>
      <c r="J6973" s="1" t="s">
        <v>25</v>
      </c>
      <c r="K6973" s="1" t="s">
        <v>20</v>
      </c>
      <c r="L6973" s="1" t="s">
        <v>31</v>
      </c>
      <c r="M6973" s="1" t="s">
        <v>4184</v>
      </c>
    </row>
    <row r="6974" spans="1:15" x14ac:dyDescent="0.25">
      <c r="A6974" s="1" t="s">
        <v>7483</v>
      </c>
      <c r="B6974" s="2">
        <v>44837</v>
      </c>
      <c r="C6974" s="1" t="s">
        <v>7484</v>
      </c>
      <c r="E6974" s="3">
        <v>6061.4</v>
      </c>
      <c r="F6974" s="4">
        <v>6061.4</v>
      </c>
      <c r="G6974" s="1">
        <v>2022</v>
      </c>
      <c r="H6974" s="1">
        <v>10</v>
      </c>
      <c r="I6974" s="1" t="s">
        <v>345</v>
      </c>
      <c r="J6974" s="1" t="s">
        <v>35</v>
      </c>
      <c r="K6974" s="1" t="s">
        <v>20</v>
      </c>
      <c r="L6974" s="1" t="s">
        <v>346</v>
      </c>
      <c r="M6974" s="1" t="s">
        <v>37</v>
      </c>
      <c r="O6974">
        <f>F6974*7.89</f>
        <v>47824.445999999996</v>
      </c>
    </row>
    <row r="6975" spans="1:15" x14ac:dyDescent="0.25">
      <c r="A6975" s="1" t="s">
        <v>7485</v>
      </c>
      <c r="B6975" s="2">
        <v>44837</v>
      </c>
      <c r="C6975" s="1" t="s">
        <v>7928</v>
      </c>
      <c r="D6975" s="3">
        <v>20</v>
      </c>
      <c r="E6975" s="3">
        <v>130.97999999999999</v>
      </c>
      <c r="F6975" s="4">
        <v>109.15</v>
      </c>
      <c r="G6975" s="1">
        <v>2022</v>
      </c>
      <c r="H6975" s="1">
        <v>10</v>
      </c>
      <c r="I6975" s="1" t="s">
        <v>111</v>
      </c>
      <c r="J6975" s="1" t="s">
        <v>98</v>
      </c>
      <c r="K6975" s="1" t="s">
        <v>20</v>
      </c>
      <c r="L6975" s="1" t="s">
        <v>112</v>
      </c>
      <c r="M6975" s="1" t="s">
        <v>100</v>
      </c>
    </row>
    <row r="6976" spans="1:15" x14ac:dyDescent="0.25">
      <c r="A6976" s="1" t="s">
        <v>7485</v>
      </c>
      <c r="B6976" s="2">
        <v>44837</v>
      </c>
      <c r="C6976" s="1" t="s">
        <v>7928</v>
      </c>
      <c r="E6976" s="3">
        <v>130.97999999999999</v>
      </c>
      <c r="F6976" s="4">
        <v>130.97999999999999</v>
      </c>
      <c r="G6976" s="1">
        <v>2022</v>
      </c>
      <c r="H6976" s="1">
        <v>10</v>
      </c>
      <c r="I6976" s="1" t="s">
        <v>111</v>
      </c>
      <c r="J6976" s="1" t="s">
        <v>98</v>
      </c>
      <c r="K6976" s="1" t="s">
        <v>20</v>
      </c>
      <c r="L6976" s="1" t="s">
        <v>112</v>
      </c>
      <c r="M6976" s="1" t="s">
        <v>100</v>
      </c>
    </row>
    <row r="6977" spans="1:15" x14ac:dyDescent="0.25">
      <c r="A6977" s="1" t="s">
        <v>1614</v>
      </c>
      <c r="B6977" s="2">
        <v>44837</v>
      </c>
      <c r="C6977" s="1" t="s">
        <v>3395</v>
      </c>
      <c r="E6977" s="3">
        <v>691.2</v>
      </c>
      <c r="F6977" s="4">
        <v>691.2</v>
      </c>
      <c r="G6977" s="1">
        <v>2022</v>
      </c>
      <c r="H6977" s="1">
        <v>10</v>
      </c>
      <c r="I6977" s="1" t="s">
        <v>168</v>
      </c>
      <c r="J6977" s="1" t="s">
        <v>81</v>
      </c>
      <c r="K6977" s="1" t="s">
        <v>20</v>
      </c>
      <c r="L6977" s="1" t="s">
        <v>169</v>
      </c>
      <c r="M6977" s="1" t="s">
        <v>83</v>
      </c>
      <c r="O6977">
        <v>31500058</v>
      </c>
    </row>
    <row r="6978" spans="1:15" x14ac:dyDescent="0.25">
      <c r="A6978" s="1" t="s">
        <v>3564</v>
      </c>
      <c r="B6978" s="2">
        <v>44837</v>
      </c>
      <c r="C6978" s="1" t="s">
        <v>7486</v>
      </c>
      <c r="D6978" s="3">
        <v>20</v>
      </c>
      <c r="E6978" s="3">
        <v>5.98</v>
      </c>
      <c r="F6978" s="4">
        <v>4.9800000000000004</v>
      </c>
      <c r="G6978" s="1">
        <v>2022</v>
      </c>
      <c r="H6978" s="1">
        <v>10</v>
      </c>
      <c r="I6978" s="1" t="s">
        <v>134</v>
      </c>
      <c r="J6978" s="1" t="s">
        <v>35</v>
      </c>
      <c r="K6978" s="1" t="s">
        <v>20</v>
      </c>
      <c r="L6978" s="1" t="s">
        <v>135</v>
      </c>
      <c r="M6978" s="1" t="s">
        <v>37</v>
      </c>
      <c r="O6978">
        <f>F6978*350</f>
        <v>1743.0000000000002</v>
      </c>
    </row>
    <row r="6979" spans="1:15" x14ac:dyDescent="0.25">
      <c r="A6979" s="1" t="s">
        <v>7487</v>
      </c>
      <c r="B6979" s="2">
        <v>44837</v>
      </c>
      <c r="C6979" s="1" t="s">
        <v>7488</v>
      </c>
      <c r="E6979" s="3">
        <v>78</v>
      </c>
      <c r="F6979" s="4">
        <v>78</v>
      </c>
      <c r="G6979" s="1">
        <v>2022</v>
      </c>
      <c r="H6979" s="1">
        <v>10</v>
      </c>
      <c r="I6979" s="1" t="s">
        <v>50</v>
      </c>
      <c r="J6979" s="1" t="s">
        <v>51</v>
      </c>
      <c r="K6979" s="1" t="s">
        <v>20</v>
      </c>
      <c r="L6979" s="1" t="s">
        <v>52</v>
      </c>
      <c r="M6979" s="1" t="s">
        <v>53</v>
      </c>
      <c r="O6979">
        <f>F6979*7.34</f>
        <v>572.52</v>
      </c>
    </row>
    <row r="6980" spans="1:15" x14ac:dyDescent="0.25">
      <c r="A6980" s="1" t="s">
        <v>3572</v>
      </c>
      <c r="B6980" s="2">
        <v>44837</v>
      </c>
      <c r="C6980" s="1" t="s">
        <v>7315</v>
      </c>
      <c r="E6980" s="3">
        <v>434.4</v>
      </c>
      <c r="F6980" s="4">
        <v>434.4</v>
      </c>
      <c r="G6980" s="1">
        <v>2022</v>
      </c>
      <c r="H6980" s="1">
        <v>10</v>
      </c>
      <c r="I6980" s="1" t="s">
        <v>80</v>
      </c>
      <c r="J6980" s="1" t="s">
        <v>81</v>
      </c>
      <c r="K6980" s="1" t="s">
        <v>20</v>
      </c>
      <c r="L6980" s="1" t="s">
        <v>82</v>
      </c>
      <c r="M6980" s="1" t="s">
        <v>83</v>
      </c>
      <c r="O6980">
        <v>17500000</v>
      </c>
    </row>
    <row r="6981" spans="1:15" x14ac:dyDescent="0.25">
      <c r="A6981" s="1" t="s">
        <v>1638</v>
      </c>
      <c r="B6981" s="2">
        <v>44841</v>
      </c>
      <c r="C6981" s="1" t="s">
        <v>8024</v>
      </c>
      <c r="D6981" s="3">
        <v>20</v>
      </c>
      <c r="E6981" s="3">
        <v>2521.1999999999998</v>
      </c>
      <c r="F6981" s="4">
        <v>2101</v>
      </c>
      <c r="G6981" s="1">
        <v>2022</v>
      </c>
      <c r="H6981" s="1">
        <v>10</v>
      </c>
      <c r="I6981" s="1" t="s">
        <v>111</v>
      </c>
      <c r="J6981" s="1" t="s">
        <v>35</v>
      </c>
      <c r="K6981" s="1" t="s">
        <v>20</v>
      </c>
      <c r="L6981" s="1" t="s">
        <v>112</v>
      </c>
      <c r="M6981" s="1" t="s">
        <v>37</v>
      </c>
    </row>
    <row r="6982" spans="1:15" x14ac:dyDescent="0.25">
      <c r="A6982" s="1" t="s">
        <v>7489</v>
      </c>
      <c r="B6982" s="2">
        <v>44841</v>
      </c>
      <c r="C6982" s="1" t="s">
        <v>7490</v>
      </c>
      <c r="D6982" s="3">
        <v>20</v>
      </c>
      <c r="E6982" s="3">
        <v>161.86000000000001</v>
      </c>
      <c r="F6982" s="4">
        <v>134.88</v>
      </c>
      <c r="G6982" s="1">
        <v>2022</v>
      </c>
      <c r="H6982" s="1">
        <v>10</v>
      </c>
      <c r="I6982" s="1" t="s">
        <v>34</v>
      </c>
      <c r="J6982" s="1" t="s">
        <v>35</v>
      </c>
      <c r="K6982" s="1" t="s">
        <v>20</v>
      </c>
      <c r="L6982" s="1" t="s">
        <v>36</v>
      </c>
      <c r="M6982" s="1" t="s">
        <v>37</v>
      </c>
    </row>
    <row r="6983" spans="1:15" x14ac:dyDescent="0.25">
      <c r="A6983" s="1" t="s">
        <v>1637</v>
      </c>
      <c r="B6983" s="2">
        <v>44841</v>
      </c>
      <c r="C6983" s="1" t="s">
        <v>8025</v>
      </c>
      <c r="E6983" s="3">
        <v>216</v>
      </c>
      <c r="F6983" s="4">
        <v>216</v>
      </c>
      <c r="G6983" s="1">
        <v>2022</v>
      </c>
      <c r="H6983" s="1">
        <v>10</v>
      </c>
      <c r="I6983" s="1" t="s">
        <v>40</v>
      </c>
      <c r="J6983" s="1" t="s">
        <v>35</v>
      </c>
      <c r="K6983" s="1" t="s">
        <v>20</v>
      </c>
      <c r="L6983" s="1" t="s">
        <v>42</v>
      </c>
      <c r="M6983" s="1" t="s">
        <v>37</v>
      </c>
    </row>
    <row r="6984" spans="1:15" x14ac:dyDescent="0.25">
      <c r="A6984" s="1" t="s">
        <v>1635</v>
      </c>
      <c r="B6984" s="2">
        <v>44841</v>
      </c>
      <c r="C6984" s="1" t="s">
        <v>85</v>
      </c>
      <c r="E6984" s="3">
        <v>97.63</v>
      </c>
      <c r="F6984" s="4">
        <v>97.63</v>
      </c>
      <c r="G6984" s="1">
        <v>2022</v>
      </c>
      <c r="H6984" s="1">
        <v>10</v>
      </c>
      <c r="I6984" s="1" t="s">
        <v>40</v>
      </c>
      <c r="J6984" s="1" t="s">
        <v>41</v>
      </c>
      <c r="K6984" s="1" t="s">
        <v>20</v>
      </c>
      <c r="L6984" s="1" t="s">
        <v>42</v>
      </c>
      <c r="M6984" s="1" t="s">
        <v>43</v>
      </c>
      <c r="O6984">
        <f>F6984/1.26</f>
        <v>77.484126984126974</v>
      </c>
    </row>
    <row r="6985" spans="1:15" x14ac:dyDescent="0.25">
      <c r="A6985" s="1" t="s">
        <v>1641</v>
      </c>
      <c r="B6985" s="2">
        <v>44841</v>
      </c>
      <c r="C6985" s="1" t="s">
        <v>39</v>
      </c>
      <c r="E6985" s="3">
        <v>290.27999999999997</v>
      </c>
      <c r="F6985" s="4">
        <v>290.27999999999997</v>
      </c>
      <c r="G6985" s="1">
        <v>2022</v>
      </c>
      <c r="H6985" s="1">
        <v>10</v>
      </c>
      <c r="I6985" s="1" t="s">
        <v>40</v>
      </c>
      <c r="J6985" s="1" t="s">
        <v>41</v>
      </c>
      <c r="K6985" s="1" t="s">
        <v>20</v>
      </c>
      <c r="L6985" s="1" t="s">
        <v>42</v>
      </c>
      <c r="M6985" s="1" t="s">
        <v>43</v>
      </c>
      <c r="O6985">
        <f>F6985/1.26</f>
        <v>230.38095238095235</v>
      </c>
    </row>
    <row r="6986" spans="1:15" x14ac:dyDescent="0.25">
      <c r="A6986" s="1" t="s">
        <v>7491</v>
      </c>
      <c r="B6986" s="2">
        <v>44841</v>
      </c>
      <c r="C6986" s="1" t="s">
        <v>39</v>
      </c>
      <c r="E6986" s="3">
        <v>287.97000000000003</v>
      </c>
      <c r="F6986" s="4">
        <v>287.97000000000003</v>
      </c>
      <c r="G6986" s="1">
        <v>2022</v>
      </c>
      <c r="H6986" s="1">
        <v>10</v>
      </c>
      <c r="I6986" s="1" t="s">
        <v>40</v>
      </c>
      <c r="J6986" s="1" t="s">
        <v>41</v>
      </c>
      <c r="K6986" s="1" t="s">
        <v>20</v>
      </c>
      <c r="L6986" s="1" t="s">
        <v>42</v>
      </c>
      <c r="M6986" s="1" t="s">
        <v>43</v>
      </c>
      <c r="O6986">
        <f>F6986/1.26</f>
        <v>228.54761904761907</v>
      </c>
    </row>
    <row r="6987" spans="1:15" x14ac:dyDescent="0.25">
      <c r="A6987" s="1" t="s">
        <v>7492</v>
      </c>
      <c r="B6987" s="2">
        <v>44841</v>
      </c>
      <c r="C6987" s="1" t="s">
        <v>7493</v>
      </c>
      <c r="E6987" s="3">
        <v>323.70999999999998</v>
      </c>
      <c r="F6987" s="4">
        <v>323.70999999999998</v>
      </c>
      <c r="G6987" s="1">
        <v>2022</v>
      </c>
      <c r="H6987" s="1">
        <v>10</v>
      </c>
      <c r="I6987" s="1" t="s">
        <v>40</v>
      </c>
      <c r="J6987" s="1" t="s">
        <v>41</v>
      </c>
      <c r="K6987" s="1" t="s">
        <v>20</v>
      </c>
      <c r="L6987" s="1" t="s">
        <v>42</v>
      </c>
      <c r="M6987" s="1" t="s">
        <v>43</v>
      </c>
      <c r="O6987">
        <f>F6987/1.26</f>
        <v>256.91269841269838</v>
      </c>
    </row>
    <row r="6988" spans="1:15" x14ac:dyDescent="0.25">
      <c r="A6988" s="1" t="s">
        <v>5024</v>
      </c>
      <c r="B6988" s="2">
        <v>44841</v>
      </c>
      <c r="C6988" s="1" t="s">
        <v>7494</v>
      </c>
      <c r="E6988" s="3">
        <v>24.9</v>
      </c>
      <c r="F6988" s="4">
        <v>24.9</v>
      </c>
      <c r="G6988" s="1">
        <v>2022</v>
      </c>
      <c r="H6988" s="1">
        <v>10</v>
      </c>
      <c r="I6988" s="1" t="s">
        <v>30</v>
      </c>
      <c r="J6988" s="1" t="s">
        <v>25</v>
      </c>
      <c r="K6988" s="1" t="s">
        <v>20</v>
      </c>
      <c r="L6988" s="1" t="s">
        <v>31</v>
      </c>
      <c r="M6988" s="1" t="s">
        <v>4184</v>
      </c>
      <c r="O6988">
        <f>F6988*7.89</f>
        <v>196.46099999999998</v>
      </c>
    </row>
    <row r="6989" spans="1:15" x14ac:dyDescent="0.25">
      <c r="A6989" s="1" t="s">
        <v>7495</v>
      </c>
      <c r="B6989" s="2">
        <v>44841</v>
      </c>
      <c r="C6989" s="1" t="s">
        <v>7496</v>
      </c>
      <c r="E6989" s="3">
        <v>22.58</v>
      </c>
      <c r="F6989" s="4">
        <v>22.58</v>
      </c>
      <c r="G6989" s="1">
        <v>2022</v>
      </c>
      <c r="H6989" s="1">
        <v>10</v>
      </c>
      <c r="I6989" s="1" t="s">
        <v>219</v>
      </c>
      <c r="J6989" s="1" t="s">
        <v>35</v>
      </c>
      <c r="K6989" s="1" t="s">
        <v>20</v>
      </c>
      <c r="L6989" s="1" t="s">
        <v>220</v>
      </c>
      <c r="M6989" s="1" t="s">
        <v>37</v>
      </c>
    </row>
    <row r="6990" spans="1:15" x14ac:dyDescent="0.25">
      <c r="A6990" s="1" t="s">
        <v>7497</v>
      </c>
      <c r="B6990" s="2">
        <v>44841</v>
      </c>
      <c r="C6990" s="1" t="s">
        <v>7498</v>
      </c>
      <c r="E6990" s="3">
        <v>5.89</v>
      </c>
      <c r="F6990" s="4">
        <v>5.89</v>
      </c>
      <c r="G6990" s="1">
        <v>2022</v>
      </c>
      <c r="H6990" s="1">
        <v>10</v>
      </c>
      <c r="I6990" s="1" t="s">
        <v>30</v>
      </c>
      <c r="J6990" s="1" t="s">
        <v>25</v>
      </c>
      <c r="K6990" s="1" t="s">
        <v>20</v>
      </c>
      <c r="L6990" s="1" t="s">
        <v>31</v>
      </c>
      <c r="M6990" s="1" t="s">
        <v>4184</v>
      </c>
    </row>
    <row r="6991" spans="1:15" x14ac:dyDescent="0.25">
      <c r="A6991" s="1" t="s">
        <v>7499</v>
      </c>
      <c r="B6991" s="2">
        <v>44841</v>
      </c>
      <c r="C6991" s="1" t="s">
        <v>6881</v>
      </c>
      <c r="E6991" s="3">
        <v>107.02</v>
      </c>
      <c r="F6991" s="4">
        <v>107.02</v>
      </c>
      <c r="G6991" s="1">
        <v>2022</v>
      </c>
      <c r="H6991" s="1">
        <v>10</v>
      </c>
      <c r="I6991" s="1" t="s">
        <v>30</v>
      </c>
      <c r="J6991" s="1" t="s">
        <v>25</v>
      </c>
      <c r="K6991" s="1" t="s">
        <v>20</v>
      </c>
      <c r="L6991" s="1" t="s">
        <v>31</v>
      </c>
      <c r="M6991" s="1" t="s">
        <v>4184</v>
      </c>
    </row>
    <row r="6992" spans="1:15" x14ac:dyDescent="0.25">
      <c r="A6992" s="1" t="s">
        <v>7500</v>
      </c>
      <c r="B6992" s="2">
        <v>44841</v>
      </c>
      <c r="C6992" s="1" t="s">
        <v>6881</v>
      </c>
      <c r="E6992" s="3">
        <v>334.29</v>
      </c>
      <c r="F6992" s="4">
        <v>334.29</v>
      </c>
      <c r="G6992" s="1">
        <v>2022</v>
      </c>
      <c r="H6992" s="1">
        <v>10</v>
      </c>
      <c r="I6992" s="1" t="s">
        <v>30</v>
      </c>
      <c r="J6992" s="1" t="s">
        <v>25</v>
      </c>
      <c r="K6992" s="1" t="s">
        <v>20</v>
      </c>
      <c r="L6992" s="1" t="s">
        <v>31</v>
      </c>
      <c r="M6992" s="1" t="s">
        <v>4184</v>
      </c>
    </row>
    <row r="6993" spans="1:15" x14ac:dyDescent="0.25">
      <c r="A6993" s="1" t="s">
        <v>1643</v>
      </c>
      <c r="B6993" s="2">
        <v>44841</v>
      </c>
      <c r="C6993" s="1" t="s">
        <v>7501</v>
      </c>
      <c r="E6993" s="3">
        <v>215.23</v>
      </c>
      <c r="F6993" s="4">
        <v>215.23</v>
      </c>
      <c r="G6993" s="1">
        <v>2022</v>
      </c>
      <c r="H6993" s="1">
        <v>10</v>
      </c>
      <c r="I6993" s="1" t="s">
        <v>97</v>
      </c>
      <c r="J6993" s="1" t="s">
        <v>98</v>
      </c>
      <c r="K6993" s="1" t="s">
        <v>20</v>
      </c>
      <c r="L6993" s="1" t="s">
        <v>99</v>
      </c>
      <c r="M6993" s="1" t="s">
        <v>100</v>
      </c>
      <c r="O6993">
        <f>F6993*27.9</f>
        <v>6004.9169999999995</v>
      </c>
    </row>
    <row r="6994" spans="1:15" x14ac:dyDescent="0.25">
      <c r="A6994" s="1" t="s">
        <v>5021</v>
      </c>
      <c r="B6994" s="2">
        <v>44841</v>
      </c>
      <c r="C6994" s="1" t="s">
        <v>7502</v>
      </c>
      <c r="E6994" s="3">
        <v>173.9</v>
      </c>
      <c r="F6994" s="4">
        <v>173.9</v>
      </c>
      <c r="G6994" s="1">
        <v>2022</v>
      </c>
      <c r="H6994" s="1">
        <v>10</v>
      </c>
      <c r="I6994" s="1" t="s">
        <v>30</v>
      </c>
      <c r="J6994" s="1" t="s">
        <v>25</v>
      </c>
      <c r="K6994" s="1" t="s">
        <v>20</v>
      </c>
      <c r="L6994" s="1" t="s">
        <v>31</v>
      </c>
      <c r="M6994" s="1" t="s">
        <v>4184</v>
      </c>
    </row>
    <row r="6995" spans="1:15" x14ac:dyDescent="0.25">
      <c r="A6995" s="1" t="s">
        <v>1634</v>
      </c>
      <c r="B6995" s="2">
        <v>44841</v>
      </c>
      <c r="C6995" s="1" t="s">
        <v>7503</v>
      </c>
      <c r="E6995" s="3">
        <v>413.32</v>
      </c>
      <c r="F6995" s="4">
        <v>413.32</v>
      </c>
      <c r="G6995" s="1">
        <v>2022</v>
      </c>
      <c r="H6995" s="1">
        <v>10</v>
      </c>
      <c r="I6995" s="1" t="s">
        <v>40</v>
      </c>
      <c r="J6995" s="1" t="s">
        <v>35</v>
      </c>
      <c r="K6995" s="1" t="s">
        <v>20</v>
      </c>
      <c r="L6995" s="1" t="s">
        <v>42</v>
      </c>
      <c r="M6995" s="1" t="s">
        <v>37</v>
      </c>
      <c r="O6995">
        <f>F6995*12.5</f>
        <v>5166.5</v>
      </c>
    </row>
    <row r="6996" spans="1:15" x14ac:dyDescent="0.25">
      <c r="A6996" s="1" t="s">
        <v>7504</v>
      </c>
      <c r="B6996" s="2">
        <v>44841</v>
      </c>
      <c r="C6996" s="1" t="s">
        <v>7505</v>
      </c>
      <c r="E6996" s="3">
        <v>14.99</v>
      </c>
      <c r="F6996" s="4">
        <v>14.99</v>
      </c>
      <c r="G6996" s="1">
        <v>2022</v>
      </c>
      <c r="H6996" s="1">
        <v>10</v>
      </c>
      <c r="I6996" s="1" t="s">
        <v>1734</v>
      </c>
      <c r="J6996" s="1" t="s">
        <v>35</v>
      </c>
      <c r="K6996" s="1" t="s">
        <v>20</v>
      </c>
      <c r="L6996" s="1" t="s">
        <v>1735</v>
      </c>
      <c r="M6996" s="1" t="s">
        <v>37</v>
      </c>
    </row>
    <row r="6997" spans="1:15" x14ac:dyDescent="0.25">
      <c r="A6997" s="1" t="s">
        <v>7506</v>
      </c>
      <c r="B6997" s="2">
        <v>44841</v>
      </c>
      <c r="C6997" s="1" t="s">
        <v>7507</v>
      </c>
      <c r="E6997" s="3">
        <v>57.41</v>
      </c>
      <c r="F6997" s="4">
        <v>57.41</v>
      </c>
      <c r="G6997" s="1">
        <v>2022</v>
      </c>
      <c r="H6997" s="1">
        <v>10</v>
      </c>
      <c r="I6997" s="1" t="s">
        <v>168</v>
      </c>
      <c r="J6997" s="1" t="s">
        <v>81</v>
      </c>
      <c r="K6997" s="1" t="s">
        <v>20</v>
      </c>
      <c r="L6997" s="1" t="s">
        <v>169</v>
      </c>
      <c r="M6997" s="1" t="s">
        <v>83</v>
      </c>
    </row>
    <row r="6998" spans="1:15" x14ac:dyDescent="0.25">
      <c r="A6998" s="1" t="s">
        <v>1632</v>
      </c>
      <c r="B6998" s="2">
        <v>44841</v>
      </c>
      <c r="C6998" s="1" t="s">
        <v>5591</v>
      </c>
      <c r="E6998" s="3">
        <v>750.78</v>
      </c>
      <c r="F6998" s="4">
        <v>750.78</v>
      </c>
      <c r="G6998" s="1">
        <v>2022</v>
      </c>
      <c r="H6998" s="1">
        <v>10</v>
      </c>
      <c r="I6998" s="1" t="s">
        <v>30</v>
      </c>
      <c r="J6998" s="1" t="s">
        <v>25</v>
      </c>
      <c r="K6998" s="1" t="s">
        <v>20</v>
      </c>
      <c r="L6998" s="1" t="s">
        <v>3130</v>
      </c>
      <c r="M6998" s="1" t="s">
        <v>4184</v>
      </c>
    </row>
    <row r="6999" spans="1:15" x14ac:dyDescent="0.25">
      <c r="A6999" s="1" t="s">
        <v>5035</v>
      </c>
      <c r="B6999" s="2">
        <v>44841</v>
      </c>
      <c r="C6999" s="1" t="s">
        <v>7508</v>
      </c>
      <c r="E6999" s="3">
        <v>275.32</v>
      </c>
      <c r="F6999" s="4">
        <v>275.32</v>
      </c>
      <c r="G6999" s="1">
        <v>2022</v>
      </c>
      <c r="H6999" s="1">
        <v>10</v>
      </c>
      <c r="I6999" s="1" t="s">
        <v>345</v>
      </c>
      <c r="J6999" s="1" t="s">
        <v>35</v>
      </c>
      <c r="K6999" s="1" t="s">
        <v>20</v>
      </c>
      <c r="L6999" s="1" t="s">
        <v>346</v>
      </c>
      <c r="M6999" s="1" t="s">
        <v>37</v>
      </c>
    </row>
    <row r="7000" spans="1:15" x14ac:dyDescent="0.25">
      <c r="A7000" s="1" t="s">
        <v>3599</v>
      </c>
      <c r="B7000" s="2">
        <v>44841</v>
      </c>
      <c r="C7000" s="1" t="s">
        <v>7509</v>
      </c>
      <c r="D7000" s="3">
        <v>20</v>
      </c>
      <c r="E7000" s="3">
        <v>1693.36</v>
      </c>
      <c r="F7000" s="4">
        <v>1411.13</v>
      </c>
      <c r="G7000" s="1">
        <v>2022</v>
      </c>
      <c r="H7000" s="1">
        <v>10</v>
      </c>
      <c r="I7000" s="1" t="s">
        <v>34</v>
      </c>
      <c r="J7000" s="1" t="s">
        <v>237</v>
      </c>
      <c r="K7000" s="1" t="s">
        <v>20</v>
      </c>
      <c r="L7000" s="1" t="s">
        <v>36</v>
      </c>
      <c r="M7000" s="1" t="s">
        <v>4213</v>
      </c>
      <c r="O7000" s="1">
        <f>F7000*23</f>
        <v>32455.99</v>
      </c>
    </row>
    <row r="7001" spans="1:15" x14ac:dyDescent="0.25">
      <c r="A7001" s="1" t="s">
        <v>6415</v>
      </c>
      <c r="B7001" s="2">
        <v>44841</v>
      </c>
      <c r="C7001" s="1" t="s">
        <v>7510</v>
      </c>
      <c r="E7001" s="3">
        <v>30.05</v>
      </c>
      <c r="F7001" s="4">
        <v>30.05</v>
      </c>
      <c r="G7001" s="1">
        <v>2022</v>
      </c>
      <c r="H7001" s="1">
        <v>10</v>
      </c>
      <c r="I7001" s="1" t="s">
        <v>86</v>
      </c>
      <c r="J7001" s="1" t="s">
        <v>35</v>
      </c>
      <c r="K7001" s="1" t="s">
        <v>20</v>
      </c>
      <c r="L7001" s="1" t="s">
        <v>87</v>
      </c>
      <c r="M7001" s="1" t="s">
        <v>37</v>
      </c>
      <c r="O7001" s="8">
        <f>F7001</f>
        <v>30.05</v>
      </c>
    </row>
    <row r="7002" spans="1:15" x14ac:dyDescent="0.25">
      <c r="A7002" s="1" t="s">
        <v>3598</v>
      </c>
      <c r="B7002" s="2">
        <v>44841</v>
      </c>
      <c r="C7002" s="1" t="s">
        <v>7511</v>
      </c>
      <c r="E7002" s="3">
        <v>88.08</v>
      </c>
      <c r="F7002" s="4">
        <v>88.08</v>
      </c>
      <c r="G7002" s="1">
        <v>2022</v>
      </c>
      <c r="H7002" s="1">
        <v>10</v>
      </c>
      <c r="I7002" s="1" t="s">
        <v>345</v>
      </c>
      <c r="J7002" s="1" t="s">
        <v>35</v>
      </c>
      <c r="K7002" s="1" t="s">
        <v>20</v>
      </c>
      <c r="L7002" s="1" t="s">
        <v>346</v>
      </c>
      <c r="M7002" s="1" t="s">
        <v>37</v>
      </c>
      <c r="O7002">
        <f>F7002*5.226921047</f>
        <v>460.38720581976003</v>
      </c>
    </row>
    <row r="7003" spans="1:15" x14ac:dyDescent="0.25">
      <c r="A7003" s="1" t="s">
        <v>1625</v>
      </c>
      <c r="B7003" s="2">
        <v>44841</v>
      </c>
      <c r="C7003" s="1" t="s">
        <v>1317</v>
      </c>
      <c r="E7003" s="3">
        <v>768</v>
      </c>
      <c r="F7003" s="4">
        <v>768</v>
      </c>
      <c r="G7003" s="1">
        <v>2022</v>
      </c>
      <c r="H7003" s="1">
        <v>10</v>
      </c>
      <c r="I7003" s="1" t="s">
        <v>80</v>
      </c>
      <c r="J7003" s="1" t="s">
        <v>81</v>
      </c>
      <c r="K7003" s="1" t="s">
        <v>20</v>
      </c>
      <c r="L7003" s="1" t="s">
        <v>82</v>
      </c>
      <c r="M7003" s="1" t="s">
        <v>83</v>
      </c>
      <c r="O7003">
        <v>35000000</v>
      </c>
    </row>
    <row r="7004" spans="1:15" x14ac:dyDescent="0.25">
      <c r="A7004" s="1" t="s">
        <v>7512</v>
      </c>
      <c r="B7004" s="2">
        <v>44844</v>
      </c>
      <c r="C7004" s="1" t="s">
        <v>7513</v>
      </c>
      <c r="E7004" s="3">
        <v>70</v>
      </c>
      <c r="F7004" s="4">
        <v>70</v>
      </c>
      <c r="G7004" s="1">
        <v>2022</v>
      </c>
      <c r="H7004" s="1">
        <v>10</v>
      </c>
      <c r="I7004" s="1" t="s">
        <v>24</v>
      </c>
      <c r="J7004" s="1" t="s">
        <v>25</v>
      </c>
      <c r="K7004" s="1" t="s">
        <v>20</v>
      </c>
      <c r="L7004" s="1" t="s">
        <v>26</v>
      </c>
      <c r="M7004" s="1" t="s">
        <v>4184</v>
      </c>
    </row>
    <row r="7005" spans="1:15" x14ac:dyDescent="0.25">
      <c r="A7005" s="1" t="s">
        <v>7514</v>
      </c>
      <c r="B7005" s="2">
        <v>44844</v>
      </c>
      <c r="C7005" s="1" t="s">
        <v>7883</v>
      </c>
      <c r="E7005" s="3">
        <v>29.64</v>
      </c>
      <c r="F7005" s="4">
        <v>29.64</v>
      </c>
      <c r="G7005" s="1">
        <v>2022</v>
      </c>
      <c r="H7005" s="1">
        <v>10</v>
      </c>
      <c r="I7005" s="1" t="s">
        <v>46</v>
      </c>
      <c r="J7005" s="1" t="s">
        <v>25</v>
      </c>
      <c r="K7005" s="1" t="s">
        <v>20</v>
      </c>
      <c r="L7005" s="1" t="s">
        <v>47</v>
      </c>
      <c r="M7005" s="1" t="s">
        <v>4184</v>
      </c>
      <c r="O7005">
        <f>F7005*5.3</f>
        <v>157.09199999999998</v>
      </c>
    </row>
    <row r="7006" spans="1:15" x14ac:dyDescent="0.25">
      <c r="A7006" s="1" t="s">
        <v>1654</v>
      </c>
      <c r="B7006" s="2">
        <v>44844</v>
      </c>
      <c r="C7006" s="1" t="s">
        <v>7515</v>
      </c>
      <c r="E7006" s="3">
        <v>35.869999999999997</v>
      </c>
      <c r="F7006" s="4">
        <v>35.869999999999997</v>
      </c>
      <c r="G7006" s="1">
        <v>2022</v>
      </c>
      <c r="H7006" s="1">
        <v>10</v>
      </c>
      <c r="I7006" s="1" t="s">
        <v>168</v>
      </c>
      <c r="J7006" s="1" t="s">
        <v>81</v>
      </c>
      <c r="K7006" s="1" t="s">
        <v>20</v>
      </c>
      <c r="L7006" s="1" t="s">
        <v>169</v>
      </c>
      <c r="M7006" s="1" t="s">
        <v>83</v>
      </c>
    </row>
    <row r="7007" spans="1:15" x14ac:dyDescent="0.25">
      <c r="A7007" s="1" t="s">
        <v>7516</v>
      </c>
      <c r="B7007" s="2">
        <v>44844</v>
      </c>
      <c r="C7007" s="1" t="s">
        <v>7517</v>
      </c>
      <c r="E7007" s="3">
        <v>395.5</v>
      </c>
      <c r="F7007" s="4">
        <v>395.5</v>
      </c>
      <c r="G7007" s="1">
        <v>2022</v>
      </c>
      <c r="H7007" s="1">
        <v>10</v>
      </c>
      <c r="I7007" s="1" t="s">
        <v>30</v>
      </c>
      <c r="J7007" s="1" t="s">
        <v>25</v>
      </c>
      <c r="K7007" s="1" t="s">
        <v>20</v>
      </c>
      <c r="L7007" s="1" t="s">
        <v>31</v>
      </c>
      <c r="M7007" s="1" t="s">
        <v>4184</v>
      </c>
    </row>
    <row r="7008" spans="1:15" x14ac:dyDescent="0.25">
      <c r="A7008" s="1" t="s">
        <v>7518</v>
      </c>
      <c r="B7008" s="2">
        <v>44845</v>
      </c>
      <c r="C7008" s="1" t="s">
        <v>7519</v>
      </c>
      <c r="E7008" s="3">
        <v>62.93</v>
      </c>
      <c r="F7008" s="4">
        <v>62.93</v>
      </c>
      <c r="G7008" s="1">
        <v>2022</v>
      </c>
      <c r="H7008" s="1">
        <v>10</v>
      </c>
      <c r="I7008" s="1" t="s">
        <v>30</v>
      </c>
      <c r="J7008" s="1" t="s">
        <v>25</v>
      </c>
      <c r="K7008" s="1" t="s">
        <v>20</v>
      </c>
      <c r="L7008" s="1" t="s">
        <v>3130</v>
      </c>
      <c r="M7008" s="1" t="s">
        <v>4184</v>
      </c>
    </row>
    <row r="7009" spans="1:15" x14ac:dyDescent="0.25">
      <c r="A7009" s="1" t="s">
        <v>1664</v>
      </c>
      <c r="B7009" s="2">
        <v>44845</v>
      </c>
      <c r="C7009" s="1" t="s">
        <v>7520</v>
      </c>
      <c r="D7009" s="3">
        <v>20</v>
      </c>
      <c r="E7009" s="3">
        <v>187.66</v>
      </c>
      <c r="F7009" s="4">
        <v>156.38</v>
      </c>
      <c r="G7009" s="1">
        <v>2022</v>
      </c>
      <c r="H7009" s="1">
        <v>10</v>
      </c>
      <c r="I7009" s="1" t="s">
        <v>134</v>
      </c>
      <c r="J7009" s="1" t="s">
        <v>51</v>
      </c>
      <c r="K7009" s="1" t="s">
        <v>20</v>
      </c>
      <c r="L7009" s="1" t="s">
        <v>135</v>
      </c>
      <c r="M7009" s="1" t="s">
        <v>53</v>
      </c>
      <c r="O7009">
        <f>F7009*176</f>
        <v>27522.879999999997</v>
      </c>
    </row>
    <row r="7010" spans="1:15" x14ac:dyDescent="0.25">
      <c r="A7010" s="1" t="s">
        <v>1664</v>
      </c>
      <c r="B7010" s="2">
        <v>44845</v>
      </c>
      <c r="C7010" s="1" t="s">
        <v>7521</v>
      </c>
      <c r="D7010" s="3">
        <v>20</v>
      </c>
      <c r="E7010" s="3">
        <v>11.95</v>
      </c>
      <c r="F7010" s="4">
        <v>9.9600000000000009</v>
      </c>
      <c r="G7010" s="1">
        <v>2022</v>
      </c>
      <c r="H7010" s="1">
        <v>10</v>
      </c>
      <c r="I7010" s="1" t="s">
        <v>134</v>
      </c>
      <c r="J7010" s="1" t="s">
        <v>144</v>
      </c>
      <c r="K7010" s="1" t="s">
        <v>20</v>
      </c>
      <c r="L7010" s="1" t="s">
        <v>135</v>
      </c>
      <c r="M7010" s="1" t="s">
        <v>145</v>
      </c>
    </row>
    <row r="7011" spans="1:15" x14ac:dyDescent="0.25">
      <c r="A7011" s="1" t="s">
        <v>6423</v>
      </c>
      <c r="B7011" s="2">
        <v>44845</v>
      </c>
      <c r="C7011" s="1" t="s">
        <v>7522</v>
      </c>
      <c r="E7011" s="3">
        <v>1087.69</v>
      </c>
      <c r="F7011" s="4">
        <v>1087.69</v>
      </c>
      <c r="G7011" s="1">
        <v>2022</v>
      </c>
      <c r="H7011" s="1">
        <v>10</v>
      </c>
      <c r="I7011" s="1" t="s">
        <v>86</v>
      </c>
      <c r="J7011" s="1" t="s">
        <v>41</v>
      </c>
      <c r="K7011" s="1" t="s">
        <v>20</v>
      </c>
      <c r="L7011" s="1" t="s">
        <v>87</v>
      </c>
      <c r="M7011" s="1" t="s">
        <v>43</v>
      </c>
      <c r="O7011">
        <f t="shared" ref="O7011:O7028" si="102">F7011/1.26</f>
        <v>863.2460317460318</v>
      </c>
    </row>
    <row r="7012" spans="1:15" x14ac:dyDescent="0.25">
      <c r="A7012" s="1" t="s">
        <v>6423</v>
      </c>
      <c r="B7012" s="2">
        <v>44845</v>
      </c>
      <c r="C7012" s="1" t="s">
        <v>7522</v>
      </c>
      <c r="E7012" s="3">
        <v>829.35</v>
      </c>
      <c r="F7012" s="4">
        <v>829.35</v>
      </c>
      <c r="G7012" s="1">
        <v>2022</v>
      </c>
      <c r="H7012" s="1">
        <v>10</v>
      </c>
      <c r="I7012" s="1" t="s">
        <v>86</v>
      </c>
      <c r="J7012" s="1" t="s">
        <v>41</v>
      </c>
      <c r="K7012" s="1" t="s">
        <v>20</v>
      </c>
      <c r="L7012" s="1" t="s">
        <v>87</v>
      </c>
      <c r="M7012" s="1" t="s">
        <v>43</v>
      </c>
      <c r="O7012">
        <f t="shared" si="102"/>
        <v>658.21428571428578</v>
      </c>
    </row>
    <row r="7013" spans="1:15" x14ac:dyDescent="0.25">
      <c r="A7013" s="1" t="s">
        <v>6423</v>
      </c>
      <c r="B7013" s="2">
        <v>44845</v>
      </c>
      <c r="C7013" s="1" t="s">
        <v>7522</v>
      </c>
      <c r="D7013" s="3">
        <v>20</v>
      </c>
      <c r="E7013" s="3">
        <v>333.39</v>
      </c>
      <c r="F7013" s="4">
        <v>277.82</v>
      </c>
      <c r="G7013" s="1">
        <v>2022</v>
      </c>
      <c r="H7013" s="1">
        <v>10</v>
      </c>
      <c r="I7013" s="1" t="s">
        <v>34</v>
      </c>
      <c r="J7013" s="1" t="s">
        <v>41</v>
      </c>
      <c r="K7013" s="1" t="s">
        <v>20</v>
      </c>
      <c r="L7013" s="1" t="s">
        <v>36</v>
      </c>
      <c r="M7013" s="1" t="s">
        <v>43</v>
      </c>
      <c r="O7013">
        <f t="shared" si="102"/>
        <v>220.49206349206349</v>
      </c>
    </row>
    <row r="7014" spans="1:15" x14ac:dyDescent="0.25">
      <c r="A7014" s="1" t="s">
        <v>6423</v>
      </c>
      <c r="B7014" s="2">
        <v>44845</v>
      </c>
      <c r="C7014" s="1" t="s">
        <v>7522</v>
      </c>
      <c r="E7014" s="3">
        <v>215.07</v>
      </c>
      <c r="F7014" s="4">
        <v>215.07</v>
      </c>
      <c r="G7014" s="1">
        <v>2022</v>
      </c>
      <c r="H7014" s="1">
        <v>10</v>
      </c>
      <c r="I7014" s="1" t="s">
        <v>86</v>
      </c>
      <c r="J7014" s="1" t="s">
        <v>41</v>
      </c>
      <c r="K7014" s="1" t="s">
        <v>20</v>
      </c>
      <c r="L7014" s="1" t="s">
        <v>87</v>
      </c>
      <c r="M7014" s="1" t="s">
        <v>43</v>
      </c>
      <c r="O7014">
        <f t="shared" si="102"/>
        <v>170.69047619047618</v>
      </c>
    </row>
    <row r="7015" spans="1:15" x14ac:dyDescent="0.25">
      <c r="A7015" s="1" t="s">
        <v>6423</v>
      </c>
      <c r="B7015" s="2">
        <v>44845</v>
      </c>
      <c r="C7015" s="1" t="s">
        <v>7522</v>
      </c>
      <c r="D7015" s="3">
        <v>20</v>
      </c>
      <c r="E7015" s="3">
        <v>240.32</v>
      </c>
      <c r="F7015" s="4">
        <v>200.27</v>
      </c>
      <c r="G7015" s="1">
        <v>2022</v>
      </c>
      <c r="H7015" s="1">
        <v>10</v>
      </c>
      <c r="I7015" s="1" t="s">
        <v>34</v>
      </c>
      <c r="J7015" s="1" t="s">
        <v>41</v>
      </c>
      <c r="K7015" s="1" t="s">
        <v>20</v>
      </c>
      <c r="L7015" s="1" t="s">
        <v>36</v>
      </c>
      <c r="M7015" s="1" t="s">
        <v>43</v>
      </c>
      <c r="O7015">
        <f t="shared" si="102"/>
        <v>158.94444444444446</v>
      </c>
    </row>
    <row r="7016" spans="1:15" x14ac:dyDescent="0.25">
      <c r="A7016" s="1" t="s">
        <v>6423</v>
      </c>
      <c r="B7016" s="2">
        <v>44845</v>
      </c>
      <c r="C7016" s="1" t="s">
        <v>7522</v>
      </c>
      <c r="D7016" s="3">
        <v>20</v>
      </c>
      <c r="E7016" s="3">
        <v>237.69</v>
      </c>
      <c r="F7016" s="4">
        <v>198.07</v>
      </c>
      <c r="G7016" s="1">
        <v>2022</v>
      </c>
      <c r="H7016" s="1">
        <v>10</v>
      </c>
      <c r="I7016" s="1" t="s">
        <v>70</v>
      </c>
      <c r="J7016" s="1" t="s">
        <v>41</v>
      </c>
      <c r="K7016" s="1" t="s">
        <v>20</v>
      </c>
      <c r="L7016" s="1" t="s">
        <v>71</v>
      </c>
      <c r="M7016" s="1" t="s">
        <v>43</v>
      </c>
      <c r="O7016">
        <f t="shared" si="102"/>
        <v>157.19841269841268</v>
      </c>
    </row>
    <row r="7017" spans="1:15" x14ac:dyDescent="0.25">
      <c r="A7017" s="1" t="s">
        <v>6423</v>
      </c>
      <c r="B7017" s="2">
        <v>44845</v>
      </c>
      <c r="C7017" s="1" t="s">
        <v>7522</v>
      </c>
      <c r="E7017" s="3">
        <v>194.52</v>
      </c>
      <c r="F7017" s="4">
        <v>194.52</v>
      </c>
      <c r="G7017" s="1">
        <v>2022</v>
      </c>
      <c r="H7017" s="1">
        <v>10</v>
      </c>
      <c r="I7017" s="1" t="s">
        <v>86</v>
      </c>
      <c r="J7017" s="1" t="s">
        <v>41</v>
      </c>
      <c r="K7017" s="1" t="s">
        <v>20</v>
      </c>
      <c r="L7017" s="1" t="s">
        <v>87</v>
      </c>
      <c r="M7017" s="1" t="s">
        <v>43</v>
      </c>
      <c r="O7017">
        <f t="shared" si="102"/>
        <v>154.38095238095238</v>
      </c>
    </row>
    <row r="7018" spans="1:15" x14ac:dyDescent="0.25">
      <c r="A7018" s="1" t="s">
        <v>6423</v>
      </c>
      <c r="B7018" s="2">
        <v>44845</v>
      </c>
      <c r="C7018" s="1" t="s">
        <v>7522</v>
      </c>
      <c r="E7018" s="3">
        <v>172.72</v>
      </c>
      <c r="F7018" s="4">
        <v>172.72</v>
      </c>
      <c r="G7018" s="1">
        <v>2022</v>
      </c>
      <c r="H7018" s="1">
        <v>10</v>
      </c>
      <c r="I7018" s="1" t="s">
        <v>86</v>
      </c>
      <c r="J7018" s="1" t="s">
        <v>41</v>
      </c>
      <c r="K7018" s="1" t="s">
        <v>20</v>
      </c>
      <c r="L7018" s="1" t="s">
        <v>87</v>
      </c>
      <c r="M7018" s="1" t="s">
        <v>43</v>
      </c>
      <c r="O7018">
        <f t="shared" si="102"/>
        <v>137.07936507936509</v>
      </c>
    </row>
    <row r="7019" spans="1:15" x14ac:dyDescent="0.25">
      <c r="A7019" s="1" t="s">
        <v>6423</v>
      </c>
      <c r="B7019" s="2">
        <v>44845</v>
      </c>
      <c r="C7019" s="1" t="s">
        <v>7522</v>
      </c>
      <c r="E7019" s="3">
        <v>172.64</v>
      </c>
      <c r="F7019" s="4">
        <v>172.64</v>
      </c>
      <c r="G7019" s="1">
        <v>2022</v>
      </c>
      <c r="H7019" s="1">
        <v>10</v>
      </c>
      <c r="I7019" s="1" t="s">
        <v>86</v>
      </c>
      <c r="J7019" s="1" t="s">
        <v>41</v>
      </c>
      <c r="K7019" s="1" t="s">
        <v>20</v>
      </c>
      <c r="L7019" s="1" t="s">
        <v>87</v>
      </c>
      <c r="M7019" s="1" t="s">
        <v>43</v>
      </c>
      <c r="O7019">
        <f t="shared" si="102"/>
        <v>137.01587301587301</v>
      </c>
    </row>
    <row r="7020" spans="1:15" x14ac:dyDescent="0.25">
      <c r="A7020" s="1" t="s">
        <v>6423</v>
      </c>
      <c r="B7020" s="2">
        <v>44845</v>
      </c>
      <c r="C7020" s="1" t="s">
        <v>7522</v>
      </c>
      <c r="E7020" s="3">
        <v>152.88999999999999</v>
      </c>
      <c r="F7020" s="4">
        <v>152.88999999999999</v>
      </c>
      <c r="G7020" s="1">
        <v>2022</v>
      </c>
      <c r="H7020" s="1">
        <v>10</v>
      </c>
      <c r="I7020" s="1" t="s">
        <v>86</v>
      </c>
      <c r="J7020" s="1" t="s">
        <v>41</v>
      </c>
      <c r="K7020" s="1" t="s">
        <v>20</v>
      </c>
      <c r="L7020" s="1" t="s">
        <v>87</v>
      </c>
      <c r="M7020" s="1" t="s">
        <v>43</v>
      </c>
      <c r="O7020">
        <f t="shared" si="102"/>
        <v>121.34126984126983</v>
      </c>
    </row>
    <row r="7021" spans="1:15" x14ac:dyDescent="0.25">
      <c r="A7021" s="1" t="s">
        <v>6423</v>
      </c>
      <c r="B7021" s="2">
        <v>44845</v>
      </c>
      <c r="C7021" s="1" t="s">
        <v>7522</v>
      </c>
      <c r="E7021" s="3">
        <v>130.47999999999999</v>
      </c>
      <c r="F7021" s="4">
        <v>130.47999999999999</v>
      </c>
      <c r="G7021" s="1">
        <v>2022</v>
      </c>
      <c r="H7021" s="1">
        <v>10</v>
      </c>
      <c r="I7021" s="1" t="s">
        <v>86</v>
      </c>
      <c r="J7021" s="1" t="s">
        <v>41</v>
      </c>
      <c r="K7021" s="1" t="s">
        <v>20</v>
      </c>
      <c r="L7021" s="1" t="s">
        <v>87</v>
      </c>
      <c r="M7021" s="1" t="s">
        <v>43</v>
      </c>
      <c r="O7021">
        <f t="shared" si="102"/>
        <v>103.55555555555554</v>
      </c>
    </row>
    <row r="7022" spans="1:15" x14ac:dyDescent="0.25">
      <c r="A7022" s="1" t="s">
        <v>6423</v>
      </c>
      <c r="B7022" s="2">
        <v>44845</v>
      </c>
      <c r="C7022" s="1" t="s">
        <v>7522</v>
      </c>
      <c r="E7022" s="3">
        <v>128.5</v>
      </c>
      <c r="F7022" s="4">
        <v>128.5</v>
      </c>
      <c r="G7022" s="1">
        <v>2022</v>
      </c>
      <c r="H7022" s="1">
        <v>10</v>
      </c>
      <c r="I7022" s="1" t="s">
        <v>86</v>
      </c>
      <c r="J7022" s="1" t="s">
        <v>41</v>
      </c>
      <c r="K7022" s="1" t="s">
        <v>20</v>
      </c>
      <c r="L7022" s="1" t="s">
        <v>87</v>
      </c>
      <c r="M7022" s="1" t="s">
        <v>43</v>
      </c>
      <c r="O7022">
        <f t="shared" si="102"/>
        <v>101.98412698412699</v>
      </c>
    </row>
    <row r="7023" spans="1:15" x14ac:dyDescent="0.25">
      <c r="A7023" s="1" t="s">
        <v>6423</v>
      </c>
      <c r="B7023" s="2">
        <v>44845</v>
      </c>
      <c r="C7023" s="1" t="s">
        <v>7522</v>
      </c>
      <c r="D7023" s="3">
        <v>20</v>
      </c>
      <c r="E7023" s="3">
        <v>106.3</v>
      </c>
      <c r="F7023" s="4">
        <v>88.58</v>
      </c>
      <c r="G7023" s="1">
        <v>2022</v>
      </c>
      <c r="H7023" s="1">
        <v>10</v>
      </c>
      <c r="I7023" s="1" t="s">
        <v>56</v>
      </c>
      <c r="J7023" s="1" t="s">
        <v>41</v>
      </c>
      <c r="K7023" s="1" t="s">
        <v>20</v>
      </c>
      <c r="L7023" s="1" t="s">
        <v>57</v>
      </c>
      <c r="M7023" s="1" t="s">
        <v>43</v>
      </c>
      <c r="O7023">
        <f t="shared" si="102"/>
        <v>70.301587301587304</v>
      </c>
    </row>
    <row r="7024" spans="1:15" x14ac:dyDescent="0.25">
      <c r="A7024" s="1" t="s">
        <v>6423</v>
      </c>
      <c r="B7024" s="2">
        <v>44845</v>
      </c>
      <c r="C7024" s="1" t="s">
        <v>7522</v>
      </c>
      <c r="E7024" s="3">
        <v>74.08</v>
      </c>
      <c r="F7024" s="4">
        <v>74.08</v>
      </c>
      <c r="G7024" s="1">
        <v>2022</v>
      </c>
      <c r="H7024" s="1">
        <v>10</v>
      </c>
      <c r="I7024" s="1" t="s">
        <v>86</v>
      </c>
      <c r="J7024" s="1" t="s">
        <v>41</v>
      </c>
      <c r="K7024" s="1" t="s">
        <v>20</v>
      </c>
      <c r="L7024" s="1" t="s">
        <v>87</v>
      </c>
      <c r="M7024" s="1" t="s">
        <v>43</v>
      </c>
      <c r="O7024">
        <f t="shared" si="102"/>
        <v>58.793650793650791</v>
      </c>
    </row>
    <row r="7025" spans="1:15" x14ac:dyDescent="0.25">
      <c r="A7025" s="1" t="s">
        <v>6423</v>
      </c>
      <c r="B7025" s="2">
        <v>44845</v>
      </c>
      <c r="C7025" s="1" t="s">
        <v>7522</v>
      </c>
      <c r="E7025" s="3">
        <v>0.7</v>
      </c>
      <c r="F7025" s="4">
        <v>0.7</v>
      </c>
      <c r="G7025" s="1">
        <v>2022</v>
      </c>
      <c r="H7025" s="1">
        <v>10</v>
      </c>
      <c r="I7025" s="1" t="s">
        <v>86</v>
      </c>
      <c r="J7025" s="1" t="s">
        <v>41</v>
      </c>
      <c r="K7025" s="1" t="s">
        <v>20</v>
      </c>
      <c r="L7025" s="1" t="s">
        <v>87</v>
      </c>
      <c r="M7025" s="1" t="s">
        <v>43</v>
      </c>
      <c r="O7025">
        <f t="shared" si="102"/>
        <v>0.55555555555555547</v>
      </c>
    </row>
    <row r="7026" spans="1:15" x14ac:dyDescent="0.25">
      <c r="A7026" s="1" t="s">
        <v>6423</v>
      </c>
      <c r="B7026" s="2">
        <v>44845</v>
      </c>
      <c r="C7026" s="1" t="s">
        <v>7522</v>
      </c>
      <c r="E7026" s="3">
        <v>0.7</v>
      </c>
      <c r="F7026" s="4">
        <v>0.7</v>
      </c>
      <c r="G7026" s="1">
        <v>2022</v>
      </c>
      <c r="H7026" s="1">
        <v>10</v>
      </c>
      <c r="I7026" s="1" t="s">
        <v>86</v>
      </c>
      <c r="J7026" s="1" t="s">
        <v>41</v>
      </c>
      <c r="K7026" s="1" t="s">
        <v>20</v>
      </c>
      <c r="L7026" s="1" t="s">
        <v>87</v>
      </c>
      <c r="M7026" s="1" t="s">
        <v>43</v>
      </c>
      <c r="O7026">
        <f t="shared" si="102"/>
        <v>0.55555555555555547</v>
      </c>
    </row>
    <row r="7027" spans="1:15" x14ac:dyDescent="0.25">
      <c r="A7027" s="1" t="s">
        <v>6423</v>
      </c>
      <c r="B7027" s="2">
        <v>44845</v>
      </c>
      <c r="C7027" s="1" t="s">
        <v>7522</v>
      </c>
      <c r="E7027" s="3">
        <v>0.7</v>
      </c>
      <c r="F7027" s="4">
        <v>0.7</v>
      </c>
      <c r="G7027" s="1">
        <v>2022</v>
      </c>
      <c r="H7027" s="1">
        <v>10</v>
      </c>
      <c r="I7027" s="1" t="s">
        <v>86</v>
      </c>
      <c r="J7027" s="1" t="s">
        <v>41</v>
      </c>
      <c r="K7027" s="1" t="s">
        <v>20</v>
      </c>
      <c r="L7027" s="1" t="s">
        <v>87</v>
      </c>
      <c r="M7027" s="1" t="s">
        <v>43</v>
      </c>
      <c r="O7027">
        <f t="shared" si="102"/>
        <v>0.55555555555555547</v>
      </c>
    </row>
    <row r="7028" spans="1:15" x14ac:dyDescent="0.25">
      <c r="A7028" s="1" t="s">
        <v>6423</v>
      </c>
      <c r="B7028" s="2">
        <v>44845</v>
      </c>
      <c r="C7028" s="1" t="s">
        <v>7522</v>
      </c>
      <c r="E7028" s="3">
        <v>0.7</v>
      </c>
      <c r="F7028" s="4">
        <v>0.7</v>
      </c>
      <c r="G7028" s="1">
        <v>2022</v>
      </c>
      <c r="H7028" s="1">
        <v>10</v>
      </c>
      <c r="I7028" s="1" t="s">
        <v>18</v>
      </c>
      <c r="J7028" s="1" t="s">
        <v>41</v>
      </c>
      <c r="K7028" s="1" t="s">
        <v>20</v>
      </c>
      <c r="L7028" s="1" t="s">
        <v>21</v>
      </c>
      <c r="M7028" s="1" t="s">
        <v>43</v>
      </c>
      <c r="O7028">
        <f t="shared" si="102"/>
        <v>0.55555555555555547</v>
      </c>
    </row>
    <row r="7029" spans="1:15" x14ac:dyDescent="0.25">
      <c r="A7029" s="1" t="s">
        <v>7523</v>
      </c>
      <c r="B7029" s="2">
        <v>44846</v>
      </c>
      <c r="C7029" s="1" t="s">
        <v>7423</v>
      </c>
      <c r="D7029" s="3">
        <v>20</v>
      </c>
      <c r="E7029" s="3">
        <v>113.01</v>
      </c>
      <c r="F7029" s="4">
        <v>94.17</v>
      </c>
      <c r="G7029" s="1">
        <v>2022</v>
      </c>
      <c r="H7029" s="1">
        <v>10</v>
      </c>
      <c r="I7029" s="1" t="s">
        <v>34</v>
      </c>
      <c r="J7029" s="1" t="s">
        <v>237</v>
      </c>
      <c r="K7029" s="1" t="s">
        <v>20</v>
      </c>
      <c r="L7029" s="1" t="s">
        <v>36</v>
      </c>
      <c r="M7029" s="1" t="s">
        <v>4213</v>
      </c>
      <c r="O7029">
        <f>F7029*72.79</f>
        <v>6854.6343000000006</v>
      </c>
    </row>
    <row r="7030" spans="1:15" x14ac:dyDescent="0.25">
      <c r="A7030" s="1" t="s">
        <v>7524</v>
      </c>
      <c r="B7030" s="2">
        <v>44846</v>
      </c>
      <c r="C7030" s="1" t="s">
        <v>7525</v>
      </c>
      <c r="E7030" s="3">
        <v>105.41</v>
      </c>
      <c r="F7030" s="4">
        <v>105.41</v>
      </c>
      <c r="G7030" s="1">
        <v>2022</v>
      </c>
      <c r="H7030" s="1">
        <v>10</v>
      </c>
      <c r="I7030" s="1" t="s">
        <v>86</v>
      </c>
      <c r="J7030" s="1" t="s">
        <v>35</v>
      </c>
      <c r="K7030" s="1" t="s">
        <v>20</v>
      </c>
      <c r="L7030" s="1" t="s">
        <v>87</v>
      </c>
      <c r="M7030" s="1" t="s">
        <v>37</v>
      </c>
    </row>
    <row r="7031" spans="1:15" x14ac:dyDescent="0.25">
      <c r="A7031" s="1" t="s">
        <v>5042</v>
      </c>
      <c r="B7031" s="2">
        <v>44846</v>
      </c>
      <c r="C7031" s="1" t="s">
        <v>7526</v>
      </c>
      <c r="E7031" s="3">
        <v>45.02</v>
      </c>
      <c r="F7031" s="4">
        <v>45.02</v>
      </c>
      <c r="G7031" s="1">
        <v>2022</v>
      </c>
      <c r="H7031" s="1">
        <v>10</v>
      </c>
      <c r="I7031" s="1" t="s">
        <v>86</v>
      </c>
      <c r="J7031" s="1" t="s">
        <v>35</v>
      </c>
      <c r="K7031" s="1" t="s">
        <v>20</v>
      </c>
      <c r="L7031" s="1" t="s">
        <v>87</v>
      </c>
      <c r="M7031" s="1" t="s">
        <v>37</v>
      </c>
    </row>
    <row r="7032" spans="1:15" x14ac:dyDescent="0.25">
      <c r="A7032" s="1" t="s">
        <v>7527</v>
      </c>
      <c r="B7032" s="2">
        <v>44846</v>
      </c>
      <c r="C7032" s="1" t="s">
        <v>7528</v>
      </c>
      <c r="E7032" s="3">
        <v>24.09</v>
      </c>
      <c r="F7032" s="4">
        <v>24.09</v>
      </c>
      <c r="G7032" s="1">
        <v>2022</v>
      </c>
      <c r="H7032" s="1">
        <v>10</v>
      </c>
      <c r="I7032" s="1" t="s">
        <v>97</v>
      </c>
      <c r="J7032" s="1" t="s">
        <v>98</v>
      </c>
      <c r="K7032" s="1" t="s">
        <v>20</v>
      </c>
      <c r="L7032" s="1" t="s">
        <v>99</v>
      </c>
      <c r="M7032" s="1" t="s">
        <v>100</v>
      </c>
    </row>
    <row r="7033" spans="1:15" x14ac:dyDescent="0.25">
      <c r="A7033" s="1" t="s">
        <v>1667</v>
      </c>
      <c r="B7033" s="2">
        <v>44846</v>
      </c>
      <c r="C7033" s="1" t="s">
        <v>7529</v>
      </c>
      <c r="E7033" s="3">
        <v>199</v>
      </c>
      <c r="F7033" s="4">
        <v>199</v>
      </c>
      <c r="G7033" s="1">
        <v>2022</v>
      </c>
      <c r="H7033" s="1">
        <v>10</v>
      </c>
      <c r="I7033" s="1" t="s">
        <v>40</v>
      </c>
      <c r="J7033" s="1" t="s">
        <v>35</v>
      </c>
      <c r="K7033" s="1" t="s">
        <v>20</v>
      </c>
      <c r="L7033" s="1" t="s">
        <v>42</v>
      </c>
      <c r="M7033" s="1" t="s">
        <v>37</v>
      </c>
    </row>
    <row r="7034" spans="1:15" x14ac:dyDescent="0.25">
      <c r="A7034" s="1" t="s">
        <v>6442</v>
      </c>
      <c r="B7034" s="2">
        <v>44848</v>
      </c>
      <c r="C7034" s="1" t="s">
        <v>7530</v>
      </c>
      <c r="E7034" s="3">
        <v>20.059999999999999</v>
      </c>
      <c r="F7034" s="4">
        <v>20.059999999999999</v>
      </c>
      <c r="G7034" s="1">
        <v>2022</v>
      </c>
      <c r="H7034" s="1">
        <v>10</v>
      </c>
      <c r="I7034" s="1" t="s">
        <v>40</v>
      </c>
      <c r="J7034" s="1" t="s">
        <v>35</v>
      </c>
      <c r="K7034" s="1" t="s">
        <v>20</v>
      </c>
      <c r="L7034" s="1" t="s">
        <v>42</v>
      </c>
      <c r="M7034" s="1" t="s">
        <v>37</v>
      </c>
      <c r="O7034">
        <f>F7034*7</f>
        <v>140.41999999999999</v>
      </c>
    </row>
    <row r="7035" spans="1:15" x14ac:dyDescent="0.25">
      <c r="A7035" s="1" t="s">
        <v>7531</v>
      </c>
      <c r="B7035" s="2">
        <v>44848</v>
      </c>
      <c r="C7035" s="1" t="s">
        <v>7532</v>
      </c>
      <c r="D7035" s="3">
        <v>20</v>
      </c>
      <c r="E7035" s="3">
        <v>134.15</v>
      </c>
      <c r="F7035" s="4">
        <v>111.79</v>
      </c>
      <c r="G7035" s="1">
        <v>2022</v>
      </c>
      <c r="H7035" s="1">
        <v>10</v>
      </c>
      <c r="I7035" s="1" t="s">
        <v>34</v>
      </c>
      <c r="J7035" s="1" t="s">
        <v>35</v>
      </c>
      <c r="K7035" s="1" t="s">
        <v>20</v>
      </c>
      <c r="L7035" s="1" t="s">
        <v>36</v>
      </c>
      <c r="M7035" s="1" t="s">
        <v>37</v>
      </c>
      <c r="O7035">
        <f>F7035*7</f>
        <v>782.53000000000009</v>
      </c>
    </row>
    <row r="7036" spans="1:15" x14ac:dyDescent="0.25">
      <c r="A7036" s="1" t="s">
        <v>7533</v>
      </c>
      <c r="B7036" s="2">
        <v>44848</v>
      </c>
      <c r="C7036" s="1" t="s">
        <v>7534</v>
      </c>
      <c r="D7036" s="3">
        <v>20</v>
      </c>
      <c r="E7036" s="3">
        <v>69.28</v>
      </c>
      <c r="F7036" s="4">
        <v>57.73</v>
      </c>
      <c r="G7036" s="1">
        <v>2022</v>
      </c>
      <c r="H7036" s="1">
        <v>10</v>
      </c>
      <c r="I7036" s="1" t="s">
        <v>34</v>
      </c>
      <c r="J7036" s="1" t="s">
        <v>237</v>
      </c>
      <c r="K7036" s="1" t="s">
        <v>20</v>
      </c>
      <c r="L7036" s="1" t="s">
        <v>36</v>
      </c>
      <c r="M7036" s="1" t="s">
        <v>4213</v>
      </c>
    </row>
    <row r="7037" spans="1:15" x14ac:dyDescent="0.25">
      <c r="A7037" s="1" t="s">
        <v>7535</v>
      </c>
      <c r="B7037" s="2">
        <v>44848</v>
      </c>
      <c r="C7037" s="1" t="s">
        <v>7536</v>
      </c>
      <c r="D7037" s="3">
        <v>20</v>
      </c>
      <c r="E7037" s="3">
        <v>5731.01</v>
      </c>
      <c r="F7037" s="4">
        <v>4775.84</v>
      </c>
      <c r="G7037" s="1">
        <v>2022</v>
      </c>
      <c r="H7037" s="1">
        <v>10</v>
      </c>
      <c r="I7037" s="1" t="s">
        <v>34</v>
      </c>
      <c r="J7037" s="1" t="s">
        <v>237</v>
      </c>
      <c r="K7037" s="1" t="s">
        <v>20</v>
      </c>
      <c r="L7037" s="1" t="s">
        <v>36</v>
      </c>
      <c r="M7037" s="1" t="s">
        <v>4213</v>
      </c>
      <c r="O7037" s="1">
        <f>F7037*23</f>
        <v>109844.32</v>
      </c>
    </row>
    <row r="7038" spans="1:15" x14ac:dyDescent="0.25">
      <c r="A7038" s="1" t="s">
        <v>1693</v>
      </c>
      <c r="B7038" s="2">
        <v>44851</v>
      </c>
      <c r="C7038" s="1" t="s">
        <v>85</v>
      </c>
      <c r="D7038" s="3">
        <v>20</v>
      </c>
      <c r="E7038" s="3">
        <v>138.26</v>
      </c>
      <c r="F7038" s="4">
        <v>115.22</v>
      </c>
      <c r="G7038" s="1">
        <v>2022</v>
      </c>
      <c r="H7038" s="1">
        <v>10</v>
      </c>
      <c r="I7038" s="1" t="s">
        <v>70</v>
      </c>
      <c r="J7038" s="1" t="s">
        <v>41</v>
      </c>
      <c r="K7038" s="1" t="s">
        <v>20</v>
      </c>
      <c r="L7038" s="1" t="s">
        <v>71</v>
      </c>
      <c r="M7038" s="1" t="s">
        <v>43</v>
      </c>
      <c r="O7038">
        <f>F7038/1.26</f>
        <v>91.444444444444443</v>
      </c>
    </row>
    <row r="7039" spans="1:15" x14ac:dyDescent="0.25">
      <c r="A7039" s="1" t="s">
        <v>3633</v>
      </c>
      <c r="B7039" s="2">
        <v>44851</v>
      </c>
      <c r="C7039" s="1" t="s">
        <v>7537</v>
      </c>
      <c r="E7039" s="3">
        <v>70.94</v>
      </c>
      <c r="F7039" s="4">
        <v>70.94</v>
      </c>
      <c r="G7039" s="1">
        <v>2022</v>
      </c>
      <c r="H7039" s="1">
        <v>10</v>
      </c>
      <c r="I7039" s="1" t="s">
        <v>86</v>
      </c>
      <c r="J7039" s="1" t="s">
        <v>51</v>
      </c>
      <c r="K7039" s="1" t="s">
        <v>20</v>
      </c>
      <c r="L7039" s="1" t="s">
        <v>87</v>
      </c>
      <c r="M7039" s="1" t="s">
        <v>53</v>
      </c>
      <c r="O7039">
        <f>F7039*64.5</f>
        <v>4575.63</v>
      </c>
    </row>
    <row r="7040" spans="1:15" x14ac:dyDescent="0.25">
      <c r="A7040" s="1" t="s">
        <v>3636</v>
      </c>
      <c r="B7040" s="2">
        <v>44851</v>
      </c>
      <c r="C7040" s="1" t="s">
        <v>8026</v>
      </c>
      <c r="D7040" s="3">
        <v>20</v>
      </c>
      <c r="E7040" s="3">
        <v>5.64</v>
      </c>
      <c r="F7040" s="4">
        <v>4.7</v>
      </c>
      <c r="G7040" s="1">
        <v>2022</v>
      </c>
      <c r="H7040" s="1">
        <v>10</v>
      </c>
      <c r="I7040" s="1" t="s">
        <v>34</v>
      </c>
      <c r="J7040" s="1" t="s">
        <v>25</v>
      </c>
      <c r="K7040" s="1" t="s">
        <v>20</v>
      </c>
      <c r="L7040" s="1" t="s">
        <v>36</v>
      </c>
      <c r="M7040" s="1" t="s">
        <v>4184</v>
      </c>
    </row>
    <row r="7041" spans="1:15" x14ac:dyDescent="0.25">
      <c r="A7041" s="1" t="s">
        <v>7538</v>
      </c>
      <c r="B7041" s="2">
        <v>44851</v>
      </c>
      <c r="C7041" s="1" t="s">
        <v>6100</v>
      </c>
      <c r="E7041" s="3">
        <v>87.18</v>
      </c>
      <c r="F7041" s="4">
        <v>87.18</v>
      </c>
      <c r="G7041" s="1">
        <v>2022</v>
      </c>
      <c r="H7041" s="1">
        <v>10</v>
      </c>
      <c r="I7041" s="1" t="s">
        <v>18</v>
      </c>
      <c r="J7041" s="1" t="s">
        <v>51</v>
      </c>
      <c r="K7041" s="1" t="s">
        <v>20</v>
      </c>
      <c r="L7041" s="1" t="s">
        <v>21</v>
      </c>
      <c r="M7041" s="1" t="s">
        <v>53</v>
      </c>
      <c r="O7041">
        <f>F7041*12.5</f>
        <v>1089.75</v>
      </c>
    </row>
    <row r="7042" spans="1:15" x14ac:dyDescent="0.25">
      <c r="A7042" s="1" t="s">
        <v>6454</v>
      </c>
      <c r="B7042" s="2">
        <v>44853</v>
      </c>
      <c r="C7042" s="1" t="s">
        <v>7539</v>
      </c>
      <c r="D7042" s="3">
        <v>10</v>
      </c>
      <c r="E7042" s="3">
        <v>455.6</v>
      </c>
      <c r="F7042" s="4">
        <v>414.18</v>
      </c>
      <c r="G7042" s="1">
        <v>2022</v>
      </c>
      <c r="H7042" s="1">
        <v>10</v>
      </c>
      <c r="I7042" s="1" t="s">
        <v>134</v>
      </c>
      <c r="J7042" s="1" t="s">
        <v>319</v>
      </c>
      <c r="K7042" s="1" t="s">
        <v>20</v>
      </c>
      <c r="L7042" s="1" t="s">
        <v>135</v>
      </c>
      <c r="M7042" s="1" t="s">
        <v>320</v>
      </c>
    </row>
    <row r="7043" spans="1:15" x14ac:dyDescent="0.25">
      <c r="A7043" s="1" t="s">
        <v>7540</v>
      </c>
      <c r="B7043" s="2">
        <v>44853</v>
      </c>
      <c r="C7043" s="1" t="s">
        <v>85</v>
      </c>
      <c r="E7043" s="3">
        <v>230.94</v>
      </c>
      <c r="F7043" s="4">
        <v>230.94</v>
      </c>
      <c r="G7043" s="1">
        <v>2022</v>
      </c>
      <c r="H7043" s="1">
        <v>10</v>
      </c>
      <c r="I7043" s="1" t="s">
        <v>40</v>
      </c>
      <c r="J7043" s="1" t="s">
        <v>41</v>
      </c>
      <c r="K7043" s="1" t="s">
        <v>20</v>
      </c>
      <c r="L7043" s="1" t="s">
        <v>42</v>
      </c>
      <c r="M7043" s="1" t="s">
        <v>43</v>
      </c>
      <c r="O7043">
        <f>F7043/1.26</f>
        <v>183.28571428571428</v>
      </c>
    </row>
    <row r="7044" spans="1:15" x14ac:dyDescent="0.25">
      <c r="A7044" s="1" t="s">
        <v>7541</v>
      </c>
      <c r="B7044" s="2">
        <v>44853</v>
      </c>
      <c r="C7044" s="1" t="s">
        <v>85</v>
      </c>
      <c r="E7044" s="3">
        <v>207.58</v>
      </c>
      <c r="F7044" s="4">
        <v>207.58</v>
      </c>
      <c r="G7044" s="1">
        <v>2022</v>
      </c>
      <c r="H7044" s="1">
        <v>10</v>
      </c>
      <c r="I7044" s="1" t="s">
        <v>40</v>
      </c>
      <c r="J7044" s="1" t="s">
        <v>41</v>
      </c>
      <c r="K7044" s="1" t="s">
        <v>20</v>
      </c>
      <c r="L7044" s="1" t="s">
        <v>42</v>
      </c>
      <c r="M7044" s="1" t="s">
        <v>43</v>
      </c>
      <c r="O7044">
        <f>F7044/1.26</f>
        <v>164.74603174603175</v>
      </c>
    </row>
    <row r="7045" spans="1:15" x14ac:dyDescent="0.25">
      <c r="A7045" s="1" t="s">
        <v>3648</v>
      </c>
      <c r="B7045" s="2">
        <v>44853</v>
      </c>
      <c r="C7045" s="1" t="s">
        <v>85</v>
      </c>
      <c r="E7045" s="3">
        <v>144</v>
      </c>
      <c r="F7045" s="4">
        <v>144</v>
      </c>
      <c r="G7045" s="1">
        <v>2022</v>
      </c>
      <c r="H7045" s="1">
        <v>10</v>
      </c>
      <c r="I7045" s="1" t="s">
        <v>40</v>
      </c>
      <c r="J7045" s="1" t="s">
        <v>41</v>
      </c>
      <c r="K7045" s="1" t="s">
        <v>20</v>
      </c>
      <c r="L7045" s="1" t="s">
        <v>42</v>
      </c>
      <c r="M7045" s="1" t="s">
        <v>43</v>
      </c>
      <c r="O7045">
        <f>F7045/1.26</f>
        <v>114.28571428571429</v>
      </c>
    </row>
    <row r="7046" spans="1:15" x14ac:dyDescent="0.25">
      <c r="A7046" s="1" t="s">
        <v>1701</v>
      </c>
      <c r="B7046" s="2">
        <v>44853</v>
      </c>
      <c r="C7046" s="1" t="s">
        <v>39</v>
      </c>
      <c r="E7046" s="3">
        <v>434.55</v>
      </c>
      <c r="F7046" s="4">
        <v>434.55</v>
      </c>
      <c r="G7046" s="1">
        <v>2022</v>
      </c>
      <c r="H7046" s="1">
        <v>10</v>
      </c>
      <c r="I7046" s="1" t="s">
        <v>40</v>
      </c>
      <c r="J7046" s="1" t="s">
        <v>41</v>
      </c>
      <c r="K7046" s="1" t="s">
        <v>20</v>
      </c>
      <c r="L7046" s="1" t="s">
        <v>42</v>
      </c>
      <c r="M7046" s="1" t="s">
        <v>43</v>
      </c>
      <c r="O7046">
        <f>F7046/1.26</f>
        <v>344.88095238095241</v>
      </c>
    </row>
    <row r="7047" spans="1:15" x14ac:dyDescent="0.25">
      <c r="A7047" s="1" t="s">
        <v>1710</v>
      </c>
      <c r="B7047" s="2">
        <v>44853</v>
      </c>
      <c r="C7047" s="1" t="s">
        <v>39</v>
      </c>
      <c r="E7047" s="3">
        <v>96.99</v>
      </c>
      <c r="F7047" s="4">
        <v>96.99</v>
      </c>
      <c r="G7047" s="1">
        <v>2022</v>
      </c>
      <c r="H7047" s="1">
        <v>10</v>
      </c>
      <c r="I7047" s="1" t="s">
        <v>40</v>
      </c>
      <c r="J7047" s="1" t="s">
        <v>41</v>
      </c>
      <c r="K7047" s="1" t="s">
        <v>20</v>
      </c>
      <c r="L7047" s="1" t="s">
        <v>42</v>
      </c>
      <c r="M7047" s="1" t="s">
        <v>43</v>
      </c>
      <c r="O7047">
        <f>F7047/1.26</f>
        <v>76.976190476190467</v>
      </c>
    </row>
    <row r="7048" spans="1:15" x14ac:dyDescent="0.25">
      <c r="A7048" s="1" t="s">
        <v>3647</v>
      </c>
      <c r="B7048" s="2">
        <v>44853</v>
      </c>
      <c r="C7048" s="1" t="s">
        <v>4422</v>
      </c>
      <c r="E7048" s="3">
        <v>281.55</v>
      </c>
      <c r="F7048" s="4">
        <v>281.55</v>
      </c>
      <c r="G7048" s="1">
        <v>2022</v>
      </c>
      <c r="H7048" s="1">
        <v>10</v>
      </c>
      <c r="I7048" s="1" t="s">
        <v>24</v>
      </c>
      <c r="J7048" s="1" t="s">
        <v>25</v>
      </c>
      <c r="K7048" s="1" t="s">
        <v>20</v>
      </c>
      <c r="L7048" s="1" t="s">
        <v>26</v>
      </c>
      <c r="M7048" s="1" t="s">
        <v>4184</v>
      </c>
    </row>
    <row r="7049" spans="1:15" x14ac:dyDescent="0.25">
      <c r="A7049" s="1" t="s">
        <v>3647</v>
      </c>
      <c r="B7049" s="2">
        <v>44853</v>
      </c>
      <c r="C7049" s="1" t="s">
        <v>7542</v>
      </c>
      <c r="D7049" s="3">
        <v>10</v>
      </c>
      <c r="E7049" s="3">
        <v>516.05999999999995</v>
      </c>
      <c r="F7049" s="4">
        <v>469.15</v>
      </c>
      <c r="G7049" s="1">
        <v>2022</v>
      </c>
      <c r="H7049" s="1">
        <v>10</v>
      </c>
      <c r="I7049" s="1" t="s">
        <v>134</v>
      </c>
      <c r="J7049" s="1" t="s">
        <v>319</v>
      </c>
      <c r="K7049" s="1" t="s">
        <v>20</v>
      </c>
      <c r="L7049" s="1" t="s">
        <v>135</v>
      </c>
      <c r="M7049" s="1" t="s">
        <v>320</v>
      </c>
    </row>
    <row r="7050" spans="1:15" x14ac:dyDescent="0.25">
      <c r="A7050" s="1" t="s">
        <v>7543</v>
      </c>
      <c r="B7050" s="2">
        <v>44853</v>
      </c>
      <c r="C7050" s="1" t="s">
        <v>5295</v>
      </c>
      <c r="E7050" s="3">
        <v>77.790000000000006</v>
      </c>
      <c r="F7050" s="4">
        <v>77.790000000000006</v>
      </c>
      <c r="G7050" s="1">
        <v>2022</v>
      </c>
      <c r="H7050" s="1">
        <v>10</v>
      </c>
      <c r="I7050" s="1" t="s">
        <v>18</v>
      </c>
      <c r="J7050" s="1" t="s">
        <v>51</v>
      </c>
      <c r="K7050" s="1" t="s">
        <v>20</v>
      </c>
      <c r="L7050" s="1" t="s">
        <v>21</v>
      </c>
      <c r="M7050" s="1" t="s">
        <v>53</v>
      </c>
      <c r="O7050">
        <f>F7050*12.5</f>
        <v>972.37500000000011</v>
      </c>
    </row>
    <row r="7051" spans="1:15" x14ac:dyDescent="0.25">
      <c r="A7051" s="1" t="s">
        <v>3645</v>
      </c>
      <c r="B7051" s="2">
        <v>44853</v>
      </c>
      <c r="C7051" s="1" t="s">
        <v>3893</v>
      </c>
      <c r="D7051" s="3">
        <v>20</v>
      </c>
      <c r="E7051" s="3">
        <v>28</v>
      </c>
      <c r="F7051" s="4">
        <v>23.33</v>
      </c>
      <c r="G7051" s="1">
        <v>2022</v>
      </c>
      <c r="H7051" s="1">
        <v>10</v>
      </c>
      <c r="I7051" s="1" t="s">
        <v>70</v>
      </c>
      <c r="J7051" s="1" t="s">
        <v>369</v>
      </c>
      <c r="K7051" s="1" t="s">
        <v>20</v>
      </c>
      <c r="L7051" s="1" t="s">
        <v>71</v>
      </c>
      <c r="M7051" s="1" t="s">
        <v>370</v>
      </c>
    </row>
    <row r="7052" spans="1:15" x14ac:dyDescent="0.25">
      <c r="A7052" s="1" t="s">
        <v>1719</v>
      </c>
      <c r="B7052" s="2">
        <v>44853</v>
      </c>
      <c r="C7052" s="1" t="s">
        <v>7544</v>
      </c>
      <c r="E7052" s="3">
        <v>353.04</v>
      </c>
      <c r="F7052" s="4">
        <v>353.04</v>
      </c>
      <c r="G7052" s="1">
        <v>2022</v>
      </c>
      <c r="H7052" s="1">
        <v>10</v>
      </c>
      <c r="I7052" s="1" t="s">
        <v>86</v>
      </c>
      <c r="J7052" s="1" t="s">
        <v>478</v>
      </c>
      <c r="K7052" s="1" t="s">
        <v>20</v>
      </c>
      <c r="L7052" s="1" t="s">
        <v>87</v>
      </c>
      <c r="M7052" s="1" t="s">
        <v>479</v>
      </c>
      <c r="O7052">
        <f>F7052*778</f>
        <v>274665.12</v>
      </c>
    </row>
    <row r="7053" spans="1:15" x14ac:dyDescent="0.25">
      <c r="A7053" s="1" t="s">
        <v>1719</v>
      </c>
      <c r="B7053" s="2">
        <v>44853</v>
      </c>
      <c r="C7053" s="1" t="s">
        <v>7544</v>
      </c>
      <c r="E7053" s="3">
        <v>353.03</v>
      </c>
      <c r="F7053" s="4">
        <v>353.03</v>
      </c>
      <c r="G7053" s="1">
        <v>2022</v>
      </c>
      <c r="H7053" s="1">
        <v>10</v>
      </c>
      <c r="I7053" s="1" t="s">
        <v>40</v>
      </c>
      <c r="J7053" s="1" t="s">
        <v>478</v>
      </c>
      <c r="K7053" s="1" t="s">
        <v>20</v>
      </c>
      <c r="L7053" s="1" t="s">
        <v>42</v>
      </c>
      <c r="M7053" s="1" t="s">
        <v>479</v>
      </c>
      <c r="O7053">
        <f>F7053*778</f>
        <v>274657.33999999997</v>
      </c>
    </row>
    <row r="7054" spans="1:15" x14ac:dyDescent="0.25">
      <c r="A7054" s="1" t="s">
        <v>1719</v>
      </c>
      <c r="B7054" s="2">
        <v>44853</v>
      </c>
      <c r="C7054" s="1" t="s">
        <v>7544</v>
      </c>
      <c r="D7054" s="3">
        <v>20</v>
      </c>
      <c r="E7054" s="3">
        <v>353.04</v>
      </c>
      <c r="F7054" s="4">
        <v>294.2</v>
      </c>
      <c r="G7054" s="1">
        <v>2022</v>
      </c>
      <c r="H7054" s="1">
        <v>10</v>
      </c>
      <c r="I7054" s="1" t="s">
        <v>70</v>
      </c>
      <c r="J7054" s="1" t="s">
        <v>41</v>
      </c>
      <c r="K7054" s="1" t="s">
        <v>20</v>
      </c>
      <c r="L7054" s="1" t="s">
        <v>71</v>
      </c>
      <c r="M7054" s="1" t="s">
        <v>43</v>
      </c>
      <c r="O7054">
        <f>F7054*778</f>
        <v>228887.59999999998</v>
      </c>
    </row>
    <row r="7055" spans="1:15" x14ac:dyDescent="0.25">
      <c r="A7055" s="1" t="s">
        <v>1719</v>
      </c>
      <c r="B7055" s="2">
        <v>44853</v>
      </c>
      <c r="C7055" s="1" t="s">
        <v>7544</v>
      </c>
      <c r="D7055" s="3">
        <v>20</v>
      </c>
      <c r="E7055" s="3">
        <v>353.04</v>
      </c>
      <c r="F7055" s="4">
        <v>294.2</v>
      </c>
      <c r="G7055" s="1">
        <v>2022</v>
      </c>
      <c r="H7055" s="1">
        <v>10</v>
      </c>
      <c r="I7055" s="1" t="s">
        <v>34</v>
      </c>
      <c r="J7055" s="1" t="s">
        <v>41</v>
      </c>
      <c r="K7055" s="1" t="s">
        <v>20</v>
      </c>
      <c r="L7055" s="1" t="s">
        <v>36</v>
      </c>
      <c r="M7055" s="1" t="s">
        <v>43</v>
      </c>
      <c r="O7055">
        <f>F7055*778</f>
        <v>228887.59999999998</v>
      </c>
    </row>
    <row r="7056" spans="1:15" x14ac:dyDescent="0.25">
      <c r="A7056" s="1" t="s">
        <v>5056</v>
      </c>
      <c r="B7056" s="2">
        <v>44853</v>
      </c>
      <c r="C7056" s="1" t="s">
        <v>7545</v>
      </c>
      <c r="D7056" s="3">
        <v>20</v>
      </c>
      <c r="E7056" s="3">
        <v>492.81</v>
      </c>
      <c r="F7056" s="4">
        <v>410.67</v>
      </c>
      <c r="G7056" s="1">
        <v>2022</v>
      </c>
      <c r="H7056" s="1">
        <v>10</v>
      </c>
      <c r="I7056" s="1" t="s">
        <v>34</v>
      </c>
      <c r="J7056" s="1" t="s">
        <v>1106</v>
      </c>
      <c r="K7056" s="1" t="s">
        <v>20</v>
      </c>
      <c r="L7056" s="1" t="s">
        <v>36</v>
      </c>
      <c r="M7056" s="1" t="s">
        <v>4523</v>
      </c>
    </row>
    <row r="7057" spans="1:15" x14ac:dyDescent="0.25">
      <c r="A7057" s="1" t="s">
        <v>7546</v>
      </c>
      <c r="B7057" s="2">
        <v>44853</v>
      </c>
      <c r="C7057" s="1" t="s">
        <v>7547</v>
      </c>
      <c r="D7057" s="3">
        <v>20</v>
      </c>
      <c r="E7057" s="3">
        <v>140.4</v>
      </c>
      <c r="F7057" s="4">
        <v>117</v>
      </c>
      <c r="G7057" s="1">
        <v>2022</v>
      </c>
      <c r="H7057" s="1">
        <v>10</v>
      </c>
      <c r="I7057" s="1" t="s">
        <v>134</v>
      </c>
      <c r="J7057" s="1" t="s">
        <v>144</v>
      </c>
      <c r="K7057" s="1" t="s">
        <v>20</v>
      </c>
      <c r="L7057" s="1" t="s">
        <v>135</v>
      </c>
      <c r="M7057" s="1" t="s">
        <v>145</v>
      </c>
    </row>
    <row r="7058" spans="1:15" x14ac:dyDescent="0.25">
      <c r="A7058" s="1" t="s">
        <v>7548</v>
      </c>
      <c r="B7058" s="2">
        <v>44853</v>
      </c>
      <c r="C7058" s="1" t="s">
        <v>7549</v>
      </c>
      <c r="E7058" s="3">
        <v>164.54</v>
      </c>
      <c r="F7058" s="4">
        <v>164.54</v>
      </c>
      <c r="G7058" s="1">
        <v>2022</v>
      </c>
      <c r="H7058" s="1">
        <v>10</v>
      </c>
      <c r="I7058" s="1" t="s">
        <v>50</v>
      </c>
      <c r="J7058" s="1" t="s">
        <v>51</v>
      </c>
      <c r="K7058" s="1" t="s">
        <v>20</v>
      </c>
      <c r="L7058" s="1" t="s">
        <v>52</v>
      </c>
      <c r="M7058" s="1" t="s">
        <v>53</v>
      </c>
      <c r="O7058">
        <f>F7058*176</f>
        <v>28959.039999999997</v>
      </c>
    </row>
    <row r="7059" spans="1:15" x14ac:dyDescent="0.25">
      <c r="A7059" s="1" t="s">
        <v>3645</v>
      </c>
      <c r="B7059" s="2">
        <v>44853</v>
      </c>
      <c r="C7059" s="1" t="s">
        <v>7550</v>
      </c>
      <c r="D7059" s="3">
        <v>20</v>
      </c>
      <c r="E7059" s="3">
        <v>88.94</v>
      </c>
      <c r="F7059" s="4">
        <v>74.12</v>
      </c>
      <c r="G7059" s="1">
        <v>2022</v>
      </c>
      <c r="H7059" s="1">
        <v>10</v>
      </c>
      <c r="I7059" s="1" t="s">
        <v>70</v>
      </c>
      <c r="J7059" s="1" t="s">
        <v>35</v>
      </c>
      <c r="K7059" s="1" t="s">
        <v>20</v>
      </c>
      <c r="L7059" s="1" t="s">
        <v>71</v>
      </c>
      <c r="M7059" s="1" t="s">
        <v>37</v>
      </c>
    </row>
    <row r="7060" spans="1:15" x14ac:dyDescent="0.25">
      <c r="A7060" s="1" t="s">
        <v>7551</v>
      </c>
      <c r="B7060" s="2">
        <v>44853</v>
      </c>
      <c r="C7060" s="1" t="s">
        <v>59</v>
      </c>
      <c r="E7060" s="3">
        <v>88.07</v>
      </c>
      <c r="F7060" s="4">
        <v>88.07</v>
      </c>
      <c r="G7060" s="1">
        <v>2022</v>
      </c>
      <c r="H7060" s="1">
        <v>10</v>
      </c>
      <c r="I7060" s="1" t="s">
        <v>40</v>
      </c>
      <c r="J7060" s="1" t="s">
        <v>41</v>
      </c>
      <c r="K7060" s="1" t="s">
        <v>20</v>
      </c>
      <c r="L7060" s="1" t="s">
        <v>42</v>
      </c>
      <c r="M7060" s="1" t="s">
        <v>43</v>
      </c>
    </row>
    <row r="7061" spans="1:15" x14ac:dyDescent="0.25">
      <c r="A7061" s="1" t="s">
        <v>1696</v>
      </c>
      <c r="B7061" s="2">
        <v>44853</v>
      </c>
      <c r="C7061" s="1" t="s">
        <v>7552</v>
      </c>
      <c r="E7061" s="3">
        <v>437.72</v>
      </c>
      <c r="F7061" s="4">
        <v>437.72</v>
      </c>
      <c r="G7061" s="1">
        <v>2022</v>
      </c>
      <c r="H7061" s="1">
        <v>10</v>
      </c>
      <c r="I7061" s="1" t="s">
        <v>168</v>
      </c>
      <c r="J7061" s="1" t="s">
        <v>81</v>
      </c>
      <c r="K7061" s="1" t="s">
        <v>20</v>
      </c>
      <c r="L7061" s="1" t="s">
        <v>169</v>
      </c>
      <c r="M7061" s="1" t="s">
        <v>83</v>
      </c>
      <c r="O7061">
        <f>F7061*52.63</f>
        <v>23037.203600000004</v>
      </c>
    </row>
    <row r="7062" spans="1:15" x14ac:dyDescent="0.25">
      <c r="A7062" s="1" t="s">
        <v>7553</v>
      </c>
      <c r="B7062" s="2">
        <v>44853</v>
      </c>
      <c r="C7062" s="1" t="s">
        <v>523</v>
      </c>
      <c r="D7062" s="3">
        <v>20</v>
      </c>
      <c r="E7062" s="3">
        <v>73.08</v>
      </c>
      <c r="F7062" s="4">
        <v>60.9</v>
      </c>
      <c r="G7062" s="1">
        <v>2022</v>
      </c>
      <c r="H7062" s="1">
        <v>10</v>
      </c>
      <c r="I7062" s="1" t="s">
        <v>34</v>
      </c>
      <c r="J7062" s="1" t="s">
        <v>35</v>
      </c>
      <c r="K7062" s="1" t="s">
        <v>20</v>
      </c>
      <c r="L7062" s="1" t="s">
        <v>36</v>
      </c>
      <c r="M7062" s="1" t="s">
        <v>37</v>
      </c>
      <c r="O7062">
        <f>F7062*72.79120024</f>
        <v>4432.9840946159993</v>
      </c>
    </row>
    <row r="7063" spans="1:15" x14ac:dyDescent="0.25">
      <c r="A7063" s="1" t="s">
        <v>6459</v>
      </c>
      <c r="B7063" s="2">
        <v>44853</v>
      </c>
      <c r="C7063" s="1" t="s">
        <v>7554</v>
      </c>
      <c r="D7063" s="3">
        <v>20</v>
      </c>
      <c r="E7063" s="3">
        <v>341.33</v>
      </c>
      <c r="F7063" s="4">
        <v>284.44</v>
      </c>
      <c r="G7063" s="1">
        <v>2022</v>
      </c>
      <c r="H7063" s="1">
        <v>10</v>
      </c>
      <c r="I7063" s="1" t="s">
        <v>34</v>
      </c>
      <c r="J7063" s="1" t="s">
        <v>237</v>
      </c>
      <c r="K7063" s="1" t="s">
        <v>20</v>
      </c>
      <c r="L7063" s="1" t="s">
        <v>36</v>
      </c>
      <c r="M7063" s="1" t="s">
        <v>4213</v>
      </c>
      <c r="O7063" s="1">
        <f>F7063*23</f>
        <v>6542.12</v>
      </c>
    </row>
    <row r="7064" spans="1:15" x14ac:dyDescent="0.25">
      <c r="A7064" s="1" t="s">
        <v>7555</v>
      </c>
      <c r="B7064" s="2">
        <v>44855</v>
      </c>
      <c r="C7064" s="1" t="s">
        <v>1054</v>
      </c>
      <c r="E7064" s="3">
        <v>73.55</v>
      </c>
      <c r="F7064" s="4">
        <v>73.55</v>
      </c>
      <c r="G7064" s="1">
        <v>2022</v>
      </c>
      <c r="H7064" s="1">
        <v>10</v>
      </c>
      <c r="I7064" s="1" t="s">
        <v>30</v>
      </c>
      <c r="J7064" s="1" t="s">
        <v>25</v>
      </c>
      <c r="K7064" s="1" t="s">
        <v>20</v>
      </c>
      <c r="L7064" s="1" t="s">
        <v>31</v>
      </c>
      <c r="M7064" s="1" t="s">
        <v>4184</v>
      </c>
    </row>
    <row r="7065" spans="1:15" x14ac:dyDescent="0.25">
      <c r="A7065" s="1" t="s">
        <v>7556</v>
      </c>
      <c r="B7065" s="2">
        <v>44855</v>
      </c>
      <c r="C7065" s="1" t="s">
        <v>1054</v>
      </c>
      <c r="E7065" s="3">
        <v>157.46</v>
      </c>
      <c r="F7065" s="4">
        <v>157.46</v>
      </c>
      <c r="G7065" s="1">
        <v>2022</v>
      </c>
      <c r="H7065" s="1">
        <v>10</v>
      </c>
      <c r="I7065" s="1" t="s">
        <v>30</v>
      </c>
      <c r="J7065" s="1" t="s">
        <v>25</v>
      </c>
      <c r="K7065" s="1" t="s">
        <v>20</v>
      </c>
      <c r="L7065" s="1" t="s">
        <v>31</v>
      </c>
      <c r="M7065" s="1" t="s">
        <v>4184</v>
      </c>
    </row>
    <row r="7066" spans="1:15" x14ac:dyDescent="0.25">
      <c r="A7066" s="1" t="s">
        <v>7557</v>
      </c>
      <c r="B7066" s="2">
        <v>44855</v>
      </c>
      <c r="C7066" s="1" t="s">
        <v>7558</v>
      </c>
      <c r="E7066" s="3">
        <v>13.26</v>
      </c>
      <c r="F7066" s="4">
        <v>13.26</v>
      </c>
      <c r="G7066" s="1">
        <v>2022</v>
      </c>
      <c r="H7066" s="1">
        <v>10</v>
      </c>
      <c r="I7066" s="1" t="s">
        <v>18</v>
      </c>
      <c r="J7066" s="1" t="s">
        <v>51</v>
      </c>
      <c r="K7066" s="1" t="s">
        <v>20</v>
      </c>
      <c r="L7066" s="1" t="s">
        <v>21</v>
      </c>
      <c r="M7066" s="1" t="s">
        <v>53</v>
      </c>
    </row>
    <row r="7067" spans="1:15" x14ac:dyDescent="0.25">
      <c r="A7067" s="1" t="s">
        <v>7559</v>
      </c>
      <c r="B7067" s="2">
        <v>44859</v>
      </c>
      <c r="C7067" s="1" t="s">
        <v>8027</v>
      </c>
      <c r="E7067" s="3">
        <v>99.3</v>
      </c>
      <c r="F7067" s="4">
        <v>99.3</v>
      </c>
      <c r="G7067" s="1">
        <v>2022</v>
      </c>
      <c r="H7067" s="1">
        <v>10</v>
      </c>
      <c r="I7067" s="1" t="s">
        <v>24</v>
      </c>
      <c r="J7067" s="1" t="s">
        <v>25</v>
      </c>
      <c r="K7067" s="1" t="s">
        <v>20</v>
      </c>
      <c r="L7067" s="1" t="s">
        <v>26</v>
      </c>
      <c r="M7067" s="1" t="s">
        <v>4184</v>
      </c>
    </row>
    <row r="7068" spans="1:15" x14ac:dyDescent="0.25">
      <c r="A7068" s="1" t="s">
        <v>1744</v>
      </c>
      <c r="B7068" s="2">
        <v>44859</v>
      </c>
      <c r="C7068" s="1" t="s">
        <v>7560</v>
      </c>
      <c r="E7068" s="3">
        <v>52.54</v>
      </c>
      <c r="F7068" s="4">
        <v>52.54</v>
      </c>
      <c r="G7068" s="1">
        <v>2022</v>
      </c>
      <c r="H7068" s="1">
        <v>10</v>
      </c>
      <c r="I7068" s="1" t="s">
        <v>40</v>
      </c>
      <c r="J7068" s="1" t="s">
        <v>35</v>
      </c>
      <c r="K7068" s="1" t="s">
        <v>20</v>
      </c>
      <c r="L7068" s="1" t="s">
        <v>42</v>
      </c>
      <c r="M7068" s="1" t="s">
        <v>37</v>
      </c>
      <c r="O7068">
        <f>F7068*7</f>
        <v>367.78</v>
      </c>
    </row>
    <row r="7069" spans="1:15" x14ac:dyDescent="0.25">
      <c r="A7069" s="1" t="s">
        <v>6471</v>
      </c>
      <c r="B7069" s="2">
        <v>44859</v>
      </c>
      <c r="C7069" s="1" t="s">
        <v>7561</v>
      </c>
      <c r="E7069" s="3">
        <v>990</v>
      </c>
      <c r="F7069" s="4">
        <v>990</v>
      </c>
      <c r="G7069" s="1">
        <v>2022</v>
      </c>
      <c r="H7069" s="1">
        <v>10</v>
      </c>
      <c r="I7069" s="1" t="s">
        <v>30</v>
      </c>
      <c r="J7069" s="1" t="s">
        <v>25</v>
      </c>
      <c r="K7069" s="1" t="s">
        <v>20</v>
      </c>
      <c r="L7069" s="1" t="s">
        <v>3130</v>
      </c>
      <c r="M7069" s="1" t="s">
        <v>4184</v>
      </c>
    </row>
    <row r="7070" spans="1:15" x14ac:dyDescent="0.25">
      <c r="A7070" s="1" t="s">
        <v>7562</v>
      </c>
      <c r="B7070" s="2">
        <v>44859</v>
      </c>
      <c r="C7070" s="1" t="s">
        <v>7563</v>
      </c>
      <c r="E7070" s="3">
        <v>1353.6</v>
      </c>
      <c r="F7070" s="4">
        <v>1353.6</v>
      </c>
      <c r="G7070" s="1">
        <v>2022</v>
      </c>
      <c r="H7070" s="1">
        <v>10</v>
      </c>
      <c r="I7070" s="1" t="s">
        <v>30</v>
      </c>
      <c r="J7070" s="1" t="s">
        <v>25</v>
      </c>
      <c r="K7070" s="1" t="s">
        <v>20</v>
      </c>
      <c r="L7070" s="1" t="s">
        <v>3130</v>
      </c>
      <c r="M7070" s="1" t="s">
        <v>4184</v>
      </c>
    </row>
    <row r="7071" spans="1:15" x14ac:dyDescent="0.25">
      <c r="A7071" s="1" t="s">
        <v>7564</v>
      </c>
      <c r="B7071" s="2">
        <v>44859</v>
      </c>
      <c r="C7071" s="1" t="s">
        <v>7565</v>
      </c>
      <c r="D7071" s="3">
        <v>20</v>
      </c>
      <c r="E7071" s="3">
        <v>67.739999999999995</v>
      </c>
      <c r="F7071" s="4">
        <v>56.45</v>
      </c>
      <c r="G7071" s="1">
        <v>2022</v>
      </c>
      <c r="H7071" s="1">
        <v>10</v>
      </c>
      <c r="I7071" s="1" t="s">
        <v>34</v>
      </c>
      <c r="J7071" s="1" t="s">
        <v>237</v>
      </c>
      <c r="K7071" s="1" t="s">
        <v>20</v>
      </c>
      <c r="L7071" s="1" t="s">
        <v>36</v>
      </c>
      <c r="M7071" s="1" t="s">
        <v>4213</v>
      </c>
    </row>
    <row r="7072" spans="1:15" x14ac:dyDescent="0.25">
      <c r="A7072" s="1" t="s">
        <v>3663</v>
      </c>
      <c r="B7072" s="2">
        <v>44859</v>
      </c>
      <c r="C7072" s="1" t="s">
        <v>7566</v>
      </c>
      <c r="D7072" s="3">
        <v>20</v>
      </c>
      <c r="E7072" s="3">
        <v>20.04</v>
      </c>
      <c r="F7072" s="4">
        <v>16.7</v>
      </c>
      <c r="G7072" s="1">
        <v>2022</v>
      </c>
      <c r="H7072" s="1">
        <v>10</v>
      </c>
      <c r="I7072" s="1" t="s">
        <v>34</v>
      </c>
      <c r="J7072" s="1" t="s">
        <v>378</v>
      </c>
      <c r="K7072" s="1" t="s">
        <v>20</v>
      </c>
      <c r="L7072" s="1" t="s">
        <v>36</v>
      </c>
      <c r="M7072" s="1" t="s">
        <v>379</v>
      </c>
    </row>
    <row r="7073" spans="1:15" x14ac:dyDescent="0.25">
      <c r="A7073" s="1" t="s">
        <v>1752</v>
      </c>
      <c r="B7073" s="2">
        <v>44859</v>
      </c>
      <c r="C7073" s="1" t="s">
        <v>7567</v>
      </c>
      <c r="D7073" s="3">
        <v>20</v>
      </c>
      <c r="E7073" s="3">
        <v>226.38</v>
      </c>
      <c r="F7073" s="4">
        <v>188.65</v>
      </c>
      <c r="G7073" s="1">
        <v>2022</v>
      </c>
      <c r="H7073" s="1">
        <v>10</v>
      </c>
      <c r="I7073" s="1" t="s">
        <v>34</v>
      </c>
      <c r="J7073" s="1" t="s">
        <v>237</v>
      </c>
      <c r="K7073" s="1" t="s">
        <v>20</v>
      </c>
      <c r="L7073" s="1" t="s">
        <v>36</v>
      </c>
      <c r="M7073" s="1" t="s">
        <v>4213</v>
      </c>
      <c r="O7073">
        <f>F7073*72.79</f>
        <v>13731.833500000002</v>
      </c>
    </row>
    <row r="7074" spans="1:15" x14ac:dyDescent="0.25">
      <c r="A7074" s="1" t="s">
        <v>3659</v>
      </c>
      <c r="B7074" s="2">
        <v>44859</v>
      </c>
      <c r="C7074" s="1" t="s">
        <v>7928</v>
      </c>
      <c r="D7074" s="3">
        <v>20</v>
      </c>
      <c r="E7074" s="3">
        <v>130.97999999999999</v>
      </c>
      <c r="F7074" s="4">
        <v>109.15</v>
      </c>
      <c r="G7074" s="1">
        <v>2022</v>
      </c>
      <c r="H7074" s="1">
        <v>10</v>
      </c>
      <c r="I7074" s="1" t="s">
        <v>111</v>
      </c>
      <c r="J7074" s="1" t="s">
        <v>98</v>
      </c>
      <c r="K7074" s="1" t="s">
        <v>20</v>
      </c>
      <c r="L7074" s="1" t="s">
        <v>112</v>
      </c>
      <c r="M7074" s="1" t="s">
        <v>100</v>
      </c>
    </row>
    <row r="7075" spans="1:15" x14ac:dyDescent="0.25">
      <c r="A7075" s="1" t="s">
        <v>3659</v>
      </c>
      <c r="B7075" s="2">
        <v>44859</v>
      </c>
      <c r="C7075" s="1" t="s">
        <v>7928</v>
      </c>
      <c r="E7075" s="3">
        <v>130.97999999999999</v>
      </c>
      <c r="F7075" s="4">
        <v>130.97999999999999</v>
      </c>
      <c r="G7075" s="1">
        <v>2022</v>
      </c>
      <c r="H7075" s="1">
        <v>10</v>
      </c>
      <c r="I7075" s="1" t="s">
        <v>111</v>
      </c>
      <c r="J7075" s="1" t="s">
        <v>98</v>
      </c>
      <c r="K7075" s="1" t="s">
        <v>20</v>
      </c>
      <c r="L7075" s="1" t="s">
        <v>112</v>
      </c>
      <c r="M7075" s="1" t="s">
        <v>100</v>
      </c>
    </row>
    <row r="7076" spans="1:15" x14ac:dyDescent="0.25">
      <c r="A7076" s="1" t="s">
        <v>7568</v>
      </c>
      <c r="B7076" s="2">
        <v>44859</v>
      </c>
      <c r="C7076" s="1" t="s">
        <v>7569</v>
      </c>
      <c r="E7076" s="3">
        <v>268.35000000000002</v>
      </c>
      <c r="F7076" s="4">
        <v>268.35000000000002</v>
      </c>
      <c r="G7076" s="1">
        <v>2022</v>
      </c>
      <c r="H7076" s="1">
        <v>10</v>
      </c>
      <c r="I7076" s="1" t="s">
        <v>91</v>
      </c>
      <c r="J7076" s="1" t="s">
        <v>98</v>
      </c>
      <c r="K7076" s="1" t="s">
        <v>20</v>
      </c>
      <c r="L7076" s="1" t="s">
        <v>93</v>
      </c>
      <c r="M7076" s="1" t="s">
        <v>100</v>
      </c>
    </row>
    <row r="7077" spans="1:15" x14ac:dyDescent="0.25">
      <c r="A7077" s="1" t="s">
        <v>1742</v>
      </c>
      <c r="B7077" s="2">
        <v>44859</v>
      </c>
      <c r="C7077" s="1" t="s">
        <v>7570</v>
      </c>
      <c r="E7077" s="3">
        <v>38.979999999999997</v>
      </c>
      <c r="F7077" s="4">
        <v>38.979999999999997</v>
      </c>
      <c r="G7077" s="1">
        <v>2022</v>
      </c>
      <c r="H7077" s="1">
        <v>10</v>
      </c>
      <c r="I7077" s="1" t="s">
        <v>86</v>
      </c>
      <c r="J7077" s="1" t="s">
        <v>35</v>
      </c>
      <c r="K7077" s="1" t="s">
        <v>20</v>
      </c>
      <c r="L7077" s="1" t="s">
        <v>87</v>
      </c>
      <c r="M7077" s="1" t="s">
        <v>37</v>
      </c>
    </row>
    <row r="7078" spans="1:15" x14ac:dyDescent="0.25">
      <c r="A7078" s="1" t="s">
        <v>1761</v>
      </c>
      <c r="B7078" s="2">
        <v>44859</v>
      </c>
      <c r="C7078" s="1" t="s">
        <v>3868</v>
      </c>
      <c r="E7078" s="3">
        <v>1400</v>
      </c>
      <c r="F7078" s="4">
        <v>1400</v>
      </c>
      <c r="G7078" s="1">
        <v>2022</v>
      </c>
      <c r="H7078" s="1">
        <v>10</v>
      </c>
      <c r="I7078" s="1" t="s">
        <v>40</v>
      </c>
      <c r="J7078" s="1" t="s">
        <v>478</v>
      </c>
      <c r="K7078" s="1" t="s">
        <v>20</v>
      </c>
      <c r="L7078" s="1" t="s">
        <v>42</v>
      </c>
      <c r="M7078" s="1" t="s">
        <v>479</v>
      </c>
      <c r="O7078">
        <v>5310340</v>
      </c>
    </row>
    <row r="7079" spans="1:15" x14ac:dyDescent="0.25">
      <c r="A7079" s="1" t="s">
        <v>3665</v>
      </c>
      <c r="B7079" s="2">
        <v>44859</v>
      </c>
      <c r="C7079" s="1" t="s">
        <v>7571</v>
      </c>
      <c r="D7079" s="3">
        <v>20</v>
      </c>
      <c r="E7079" s="3">
        <v>59.96</v>
      </c>
      <c r="F7079" s="4">
        <v>49.97</v>
      </c>
      <c r="G7079" s="1">
        <v>2022</v>
      </c>
      <c r="H7079" s="1">
        <v>10</v>
      </c>
      <c r="I7079" s="1" t="s">
        <v>56</v>
      </c>
      <c r="J7079" s="1" t="s">
        <v>378</v>
      </c>
      <c r="K7079" s="1" t="s">
        <v>20</v>
      </c>
      <c r="L7079" s="1" t="s">
        <v>57</v>
      </c>
      <c r="M7079" s="1" t="s">
        <v>379</v>
      </c>
    </row>
    <row r="7080" spans="1:15" x14ac:dyDescent="0.25">
      <c r="A7080" s="1" t="s">
        <v>5067</v>
      </c>
      <c r="B7080" s="2">
        <v>44859</v>
      </c>
      <c r="C7080" s="1" t="s">
        <v>7572</v>
      </c>
      <c r="D7080" s="3">
        <v>20</v>
      </c>
      <c r="E7080" s="3">
        <v>177.68</v>
      </c>
      <c r="F7080" s="4">
        <v>148.07</v>
      </c>
      <c r="G7080" s="1">
        <v>2022</v>
      </c>
      <c r="H7080" s="1">
        <v>10</v>
      </c>
      <c r="I7080" s="1" t="s">
        <v>134</v>
      </c>
      <c r="J7080" s="1" t="s">
        <v>98</v>
      </c>
      <c r="K7080" s="1" t="s">
        <v>20</v>
      </c>
      <c r="L7080" s="1" t="s">
        <v>135</v>
      </c>
      <c r="M7080" s="1" t="s">
        <v>100</v>
      </c>
    </row>
    <row r="7081" spans="1:15" x14ac:dyDescent="0.25">
      <c r="A7081" s="1" t="s">
        <v>7573</v>
      </c>
      <c r="B7081" s="2">
        <v>44859</v>
      </c>
      <c r="C7081" s="1" t="s">
        <v>7574</v>
      </c>
      <c r="D7081" s="3">
        <v>20</v>
      </c>
      <c r="E7081" s="3">
        <v>7.35</v>
      </c>
      <c r="F7081" s="4">
        <v>6.12</v>
      </c>
      <c r="G7081" s="1">
        <v>2022</v>
      </c>
      <c r="H7081" s="1">
        <v>10</v>
      </c>
      <c r="I7081" s="1" t="s">
        <v>34</v>
      </c>
      <c r="J7081" s="1" t="s">
        <v>1106</v>
      </c>
      <c r="K7081" s="1" t="s">
        <v>20</v>
      </c>
      <c r="L7081" s="1" t="s">
        <v>36</v>
      </c>
      <c r="M7081" s="1" t="s">
        <v>4523</v>
      </c>
      <c r="O7081">
        <f>F7081*7</f>
        <v>42.84</v>
      </c>
    </row>
    <row r="7082" spans="1:15" x14ac:dyDescent="0.25">
      <c r="A7082" s="1" t="s">
        <v>1736</v>
      </c>
      <c r="B7082" s="2">
        <v>44861</v>
      </c>
      <c r="C7082" s="1" t="s">
        <v>7575</v>
      </c>
      <c r="D7082" s="3">
        <v>20</v>
      </c>
      <c r="E7082" s="3">
        <v>68.14</v>
      </c>
      <c r="F7082" s="4">
        <v>56.78</v>
      </c>
      <c r="G7082" s="1">
        <v>2022</v>
      </c>
      <c r="H7082" s="1">
        <v>10</v>
      </c>
      <c r="I7082" s="1" t="s">
        <v>134</v>
      </c>
      <c r="J7082" s="1" t="s">
        <v>51</v>
      </c>
      <c r="K7082" s="1" t="s">
        <v>20</v>
      </c>
      <c r="L7082" s="1" t="s">
        <v>135</v>
      </c>
      <c r="M7082" s="1" t="s">
        <v>53</v>
      </c>
      <c r="O7082">
        <f>F7082*5.7</f>
        <v>323.64600000000002</v>
      </c>
    </row>
    <row r="7083" spans="1:15" x14ac:dyDescent="0.25">
      <c r="A7083" s="1" t="s">
        <v>3679</v>
      </c>
      <c r="B7083" s="2">
        <v>44862</v>
      </c>
      <c r="C7083" s="1" t="s">
        <v>7576</v>
      </c>
      <c r="E7083" s="3">
        <v>187.35</v>
      </c>
      <c r="F7083" s="4">
        <v>187.35</v>
      </c>
      <c r="G7083" s="1">
        <v>2022</v>
      </c>
      <c r="H7083" s="1">
        <v>10</v>
      </c>
      <c r="I7083" s="1" t="s">
        <v>138</v>
      </c>
      <c r="J7083" s="1" t="s">
        <v>35</v>
      </c>
      <c r="K7083" s="1" t="s">
        <v>20</v>
      </c>
      <c r="L7083" s="1" t="s">
        <v>139</v>
      </c>
      <c r="M7083" s="1" t="s">
        <v>37</v>
      </c>
      <c r="O7083">
        <f>F7083*52.63</f>
        <v>9860.2304999999997</v>
      </c>
    </row>
    <row r="7084" spans="1:15" x14ac:dyDescent="0.25">
      <c r="A7084" s="1" t="s">
        <v>5087</v>
      </c>
      <c r="B7084" s="2">
        <v>44862</v>
      </c>
      <c r="C7084" s="1" t="s">
        <v>7577</v>
      </c>
      <c r="E7084" s="3">
        <v>6.77</v>
      </c>
      <c r="F7084" s="4">
        <v>6.77</v>
      </c>
      <c r="G7084" s="1">
        <v>2022</v>
      </c>
      <c r="H7084" s="1">
        <v>10</v>
      </c>
      <c r="I7084" s="1" t="s">
        <v>30</v>
      </c>
      <c r="J7084" s="1" t="s">
        <v>25</v>
      </c>
      <c r="K7084" s="1" t="s">
        <v>20</v>
      </c>
      <c r="L7084" s="1" t="s">
        <v>31</v>
      </c>
      <c r="M7084" s="1" t="s">
        <v>4184</v>
      </c>
    </row>
    <row r="7085" spans="1:15" x14ac:dyDescent="0.25">
      <c r="A7085" s="1" t="s">
        <v>5087</v>
      </c>
      <c r="B7085" s="2">
        <v>44862</v>
      </c>
      <c r="C7085" s="1" t="s">
        <v>7578</v>
      </c>
      <c r="E7085" s="3">
        <v>-68.14</v>
      </c>
      <c r="F7085" s="4">
        <v>-68.14</v>
      </c>
      <c r="G7085" s="1">
        <v>2022</v>
      </c>
      <c r="H7085" s="1">
        <v>10</v>
      </c>
      <c r="I7085" s="1" t="s">
        <v>30</v>
      </c>
      <c r="J7085" s="1" t="s">
        <v>25</v>
      </c>
      <c r="K7085" s="1" t="s">
        <v>20</v>
      </c>
      <c r="L7085" s="1" t="s">
        <v>31</v>
      </c>
      <c r="M7085" s="1" t="s">
        <v>4184</v>
      </c>
    </row>
    <row r="7086" spans="1:15" x14ac:dyDescent="0.25">
      <c r="A7086" s="1" t="s">
        <v>5087</v>
      </c>
      <c r="B7086" s="2">
        <v>44862</v>
      </c>
      <c r="C7086" s="1" t="s">
        <v>7579</v>
      </c>
      <c r="E7086" s="3">
        <v>68.14</v>
      </c>
      <c r="F7086" s="4">
        <v>68.14</v>
      </c>
      <c r="G7086" s="1">
        <v>2022</v>
      </c>
      <c r="H7086" s="1">
        <v>10</v>
      </c>
      <c r="I7086" s="1" t="s">
        <v>30</v>
      </c>
      <c r="J7086" s="1" t="s">
        <v>25</v>
      </c>
      <c r="K7086" s="1" t="s">
        <v>20</v>
      </c>
      <c r="L7086" s="1" t="s">
        <v>31</v>
      </c>
      <c r="M7086" s="1" t="s">
        <v>4184</v>
      </c>
    </row>
    <row r="7087" spans="1:15" x14ac:dyDescent="0.25">
      <c r="A7087" s="1" t="s">
        <v>7580</v>
      </c>
      <c r="B7087" s="2">
        <v>44862</v>
      </c>
      <c r="C7087" s="1" t="s">
        <v>7581</v>
      </c>
      <c r="E7087" s="3">
        <v>72.010000000000005</v>
      </c>
      <c r="F7087" s="4">
        <v>72.010000000000005</v>
      </c>
      <c r="G7087" s="1">
        <v>2022</v>
      </c>
      <c r="H7087" s="1">
        <v>10</v>
      </c>
      <c r="I7087" s="1" t="s">
        <v>1606</v>
      </c>
      <c r="J7087" s="1" t="s">
        <v>81</v>
      </c>
      <c r="K7087" s="1" t="s">
        <v>20</v>
      </c>
      <c r="L7087" s="1" t="s">
        <v>1607</v>
      </c>
      <c r="M7087" s="1" t="s">
        <v>83</v>
      </c>
    </row>
    <row r="7088" spans="1:15" x14ac:dyDescent="0.25">
      <c r="A7088" s="1" t="s">
        <v>3678</v>
      </c>
      <c r="B7088" s="2">
        <v>44862</v>
      </c>
      <c r="C7088" s="1" t="s">
        <v>5401</v>
      </c>
      <c r="D7088" s="3">
        <v>20</v>
      </c>
      <c r="E7088" s="3">
        <v>367.85</v>
      </c>
      <c r="F7088" s="4">
        <v>306.54000000000002</v>
      </c>
      <c r="G7088" s="1">
        <v>2022</v>
      </c>
      <c r="H7088" s="1">
        <v>10</v>
      </c>
      <c r="I7088" s="1" t="s">
        <v>34</v>
      </c>
      <c r="J7088" s="1" t="s">
        <v>237</v>
      </c>
      <c r="K7088" s="1" t="s">
        <v>20</v>
      </c>
      <c r="L7088" s="1" t="s">
        <v>36</v>
      </c>
      <c r="M7088" s="1" t="s">
        <v>4213</v>
      </c>
      <c r="O7088">
        <f>F7088*25</f>
        <v>7663.5000000000009</v>
      </c>
    </row>
    <row r="7089" spans="1:15" x14ac:dyDescent="0.25">
      <c r="A7089" s="1" t="s">
        <v>7582</v>
      </c>
      <c r="B7089" s="2">
        <v>44862</v>
      </c>
      <c r="C7089" s="1" t="s">
        <v>6881</v>
      </c>
      <c r="E7089" s="3">
        <v>116.79</v>
      </c>
      <c r="F7089" s="4">
        <v>116.79</v>
      </c>
      <c r="G7089" s="1">
        <v>2022</v>
      </c>
      <c r="H7089" s="1">
        <v>10</v>
      </c>
      <c r="I7089" s="1" t="s">
        <v>30</v>
      </c>
      <c r="J7089" s="1" t="s">
        <v>25</v>
      </c>
      <c r="K7089" s="1" t="s">
        <v>20</v>
      </c>
      <c r="L7089" s="1" t="s">
        <v>31</v>
      </c>
      <c r="M7089" s="1" t="s">
        <v>4184</v>
      </c>
    </row>
    <row r="7090" spans="1:15" x14ac:dyDescent="0.25">
      <c r="A7090" s="1" t="s">
        <v>6483</v>
      </c>
      <c r="B7090" s="2">
        <v>44862</v>
      </c>
      <c r="C7090" s="1" t="s">
        <v>7583</v>
      </c>
      <c r="E7090" s="3">
        <v>419.74</v>
      </c>
      <c r="F7090" s="4">
        <v>419.74</v>
      </c>
      <c r="G7090" s="1">
        <v>2022</v>
      </c>
      <c r="H7090" s="1">
        <v>10</v>
      </c>
      <c r="I7090" s="1" t="s">
        <v>86</v>
      </c>
      <c r="J7090" s="1" t="s">
        <v>369</v>
      </c>
      <c r="K7090" s="1" t="s">
        <v>20</v>
      </c>
      <c r="L7090" s="1" t="s">
        <v>87</v>
      </c>
      <c r="M7090" s="1" t="s">
        <v>370</v>
      </c>
    </row>
    <row r="7091" spans="1:15" x14ac:dyDescent="0.25">
      <c r="A7091" s="1" t="s">
        <v>7584</v>
      </c>
      <c r="B7091" s="2">
        <v>44862</v>
      </c>
      <c r="C7091" s="1" t="s">
        <v>7585</v>
      </c>
      <c r="E7091" s="3">
        <v>222.15</v>
      </c>
      <c r="F7091" s="4">
        <v>222.15</v>
      </c>
      <c r="G7091" s="1">
        <v>2022</v>
      </c>
      <c r="H7091" s="1">
        <v>10</v>
      </c>
      <c r="I7091" s="1" t="s">
        <v>138</v>
      </c>
      <c r="J7091" s="1" t="s">
        <v>35</v>
      </c>
      <c r="K7091" s="1" t="s">
        <v>20</v>
      </c>
      <c r="L7091" s="1" t="s">
        <v>139</v>
      </c>
      <c r="M7091" s="1" t="s">
        <v>37</v>
      </c>
    </row>
    <row r="7092" spans="1:15" x14ac:dyDescent="0.25">
      <c r="A7092" s="1" t="s">
        <v>1759</v>
      </c>
      <c r="B7092" s="2">
        <v>44862</v>
      </c>
      <c r="C7092" s="1" t="s">
        <v>7586</v>
      </c>
      <c r="E7092" s="3">
        <v>122.87</v>
      </c>
      <c r="F7092" s="4">
        <v>122.87</v>
      </c>
      <c r="G7092" s="1">
        <v>2022</v>
      </c>
      <c r="H7092" s="1">
        <v>10</v>
      </c>
      <c r="I7092" s="1" t="s">
        <v>225</v>
      </c>
      <c r="J7092" s="1" t="s">
        <v>226</v>
      </c>
      <c r="K7092" s="1" t="s">
        <v>20</v>
      </c>
      <c r="L7092" s="1" t="s">
        <v>227</v>
      </c>
      <c r="M7092" s="1" t="s">
        <v>53</v>
      </c>
      <c r="O7092">
        <f>F7092* 6.04</f>
        <v>742.13480000000004</v>
      </c>
    </row>
    <row r="7093" spans="1:15" x14ac:dyDescent="0.25">
      <c r="A7093" s="1" t="s">
        <v>6479</v>
      </c>
      <c r="B7093" s="2">
        <v>44862</v>
      </c>
      <c r="C7093" s="1" t="s">
        <v>1317</v>
      </c>
      <c r="E7093" s="3">
        <v>768</v>
      </c>
      <c r="F7093" s="4">
        <v>768</v>
      </c>
      <c r="G7093" s="1">
        <v>2022</v>
      </c>
      <c r="H7093" s="1">
        <v>10</v>
      </c>
      <c r="I7093" s="1" t="s">
        <v>80</v>
      </c>
      <c r="J7093" s="1" t="s">
        <v>81</v>
      </c>
      <c r="K7093" s="1" t="s">
        <v>20</v>
      </c>
      <c r="L7093" s="1" t="s">
        <v>82</v>
      </c>
      <c r="M7093" s="1" t="s">
        <v>83</v>
      </c>
      <c r="O7093">
        <v>35000000</v>
      </c>
    </row>
    <row r="7094" spans="1:15" x14ac:dyDescent="0.25">
      <c r="A7094" s="1" t="s">
        <v>5102</v>
      </c>
      <c r="B7094" s="2">
        <v>44865</v>
      </c>
      <c r="C7094" s="1" t="s">
        <v>7587</v>
      </c>
      <c r="E7094" s="3">
        <v>52.54</v>
      </c>
      <c r="F7094" s="4">
        <v>52.54</v>
      </c>
      <c r="G7094" s="1">
        <v>2022</v>
      </c>
      <c r="H7094" s="1">
        <v>10</v>
      </c>
      <c r="I7094" s="1" t="s">
        <v>40</v>
      </c>
      <c r="J7094" s="1" t="s">
        <v>35</v>
      </c>
      <c r="K7094" s="1" t="s">
        <v>20</v>
      </c>
      <c r="L7094" s="1" t="s">
        <v>42</v>
      </c>
      <c r="M7094" s="1" t="s">
        <v>37</v>
      </c>
      <c r="O7094">
        <v>279.64999999999998</v>
      </c>
    </row>
    <row r="7095" spans="1:15" x14ac:dyDescent="0.25">
      <c r="A7095" s="1" t="s">
        <v>6485</v>
      </c>
      <c r="B7095" s="2">
        <v>44865</v>
      </c>
      <c r="C7095" s="1" t="s">
        <v>7588</v>
      </c>
      <c r="E7095" s="3">
        <v>154.91</v>
      </c>
      <c r="F7095" s="4">
        <v>154.91</v>
      </c>
      <c r="G7095" s="1">
        <v>2022</v>
      </c>
      <c r="H7095" s="1">
        <v>10</v>
      </c>
      <c r="I7095" s="1" t="s">
        <v>138</v>
      </c>
      <c r="J7095" s="1" t="s">
        <v>35</v>
      </c>
      <c r="K7095" s="1" t="s">
        <v>20</v>
      </c>
      <c r="L7095" s="1" t="s">
        <v>139</v>
      </c>
      <c r="M7095" s="1" t="s">
        <v>37</v>
      </c>
    </row>
    <row r="7096" spans="1:15" x14ac:dyDescent="0.25">
      <c r="A7096" s="1" t="s">
        <v>7589</v>
      </c>
      <c r="B7096" s="2">
        <v>44865</v>
      </c>
      <c r="C7096" s="1" t="s">
        <v>7590</v>
      </c>
      <c r="E7096" s="3">
        <v>125.06</v>
      </c>
      <c r="F7096" s="4">
        <v>125.06</v>
      </c>
      <c r="G7096" s="1">
        <v>2022</v>
      </c>
      <c r="H7096" s="1">
        <v>10</v>
      </c>
      <c r="I7096" s="1" t="s">
        <v>219</v>
      </c>
      <c r="J7096" s="1" t="s">
        <v>35</v>
      </c>
      <c r="K7096" s="1" t="s">
        <v>20</v>
      </c>
      <c r="L7096" s="1" t="s">
        <v>220</v>
      </c>
      <c r="M7096" s="1" t="s">
        <v>37</v>
      </c>
    </row>
    <row r="7097" spans="1:15" x14ac:dyDescent="0.25">
      <c r="A7097" s="1" t="s">
        <v>7591</v>
      </c>
      <c r="B7097" s="2">
        <v>44865</v>
      </c>
      <c r="C7097" s="1" t="s">
        <v>7590</v>
      </c>
      <c r="E7097" s="3">
        <v>264.06</v>
      </c>
      <c r="F7097" s="4">
        <v>264.06</v>
      </c>
      <c r="G7097" s="1">
        <v>2022</v>
      </c>
      <c r="H7097" s="1">
        <v>10</v>
      </c>
      <c r="I7097" s="1" t="s">
        <v>219</v>
      </c>
      <c r="J7097" s="1" t="s">
        <v>35</v>
      </c>
      <c r="K7097" s="1" t="s">
        <v>20</v>
      </c>
      <c r="L7097" s="1" t="s">
        <v>220</v>
      </c>
      <c r="M7097" s="1" t="s">
        <v>37</v>
      </c>
    </row>
    <row r="7098" spans="1:15" x14ac:dyDescent="0.25">
      <c r="A7098" s="1" t="s">
        <v>7592</v>
      </c>
      <c r="B7098" s="2">
        <v>44865</v>
      </c>
      <c r="C7098" s="1" t="s">
        <v>7593</v>
      </c>
      <c r="E7098" s="3">
        <v>37.15</v>
      </c>
      <c r="F7098" s="4">
        <v>37.15</v>
      </c>
      <c r="G7098" s="1">
        <v>2022</v>
      </c>
      <c r="H7098" s="1">
        <v>10</v>
      </c>
      <c r="I7098" s="1" t="s">
        <v>91</v>
      </c>
      <c r="J7098" s="1" t="s">
        <v>35</v>
      </c>
      <c r="K7098" s="1" t="s">
        <v>20</v>
      </c>
      <c r="L7098" s="1" t="s">
        <v>93</v>
      </c>
      <c r="M7098" s="1" t="s">
        <v>37</v>
      </c>
    </row>
    <row r="7099" spans="1:15" x14ac:dyDescent="0.25">
      <c r="A7099" s="1" t="s">
        <v>7594</v>
      </c>
      <c r="B7099" s="2">
        <v>44865</v>
      </c>
      <c r="C7099" s="1" t="s">
        <v>7595</v>
      </c>
      <c r="E7099" s="3">
        <v>226.04</v>
      </c>
      <c r="F7099" s="4">
        <v>226.04</v>
      </c>
      <c r="G7099" s="1">
        <v>2022</v>
      </c>
      <c r="H7099" s="1">
        <v>10</v>
      </c>
      <c r="I7099" s="1" t="s">
        <v>138</v>
      </c>
      <c r="J7099" s="1" t="s">
        <v>35</v>
      </c>
      <c r="K7099" s="1" t="s">
        <v>20</v>
      </c>
      <c r="L7099" s="1" t="s">
        <v>139</v>
      </c>
      <c r="M7099" s="1" t="s">
        <v>37</v>
      </c>
    </row>
    <row r="7100" spans="1:15" x14ac:dyDescent="0.25">
      <c r="A7100" s="1" t="s">
        <v>7596</v>
      </c>
      <c r="B7100" s="2">
        <v>44865</v>
      </c>
      <c r="C7100" s="1" t="s">
        <v>7597</v>
      </c>
      <c r="E7100" s="3">
        <v>21.5</v>
      </c>
      <c r="F7100" s="4">
        <v>21.5</v>
      </c>
      <c r="G7100" s="1">
        <v>2022</v>
      </c>
      <c r="H7100" s="1">
        <v>10</v>
      </c>
      <c r="I7100" s="1" t="s">
        <v>30</v>
      </c>
      <c r="J7100" s="1" t="s">
        <v>25</v>
      </c>
      <c r="K7100" s="1" t="s">
        <v>20</v>
      </c>
      <c r="L7100" s="1" t="s">
        <v>31</v>
      </c>
      <c r="M7100" s="1" t="s">
        <v>4184</v>
      </c>
      <c r="O7100">
        <v>500</v>
      </c>
    </row>
    <row r="7101" spans="1:15" x14ac:dyDescent="0.25">
      <c r="A7101" s="1" t="s">
        <v>7598</v>
      </c>
      <c r="B7101" s="2">
        <v>44865</v>
      </c>
      <c r="C7101" s="1" t="s">
        <v>7599</v>
      </c>
      <c r="D7101" s="3">
        <v>20</v>
      </c>
      <c r="E7101" s="3">
        <v>295.56</v>
      </c>
      <c r="F7101" s="4">
        <v>246.3</v>
      </c>
      <c r="G7101" s="1">
        <v>2022</v>
      </c>
      <c r="H7101" s="1">
        <v>10</v>
      </c>
      <c r="I7101" s="1" t="s">
        <v>34</v>
      </c>
      <c r="J7101" s="1" t="s">
        <v>1106</v>
      </c>
      <c r="K7101" s="1" t="s">
        <v>20</v>
      </c>
      <c r="L7101" s="1" t="s">
        <v>36</v>
      </c>
      <c r="M7101" s="1" t="s">
        <v>4523</v>
      </c>
    </row>
    <row r="7102" spans="1:15" x14ac:dyDescent="0.25">
      <c r="A7102" s="1" t="s">
        <v>7600</v>
      </c>
      <c r="B7102" s="2">
        <v>44865</v>
      </c>
      <c r="C7102" s="1" t="s">
        <v>6337</v>
      </c>
      <c r="E7102" s="3">
        <v>318.45999999999998</v>
      </c>
      <c r="F7102" s="4">
        <v>318.45999999999998</v>
      </c>
      <c r="G7102" s="1">
        <v>2022</v>
      </c>
      <c r="H7102" s="1">
        <v>10</v>
      </c>
      <c r="I7102" s="1" t="s">
        <v>138</v>
      </c>
      <c r="J7102" s="1" t="s">
        <v>35</v>
      </c>
      <c r="K7102" s="1" t="s">
        <v>20</v>
      </c>
      <c r="L7102" s="1" t="s">
        <v>139</v>
      </c>
      <c r="M7102" s="1" t="s">
        <v>37</v>
      </c>
    </row>
    <row r="7103" spans="1:15" x14ac:dyDescent="0.25">
      <c r="A7103" s="1" t="s">
        <v>7601</v>
      </c>
      <c r="B7103" s="2">
        <v>44865</v>
      </c>
      <c r="C7103" s="1" t="s">
        <v>7602</v>
      </c>
      <c r="E7103" s="3">
        <v>72.540000000000006</v>
      </c>
      <c r="F7103" s="4">
        <v>72.540000000000006</v>
      </c>
      <c r="G7103" s="1">
        <v>2022</v>
      </c>
      <c r="H7103" s="1">
        <v>10</v>
      </c>
      <c r="I7103" s="1" t="s">
        <v>86</v>
      </c>
      <c r="J7103" s="1" t="s">
        <v>378</v>
      </c>
      <c r="K7103" s="1" t="s">
        <v>20</v>
      </c>
      <c r="L7103" s="1" t="s">
        <v>87</v>
      </c>
      <c r="M7103" s="1" t="s">
        <v>379</v>
      </c>
    </row>
    <row r="7104" spans="1:15" x14ac:dyDescent="0.25">
      <c r="A7104" s="1" t="s">
        <v>5107</v>
      </c>
      <c r="B7104" s="2">
        <v>44865</v>
      </c>
      <c r="C7104" s="1" t="s">
        <v>7603</v>
      </c>
      <c r="D7104" s="3">
        <v>20</v>
      </c>
      <c r="E7104" s="3">
        <v>245.06</v>
      </c>
      <c r="F7104" s="4">
        <v>204.22</v>
      </c>
      <c r="G7104" s="1">
        <v>2022</v>
      </c>
      <c r="H7104" s="1">
        <v>10</v>
      </c>
      <c r="I7104" s="1" t="s">
        <v>134</v>
      </c>
      <c r="J7104" s="1" t="s">
        <v>35</v>
      </c>
      <c r="K7104" s="1" t="s">
        <v>20</v>
      </c>
      <c r="L7104" s="1" t="s">
        <v>135</v>
      </c>
      <c r="M7104" s="1" t="s">
        <v>37</v>
      </c>
    </row>
    <row r="7105" spans="1:15" x14ac:dyDescent="0.25">
      <c r="A7105" s="1" t="s">
        <v>7604</v>
      </c>
      <c r="B7105" s="2">
        <v>44865</v>
      </c>
      <c r="C7105" s="1" t="s">
        <v>7605</v>
      </c>
      <c r="E7105" s="3">
        <v>35.18</v>
      </c>
      <c r="F7105" s="4">
        <v>35.18</v>
      </c>
      <c r="G7105" s="1">
        <v>2022</v>
      </c>
      <c r="H7105" s="1">
        <v>10</v>
      </c>
      <c r="I7105" s="1" t="s">
        <v>86</v>
      </c>
      <c r="J7105" s="1" t="s">
        <v>378</v>
      </c>
      <c r="K7105" s="1" t="s">
        <v>20</v>
      </c>
      <c r="L7105" s="1" t="s">
        <v>87</v>
      </c>
      <c r="M7105" s="1" t="s">
        <v>379</v>
      </c>
    </row>
    <row r="7106" spans="1:15" x14ac:dyDescent="0.25">
      <c r="A7106" s="1" t="s">
        <v>7606</v>
      </c>
      <c r="B7106" s="2">
        <v>44865</v>
      </c>
      <c r="C7106" s="1" t="s">
        <v>5750</v>
      </c>
      <c r="E7106" s="3">
        <v>239.3</v>
      </c>
      <c r="F7106" s="4">
        <v>239.3</v>
      </c>
      <c r="G7106" s="1">
        <v>2022</v>
      </c>
      <c r="H7106" s="1">
        <v>10</v>
      </c>
      <c r="I7106" s="1" t="s">
        <v>345</v>
      </c>
      <c r="J7106" s="1" t="s">
        <v>35</v>
      </c>
      <c r="K7106" s="1" t="s">
        <v>20</v>
      </c>
      <c r="L7106" s="1" t="s">
        <v>346</v>
      </c>
      <c r="M7106" s="1" t="s">
        <v>37</v>
      </c>
      <c r="O7106">
        <f>F7106*5.3</f>
        <v>1268.29</v>
      </c>
    </row>
    <row r="7107" spans="1:15" x14ac:dyDescent="0.25">
      <c r="A7107" s="1" t="s">
        <v>7607</v>
      </c>
      <c r="B7107" s="2">
        <v>44867</v>
      </c>
      <c r="C7107" s="1" t="s">
        <v>4894</v>
      </c>
      <c r="D7107" s="3">
        <v>20</v>
      </c>
      <c r="E7107" s="3">
        <v>2500.44</v>
      </c>
      <c r="F7107" s="4">
        <v>2083.6999999999998</v>
      </c>
      <c r="G7107" s="1">
        <v>2022</v>
      </c>
      <c r="H7107" s="1">
        <v>11</v>
      </c>
      <c r="I7107" s="1" t="s">
        <v>70</v>
      </c>
      <c r="J7107" s="1" t="s">
        <v>35</v>
      </c>
      <c r="K7107" s="1" t="s">
        <v>20</v>
      </c>
      <c r="L7107" s="1" t="s">
        <v>71</v>
      </c>
      <c r="M7107" s="1" t="s">
        <v>37</v>
      </c>
      <c r="O7107">
        <f>F7107*4.18</f>
        <v>8709.8659999999982</v>
      </c>
    </row>
    <row r="7108" spans="1:15" x14ac:dyDescent="0.25">
      <c r="A7108" s="1" t="s">
        <v>3694</v>
      </c>
      <c r="B7108" s="2">
        <v>44867</v>
      </c>
      <c r="C7108" s="1" t="s">
        <v>7608</v>
      </c>
      <c r="E7108" s="3">
        <v>58.32</v>
      </c>
      <c r="F7108" s="4">
        <v>58.32</v>
      </c>
      <c r="G7108" s="1">
        <v>2022</v>
      </c>
      <c r="H7108" s="1">
        <v>11</v>
      </c>
      <c r="I7108" s="1" t="s">
        <v>91</v>
      </c>
      <c r="J7108" s="1" t="s">
        <v>35</v>
      </c>
      <c r="K7108" s="1" t="s">
        <v>20</v>
      </c>
      <c r="L7108" s="1" t="s">
        <v>93</v>
      </c>
      <c r="M7108" s="1" t="s">
        <v>37</v>
      </c>
    </row>
    <row r="7109" spans="1:15" x14ac:dyDescent="0.25">
      <c r="A7109" s="1" t="s">
        <v>1773</v>
      </c>
      <c r="B7109" s="2">
        <v>44867</v>
      </c>
      <c r="C7109" s="1" t="s">
        <v>7609</v>
      </c>
      <c r="D7109" s="3">
        <v>20</v>
      </c>
      <c r="E7109" s="3">
        <v>80.97</v>
      </c>
      <c r="F7109" s="4">
        <v>67.47</v>
      </c>
      <c r="G7109" s="1">
        <v>2022</v>
      </c>
      <c r="H7109" s="1">
        <v>11</v>
      </c>
      <c r="I7109" s="1" t="s">
        <v>134</v>
      </c>
      <c r="J7109" s="1" t="s">
        <v>35</v>
      </c>
      <c r="K7109" s="1" t="s">
        <v>20</v>
      </c>
      <c r="L7109" s="1" t="s">
        <v>135</v>
      </c>
      <c r="M7109" s="1" t="s">
        <v>37</v>
      </c>
    </row>
    <row r="7110" spans="1:15" x14ac:dyDescent="0.25">
      <c r="A7110" s="1" t="s">
        <v>3707</v>
      </c>
      <c r="B7110" s="2">
        <v>44867</v>
      </c>
      <c r="C7110" s="1" t="s">
        <v>7610</v>
      </c>
      <c r="E7110" s="3">
        <v>130</v>
      </c>
      <c r="F7110" s="4">
        <v>130</v>
      </c>
      <c r="G7110" s="1">
        <v>2022</v>
      </c>
      <c r="H7110" s="1">
        <v>11</v>
      </c>
      <c r="I7110" s="1" t="s">
        <v>219</v>
      </c>
      <c r="J7110" s="1" t="s">
        <v>35</v>
      </c>
      <c r="K7110" s="1" t="s">
        <v>20</v>
      </c>
      <c r="L7110" s="1" t="s">
        <v>220</v>
      </c>
      <c r="M7110" s="1" t="s">
        <v>37</v>
      </c>
    </row>
    <row r="7111" spans="1:15" x14ac:dyDescent="0.25">
      <c r="A7111" s="1" t="s">
        <v>3692</v>
      </c>
      <c r="B7111" s="2">
        <v>44867</v>
      </c>
      <c r="C7111" s="1" t="s">
        <v>7611</v>
      </c>
      <c r="D7111" s="3">
        <v>20</v>
      </c>
      <c r="E7111" s="3">
        <v>78.180000000000007</v>
      </c>
      <c r="F7111" s="4">
        <v>65.150000000000006</v>
      </c>
      <c r="G7111" s="1">
        <v>2022</v>
      </c>
      <c r="H7111" s="1">
        <v>11</v>
      </c>
      <c r="I7111" s="1" t="s">
        <v>134</v>
      </c>
      <c r="J7111" s="1" t="s">
        <v>98</v>
      </c>
      <c r="K7111" s="1" t="s">
        <v>20</v>
      </c>
      <c r="L7111" s="1" t="s">
        <v>135</v>
      </c>
      <c r="M7111" s="1" t="s">
        <v>100</v>
      </c>
    </row>
    <row r="7112" spans="1:15" x14ac:dyDescent="0.25">
      <c r="A7112" s="1" t="s">
        <v>7612</v>
      </c>
      <c r="B7112" s="2">
        <v>44867</v>
      </c>
      <c r="C7112" s="1" t="s">
        <v>7613</v>
      </c>
      <c r="E7112" s="3">
        <v>25.84</v>
      </c>
      <c r="F7112" s="4">
        <v>25.84</v>
      </c>
      <c r="G7112" s="1">
        <v>2022</v>
      </c>
      <c r="H7112" s="1">
        <v>11</v>
      </c>
      <c r="I7112" s="1" t="s">
        <v>91</v>
      </c>
      <c r="J7112" s="1" t="s">
        <v>35</v>
      </c>
      <c r="K7112" s="1" t="s">
        <v>20</v>
      </c>
      <c r="L7112" s="1" t="s">
        <v>93</v>
      </c>
      <c r="M7112" s="1" t="s">
        <v>37</v>
      </c>
    </row>
    <row r="7113" spans="1:15" x14ac:dyDescent="0.25">
      <c r="A7113" s="1" t="s">
        <v>7614</v>
      </c>
      <c r="B7113" s="2">
        <v>44867</v>
      </c>
      <c r="C7113" s="1" t="s">
        <v>7131</v>
      </c>
      <c r="D7113" s="3">
        <v>20</v>
      </c>
      <c r="E7113" s="3">
        <v>452.43</v>
      </c>
      <c r="F7113" s="4">
        <v>377.02</v>
      </c>
      <c r="G7113" s="1">
        <v>2022</v>
      </c>
      <c r="H7113" s="1">
        <v>11</v>
      </c>
      <c r="I7113" s="1" t="s">
        <v>134</v>
      </c>
      <c r="J7113" s="1" t="s">
        <v>35</v>
      </c>
      <c r="K7113" s="1" t="s">
        <v>20</v>
      </c>
      <c r="L7113" s="1" t="s">
        <v>135</v>
      </c>
      <c r="M7113" s="1" t="s">
        <v>37</v>
      </c>
    </row>
    <row r="7114" spans="1:15" x14ac:dyDescent="0.25">
      <c r="A7114" s="1" t="s">
        <v>7615</v>
      </c>
      <c r="B7114" s="2">
        <v>44868</v>
      </c>
      <c r="C7114" s="1" t="s">
        <v>6881</v>
      </c>
      <c r="E7114" s="3">
        <v>90.95</v>
      </c>
      <c r="F7114" s="4">
        <v>90.95</v>
      </c>
      <c r="G7114" s="1">
        <v>2022</v>
      </c>
      <c r="H7114" s="1">
        <v>11</v>
      </c>
      <c r="I7114" s="1" t="s">
        <v>30</v>
      </c>
      <c r="J7114" s="1" t="s">
        <v>25</v>
      </c>
      <c r="K7114" s="1" t="s">
        <v>20</v>
      </c>
      <c r="L7114" s="1" t="s">
        <v>31</v>
      </c>
      <c r="M7114" s="1" t="s">
        <v>4184</v>
      </c>
    </row>
    <row r="7115" spans="1:15" x14ac:dyDescent="0.25">
      <c r="A7115" s="1" t="s">
        <v>3712</v>
      </c>
      <c r="B7115" s="2">
        <v>44874</v>
      </c>
      <c r="C7115" s="1" t="s">
        <v>7616</v>
      </c>
      <c r="E7115" s="3">
        <v>64.900000000000006</v>
      </c>
      <c r="F7115" s="4">
        <v>64.900000000000006</v>
      </c>
      <c r="G7115" s="1">
        <v>2022</v>
      </c>
      <c r="H7115" s="1">
        <v>11</v>
      </c>
      <c r="I7115" s="1" t="s">
        <v>18</v>
      </c>
      <c r="J7115" s="1" t="s">
        <v>119</v>
      </c>
      <c r="K7115" s="1" t="s">
        <v>20</v>
      </c>
      <c r="L7115" s="1" t="s">
        <v>21</v>
      </c>
      <c r="M7115" s="1" t="s">
        <v>120</v>
      </c>
      <c r="O7115">
        <f>F7115*12.5</f>
        <v>811.25000000000011</v>
      </c>
    </row>
    <row r="7116" spans="1:15" x14ac:dyDescent="0.25">
      <c r="A7116" s="1" t="s">
        <v>7617</v>
      </c>
      <c r="B7116" s="2">
        <v>44874</v>
      </c>
      <c r="C7116" s="1" t="s">
        <v>7618</v>
      </c>
      <c r="E7116" s="3">
        <v>192</v>
      </c>
      <c r="F7116" s="4">
        <v>192</v>
      </c>
      <c r="G7116" s="1">
        <v>2022</v>
      </c>
      <c r="H7116" s="1">
        <v>11</v>
      </c>
      <c r="I7116" s="1" t="s">
        <v>30</v>
      </c>
      <c r="J7116" s="1" t="s">
        <v>35</v>
      </c>
      <c r="K7116" s="1" t="s">
        <v>20</v>
      </c>
      <c r="L7116" s="1" t="s">
        <v>1715</v>
      </c>
      <c r="M7116" s="1" t="s">
        <v>37</v>
      </c>
    </row>
    <row r="7117" spans="1:15" x14ac:dyDescent="0.25">
      <c r="A7117" s="1" t="s">
        <v>3711</v>
      </c>
      <c r="B7117" s="2">
        <v>44874</v>
      </c>
      <c r="C7117" s="1" t="s">
        <v>7619</v>
      </c>
      <c r="D7117" s="3">
        <v>20</v>
      </c>
      <c r="E7117" s="3">
        <v>1117.8</v>
      </c>
      <c r="F7117" s="4">
        <v>931.5</v>
      </c>
      <c r="G7117" s="1">
        <v>2022</v>
      </c>
      <c r="H7117" s="1">
        <v>11</v>
      </c>
      <c r="I7117" s="1" t="s">
        <v>34</v>
      </c>
      <c r="J7117" s="1" t="s">
        <v>237</v>
      </c>
      <c r="K7117" s="1" t="s">
        <v>20</v>
      </c>
      <c r="L7117" s="1" t="s">
        <v>36</v>
      </c>
      <c r="M7117" s="1" t="s">
        <v>4213</v>
      </c>
      <c r="O7117">
        <f>F7117*25</f>
        <v>23287.5</v>
      </c>
    </row>
    <row r="7118" spans="1:15" x14ac:dyDescent="0.25">
      <c r="A7118" s="1" t="s">
        <v>7620</v>
      </c>
      <c r="B7118" s="2">
        <v>44874</v>
      </c>
      <c r="C7118" s="1" t="s">
        <v>6669</v>
      </c>
      <c r="D7118" s="3">
        <v>20</v>
      </c>
      <c r="E7118" s="3">
        <v>153.36000000000001</v>
      </c>
      <c r="F7118" s="4">
        <v>127.8</v>
      </c>
      <c r="G7118" s="1">
        <v>2022</v>
      </c>
      <c r="H7118" s="1">
        <v>11</v>
      </c>
      <c r="I7118" s="1" t="s">
        <v>134</v>
      </c>
      <c r="J7118" s="1" t="s">
        <v>98</v>
      </c>
      <c r="K7118" s="1" t="s">
        <v>20</v>
      </c>
      <c r="L7118" s="1" t="s">
        <v>135</v>
      </c>
      <c r="M7118" s="1" t="s">
        <v>100</v>
      </c>
    </row>
    <row r="7119" spans="1:15" x14ac:dyDescent="0.25">
      <c r="A7119" s="1" t="s">
        <v>5149</v>
      </c>
      <c r="B7119" s="2">
        <v>44874</v>
      </c>
      <c r="C7119" s="1" t="s">
        <v>8028</v>
      </c>
      <c r="E7119" s="3">
        <v>-62.93</v>
      </c>
      <c r="F7119" s="4">
        <v>-62.93</v>
      </c>
      <c r="G7119" s="1">
        <v>2022</v>
      </c>
      <c r="H7119" s="1">
        <v>11</v>
      </c>
      <c r="I7119" s="1" t="s">
        <v>30</v>
      </c>
      <c r="J7119" s="1" t="s">
        <v>25</v>
      </c>
      <c r="K7119" s="1" t="s">
        <v>20</v>
      </c>
      <c r="L7119" s="1" t="s">
        <v>3130</v>
      </c>
      <c r="M7119" s="1" t="s">
        <v>4184</v>
      </c>
    </row>
    <row r="7120" spans="1:15" x14ac:dyDescent="0.25">
      <c r="A7120" s="1" t="s">
        <v>5149</v>
      </c>
      <c r="B7120" s="2">
        <v>44874</v>
      </c>
      <c r="C7120" s="1" t="s">
        <v>8029</v>
      </c>
      <c r="D7120" s="3">
        <v>20</v>
      </c>
      <c r="E7120" s="3">
        <v>62.93</v>
      </c>
      <c r="F7120" s="4">
        <v>52.44</v>
      </c>
      <c r="G7120" s="1">
        <v>2022</v>
      </c>
      <c r="H7120" s="1">
        <v>11</v>
      </c>
      <c r="I7120" s="1" t="s">
        <v>134</v>
      </c>
      <c r="J7120" s="1" t="s">
        <v>35</v>
      </c>
      <c r="K7120" s="1" t="s">
        <v>20</v>
      </c>
      <c r="L7120" s="1" t="s">
        <v>135</v>
      </c>
      <c r="M7120" s="1" t="s">
        <v>37</v>
      </c>
    </row>
    <row r="7121" spans="1:15" x14ac:dyDescent="0.25">
      <c r="A7121" s="1" t="s">
        <v>7621</v>
      </c>
      <c r="B7121" s="2">
        <v>44874</v>
      </c>
      <c r="C7121" s="1" t="s">
        <v>8030</v>
      </c>
      <c r="E7121" s="3">
        <v>22.68</v>
      </c>
      <c r="F7121" s="4">
        <v>22.68</v>
      </c>
      <c r="G7121" s="1">
        <v>2022</v>
      </c>
      <c r="H7121" s="1">
        <v>11</v>
      </c>
      <c r="I7121" s="1" t="s">
        <v>219</v>
      </c>
      <c r="J7121" s="1" t="s">
        <v>212</v>
      </c>
      <c r="K7121" s="1" t="s">
        <v>20</v>
      </c>
      <c r="L7121" s="1" t="s">
        <v>220</v>
      </c>
      <c r="M7121" s="1" t="s">
        <v>4424</v>
      </c>
    </row>
    <row r="7122" spans="1:15" x14ac:dyDescent="0.25">
      <c r="A7122" s="1" t="s">
        <v>5158</v>
      </c>
      <c r="B7122" s="2">
        <v>44875</v>
      </c>
      <c r="C7122" s="1" t="s">
        <v>7622</v>
      </c>
      <c r="E7122" s="3">
        <v>66.849999999999994</v>
      </c>
      <c r="F7122" s="4">
        <v>66.849999999999994</v>
      </c>
      <c r="G7122" s="1">
        <v>2022</v>
      </c>
      <c r="H7122" s="1">
        <v>11</v>
      </c>
      <c r="I7122" s="1" t="s">
        <v>24</v>
      </c>
      <c r="J7122" s="1" t="s">
        <v>25</v>
      </c>
      <c r="K7122" s="1" t="s">
        <v>20</v>
      </c>
      <c r="L7122" s="1" t="s">
        <v>26</v>
      </c>
      <c r="M7122" s="1" t="s">
        <v>4184</v>
      </c>
    </row>
    <row r="7123" spans="1:15" x14ac:dyDescent="0.25">
      <c r="A7123" s="1" t="s">
        <v>3735</v>
      </c>
      <c r="B7123" s="2">
        <v>44875</v>
      </c>
      <c r="C7123" s="1" t="s">
        <v>7623</v>
      </c>
      <c r="D7123" s="3">
        <v>20</v>
      </c>
      <c r="E7123" s="3">
        <v>62.64</v>
      </c>
      <c r="F7123" s="4">
        <v>52.2</v>
      </c>
      <c r="G7123" s="1">
        <v>2022</v>
      </c>
      <c r="H7123" s="1">
        <v>11</v>
      </c>
      <c r="I7123" s="1" t="s">
        <v>34</v>
      </c>
      <c r="J7123" s="1" t="s">
        <v>378</v>
      </c>
      <c r="K7123" s="1" t="s">
        <v>20</v>
      </c>
      <c r="L7123" s="1" t="s">
        <v>36</v>
      </c>
      <c r="M7123" s="1" t="s">
        <v>379</v>
      </c>
    </row>
    <row r="7124" spans="1:15" x14ac:dyDescent="0.25">
      <c r="A7124" s="1" t="s">
        <v>7624</v>
      </c>
      <c r="B7124" s="2">
        <v>44875</v>
      </c>
      <c r="C7124" s="1" t="s">
        <v>6881</v>
      </c>
      <c r="E7124" s="3">
        <v>3.43</v>
      </c>
      <c r="F7124" s="4">
        <v>3.43</v>
      </c>
      <c r="G7124" s="1">
        <v>2022</v>
      </c>
      <c r="H7124" s="1">
        <v>11</v>
      </c>
      <c r="I7124" s="1" t="s">
        <v>30</v>
      </c>
      <c r="J7124" s="1" t="s">
        <v>25</v>
      </c>
      <c r="K7124" s="1" t="s">
        <v>20</v>
      </c>
      <c r="L7124" s="1" t="s">
        <v>31</v>
      </c>
      <c r="M7124" s="1" t="s">
        <v>4184</v>
      </c>
    </row>
    <row r="7125" spans="1:15" x14ac:dyDescent="0.25">
      <c r="A7125" s="1" t="s">
        <v>7625</v>
      </c>
      <c r="B7125" s="2">
        <v>44875</v>
      </c>
      <c r="C7125" s="1" t="s">
        <v>6881</v>
      </c>
      <c r="E7125" s="3">
        <v>137.19</v>
      </c>
      <c r="F7125" s="4">
        <v>137.19</v>
      </c>
      <c r="G7125" s="1">
        <v>2022</v>
      </c>
      <c r="H7125" s="1">
        <v>11</v>
      </c>
      <c r="I7125" s="1" t="s">
        <v>30</v>
      </c>
      <c r="J7125" s="1" t="s">
        <v>25</v>
      </c>
      <c r="K7125" s="1" t="s">
        <v>20</v>
      </c>
      <c r="L7125" s="1" t="s">
        <v>31</v>
      </c>
      <c r="M7125" s="1" t="s">
        <v>4184</v>
      </c>
    </row>
    <row r="7126" spans="1:15" x14ac:dyDescent="0.25">
      <c r="A7126" s="1" t="s">
        <v>1791</v>
      </c>
      <c r="B7126" s="2">
        <v>44875</v>
      </c>
      <c r="C7126" s="1" t="s">
        <v>7626</v>
      </c>
      <c r="E7126" s="3">
        <v>1151.05</v>
      </c>
      <c r="F7126" s="4">
        <v>1151.05</v>
      </c>
      <c r="G7126" s="1">
        <v>2022</v>
      </c>
      <c r="H7126" s="1">
        <v>11</v>
      </c>
      <c r="I7126" s="1" t="s">
        <v>86</v>
      </c>
      <c r="J7126" s="1" t="s">
        <v>41</v>
      </c>
      <c r="K7126" s="1" t="s">
        <v>20</v>
      </c>
      <c r="L7126" s="1" t="s">
        <v>87</v>
      </c>
      <c r="M7126" s="1" t="s">
        <v>43</v>
      </c>
      <c r="O7126">
        <f t="shared" ref="O7126:O7143" si="103">F7126/1.26</f>
        <v>913.53174603174602</v>
      </c>
    </row>
    <row r="7127" spans="1:15" x14ac:dyDescent="0.25">
      <c r="A7127" s="1" t="s">
        <v>1791</v>
      </c>
      <c r="B7127" s="2">
        <v>44875</v>
      </c>
      <c r="C7127" s="1" t="s">
        <v>7626</v>
      </c>
      <c r="E7127" s="3">
        <v>1086.8599999999999</v>
      </c>
      <c r="F7127" s="4">
        <v>1086.8599999999999</v>
      </c>
      <c r="G7127" s="1">
        <v>2022</v>
      </c>
      <c r="H7127" s="1">
        <v>11</v>
      </c>
      <c r="I7127" s="1" t="s">
        <v>86</v>
      </c>
      <c r="J7127" s="1" t="s">
        <v>41</v>
      </c>
      <c r="K7127" s="1" t="s">
        <v>20</v>
      </c>
      <c r="L7127" s="1" t="s">
        <v>87</v>
      </c>
      <c r="M7127" s="1" t="s">
        <v>43</v>
      </c>
      <c r="O7127">
        <f t="shared" si="103"/>
        <v>862.58730158730145</v>
      </c>
    </row>
    <row r="7128" spans="1:15" x14ac:dyDescent="0.25">
      <c r="A7128" s="1" t="s">
        <v>1791</v>
      </c>
      <c r="B7128" s="2">
        <v>44875</v>
      </c>
      <c r="C7128" s="1" t="s">
        <v>7626</v>
      </c>
      <c r="E7128" s="3">
        <v>393.48</v>
      </c>
      <c r="F7128" s="4">
        <v>393.48</v>
      </c>
      <c r="G7128" s="1">
        <v>2022</v>
      </c>
      <c r="H7128" s="1">
        <v>11</v>
      </c>
      <c r="I7128" s="1" t="s">
        <v>86</v>
      </c>
      <c r="J7128" s="1" t="s">
        <v>41</v>
      </c>
      <c r="K7128" s="1" t="s">
        <v>20</v>
      </c>
      <c r="L7128" s="1" t="s">
        <v>87</v>
      </c>
      <c r="M7128" s="1" t="s">
        <v>43</v>
      </c>
      <c r="O7128">
        <f t="shared" si="103"/>
        <v>312.28571428571428</v>
      </c>
    </row>
    <row r="7129" spans="1:15" x14ac:dyDescent="0.25">
      <c r="A7129" s="1" t="s">
        <v>1791</v>
      </c>
      <c r="B7129" s="2">
        <v>44875</v>
      </c>
      <c r="C7129" s="1" t="s">
        <v>7626</v>
      </c>
      <c r="D7129" s="3">
        <v>20</v>
      </c>
      <c r="E7129" s="3">
        <v>399.28</v>
      </c>
      <c r="F7129" s="4">
        <v>332.73</v>
      </c>
      <c r="G7129" s="1">
        <v>2022</v>
      </c>
      <c r="H7129" s="1">
        <v>11</v>
      </c>
      <c r="I7129" s="1" t="s">
        <v>34</v>
      </c>
      <c r="J7129" s="1" t="s">
        <v>41</v>
      </c>
      <c r="K7129" s="1" t="s">
        <v>20</v>
      </c>
      <c r="L7129" s="1" t="s">
        <v>36</v>
      </c>
      <c r="M7129" s="1" t="s">
        <v>43</v>
      </c>
      <c r="O7129">
        <f t="shared" si="103"/>
        <v>264.07142857142861</v>
      </c>
    </row>
    <row r="7130" spans="1:15" x14ac:dyDescent="0.25">
      <c r="A7130" s="1" t="s">
        <v>1791</v>
      </c>
      <c r="B7130" s="2">
        <v>44875</v>
      </c>
      <c r="C7130" s="1" t="s">
        <v>7626</v>
      </c>
      <c r="D7130" s="3">
        <v>20</v>
      </c>
      <c r="E7130" s="3">
        <v>330.89</v>
      </c>
      <c r="F7130" s="4">
        <v>275.74</v>
      </c>
      <c r="G7130" s="1">
        <v>2022</v>
      </c>
      <c r="H7130" s="1">
        <v>11</v>
      </c>
      <c r="I7130" s="1" t="s">
        <v>34</v>
      </c>
      <c r="J7130" s="1" t="s">
        <v>41</v>
      </c>
      <c r="K7130" s="1" t="s">
        <v>20</v>
      </c>
      <c r="L7130" s="1" t="s">
        <v>36</v>
      </c>
      <c r="M7130" s="1" t="s">
        <v>43</v>
      </c>
      <c r="O7130">
        <f t="shared" si="103"/>
        <v>218.84126984126985</v>
      </c>
    </row>
    <row r="7131" spans="1:15" x14ac:dyDescent="0.25">
      <c r="A7131" s="1" t="s">
        <v>1791</v>
      </c>
      <c r="B7131" s="2">
        <v>44875</v>
      </c>
      <c r="C7131" s="1" t="s">
        <v>7626</v>
      </c>
      <c r="D7131" s="3">
        <v>20</v>
      </c>
      <c r="E7131" s="3">
        <v>302.54000000000002</v>
      </c>
      <c r="F7131" s="4">
        <v>252.12</v>
      </c>
      <c r="G7131" s="1">
        <v>2022</v>
      </c>
      <c r="H7131" s="1">
        <v>11</v>
      </c>
      <c r="I7131" s="1" t="s">
        <v>56</v>
      </c>
      <c r="J7131" s="1" t="s">
        <v>41</v>
      </c>
      <c r="K7131" s="1" t="s">
        <v>20</v>
      </c>
      <c r="L7131" s="1" t="s">
        <v>57</v>
      </c>
      <c r="M7131" s="1" t="s">
        <v>43</v>
      </c>
      <c r="O7131">
        <f t="shared" si="103"/>
        <v>200.0952380952381</v>
      </c>
    </row>
    <row r="7132" spans="1:15" x14ac:dyDescent="0.25">
      <c r="A7132" s="1" t="s">
        <v>1791</v>
      </c>
      <c r="B7132" s="2">
        <v>44875</v>
      </c>
      <c r="C7132" s="1" t="s">
        <v>7626</v>
      </c>
      <c r="E7132" s="3">
        <v>237.27</v>
      </c>
      <c r="F7132" s="4">
        <v>237.27</v>
      </c>
      <c r="G7132" s="1">
        <v>2022</v>
      </c>
      <c r="H7132" s="1">
        <v>11</v>
      </c>
      <c r="I7132" s="1" t="s">
        <v>86</v>
      </c>
      <c r="J7132" s="1" t="s">
        <v>41</v>
      </c>
      <c r="K7132" s="1" t="s">
        <v>20</v>
      </c>
      <c r="L7132" s="1" t="s">
        <v>87</v>
      </c>
      <c r="M7132" s="1" t="s">
        <v>43</v>
      </c>
      <c r="O7132">
        <f t="shared" si="103"/>
        <v>188.30952380952382</v>
      </c>
    </row>
    <row r="7133" spans="1:15" x14ac:dyDescent="0.25">
      <c r="A7133" s="1" t="s">
        <v>1791</v>
      </c>
      <c r="B7133" s="2">
        <v>44875</v>
      </c>
      <c r="C7133" s="1" t="s">
        <v>7626</v>
      </c>
      <c r="E7133" s="3">
        <v>212.42</v>
      </c>
      <c r="F7133" s="4">
        <v>212.42</v>
      </c>
      <c r="G7133" s="1">
        <v>2022</v>
      </c>
      <c r="H7133" s="1">
        <v>11</v>
      </c>
      <c r="I7133" s="1" t="s">
        <v>86</v>
      </c>
      <c r="J7133" s="1" t="s">
        <v>41</v>
      </c>
      <c r="K7133" s="1" t="s">
        <v>20</v>
      </c>
      <c r="L7133" s="1" t="s">
        <v>87</v>
      </c>
      <c r="M7133" s="1" t="s">
        <v>43</v>
      </c>
      <c r="O7133">
        <f t="shared" si="103"/>
        <v>168.58730158730157</v>
      </c>
    </row>
    <row r="7134" spans="1:15" x14ac:dyDescent="0.25">
      <c r="A7134" s="1" t="s">
        <v>1791</v>
      </c>
      <c r="B7134" s="2">
        <v>44875</v>
      </c>
      <c r="C7134" s="1" t="s">
        <v>7626</v>
      </c>
      <c r="E7134" s="3">
        <v>181.73</v>
      </c>
      <c r="F7134" s="4">
        <v>181.73</v>
      </c>
      <c r="G7134" s="1">
        <v>2022</v>
      </c>
      <c r="H7134" s="1">
        <v>11</v>
      </c>
      <c r="I7134" s="1" t="s">
        <v>86</v>
      </c>
      <c r="J7134" s="1" t="s">
        <v>41</v>
      </c>
      <c r="K7134" s="1" t="s">
        <v>20</v>
      </c>
      <c r="L7134" s="1" t="s">
        <v>87</v>
      </c>
      <c r="M7134" s="1" t="s">
        <v>43</v>
      </c>
      <c r="O7134">
        <f t="shared" si="103"/>
        <v>144.23015873015873</v>
      </c>
    </row>
    <row r="7135" spans="1:15" x14ac:dyDescent="0.25">
      <c r="A7135" s="1" t="s">
        <v>1791</v>
      </c>
      <c r="B7135" s="2">
        <v>44875</v>
      </c>
      <c r="C7135" s="1" t="s">
        <v>7626</v>
      </c>
      <c r="E7135" s="3">
        <v>155.28</v>
      </c>
      <c r="F7135" s="4">
        <v>155.28</v>
      </c>
      <c r="G7135" s="1">
        <v>2022</v>
      </c>
      <c r="H7135" s="1">
        <v>11</v>
      </c>
      <c r="I7135" s="1" t="s">
        <v>86</v>
      </c>
      <c r="J7135" s="1" t="s">
        <v>41</v>
      </c>
      <c r="K7135" s="1" t="s">
        <v>20</v>
      </c>
      <c r="L7135" s="1" t="s">
        <v>87</v>
      </c>
      <c r="M7135" s="1" t="s">
        <v>43</v>
      </c>
      <c r="O7135">
        <f t="shared" si="103"/>
        <v>123.23809523809524</v>
      </c>
    </row>
    <row r="7136" spans="1:15" x14ac:dyDescent="0.25">
      <c r="A7136" s="1" t="s">
        <v>1791</v>
      </c>
      <c r="B7136" s="2">
        <v>44875</v>
      </c>
      <c r="C7136" s="1" t="s">
        <v>7626</v>
      </c>
      <c r="E7136" s="3">
        <v>135.88</v>
      </c>
      <c r="F7136" s="4">
        <v>135.88</v>
      </c>
      <c r="G7136" s="1">
        <v>2022</v>
      </c>
      <c r="H7136" s="1">
        <v>11</v>
      </c>
      <c r="I7136" s="1" t="s">
        <v>86</v>
      </c>
      <c r="J7136" s="1" t="s">
        <v>41</v>
      </c>
      <c r="K7136" s="1" t="s">
        <v>20</v>
      </c>
      <c r="L7136" s="1" t="s">
        <v>87</v>
      </c>
      <c r="M7136" s="1" t="s">
        <v>43</v>
      </c>
      <c r="O7136">
        <f t="shared" si="103"/>
        <v>107.84126984126983</v>
      </c>
    </row>
    <row r="7137" spans="1:15" x14ac:dyDescent="0.25">
      <c r="A7137" s="1" t="s">
        <v>1791</v>
      </c>
      <c r="B7137" s="2">
        <v>44875</v>
      </c>
      <c r="C7137" s="1" t="s">
        <v>7626</v>
      </c>
      <c r="E7137" s="3">
        <v>135.22999999999999</v>
      </c>
      <c r="F7137" s="4">
        <v>135.22999999999999</v>
      </c>
      <c r="G7137" s="1">
        <v>2022</v>
      </c>
      <c r="H7137" s="1">
        <v>11</v>
      </c>
      <c r="I7137" s="1" t="s">
        <v>86</v>
      </c>
      <c r="J7137" s="1" t="s">
        <v>41</v>
      </c>
      <c r="K7137" s="1" t="s">
        <v>20</v>
      </c>
      <c r="L7137" s="1" t="s">
        <v>87</v>
      </c>
      <c r="M7137" s="1" t="s">
        <v>43</v>
      </c>
      <c r="O7137">
        <f t="shared" si="103"/>
        <v>107.32539682539682</v>
      </c>
    </row>
    <row r="7138" spans="1:15" x14ac:dyDescent="0.25">
      <c r="A7138" s="1" t="s">
        <v>1791</v>
      </c>
      <c r="B7138" s="2">
        <v>44875</v>
      </c>
      <c r="C7138" s="1" t="s">
        <v>7626</v>
      </c>
      <c r="E7138" s="3">
        <v>134.66</v>
      </c>
      <c r="F7138" s="4">
        <v>134.66</v>
      </c>
      <c r="G7138" s="1">
        <v>2022</v>
      </c>
      <c r="H7138" s="1">
        <v>11</v>
      </c>
      <c r="I7138" s="1" t="s">
        <v>86</v>
      </c>
      <c r="J7138" s="1" t="s">
        <v>41</v>
      </c>
      <c r="K7138" s="1" t="s">
        <v>20</v>
      </c>
      <c r="L7138" s="1" t="s">
        <v>87</v>
      </c>
      <c r="M7138" s="1" t="s">
        <v>43</v>
      </c>
      <c r="O7138">
        <f t="shared" si="103"/>
        <v>106.87301587301587</v>
      </c>
    </row>
    <row r="7139" spans="1:15" x14ac:dyDescent="0.25">
      <c r="A7139" s="1" t="s">
        <v>1791</v>
      </c>
      <c r="B7139" s="2">
        <v>44875</v>
      </c>
      <c r="C7139" s="1" t="s">
        <v>7626</v>
      </c>
      <c r="E7139" s="3">
        <v>123.68</v>
      </c>
      <c r="F7139" s="4">
        <v>123.68</v>
      </c>
      <c r="G7139" s="1">
        <v>2022</v>
      </c>
      <c r="H7139" s="1">
        <v>11</v>
      </c>
      <c r="I7139" s="1" t="s">
        <v>86</v>
      </c>
      <c r="J7139" s="1" t="s">
        <v>41</v>
      </c>
      <c r="K7139" s="1" t="s">
        <v>20</v>
      </c>
      <c r="L7139" s="1" t="s">
        <v>87</v>
      </c>
      <c r="M7139" s="1" t="s">
        <v>43</v>
      </c>
      <c r="O7139">
        <f t="shared" si="103"/>
        <v>98.158730158730165</v>
      </c>
    </row>
    <row r="7140" spans="1:15" x14ac:dyDescent="0.25">
      <c r="A7140" s="1" t="s">
        <v>1791</v>
      </c>
      <c r="B7140" s="2">
        <v>44875</v>
      </c>
      <c r="C7140" s="1" t="s">
        <v>7626</v>
      </c>
      <c r="E7140" s="3">
        <v>95.81</v>
      </c>
      <c r="F7140" s="4">
        <v>95.81</v>
      </c>
      <c r="G7140" s="1">
        <v>2022</v>
      </c>
      <c r="H7140" s="1">
        <v>11</v>
      </c>
      <c r="I7140" s="1" t="s">
        <v>86</v>
      </c>
      <c r="J7140" s="1" t="s">
        <v>41</v>
      </c>
      <c r="K7140" s="1" t="s">
        <v>20</v>
      </c>
      <c r="L7140" s="1" t="s">
        <v>87</v>
      </c>
      <c r="M7140" s="1" t="s">
        <v>43</v>
      </c>
      <c r="O7140">
        <f t="shared" si="103"/>
        <v>76.039682539682545</v>
      </c>
    </row>
    <row r="7141" spans="1:15" x14ac:dyDescent="0.25">
      <c r="A7141" s="1" t="s">
        <v>1791</v>
      </c>
      <c r="B7141" s="2">
        <v>44875</v>
      </c>
      <c r="C7141" s="1" t="s">
        <v>7626</v>
      </c>
      <c r="E7141" s="3">
        <v>0.7</v>
      </c>
      <c r="F7141" s="4">
        <v>0.7</v>
      </c>
      <c r="G7141" s="1">
        <v>2022</v>
      </c>
      <c r="H7141" s="1">
        <v>11</v>
      </c>
      <c r="I7141" s="1" t="s">
        <v>86</v>
      </c>
      <c r="J7141" s="1" t="s">
        <v>41</v>
      </c>
      <c r="K7141" s="1" t="s">
        <v>20</v>
      </c>
      <c r="L7141" s="1" t="s">
        <v>87</v>
      </c>
      <c r="M7141" s="1" t="s">
        <v>43</v>
      </c>
      <c r="O7141">
        <f t="shared" si="103"/>
        <v>0.55555555555555547</v>
      </c>
    </row>
    <row r="7142" spans="1:15" x14ac:dyDescent="0.25">
      <c r="A7142" s="1" t="s">
        <v>1791</v>
      </c>
      <c r="B7142" s="2">
        <v>44875</v>
      </c>
      <c r="C7142" s="1" t="s">
        <v>7626</v>
      </c>
      <c r="E7142" s="3">
        <v>0.7</v>
      </c>
      <c r="F7142" s="4">
        <v>0.7</v>
      </c>
      <c r="G7142" s="1">
        <v>2022</v>
      </c>
      <c r="H7142" s="1">
        <v>11</v>
      </c>
      <c r="I7142" s="1" t="s">
        <v>18</v>
      </c>
      <c r="J7142" s="1" t="s">
        <v>41</v>
      </c>
      <c r="K7142" s="1" t="s">
        <v>20</v>
      </c>
      <c r="L7142" s="1" t="s">
        <v>21</v>
      </c>
      <c r="M7142" s="1" t="s">
        <v>43</v>
      </c>
      <c r="O7142">
        <f t="shared" si="103"/>
        <v>0.55555555555555547</v>
      </c>
    </row>
    <row r="7143" spans="1:15" x14ac:dyDescent="0.25">
      <c r="A7143" s="1" t="s">
        <v>1791</v>
      </c>
      <c r="B7143" s="2">
        <v>44875</v>
      </c>
      <c r="C7143" s="1" t="s">
        <v>7626</v>
      </c>
      <c r="D7143" s="3">
        <v>20</v>
      </c>
      <c r="E7143" s="3">
        <v>0.7</v>
      </c>
      <c r="F7143" s="4">
        <v>0.57999999999999996</v>
      </c>
      <c r="G7143" s="1">
        <v>2022</v>
      </c>
      <c r="H7143" s="1">
        <v>11</v>
      </c>
      <c r="I7143" s="1" t="s">
        <v>70</v>
      </c>
      <c r="J7143" s="1" t="s">
        <v>41</v>
      </c>
      <c r="K7143" s="1" t="s">
        <v>20</v>
      </c>
      <c r="L7143" s="1" t="s">
        <v>71</v>
      </c>
      <c r="M7143" s="1" t="s">
        <v>43</v>
      </c>
      <c r="O7143">
        <f t="shared" si="103"/>
        <v>0.46031746031746029</v>
      </c>
    </row>
    <row r="7144" spans="1:15" x14ac:dyDescent="0.25">
      <c r="A7144" s="1" t="s">
        <v>7627</v>
      </c>
      <c r="B7144" s="2">
        <v>44879</v>
      </c>
      <c r="C7144" s="1" t="s">
        <v>7628</v>
      </c>
      <c r="E7144" s="3">
        <v>522</v>
      </c>
      <c r="F7144" s="4">
        <v>522</v>
      </c>
      <c r="G7144" s="1">
        <v>2022</v>
      </c>
      <c r="H7144" s="1">
        <v>11</v>
      </c>
      <c r="I7144" s="1" t="s">
        <v>40</v>
      </c>
      <c r="J7144" s="1" t="s">
        <v>35</v>
      </c>
      <c r="K7144" s="1" t="s">
        <v>20</v>
      </c>
      <c r="L7144" s="1" t="s">
        <v>42</v>
      </c>
      <c r="M7144" s="1" t="s">
        <v>37</v>
      </c>
    </row>
    <row r="7145" spans="1:15" x14ac:dyDescent="0.25">
      <c r="A7145" s="1" t="s">
        <v>1831</v>
      </c>
      <c r="B7145" s="2">
        <v>44879</v>
      </c>
      <c r="C7145" s="1" t="s">
        <v>7629</v>
      </c>
      <c r="E7145" s="3">
        <v>59.52</v>
      </c>
      <c r="F7145" s="4">
        <v>59.52</v>
      </c>
      <c r="G7145" s="1">
        <v>2022</v>
      </c>
      <c r="H7145" s="1">
        <v>11</v>
      </c>
      <c r="I7145" s="1" t="s">
        <v>40</v>
      </c>
      <c r="J7145" s="1" t="s">
        <v>35</v>
      </c>
      <c r="K7145" s="1" t="s">
        <v>20</v>
      </c>
      <c r="L7145" s="1" t="s">
        <v>42</v>
      </c>
      <c r="M7145" s="1" t="s">
        <v>37</v>
      </c>
      <c r="O7145">
        <f>F7145*4.8</f>
        <v>285.69600000000003</v>
      </c>
    </row>
    <row r="7146" spans="1:15" x14ac:dyDescent="0.25">
      <c r="A7146" s="1" t="s">
        <v>7630</v>
      </c>
      <c r="B7146" s="2">
        <v>44879</v>
      </c>
      <c r="C7146" s="1" t="s">
        <v>8031</v>
      </c>
      <c r="E7146" s="3">
        <v>3521.99</v>
      </c>
      <c r="F7146" s="4">
        <v>3521.99</v>
      </c>
      <c r="G7146" s="1">
        <v>2022</v>
      </c>
      <c r="H7146" s="1">
        <v>11</v>
      </c>
      <c r="I7146" s="1" t="s">
        <v>40</v>
      </c>
      <c r="J7146" s="1" t="s">
        <v>478</v>
      </c>
      <c r="K7146" s="1" t="s">
        <v>20</v>
      </c>
      <c r="L7146" s="1" t="s">
        <v>42</v>
      </c>
      <c r="M7146" s="1" t="s">
        <v>479</v>
      </c>
      <c r="O7146">
        <v>13359260</v>
      </c>
    </row>
    <row r="7147" spans="1:15" x14ac:dyDescent="0.25">
      <c r="A7147" s="1" t="s">
        <v>7631</v>
      </c>
      <c r="B7147" s="2">
        <v>44881</v>
      </c>
      <c r="C7147" s="1" t="s">
        <v>7632</v>
      </c>
      <c r="D7147" s="3">
        <v>20</v>
      </c>
      <c r="E7147" s="3">
        <v>16.25</v>
      </c>
      <c r="F7147" s="4">
        <v>13.54</v>
      </c>
      <c r="G7147" s="1">
        <v>2022</v>
      </c>
      <c r="H7147" s="1">
        <v>11</v>
      </c>
      <c r="I7147" s="1" t="s">
        <v>56</v>
      </c>
      <c r="J7147" s="1" t="s">
        <v>98</v>
      </c>
      <c r="K7147" s="1" t="s">
        <v>20</v>
      </c>
      <c r="L7147" s="1" t="s">
        <v>57</v>
      </c>
      <c r="M7147" s="1" t="s">
        <v>100</v>
      </c>
      <c r="O7147">
        <f>F7147*1610</f>
        <v>21799.399999999998</v>
      </c>
    </row>
    <row r="7148" spans="1:15" x14ac:dyDescent="0.25">
      <c r="A7148" s="1" t="s">
        <v>7631</v>
      </c>
      <c r="B7148" s="2">
        <v>44881</v>
      </c>
      <c r="C7148" s="1" t="s">
        <v>462</v>
      </c>
      <c r="D7148" s="3">
        <v>20</v>
      </c>
      <c r="E7148" s="3">
        <v>7.94</v>
      </c>
      <c r="F7148" s="4">
        <v>6.62</v>
      </c>
      <c r="G7148" s="1">
        <v>2022</v>
      </c>
      <c r="H7148" s="1">
        <v>11</v>
      </c>
      <c r="I7148" s="1" t="s">
        <v>56</v>
      </c>
      <c r="J7148" s="1" t="s">
        <v>378</v>
      </c>
      <c r="K7148" s="1" t="s">
        <v>20</v>
      </c>
      <c r="L7148" s="1" t="s">
        <v>57</v>
      </c>
      <c r="M7148" s="1" t="s">
        <v>379</v>
      </c>
      <c r="O7148">
        <f>F7148*50</f>
        <v>331</v>
      </c>
    </row>
    <row r="7149" spans="1:15" x14ac:dyDescent="0.25">
      <c r="A7149" s="1" t="s">
        <v>7633</v>
      </c>
      <c r="B7149" s="2">
        <v>44881</v>
      </c>
      <c r="C7149" s="1" t="s">
        <v>7634</v>
      </c>
      <c r="E7149" s="3">
        <v>18.41</v>
      </c>
      <c r="F7149" s="4">
        <v>18.41</v>
      </c>
      <c r="G7149" s="1">
        <v>2022</v>
      </c>
      <c r="H7149" s="1">
        <v>11</v>
      </c>
      <c r="I7149" s="1" t="s">
        <v>30</v>
      </c>
      <c r="J7149" s="1" t="s">
        <v>25</v>
      </c>
      <c r="K7149" s="1" t="s">
        <v>20</v>
      </c>
      <c r="L7149" s="1" t="s">
        <v>31</v>
      </c>
      <c r="M7149" s="1" t="s">
        <v>4184</v>
      </c>
    </row>
    <row r="7150" spans="1:15" x14ac:dyDescent="0.25">
      <c r="A7150" s="1" t="s">
        <v>1805</v>
      </c>
      <c r="B7150" s="2">
        <v>44881</v>
      </c>
      <c r="C7150" s="1" t="s">
        <v>104</v>
      </c>
      <c r="E7150" s="3">
        <v>315.48</v>
      </c>
      <c r="F7150" s="4">
        <v>315.48</v>
      </c>
      <c r="G7150" s="1">
        <v>2022</v>
      </c>
      <c r="H7150" s="1">
        <v>11</v>
      </c>
      <c r="I7150" s="1" t="s">
        <v>111</v>
      </c>
      <c r="J7150" s="1" t="s">
        <v>98</v>
      </c>
      <c r="K7150" s="1" t="s">
        <v>20</v>
      </c>
      <c r="L7150" s="1" t="s">
        <v>112</v>
      </c>
      <c r="M7150" s="1" t="s">
        <v>100</v>
      </c>
      <c r="O7150">
        <f>F7150*178</f>
        <v>56155.44</v>
      </c>
    </row>
    <row r="7151" spans="1:15" x14ac:dyDescent="0.25">
      <c r="A7151" s="1" t="s">
        <v>1805</v>
      </c>
      <c r="B7151" s="2">
        <v>44881</v>
      </c>
      <c r="C7151" s="1" t="s">
        <v>104</v>
      </c>
      <c r="D7151" s="3">
        <v>20</v>
      </c>
      <c r="E7151" s="3">
        <v>315.48</v>
      </c>
      <c r="F7151" s="4">
        <v>262.89999999999998</v>
      </c>
      <c r="G7151" s="1">
        <v>2022</v>
      </c>
      <c r="H7151" s="1">
        <v>11</v>
      </c>
      <c r="I7151" s="1" t="s">
        <v>111</v>
      </c>
      <c r="J7151" s="1" t="s">
        <v>98</v>
      </c>
      <c r="K7151" s="1" t="s">
        <v>20</v>
      </c>
      <c r="L7151" s="1" t="s">
        <v>112</v>
      </c>
      <c r="M7151" s="1" t="s">
        <v>100</v>
      </c>
      <c r="O7151">
        <f>F7151*178</f>
        <v>46796.2</v>
      </c>
    </row>
    <row r="7152" spans="1:15" x14ac:dyDescent="0.25">
      <c r="A7152" s="1" t="s">
        <v>1811</v>
      </c>
      <c r="B7152" s="2">
        <v>44881</v>
      </c>
      <c r="C7152" s="1" t="s">
        <v>406</v>
      </c>
      <c r="E7152" s="3">
        <v>1234.8</v>
      </c>
      <c r="F7152" s="4">
        <v>1234.8</v>
      </c>
      <c r="G7152" s="1">
        <v>2022</v>
      </c>
      <c r="H7152" s="1">
        <v>11</v>
      </c>
      <c r="I7152" s="1" t="s">
        <v>91</v>
      </c>
      <c r="J7152" s="1" t="s">
        <v>51</v>
      </c>
      <c r="K7152" s="1" t="s">
        <v>20</v>
      </c>
      <c r="L7152" s="1" t="s">
        <v>93</v>
      </c>
      <c r="M7152" s="1" t="s">
        <v>53</v>
      </c>
      <c r="O7152">
        <f>F7152*5.7</f>
        <v>7038.36</v>
      </c>
    </row>
    <row r="7153" spans="1:15" x14ac:dyDescent="0.25">
      <c r="A7153" s="1" t="s">
        <v>6528</v>
      </c>
      <c r="B7153" s="2">
        <v>44881</v>
      </c>
      <c r="C7153" s="1" t="s">
        <v>7635</v>
      </c>
      <c r="E7153" s="3">
        <v>342.22</v>
      </c>
      <c r="F7153" s="4">
        <v>342.22</v>
      </c>
      <c r="G7153" s="1">
        <v>2022</v>
      </c>
      <c r="H7153" s="1">
        <v>11</v>
      </c>
      <c r="I7153" s="1" t="s">
        <v>86</v>
      </c>
      <c r="J7153" s="1" t="s">
        <v>177</v>
      </c>
      <c r="K7153" s="1" t="s">
        <v>20</v>
      </c>
      <c r="L7153" s="1" t="s">
        <v>87</v>
      </c>
      <c r="M7153" s="1" t="s">
        <v>178</v>
      </c>
    </row>
    <row r="7154" spans="1:15" x14ac:dyDescent="0.25">
      <c r="A7154" s="1" t="s">
        <v>7636</v>
      </c>
      <c r="B7154" s="2">
        <v>44883</v>
      </c>
      <c r="C7154" s="1" t="s">
        <v>7637</v>
      </c>
      <c r="E7154" s="3">
        <v>84.2</v>
      </c>
      <c r="F7154" s="4">
        <v>84.2</v>
      </c>
      <c r="G7154" s="1">
        <v>2022</v>
      </c>
      <c r="H7154" s="1">
        <v>11</v>
      </c>
      <c r="I7154" s="1" t="s">
        <v>86</v>
      </c>
      <c r="J7154" s="1" t="s">
        <v>41</v>
      </c>
      <c r="K7154" s="1" t="s">
        <v>20</v>
      </c>
      <c r="L7154" s="1" t="s">
        <v>87</v>
      </c>
      <c r="M7154" s="1" t="s">
        <v>43</v>
      </c>
      <c r="O7154">
        <f>F7154/1.26</f>
        <v>66.825396825396822</v>
      </c>
    </row>
    <row r="7155" spans="1:15" x14ac:dyDescent="0.25">
      <c r="A7155" s="1" t="s">
        <v>5171</v>
      </c>
      <c r="B7155" s="2">
        <v>44883</v>
      </c>
      <c r="C7155" s="1" t="s">
        <v>6881</v>
      </c>
      <c r="E7155" s="3">
        <v>339.49</v>
      </c>
      <c r="F7155" s="4">
        <v>339.49</v>
      </c>
      <c r="G7155" s="1">
        <v>2022</v>
      </c>
      <c r="H7155" s="1">
        <v>11</v>
      </c>
      <c r="I7155" s="1" t="s">
        <v>30</v>
      </c>
      <c r="J7155" s="1" t="s">
        <v>25</v>
      </c>
      <c r="K7155" s="1" t="s">
        <v>20</v>
      </c>
      <c r="L7155" s="1" t="s">
        <v>31</v>
      </c>
      <c r="M7155" s="1" t="s">
        <v>4184</v>
      </c>
    </row>
    <row r="7156" spans="1:15" x14ac:dyDescent="0.25">
      <c r="A7156" s="1" t="s">
        <v>3774</v>
      </c>
      <c r="B7156" s="2">
        <v>44883</v>
      </c>
      <c r="C7156" s="1" t="s">
        <v>3846</v>
      </c>
      <c r="D7156" s="3">
        <v>20</v>
      </c>
      <c r="E7156" s="3">
        <v>13.47</v>
      </c>
      <c r="F7156" s="4">
        <v>11.22</v>
      </c>
      <c r="G7156" s="1">
        <v>2022</v>
      </c>
      <c r="H7156" s="1">
        <v>11</v>
      </c>
      <c r="I7156" s="1" t="s">
        <v>134</v>
      </c>
      <c r="J7156" s="1" t="s">
        <v>35</v>
      </c>
      <c r="K7156" s="1" t="s">
        <v>20</v>
      </c>
      <c r="L7156" s="1" t="s">
        <v>135</v>
      </c>
      <c r="M7156" s="1" t="s">
        <v>37</v>
      </c>
      <c r="O7156">
        <f>F7156*7.89</f>
        <v>88.525800000000004</v>
      </c>
    </row>
    <row r="7157" spans="1:15" x14ac:dyDescent="0.25">
      <c r="A7157" s="1" t="s">
        <v>7638</v>
      </c>
      <c r="B7157" s="2">
        <v>44883</v>
      </c>
      <c r="C7157" s="1" t="s">
        <v>7639</v>
      </c>
      <c r="E7157" s="3">
        <v>49.89</v>
      </c>
      <c r="F7157" s="4">
        <v>49.89</v>
      </c>
      <c r="G7157" s="1">
        <v>2022</v>
      </c>
      <c r="H7157" s="1">
        <v>11</v>
      </c>
      <c r="I7157" s="1" t="s">
        <v>30</v>
      </c>
      <c r="J7157" s="1" t="s">
        <v>25</v>
      </c>
      <c r="K7157" s="1" t="s">
        <v>20</v>
      </c>
      <c r="L7157" s="1" t="s">
        <v>31</v>
      </c>
      <c r="M7157" s="1" t="s">
        <v>4184</v>
      </c>
    </row>
    <row r="7158" spans="1:15" x14ac:dyDescent="0.25">
      <c r="A7158" s="1" t="s">
        <v>3756</v>
      </c>
      <c r="B7158" s="2">
        <v>44888</v>
      </c>
      <c r="C7158" s="1" t="s">
        <v>7640</v>
      </c>
      <c r="D7158" s="3">
        <v>20</v>
      </c>
      <c r="E7158" s="3">
        <v>34.99</v>
      </c>
      <c r="F7158" s="4">
        <v>29.16</v>
      </c>
      <c r="G7158" s="1">
        <v>2022</v>
      </c>
      <c r="H7158" s="1">
        <v>11</v>
      </c>
      <c r="I7158" s="1" t="s">
        <v>134</v>
      </c>
      <c r="J7158" s="1" t="s">
        <v>98</v>
      </c>
      <c r="K7158" s="1" t="s">
        <v>20</v>
      </c>
      <c r="L7158" s="1" t="s">
        <v>135</v>
      </c>
      <c r="M7158" s="1" t="s">
        <v>100</v>
      </c>
    </row>
    <row r="7159" spans="1:15" x14ac:dyDescent="0.25">
      <c r="A7159" s="1" t="s">
        <v>3745</v>
      </c>
      <c r="B7159" s="2">
        <v>44888</v>
      </c>
      <c r="C7159" s="1" t="s">
        <v>7641</v>
      </c>
      <c r="E7159" s="3">
        <v>312.83999999999997</v>
      </c>
      <c r="F7159" s="4">
        <v>312.83999999999997</v>
      </c>
      <c r="G7159" s="1">
        <v>2022</v>
      </c>
      <c r="H7159" s="1">
        <v>11</v>
      </c>
      <c r="I7159" s="1" t="s">
        <v>91</v>
      </c>
      <c r="J7159" s="1" t="s">
        <v>19</v>
      </c>
      <c r="K7159" s="1" t="s">
        <v>20</v>
      </c>
      <c r="L7159" s="1" t="s">
        <v>93</v>
      </c>
      <c r="M7159" s="1" t="s">
        <v>22</v>
      </c>
      <c r="O7159">
        <f>F7159*293</f>
        <v>91662.12</v>
      </c>
    </row>
    <row r="7160" spans="1:15" x14ac:dyDescent="0.25">
      <c r="A7160" s="1" t="s">
        <v>7642</v>
      </c>
      <c r="B7160" s="2">
        <v>44888</v>
      </c>
      <c r="C7160" s="1" t="s">
        <v>7641</v>
      </c>
      <c r="E7160" s="3">
        <v>229.68</v>
      </c>
      <c r="F7160" s="4">
        <v>229.68</v>
      </c>
      <c r="G7160" s="1">
        <v>2022</v>
      </c>
      <c r="H7160" s="1">
        <v>11</v>
      </c>
      <c r="I7160" s="1" t="s">
        <v>91</v>
      </c>
      <c r="J7160" s="1" t="s">
        <v>19</v>
      </c>
      <c r="K7160" s="1" t="s">
        <v>20</v>
      </c>
      <c r="L7160" s="1" t="s">
        <v>93</v>
      </c>
      <c r="M7160" s="1" t="s">
        <v>22</v>
      </c>
      <c r="O7160">
        <f>F7160*293</f>
        <v>67296.240000000005</v>
      </c>
    </row>
    <row r="7161" spans="1:15" x14ac:dyDescent="0.25">
      <c r="A7161" s="1" t="s">
        <v>6552</v>
      </c>
      <c r="B7161" s="2">
        <v>44888</v>
      </c>
      <c r="C7161" s="1" t="s">
        <v>39</v>
      </c>
      <c r="E7161" s="3">
        <v>98.48</v>
      </c>
      <c r="F7161" s="4">
        <v>98.48</v>
      </c>
      <c r="G7161" s="1">
        <v>2022</v>
      </c>
      <c r="H7161" s="1">
        <v>11</v>
      </c>
      <c r="I7161" s="1" t="s">
        <v>40</v>
      </c>
      <c r="J7161" s="1" t="s">
        <v>41</v>
      </c>
      <c r="K7161" s="1" t="s">
        <v>20</v>
      </c>
      <c r="L7161" s="1" t="s">
        <v>42</v>
      </c>
      <c r="M7161" s="1" t="s">
        <v>43</v>
      </c>
      <c r="O7161">
        <f>F7161/1.26</f>
        <v>78.158730158730165</v>
      </c>
    </row>
    <row r="7162" spans="1:15" x14ac:dyDescent="0.25">
      <c r="A7162" s="1" t="s">
        <v>7643</v>
      </c>
      <c r="B7162" s="2">
        <v>44888</v>
      </c>
      <c r="C7162" s="1" t="s">
        <v>7644</v>
      </c>
      <c r="D7162" s="3">
        <v>10</v>
      </c>
      <c r="E7162" s="3">
        <v>856.65</v>
      </c>
      <c r="F7162" s="4">
        <v>778.77</v>
      </c>
      <c r="G7162" s="1">
        <v>2022</v>
      </c>
      <c r="H7162" s="1">
        <v>11</v>
      </c>
      <c r="I7162" s="1" t="s">
        <v>134</v>
      </c>
      <c r="J7162" s="1" t="s">
        <v>319</v>
      </c>
      <c r="K7162" s="1" t="s">
        <v>20</v>
      </c>
      <c r="L7162" s="1" t="s">
        <v>135</v>
      </c>
      <c r="M7162" s="1" t="s">
        <v>320</v>
      </c>
    </row>
    <row r="7163" spans="1:15" x14ac:dyDescent="0.25">
      <c r="A7163" s="1" t="s">
        <v>7643</v>
      </c>
      <c r="B7163" s="2">
        <v>44888</v>
      </c>
      <c r="C7163" s="1" t="s">
        <v>4422</v>
      </c>
      <c r="E7163" s="3">
        <v>23.88</v>
      </c>
      <c r="F7163" s="4">
        <v>23.88</v>
      </c>
      <c r="G7163" s="1">
        <v>2022</v>
      </c>
      <c r="H7163" s="1">
        <v>11</v>
      </c>
      <c r="I7163" s="1" t="s">
        <v>24</v>
      </c>
      <c r="J7163" s="1" t="s">
        <v>25</v>
      </c>
      <c r="K7163" s="1" t="s">
        <v>20</v>
      </c>
      <c r="L7163" s="1" t="s">
        <v>26</v>
      </c>
      <c r="M7163" s="1" t="s">
        <v>4184</v>
      </c>
    </row>
    <row r="7164" spans="1:15" x14ac:dyDescent="0.25">
      <c r="A7164" s="1" t="s">
        <v>6550</v>
      </c>
      <c r="B7164" s="2">
        <v>44888</v>
      </c>
      <c r="C7164" s="1" t="s">
        <v>7645</v>
      </c>
      <c r="D7164" s="3">
        <v>20</v>
      </c>
      <c r="E7164" s="3">
        <v>407.4</v>
      </c>
      <c r="F7164" s="4">
        <v>339.5</v>
      </c>
      <c r="G7164" s="1">
        <v>2022</v>
      </c>
      <c r="H7164" s="1">
        <v>11</v>
      </c>
      <c r="I7164" s="1" t="s">
        <v>134</v>
      </c>
      <c r="J7164" s="1" t="s">
        <v>207</v>
      </c>
      <c r="K7164" s="1" t="s">
        <v>20</v>
      </c>
      <c r="L7164" s="1" t="s">
        <v>135</v>
      </c>
      <c r="M7164" s="1" t="s">
        <v>208</v>
      </c>
    </row>
    <row r="7165" spans="1:15" x14ac:dyDescent="0.25">
      <c r="A7165" s="1" t="s">
        <v>1837</v>
      </c>
      <c r="B7165" s="2">
        <v>44888</v>
      </c>
      <c r="C7165" s="1" t="s">
        <v>7646</v>
      </c>
      <c r="E7165" s="3">
        <v>283.68</v>
      </c>
      <c r="F7165" s="4">
        <v>283.68</v>
      </c>
      <c r="G7165" s="1">
        <v>2022</v>
      </c>
      <c r="H7165" s="1">
        <v>11</v>
      </c>
      <c r="I7165" s="1" t="s">
        <v>40</v>
      </c>
      <c r="J7165" s="1" t="s">
        <v>35</v>
      </c>
      <c r="K7165" s="1" t="s">
        <v>20</v>
      </c>
      <c r="L7165" s="1" t="s">
        <v>42</v>
      </c>
      <c r="M7165" s="1" t="s">
        <v>37</v>
      </c>
    </row>
    <row r="7166" spans="1:15" x14ac:dyDescent="0.25">
      <c r="A7166" s="1" t="s">
        <v>3749</v>
      </c>
      <c r="B7166" s="2">
        <v>44888</v>
      </c>
      <c r="C7166" s="1" t="s">
        <v>2095</v>
      </c>
      <c r="D7166" s="3">
        <v>20</v>
      </c>
      <c r="E7166" s="3">
        <v>3906</v>
      </c>
      <c r="F7166" s="4">
        <v>3255</v>
      </c>
      <c r="G7166" s="1">
        <v>2022</v>
      </c>
      <c r="H7166" s="1">
        <v>11</v>
      </c>
      <c r="I7166" s="1" t="s">
        <v>56</v>
      </c>
      <c r="J7166" s="1" t="s">
        <v>177</v>
      </c>
      <c r="K7166" s="1" t="s">
        <v>20</v>
      </c>
      <c r="L7166" s="1" t="s">
        <v>57</v>
      </c>
      <c r="M7166" s="1" t="s">
        <v>178</v>
      </c>
      <c r="O7166">
        <v>1050000</v>
      </c>
    </row>
    <row r="7167" spans="1:15" x14ac:dyDescent="0.25">
      <c r="A7167" s="1" t="s">
        <v>3762</v>
      </c>
      <c r="B7167" s="2">
        <v>44888</v>
      </c>
      <c r="C7167" s="1" t="s">
        <v>7647</v>
      </c>
      <c r="E7167" s="3">
        <v>23.36</v>
      </c>
      <c r="F7167" s="4">
        <v>23.36</v>
      </c>
      <c r="G7167" s="1">
        <v>2022</v>
      </c>
      <c r="H7167" s="1">
        <v>11</v>
      </c>
      <c r="I7167" s="1" t="s">
        <v>40</v>
      </c>
      <c r="J7167" s="1" t="s">
        <v>35</v>
      </c>
      <c r="K7167" s="1" t="s">
        <v>20</v>
      </c>
      <c r="L7167" s="1" t="s">
        <v>42</v>
      </c>
      <c r="M7167" s="1" t="s">
        <v>37</v>
      </c>
      <c r="O7167">
        <f>F7167*1850</f>
        <v>43216</v>
      </c>
    </row>
    <row r="7168" spans="1:15" x14ac:dyDescent="0.25">
      <c r="A7168" s="1" t="s">
        <v>1840</v>
      </c>
      <c r="B7168" s="2">
        <v>44888</v>
      </c>
      <c r="C7168" s="1" t="s">
        <v>7648</v>
      </c>
      <c r="E7168" s="3">
        <v>95.8</v>
      </c>
      <c r="F7168" s="4">
        <v>95.8</v>
      </c>
      <c r="G7168" s="1">
        <v>2022</v>
      </c>
      <c r="H7168" s="1">
        <v>11</v>
      </c>
      <c r="I7168" s="1" t="s">
        <v>704</v>
      </c>
      <c r="J7168" s="1" t="s">
        <v>35</v>
      </c>
      <c r="K7168" s="1" t="s">
        <v>20</v>
      </c>
      <c r="L7168" s="1" t="s">
        <v>705</v>
      </c>
      <c r="M7168" s="1" t="s">
        <v>37</v>
      </c>
    </row>
    <row r="7169" spans="1:15" x14ac:dyDescent="0.25">
      <c r="A7169" s="1" t="s">
        <v>3753</v>
      </c>
      <c r="B7169" s="2">
        <v>44888</v>
      </c>
      <c r="C7169" s="1" t="s">
        <v>7649</v>
      </c>
      <c r="E7169" s="3">
        <v>37.76</v>
      </c>
      <c r="F7169" s="4">
        <v>37.76</v>
      </c>
      <c r="G7169" s="1">
        <v>2022</v>
      </c>
      <c r="H7169" s="1">
        <v>11</v>
      </c>
      <c r="I7169" s="1" t="s">
        <v>86</v>
      </c>
      <c r="J7169" s="1" t="s">
        <v>35</v>
      </c>
      <c r="K7169" s="1" t="s">
        <v>20</v>
      </c>
      <c r="L7169" s="1" t="s">
        <v>87</v>
      </c>
      <c r="M7169" s="1" t="s">
        <v>37</v>
      </c>
    </row>
    <row r="7170" spans="1:15" x14ac:dyDescent="0.25">
      <c r="A7170" s="1" t="s">
        <v>1856</v>
      </c>
      <c r="B7170" s="2">
        <v>44888</v>
      </c>
      <c r="C7170" s="1" t="s">
        <v>7650</v>
      </c>
      <c r="E7170" s="3">
        <v>36.07</v>
      </c>
      <c r="F7170" s="4">
        <v>36.07</v>
      </c>
      <c r="G7170" s="1">
        <v>2022</v>
      </c>
      <c r="H7170" s="1">
        <v>11</v>
      </c>
      <c r="I7170" s="1" t="s">
        <v>225</v>
      </c>
      <c r="J7170" s="1" t="s">
        <v>226</v>
      </c>
      <c r="K7170" s="1" t="s">
        <v>20</v>
      </c>
      <c r="L7170" s="1" t="s">
        <v>227</v>
      </c>
      <c r="M7170" s="1" t="s">
        <v>53</v>
      </c>
    </row>
    <row r="7171" spans="1:15" x14ac:dyDescent="0.25">
      <c r="A7171" s="1" t="s">
        <v>1841</v>
      </c>
      <c r="B7171" s="2">
        <v>44888</v>
      </c>
      <c r="C7171" s="1" t="s">
        <v>406</v>
      </c>
      <c r="E7171" s="3">
        <v>1234.68</v>
      </c>
      <c r="F7171" s="4">
        <v>1234.68</v>
      </c>
      <c r="G7171" s="1">
        <v>2022</v>
      </c>
      <c r="H7171" s="1">
        <v>11</v>
      </c>
      <c r="I7171" s="1" t="s">
        <v>18</v>
      </c>
      <c r="J7171" s="1" t="s">
        <v>51</v>
      </c>
      <c r="K7171" s="1" t="s">
        <v>20</v>
      </c>
      <c r="L7171" s="1" t="s">
        <v>21</v>
      </c>
      <c r="M7171" s="1" t="s">
        <v>53</v>
      </c>
      <c r="O7171">
        <f>F7171*5.7</f>
        <v>7037.6760000000004</v>
      </c>
    </row>
    <row r="7172" spans="1:15" x14ac:dyDescent="0.25">
      <c r="A7172" s="1" t="s">
        <v>1835</v>
      </c>
      <c r="B7172" s="2">
        <v>44888</v>
      </c>
      <c r="C7172" s="1" t="s">
        <v>7651</v>
      </c>
      <c r="E7172" s="3">
        <v>8.2899999999999991</v>
      </c>
      <c r="F7172" s="4">
        <v>8.2899999999999991</v>
      </c>
      <c r="G7172" s="1">
        <v>2022</v>
      </c>
      <c r="H7172" s="1">
        <v>11</v>
      </c>
      <c r="I7172" s="1" t="s">
        <v>312</v>
      </c>
      <c r="J7172" s="1" t="s">
        <v>35</v>
      </c>
      <c r="K7172" s="1" t="s">
        <v>20</v>
      </c>
      <c r="L7172" s="1" t="s">
        <v>313</v>
      </c>
      <c r="M7172" s="1" t="s">
        <v>37</v>
      </c>
    </row>
    <row r="7173" spans="1:15" x14ac:dyDescent="0.25">
      <c r="A7173" s="1" t="s">
        <v>1846</v>
      </c>
      <c r="B7173" s="2">
        <v>44888</v>
      </c>
      <c r="C7173" s="1" t="s">
        <v>7652</v>
      </c>
      <c r="D7173" s="3">
        <v>20</v>
      </c>
      <c r="E7173" s="3">
        <v>22.8</v>
      </c>
      <c r="F7173" s="4">
        <v>19</v>
      </c>
      <c r="G7173" s="1">
        <v>2022</v>
      </c>
      <c r="H7173" s="1">
        <v>11</v>
      </c>
      <c r="I7173" s="1" t="s">
        <v>70</v>
      </c>
      <c r="J7173" s="1" t="s">
        <v>35</v>
      </c>
      <c r="K7173" s="1" t="s">
        <v>20</v>
      </c>
      <c r="L7173" s="1" t="s">
        <v>71</v>
      </c>
      <c r="M7173" s="1" t="s">
        <v>37</v>
      </c>
    </row>
    <row r="7174" spans="1:15" x14ac:dyDescent="0.25">
      <c r="A7174" s="1" t="s">
        <v>1844</v>
      </c>
      <c r="B7174" s="2">
        <v>44888</v>
      </c>
      <c r="C7174" s="1" t="s">
        <v>1527</v>
      </c>
      <c r="D7174" s="3">
        <v>20</v>
      </c>
      <c r="E7174" s="3">
        <v>27.5</v>
      </c>
      <c r="F7174" s="4">
        <v>22.92</v>
      </c>
      <c r="G7174" s="1">
        <v>2022</v>
      </c>
      <c r="H7174" s="1">
        <v>11</v>
      </c>
      <c r="I7174" s="1" t="s">
        <v>34</v>
      </c>
      <c r="J7174" s="1" t="s">
        <v>35</v>
      </c>
      <c r="K7174" s="1" t="s">
        <v>20</v>
      </c>
      <c r="L7174" s="1" t="s">
        <v>36</v>
      </c>
      <c r="M7174" s="1" t="s">
        <v>37</v>
      </c>
    </row>
    <row r="7175" spans="1:15" x14ac:dyDescent="0.25">
      <c r="A7175" s="1" t="s">
        <v>7653</v>
      </c>
      <c r="B7175" s="2">
        <v>44888</v>
      </c>
      <c r="C7175" s="1" t="s">
        <v>7654</v>
      </c>
      <c r="E7175" s="3">
        <v>56.45</v>
      </c>
      <c r="F7175" s="4">
        <v>56.45</v>
      </c>
      <c r="G7175" s="1">
        <v>2022</v>
      </c>
      <c r="H7175" s="1">
        <v>11</v>
      </c>
      <c r="I7175" s="1" t="s">
        <v>40</v>
      </c>
      <c r="J7175" s="1" t="s">
        <v>35</v>
      </c>
      <c r="K7175" s="1" t="s">
        <v>20</v>
      </c>
      <c r="L7175" s="1" t="s">
        <v>42</v>
      </c>
      <c r="M7175" s="1" t="s">
        <v>37</v>
      </c>
    </row>
    <row r="7176" spans="1:15" x14ac:dyDescent="0.25">
      <c r="A7176" s="1" t="s">
        <v>3765</v>
      </c>
      <c r="B7176" s="2">
        <v>44888</v>
      </c>
      <c r="C7176" s="1" t="s">
        <v>7655</v>
      </c>
      <c r="E7176" s="3">
        <v>40.08</v>
      </c>
      <c r="F7176" s="4">
        <v>40.08</v>
      </c>
      <c r="G7176" s="1">
        <v>2022</v>
      </c>
      <c r="H7176" s="1">
        <v>11</v>
      </c>
      <c r="I7176" s="1" t="s">
        <v>91</v>
      </c>
      <c r="J7176" s="1" t="s">
        <v>35</v>
      </c>
      <c r="K7176" s="1" t="s">
        <v>20</v>
      </c>
      <c r="L7176" s="1" t="s">
        <v>93</v>
      </c>
      <c r="M7176" s="1" t="s">
        <v>37</v>
      </c>
      <c r="O7176">
        <f>F7176*1850</f>
        <v>74148</v>
      </c>
    </row>
    <row r="7177" spans="1:15" x14ac:dyDescent="0.25">
      <c r="A7177" s="1" t="s">
        <v>1850</v>
      </c>
      <c r="B7177" s="2">
        <v>44888</v>
      </c>
      <c r="C7177" s="1" t="s">
        <v>2505</v>
      </c>
      <c r="E7177" s="3">
        <v>155.4</v>
      </c>
      <c r="F7177" s="4">
        <v>155.4</v>
      </c>
      <c r="G7177" s="1">
        <v>2022</v>
      </c>
      <c r="H7177" s="1">
        <v>11</v>
      </c>
      <c r="I7177" s="1" t="s">
        <v>40</v>
      </c>
      <c r="J7177" s="1" t="s">
        <v>35</v>
      </c>
      <c r="K7177" s="1" t="s">
        <v>20</v>
      </c>
      <c r="L7177" s="1" t="s">
        <v>42</v>
      </c>
      <c r="M7177" s="1" t="s">
        <v>37</v>
      </c>
      <c r="O7177">
        <f>F7177*15.57</f>
        <v>2419.578</v>
      </c>
    </row>
    <row r="7178" spans="1:15" x14ac:dyDescent="0.25">
      <c r="A7178" s="1" t="s">
        <v>7656</v>
      </c>
      <c r="B7178" s="2">
        <v>44888</v>
      </c>
      <c r="C7178" s="1" t="s">
        <v>7657</v>
      </c>
      <c r="E7178" s="3">
        <v>6</v>
      </c>
      <c r="F7178" s="4">
        <v>6</v>
      </c>
      <c r="G7178" s="1">
        <v>2022</v>
      </c>
      <c r="H7178" s="1">
        <v>11</v>
      </c>
      <c r="I7178" s="1" t="s">
        <v>138</v>
      </c>
      <c r="J7178" s="1" t="s">
        <v>35</v>
      </c>
      <c r="K7178" s="1" t="s">
        <v>20</v>
      </c>
      <c r="L7178" s="1" t="s">
        <v>139</v>
      </c>
      <c r="M7178" s="1" t="s">
        <v>37</v>
      </c>
    </row>
    <row r="7179" spans="1:15" x14ac:dyDescent="0.25">
      <c r="A7179" s="1" t="s">
        <v>3758</v>
      </c>
      <c r="B7179" s="2">
        <v>44888</v>
      </c>
      <c r="C7179" s="1" t="s">
        <v>7658</v>
      </c>
      <c r="E7179" s="3">
        <v>16.46</v>
      </c>
      <c r="F7179" s="4">
        <v>16.46</v>
      </c>
      <c r="G7179" s="1">
        <v>2022</v>
      </c>
      <c r="H7179" s="1">
        <v>11</v>
      </c>
      <c r="I7179" s="1" t="s">
        <v>97</v>
      </c>
      <c r="J7179" s="1" t="s">
        <v>35</v>
      </c>
      <c r="K7179" s="1" t="s">
        <v>20</v>
      </c>
      <c r="L7179" s="1" t="s">
        <v>99</v>
      </c>
      <c r="M7179" s="1" t="s">
        <v>37</v>
      </c>
      <c r="O7179">
        <f>F7179*1850</f>
        <v>30451</v>
      </c>
    </row>
    <row r="7180" spans="1:15" x14ac:dyDescent="0.25">
      <c r="A7180" s="1" t="s">
        <v>1869</v>
      </c>
      <c r="B7180" s="2">
        <v>44889</v>
      </c>
      <c r="C7180" s="1" t="s">
        <v>7659</v>
      </c>
      <c r="E7180" s="3">
        <v>79.69</v>
      </c>
      <c r="F7180" s="4">
        <v>79.69</v>
      </c>
      <c r="G7180" s="1">
        <v>2022</v>
      </c>
      <c r="H7180" s="1">
        <v>11</v>
      </c>
      <c r="I7180" s="1" t="s">
        <v>30</v>
      </c>
      <c r="J7180" s="1" t="s">
        <v>25</v>
      </c>
      <c r="K7180" s="1" t="s">
        <v>20</v>
      </c>
      <c r="L7180" s="1" t="s">
        <v>31</v>
      </c>
      <c r="M7180" s="1" t="s">
        <v>4184</v>
      </c>
    </row>
    <row r="7181" spans="1:15" x14ac:dyDescent="0.25">
      <c r="A7181" s="1" t="s">
        <v>5204</v>
      </c>
      <c r="B7181" s="2">
        <v>44889</v>
      </c>
      <c r="C7181" s="1" t="s">
        <v>7660</v>
      </c>
      <c r="E7181" s="3">
        <v>3312</v>
      </c>
      <c r="F7181" s="4">
        <v>3312</v>
      </c>
      <c r="G7181" s="1">
        <v>2022</v>
      </c>
      <c r="H7181" s="1">
        <v>11</v>
      </c>
      <c r="I7181" s="1" t="s">
        <v>345</v>
      </c>
      <c r="J7181" s="1" t="s">
        <v>35</v>
      </c>
      <c r="K7181" s="1" t="s">
        <v>20</v>
      </c>
      <c r="L7181" s="1" t="s">
        <v>346</v>
      </c>
      <c r="M7181" s="1" t="s">
        <v>37</v>
      </c>
    </row>
    <row r="7182" spans="1:15" x14ac:dyDescent="0.25">
      <c r="A7182" s="1" t="s">
        <v>1871</v>
      </c>
      <c r="B7182" s="2">
        <v>44889</v>
      </c>
      <c r="C7182" s="1" t="s">
        <v>7661</v>
      </c>
      <c r="D7182" s="3">
        <v>20</v>
      </c>
      <c r="E7182" s="3">
        <v>28.9</v>
      </c>
      <c r="F7182" s="4">
        <v>24.08</v>
      </c>
      <c r="G7182" s="1">
        <v>2022</v>
      </c>
      <c r="H7182" s="1">
        <v>11</v>
      </c>
      <c r="I7182" s="1" t="s">
        <v>70</v>
      </c>
      <c r="J7182" s="1" t="s">
        <v>35</v>
      </c>
      <c r="K7182" s="1" t="s">
        <v>20</v>
      </c>
      <c r="L7182" s="1" t="s">
        <v>71</v>
      </c>
      <c r="M7182" s="1" t="s">
        <v>37</v>
      </c>
    </row>
    <row r="7183" spans="1:15" x14ac:dyDescent="0.25">
      <c r="A7183" s="1" t="s">
        <v>7662</v>
      </c>
      <c r="B7183" s="2">
        <v>44889</v>
      </c>
      <c r="C7183" s="1" t="s">
        <v>7663</v>
      </c>
      <c r="E7183" s="3">
        <v>193.41</v>
      </c>
      <c r="F7183" s="4">
        <v>193.41</v>
      </c>
      <c r="G7183" s="1">
        <v>2022</v>
      </c>
      <c r="H7183" s="1">
        <v>11</v>
      </c>
      <c r="I7183" s="1" t="s">
        <v>30</v>
      </c>
      <c r="J7183" s="1" t="s">
        <v>25</v>
      </c>
      <c r="K7183" s="1" t="s">
        <v>20</v>
      </c>
      <c r="L7183" s="1" t="s">
        <v>31</v>
      </c>
      <c r="M7183" s="1" t="s">
        <v>4184</v>
      </c>
    </row>
    <row r="7184" spans="1:15" x14ac:dyDescent="0.25">
      <c r="A7184" s="1" t="s">
        <v>6562</v>
      </c>
      <c r="B7184" s="2">
        <v>44893</v>
      </c>
      <c r="C7184" s="1" t="s">
        <v>7664</v>
      </c>
      <c r="E7184" s="3">
        <v>381.7</v>
      </c>
      <c r="F7184" s="4">
        <v>381.7</v>
      </c>
      <c r="G7184" s="1">
        <v>2022</v>
      </c>
      <c r="H7184" s="1">
        <v>11</v>
      </c>
      <c r="I7184" s="1" t="s">
        <v>345</v>
      </c>
      <c r="J7184" s="1" t="s">
        <v>35</v>
      </c>
      <c r="K7184" s="1" t="s">
        <v>20</v>
      </c>
      <c r="L7184" s="1" t="s">
        <v>346</v>
      </c>
      <c r="M7184" s="1" t="s">
        <v>37</v>
      </c>
      <c r="O7184">
        <f>F7184*5.3</f>
        <v>2023.0099999999998</v>
      </c>
    </row>
    <row r="7185" spans="1:16" x14ac:dyDescent="0.25">
      <c r="A7185" s="1" t="s">
        <v>7665</v>
      </c>
      <c r="B7185" s="2">
        <v>44893</v>
      </c>
      <c r="C7185" s="1" t="s">
        <v>149</v>
      </c>
      <c r="E7185" s="3">
        <v>13.88</v>
      </c>
      <c r="F7185" s="4">
        <v>13.88</v>
      </c>
      <c r="G7185" s="1">
        <v>2022</v>
      </c>
      <c r="H7185" s="1">
        <v>11</v>
      </c>
      <c r="I7185" s="1" t="s">
        <v>150</v>
      </c>
      <c r="J7185" s="1" t="s">
        <v>51</v>
      </c>
      <c r="K7185" s="1" t="s">
        <v>20</v>
      </c>
      <c r="L7185" s="1" t="s">
        <v>151</v>
      </c>
      <c r="M7185" s="1" t="s">
        <v>53</v>
      </c>
      <c r="O7185">
        <f>F7185*5.7</f>
        <v>79.116000000000014</v>
      </c>
    </row>
    <row r="7186" spans="1:16" x14ac:dyDescent="0.25">
      <c r="A7186" s="1" t="s">
        <v>7665</v>
      </c>
      <c r="B7186" s="2">
        <v>44893</v>
      </c>
      <c r="C7186" s="1" t="s">
        <v>149</v>
      </c>
      <c r="E7186" s="3">
        <v>13.88</v>
      </c>
      <c r="F7186" s="4">
        <v>13.88</v>
      </c>
      <c r="G7186" s="1">
        <v>2022</v>
      </c>
      <c r="H7186" s="1">
        <v>11</v>
      </c>
      <c r="I7186" s="1" t="s">
        <v>219</v>
      </c>
      <c r="J7186" s="1" t="s">
        <v>35</v>
      </c>
      <c r="K7186" s="1" t="s">
        <v>20</v>
      </c>
      <c r="L7186" s="1" t="s">
        <v>220</v>
      </c>
      <c r="M7186" s="1" t="s">
        <v>37</v>
      </c>
      <c r="O7186">
        <f>F7186*5.7</f>
        <v>79.116000000000014</v>
      </c>
    </row>
    <row r="7187" spans="1:16" x14ac:dyDescent="0.25">
      <c r="A7187" s="1" t="s">
        <v>7665</v>
      </c>
      <c r="B7187" s="2">
        <v>44893</v>
      </c>
      <c r="C7187" s="1" t="s">
        <v>149</v>
      </c>
      <c r="E7187" s="3">
        <v>13.88</v>
      </c>
      <c r="F7187" s="4">
        <v>13.88</v>
      </c>
      <c r="G7187" s="1">
        <v>2022</v>
      </c>
      <c r="H7187" s="1">
        <v>11</v>
      </c>
      <c r="I7187" s="1" t="s">
        <v>18</v>
      </c>
      <c r="J7187" s="1" t="s">
        <v>51</v>
      </c>
      <c r="K7187" s="1" t="s">
        <v>20</v>
      </c>
      <c r="L7187" s="1" t="s">
        <v>21</v>
      </c>
      <c r="M7187" s="1" t="s">
        <v>53</v>
      </c>
      <c r="O7187">
        <f>F7187*5.7</f>
        <v>79.116000000000014</v>
      </c>
      <c r="P7187" t="s">
        <v>7666</v>
      </c>
    </row>
    <row r="7188" spans="1:16" x14ac:dyDescent="0.25">
      <c r="A7188" s="1" t="s">
        <v>7665</v>
      </c>
      <c r="B7188" s="2">
        <v>44893</v>
      </c>
      <c r="C7188" s="1" t="s">
        <v>149</v>
      </c>
      <c r="D7188" s="3">
        <v>20</v>
      </c>
      <c r="E7188" s="3">
        <v>13.88</v>
      </c>
      <c r="F7188" s="4">
        <v>11.57</v>
      </c>
      <c r="G7188" s="1">
        <v>2022</v>
      </c>
      <c r="H7188" s="1">
        <v>11</v>
      </c>
      <c r="I7188" s="1" t="s">
        <v>134</v>
      </c>
      <c r="J7188" s="1" t="s">
        <v>51</v>
      </c>
      <c r="K7188" s="1" t="s">
        <v>20</v>
      </c>
      <c r="L7188" s="1" t="s">
        <v>135</v>
      </c>
      <c r="M7188" s="1" t="s">
        <v>53</v>
      </c>
      <c r="O7188">
        <f>F7188*5.7</f>
        <v>65.948999999999998</v>
      </c>
    </row>
    <row r="7189" spans="1:16" x14ac:dyDescent="0.25">
      <c r="A7189" s="1" t="s">
        <v>7665</v>
      </c>
      <c r="B7189" s="2">
        <v>44893</v>
      </c>
      <c r="C7189" s="1" t="s">
        <v>149</v>
      </c>
      <c r="D7189" s="3">
        <v>20</v>
      </c>
      <c r="E7189" s="3">
        <v>13.86</v>
      </c>
      <c r="F7189" s="4">
        <v>11.55</v>
      </c>
      <c r="G7189" s="1">
        <v>2022</v>
      </c>
      <c r="H7189" s="1">
        <v>11</v>
      </c>
      <c r="I7189" s="1" t="s">
        <v>34</v>
      </c>
      <c r="J7189" s="1" t="s">
        <v>51</v>
      </c>
      <c r="K7189" s="1" t="s">
        <v>20</v>
      </c>
      <c r="L7189" s="1" t="s">
        <v>36</v>
      </c>
      <c r="M7189" s="1" t="s">
        <v>53</v>
      </c>
      <c r="O7189">
        <f>F7189*5.7</f>
        <v>65.835000000000008</v>
      </c>
    </row>
    <row r="7190" spans="1:16" x14ac:dyDescent="0.25">
      <c r="A7190" s="1" t="s">
        <v>7667</v>
      </c>
      <c r="B7190" s="2">
        <v>44893</v>
      </c>
      <c r="C7190" s="1" t="s">
        <v>7928</v>
      </c>
      <c r="D7190" s="3">
        <v>20</v>
      </c>
      <c r="E7190" s="3">
        <v>130.97999999999999</v>
      </c>
      <c r="F7190" s="4">
        <v>109.15</v>
      </c>
      <c r="G7190" s="1">
        <v>2022</v>
      </c>
      <c r="H7190" s="1">
        <v>11</v>
      </c>
      <c r="I7190" s="1" t="s">
        <v>111</v>
      </c>
      <c r="J7190" s="1" t="s">
        <v>98</v>
      </c>
      <c r="K7190" s="1" t="s">
        <v>20</v>
      </c>
      <c r="L7190" s="1" t="s">
        <v>112</v>
      </c>
      <c r="M7190" s="1" t="s">
        <v>100</v>
      </c>
    </row>
    <row r="7191" spans="1:16" x14ac:dyDescent="0.25">
      <c r="A7191" s="1" t="s">
        <v>7667</v>
      </c>
      <c r="B7191" s="2">
        <v>44893</v>
      </c>
      <c r="C7191" s="1" t="s">
        <v>7928</v>
      </c>
      <c r="E7191" s="3">
        <v>130.97999999999999</v>
      </c>
      <c r="F7191" s="4">
        <v>130.97999999999999</v>
      </c>
      <c r="G7191" s="1">
        <v>2022</v>
      </c>
      <c r="H7191" s="1">
        <v>11</v>
      </c>
      <c r="I7191" s="1" t="s">
        <v>111</v>
      </c>
      <c r="J7191" s="1" t="s">
        <v>98</v>
      </c>
      <c r="K7191" s="1" t="s">
        <v>20</v>
      </c>
      <c r="L7191" s="1" t="s">
        <v>112</v>
      </c>
      <c r="M7191" s="1" t="s">
        <v>100</v>
      </c>
    </row>
    <row r="7192" spans="1:16" x14ac:dyDescent="0.25">
      <c r="A7192" s="1" t="s">
        <v>7668</v>
      </c>
      <c r="B7192" s="2">
        <v>44893</v>
      </c>
      <c r="C7192" s="1" t="s">
        <v>7669</v>
      </c>
      <c r="E7192" s="3">
        <v>65.23</v>
      </c>
      <c r="F7192" s="4">
        <v>65.23</v>
      </c>
      <c r="G7192" s="1">
        <v>2022</v>
      </c>
      <c r="H7192" s="1">
        <v>11</v>
      </c>
      <c r="I7192" s="1" t="s">
        <v>168</v>
      </c>
      <c r="J7192" s="1" t="s">
        <v>35</v>
      </c>
      <c r="K7192" s="1" t="s">
        <v>20</v>
      </c>
      <c r="L7192" s="1" t="s">
        <v>169</v>
      </c>
      <c r="M7192" s="1" t="s">
        <v>37</v>
      </c>
    </row>
    <row r="7193" spans="1:16" x14ac:dyDescent="0.25">
      <c r="A7193" s="1" t="s">
        <v>7670</v>
      </c>
      <c r="B7193" s="2">
        <v>44895</v>
      </c>
      <c r="C7193" s="1" t="s">
        <v>7671</v>
      </c>
      <c r="E7193" s="3">
        <v>8.69</v>
      </c>
      <c r="F7193" s="4">
        <v>8.69</v>
      </c>
      <c r="G7193" s="1">
        <v>2022</v>
      </c>
      <c r="H7193" s="1">
        <v>11</v>
      </c>
      <c r="I7193" s="1" t="s">
        <v>30</v>
      </c>
      <c r="J7193" s="1" t="s">
        <v>25</v>
      </c>
      <c r="K7193" s="1" t="s">
        <v>20</v>
      </c>
      <c r="L7193" s="1" t="s">
        <v>31</v>
      </c>
      <c r="M7193" s="1" t="s">
        <v>4184</v>
      </c>
    </row>
    <row r="7194" spans="1:16" x14ac:dyDescent="0.25">
      <c r="A7194" s="1" t="s">
        <v>3783</v>
      </c>
      <c r="B7194" s="2">
        <v>44897</v>
      </c>
      <c r="C7194" s="1" t="s">
        <v>8032</v>
      </c>
      <c r="E7194" s="3">
        <v>75.599999999999994</v>
      </c>
      <c r="F7194" s="4">
        <v>75.599999999999994</v>
      </c>
      <c r="G7194" s="1">
        <v>2022</v>
      </c>
      <c r="H7194" s="1">
        <v>12</v>
      </c>
      <c r="I7194" s="1" t="s">
        <v>30</v>
      </c>
      <c r="J7194" s="1" t="s">
        <v>25</v>
      </c>
      <c r="K7194" s="1" t="s">
        <v>20</v>
      </c>
      <c r="L7194" s="1" t="s">
        <v>3130</v>
      </c>
      <c r="M7194" s="1" t="s">
        <v>4184</v>
      </c>
    </row>
    <row r="7195" spans="1:16" x14ac:dyDescent="0.25">
      <c r="A7195" s="1" t="s">
        <v>3789</v>
      </c>
      <c r="B7195" s="2">
        <v>44900</v>
      </c>
      <c r="C7195" s="1" t="s">
        <v>7672</v>
      </c>
      <c r="E7195" s="3">
        <v>113.4</v>
      </c>
      <c r="F7195" s="4">
        <v>113.4</v>
      </c>
      <c r="G7195" s="1">
        <v>2022</v>
      </c>
      <c r="H7195" s="1">
        <v>12</v>
      </c>
      <c r="I7195" s="1" t="s">
        <v>86</v>
      </c>
      <c r="J7195" s="1" t="s">
        <v>41</v>
      </c>
      <c r="K7195" s="1" t="s">
        <v>20</v>
      </c>
      <c r="L7195" s="1" t="s">
        <v>87</v>
      </c>
      <c r="M7195" s="1" t="s">
        <v>43</v>
      </c>
      <c r="O7195">
        <v>10</v>
      </c>
    </row>
    <row r="7196" spans="1:16" x14ac:dyDescent="0.25">
      <c r="A7196" s="1" t="s">
        <v>5243</v>
      </c>
      <c r="B7196" s="2">
        <v>44900</v>
      </c>
      <c r="C7196" s="1" t="s">
        <v>7673</v>
      </c>
      <c r="D7196" s="3">
        <v>20</v>
      </c>
      <c r="E7196" s="3">
        <v>25.21</v>
      </c>
      <c r="F7196" s="4">
        <v>21.01</v>
      </c>
      <c r="G7196" s="1">
        <v>2022</v>
      </c>
      <c r="H7196" s="1">
        <v>12</v>
      </c>
      <c r="I7196" s="1" t="s">
        <v>111</v>
      </c>
      <c r="J7196" s="1" t="s">
        <v>35</v>
      </c>
      <c r="K7196" s="1" t="s">
        <v>20</v>
      </c>
      <c r="L7196" s="1" t="s">
        <v>112</v>
      </c>
      <c r="M7196" s="1" t="s">
        <v>37</v>
      </c>
    </row>
    <row r="7197" spans="1:16" x14ac:dyDescent="0.25">
      <c r="A7197" s="1" t="s">
        <v>7674</v>
      </c>
      <c r="B7197" s="2">
        <v>44900</v>
      </c>
      <c r="C7197" s="1" t="s">
        <v>7675</v>
      </c>
      <c r="D7197" s="3">
        <v>20</v>
      </c>
      <c r="E7197" s="3">
        <v>208.24</v>
      </c>
      <c r="F7197" s="4">
        <v>173.53</v>
      </c>
      <c r="G7197" s="1">
        <v>2022</v>
      </c>
      <c r="H7197" s="1">
        <v>12</v>
      </c>
      <c r="I7197" s="1" t="s">
        <v>34</v>
      </c>
      <c r="J7197" s="1" t="s">
        <v>1106</v>
      </c>
      <c r="K7197" s="1" t="s">
        <v>20</v>
      </c>
      <c r="L7197" s="1" t="s">
        <v>36</v>
      </c>
      <c r="M7197" s="1" t="s">
        <v>4523</v>
      </c>
    </row>
    <row r="7198" spans="1:16" x14ac:dyDescent="0.25">
      <c r="A7198" s="1" t="s">
        <v>3822</v>
      </c>
      <c r="B7198" s="2">
        <v>44900</v>
      </c>
      <c r="C7198" s="1" t="s">
        <v>7676</v>
      </c>
      <c r="E7198" s="3">
        <v>43.12</v>
      </c>
      <c r="F7198" s="4">
        <v>43.12</v>
      </c>
      <c r="G7198" s="1">
        <v>2022</v>
      </c>
      <c r="H7198" s="1">
        <v>12</v>
      </c>
      <c r="I7198" s="1" t="s">
        <v>86</v>
      </c>
      <c r="J7198" s="1" t="s">
        <v>35</v>
      </c>
      <c r="K7198" s="1" t="s">
        <v>20</v>
      </c>
      <c r="L7198" s="1" t="s">
        <v>87</v>
      </c>
      <c r="M7198" s="1" t="s">
        <v>37</v>
      </c>
    </row>
    <row r="7199" spans="1:16" x14ac:dyDescent="0.25">
      <c r="A7199" s="1" t="s">
        <v>1910</v>
      </c>
      <c r="B7199" s="2">
        <v>44900</v>
      </c>
      <c r="C7199" s="1" t="s">
        <v>7677</v>
      </c>
      <c r="E7199" s="3">
        <v>182.84</v>
      </c>
      <c r="F7199" s="4">
        <v>182.84</v>
      </c>
      <c r="G7199" s="1">
        <v>2022</v>
      </c>
      <c r="H7199" s="1">
        <v>12</v>
      </c>
      <c r="I7199" s="1" t="s">
        <v>86</v>
      </c>
      <c r="J7199" s="1" t="s">
        <v>35</v>
      </c>
      <c r="K7199" s="1" t="s">
        <v>20</v>
      </c>
      <c r="L7199" s="1" t="s">
        <v>87</v>
      </c>
      <c r="M7199" s="1" t="s">
        <v>37</v>
      </c>
    </row>
    <row r="7200" spans="1:16" x14ac:dyDescent="0.25">
      <c r="A7200" s="1" t="s">
        <v>1885</v>
      </c>
      <c r="B7200" s="2">
        <v>44900</v>
      </c>
      <c r="C7200" s="1" t="s">
        <v>85</v>
      </c>
      <c r="E7200" s="3">
        <v>162.55000000000001</v>
      </c>
      <c r="F7200" s="4">
        <v>162.55000000000001</v>
      </c>
      <c r="G7200" s="1">
        <v>2022</v>
      </c>
      <c r="H7200" s="1">
        <v>12</v>
      </c>
      <c r="I7200" s="1" t="s">
        <v>40</v>
      </c>
      <c r="J7200" s="1" t="s">
        <v>41</v>
      </c>
      <c r="K7200" s="1" t="s">
        <v>20</v>
      </c>
      <c r="L7200" s="1" t="s">
        <v>42</v>
      </c>
      <c r="M7200" s="1" t="s">
        <v>43</v>
      </c>
      <c r="O7200">
        <f>F7200/1.26</f>
        <v>129.00793650793651</v>
      </c>
    </row>
    <row r="7201" spans="1:15" x14ac:dyDescent="0.25">
      <c r="A7201" s="1" t="s">
        <v>1889</v>
      </c>
      <c r="B7201" s="2">
        <v>44900</v>
      </c>
      <c r="C7201" s="1" t="s">
        <v>85</v>
      </c>
      <c r="E7201" s="3">
        <v>62.16</v>
      </c>
      <c r="F7201" s="4">
        <v>62.16</v>
      </c>
      <c r="G7201" s="1">
        <v>2022</v>
      </c>
      <c r="H7201" s="1">
        <v>12</v>
      </c>
      <c r="I7201" s="1" t="s">
        <v>40</v>
      </c>
      <c r="J7201" s="1" t="s">
        <v>41</v>
      </c>
      <c r="K7201" s="1" t="s">
        <v>20</v>
      </c>
      <c r="L7201" s="1" t="s">
        <v>42</v>
      </c>
      <c r="M7201" s="1" t="s">
        <v>43</v>
      </c>
      <c r="O7201">
        <f>F7201/1.26</f>
        <v>49.333333333333329</v>
      </c>
    </row>
    <row r="7202" spans="1:15" x14ac:dyDescent="0.25">
      <c r="A7202" s="1" t="s">
        <v>7678</v>
      </c>
      <c r="B7202" s="2">
        <v>44900</v>
      </c>
      <c r="C7202" s="1" t="s">
        <v>7679</v>
      </c>
      <c r="D7202" s="3">
        <v>20</v>
      </c>
      <c r="E7202" s="3">
        <v>49.25</v>
      </c>
      <c r="F7202" s="4">
        <v>41.04</v>
      </c>
      <c r="G7202" s="1">
        <v>2022</v>
      </c>
      <c r="H7202" s="1">
        <v>12</v>
      </c>
      <c r="I7202" s="1" t="s">
        <v>34</v>
      </c>
      <c r="J7202" s="1" t="s">
        <v>41</v>
      </c>
      <c r="K7202" s="1" t="s">
        <v>20</v>
      </c>
      <c r="L7202" s="1" t="s">
        <v>36</v>
      </c>
      <c r="M7202" s="1" t="s">
        <v>43</v>
      </c>
      <c r="O7202">
        <f>F7202/1.26</f>
        <v>32.571428571428569</v>
      </c>
    </row>
    <row r="7203" spans="1:15" x14ac:dyDescent="0.25">
      <c r="A7203" s="1" t="s">
        <v>7680</v>
      </c>
      <c r="B7203" s="2">
        <v>44900</v>
      </c>
      <c r="C7203" s="1" t="s">
        <v>5551</v>
      </c>
      <c r="E7203" s="3">
        <v>616.29999999999995</v>
      </c>
      <c r="F7203" s="4">
        <v>616.29999999999995</v>
      </c>
      <c r="G7203" s="1">
        <v>2022</v>
      </c>
      <c r="H7203" s="1">
        <v>12</v>
      </c>
      <c r="I7203" s="1" t="s">
        <v>40</v>
      </c>
      <c r="J7203" s="1" t="s">
        <v>41</v>
      </c>
      <c r="K7203" s="1" t="s">
        <v>20</v>
      </c>
      <c r="L7203" s="1" t="s">
        <v>42</v>
      </c>
      <c r="M7203" s="1" t="s">
        <v>43</v>
      </c>
      <c r="O7203">
        <f>F7203/1.26</f>
        <v>489.1269841269841</v>
      </c>
    </row>
    <row r="7204" spans="1:15" x14ac:dyDescent="0.25">
      <c r="A7204" s="1" t="s">
        <v>5221</v>
      </c>
      <c r="B7204" s="2">
        <v>44900</v>
      </c>
      <c r="C7204" s="1" t="s">
        <v>39</v>
      </c>
      <c r="E7204" s="3">
        <v>207.18</v>
      </c>
      <c r="F7204" s="4">
        <v>207.18</v>
      </c>
      <c r="G7204" s="1">
        <v>2022</v>
      </c>
      <c r="H7204" s="1">
        <v>12</v>
      </c>
      <c r="I7204" s="1" t="s">
        <v>40</v>
      </c>
      <c r="J7204" s="1" t="s">
        <v>41</v>
      </c>
      <c r="K7204" s="1" t="s">
        <v>20</v>
      </c>
      <c r="L7204" s="1" t="s">
        <v>42</v>
      </c>
      <c r="M7204" s="1" t="s">
        <v>43</v>
      </c>
      <c r="O7204">
        <f>F7204/1.26</f>
        <v>164.42857142857144</v>
      </c>
    </row>
    <row r="7205" spans="1:15" x14ac:dyDescent="0.25">
      <c r="A7205" s="1" t="s">
        <v>1887</v>
      </c>
      <c r="B7205" s="2">
        <v>44900</v>
      </c>
      <c r="C7205" s="1" t="s">
        <v>7681</v>
      </c>
      <c r="D7205" s="3">
        <v>10</v>
      </c>
      <c r="E7205" s="3">
        <v>129.82</v>
      </c>
      <c r="F7205" s="4">
        <v>118.02</v>
      </c>
      <c r="G7205" s="1">
        <v>2022</v>
      </c>
      <c r="H7205" s="1">
        <v>12</v>
      </c>
      <c r="I7205" s="1" t="s">
        <v>134</v>
      </c>
      <c r="J7205" s="1" t="s">
        <v>319</v>
      </c>
      <c r="K7205" s="1" t="s">
        <v>20</v>
      </c>
      <c r="L7205" s="1" t="s">
        <v>135</v>
      </c>
      <c r="M7205" s="1" t="s">
        <v>320</v>
      </c>
    </row>
    <row r="7206" spans="1:15" x14ac:dyDescent="0.25">
      <c r="A7206" s="1" t="s">
        <v>6583</v>
      </c>
      <c r="B7206" s="2">
        <v>44900</v>
      </c>
      <c r="C7206" s="1" t="s">
        <v>7682</v>
      </c>
      <c r="E7206" s="3">
        <v>89.23</v>
      </c>
      <c r="F7206" s="4">
        <v>89.23</v>
      </c>
      <c r="G7206" s="1">
        <v>2022</v>
      </c>
      <c r="H7206" s="1">
        <v>12</v>
      </c>
      <c r="I7206" s="1" t="s">
        <v>40</v>
      </c>
      <c r="J7206" s="1" t="s">
        <v>35</v>
      </c>
      <c r="K7206" s="1" t="s">
        <v>20</v>
      </c>
      <c r="L7206" s="1" t="s">
        <v>42</v>
      </c>
      <c r="M7206" s="1" t="s">
        <v>37</v>
      </c>
    </row>
    <row r="7207" spans="1:15" x14ac:dyDescent="0.25">
      <c r="A7207" s="1" t="s">
        <v>5241</v>
      </c>
      <c r="B7207" s="2">
        <v>44900</v>
      </c>
      <c r="C7207" s="1" t="s">
        <v>7683</v>
      </c>
      <c r="E7207" s="3">
        <v>229.89</v>
      </c>
      <c r="F7207" s="4">
        <v>229.89</v>
      </c>
      <c r="G7207" s="1">
        <v>2022</v>
      </c>
      <c r="H7207" s="1">
        <v>12</v>
      </c>
      <c r="I7207" s="1" t="s">
        <v>138</v>
      </c>
      <c r="J7207" s="1" t="s">
        <v>35</v>
      </c>
      <c r="K7207" s="1" t="s">
        <v>20</v>
      </c>
      <c r="L7207" s="1" t="s">
        <v>139</v>
      </c>
      <c r="M7207" s="1" t="s">
        <v>37</v>
      </c>
    </row>
    <row r="7208" spans="1:15" x14ac:dyDescent="0.25">
      <c r="A7208" s="1" t="s">
        <v>5217</v>
      </c>
      <c r="B7208" s="2">
        <v>44900</v>
      </c>
      <c r="C7208" s="1" t="s">
        <v>7684</v>
      </c>
      <c r="D7208" s="3">
        <v>20</v>
      </c>
      <c r="E7208" s="3">
        <v>20.52</v>
      </c>
      <c r="F7208" s="4">
        <v>17.100000000000001</v>
      </c>
      <c r="G7208" s="1">
        <v>2022</v>
      </c>
      <c r="H7208" s="1">
        <v>12</v>
      </c>
      <c r="I7208" s="1" t="s">
        <v>134</v>
      </c>
      <c r="J7208" s="1" t="s">
        <v>144</v>
      </c>
      <c r="K7208" s="1" t="s">
        <v>20</v>
      </c>
      <c r="L7208" s="1" t="s">
        <v>135</v>
      </c>
      <c r="M7208" s="1" t="s">
        <v>145</v>
      </c>
    </row>
    <row r="7209" spans="1:15" x14ac:dyDescent="0.25">
      <c r="A7209" s="1" t="s">
        <v>3806</v>
      </c>
      <c r="B7209" s="2">
        <v>44900</v>
      </c>
      <c r="C7209" s="1" t="s">
        <v>7685</v>
      </c>
      <c r="E7209" s="3">
        <v>123.14</v>
      </c>
      <c r="F7209" s="4">
        <v>123.14</v>
      </c>
      <c r="G7209" s="1">
        <v>2022</v>
      </c>
      <c r="H7209" s="1">
        <v>12</v>
      </c>
      <c r="I7209" s="1" t="s">
        <v>40</v>
      </c>
      <c r="J7209" s="1" t="s">
        <v>369</v>
      </c>
      <c r="K7209" s="1" t="s">
        <v>20</v>
      </c>
      <c r="L7209" s="1" t="s">
        <v>42</v>
      </c>
      <c r="M7209" s="1" t="s">
        <v>370</v>
      </c>
    </row>
    <row r="7210" spans="1:15" x14ac:dyDescent="0.25">
      <c r="A7210" s="1" t="s">
        <v>5229</v>
      </c>
      <c r="B7210" s="2">
        <v>44900</v>
      </c>
      <c r="C7210" s="1" t="s">
        <v>1002</v>
      </c>
      <c r="E7210" s="3">
        <v>65.3</v>
      </c>
      <c r="F7210" s="4">
        <v>65.3</v>
      </c>
      <c r="G7210" s="1">
        <v>2022</v>
      </c>
      <c r="H7210" s="1">
        <v>12</v>
      </c>
      <c r="I7210" s="1" t="s">
        <v>24</v>
      </c>
      <c r="J7210" s="1" t="s">
        <v>25</v>
      </c>
      <c r="K7210" s="1" t="s">
        <v>20</v>
      </c>
      <c r="L7210" s="1" t="s">
        <v>26</v>
      </c>
      <c r="M7210" s="1" t="s">
        <v>4184</v>
      </c>
    </row>
    <row r="7211" spans="1:15" x14ac:dyDescent="0.25">
      <c r="A7211" s="1" t="s">
        <v>1902</v>
      </c>
      <c r="B7211" s="2">
        <v>44900</v>
      </c>
      <c r="C7211" s="1" t="s">
        <v>7686</v>
      </c>
      <c r="E7211" s="3">
        <v>55.26</v>
      </c>
      <c r="F7211" s="4">
        <v>55.26</v>
      </c>
      <c r="G7211" s="1">
        <v>2022</v>
      </c>
      <c r="H7211" s="1">
        <v>12</v>
      </c>
      <c r="I7211" s="1" t="s">
        <v>30</v>
      </c>
      <c r="J7211" s="1" t="s">
        <v>35</v>
      </c>
      <c r="K7211" s="1" t="s">
        <v>20</v>
      </c>
      <c r="L7211" s="1" t="s">
        <v>1715</v>
      </c>
      <c r="M7211" s="1" t="s">
        <v>37</v>
      </c>
      <c r="O7211">
        <f>F7211*52.63</f>
        <v>2908.3337999999999</v>
      </c>
    </row>
    <row r="7212" spans="1:15" x14ac:dyDescent="0.25">
      <c r="A7212" s="1" t="s">
        <v>5217</v>
      </c>
      <c r="B7212" s="2">
        <v>44900</v>
      </c>
      <c r="C7212" s="1" t="s">
        <v>7687</v>
      </c>
      <c r="D7212" s="3">
        <v>20</v>
      </c>
      <c r="E7212" s="3">
        <v>16.84</v>
      </c>
      <c r="F7212" s="4">
        <v>14.03</v>
      </c>
      <c r="G7212" s="1">
        <v>2022</v>
      </c>
      <c r="H7212" s="1">
        <v>12</v>
      </c>
      <c r="I7212" s="1" t="s">
        <v>134</v>
      </c>
      <c r="J7212" s="1" t="s">
        <v>35</v>
      </c>
      <c r="K7212" s="1" t="s">
        <v>20</v>
      </c>
      <c r="L7212" s="1" t="s">
        <v>135</v>
      </c>
      <c r="M7212" s="1" t="s">
        <v>37</v>
      </c>
    </row>
    <row r="7213" spans="1:15" x14ac:dyDescent="0.25">
      <c r="A7213" s="1" t="s">
        <v>5213</v>
      </c>
      <c r="B7213" s="2">
        <v>44900</v>
      </c>
      <c r="C7213" s="1" t="s">
        <v>7688</v>
      </c>
      <c r="E7213" s="3">
        <v>248.75</v>
      </c>
      <c r="F7213" s="4">
        <v>248.75</v>
      </c>
      <c r="G7213" s="1">
        <v>2022</v>
      </c>
      <c r="H7213" s="1">
        <v>12</v>
      </c>
      <c r="I7213" s="1" t="s">
        <v>30</v>
      </c>
      <c r="J7213" s="1" t="s">
        <v>25</v>
      </c>
      <c r="K7213" s="1" t="s">
        <v>20</v>
      </c>
      <c r="L7213" s="1" t="s">
        <v>31</v>
      </c>
      <c r="M7213" s="1" t="s">
        <v>4184</v>
      </c>
    </row>
    <row r="7214" spans="1:15" x14ac:dyDescent="0.25">
      <c r="A7214" s="1" t="s">
        <v>7689</v>
      </c>
      <c r="B7214" s="2">
        <v>44900</v>
      </c>
      <c r="C7214" s="1" t="s">
        <v>7690</v>
      </c>
      <c r="E7214" s="3">
        <v>669.96</v>
      </c>
      <c r="F7214" s="4">
        <v>669.96</v>
      </c>
      <c r="G7214" s="1">
        <v>2022</v>
      </c>
      <c r="H7214" s="1">
        <v>12</v>
      </c>
      <c r="I7214" s="1" t="s">
        <v>30</v>
      </c>
      <c r="J7214" s="1" t="s">
        <v>25</v>
      </c>
      <c r="K7214" s="1" t="s">
        <v>20</v>
      </c>
      <c r="L7214" s="1" t="s">
        <v>31</v>
      </c>
      <c r="M7214" s="1" t="s">
        <v>4184</v>
      </c>
    </row>
    <row r="7215" spans="1:15" x14ac:dyDescent="0.25">
      <c r="A7215" s="1" t="s">
        <v>1924</v>
      </c>
      <c r="B7215" s="2">
        <v>44900</v>
      </c>
      <c r="C7215" s="1" t="s">
        <v>7691</v>
      </c>
      <c r="E7215" s="3">
        <v>11.75</v>
      </c>
      <c r="F7215" s="4">
        <v>11.75</v>
      </c>
      <c r="G7215" s="1">
        <v>2022</v>
      </c>
      <c r="H7215" s="1">
        <v>12</v>
      </c>
      <c r="I7215" s="1" t="s">
        <v>111</v>
      </c>
      <c r="J7215" s="1" t="s">
        <v>35</v>
      </c>
      <c r="K7215" s="1" t="s">
        <v>20</v>
      </c>
      <c r="L7215" s="1" t="s">
        <v>112</v>
      </c>
      <c r="M7215" s="1" t="s">
        <v>37</v>
      </c>
    </row>
    <row r="7216" spans="1:15" x14ac:dyDescent="0.25">
      <c r="A7216" s="1" t="s">
        <v>1924</v>
      </c>
      <c r="B7216" s="2">
        <v>44900</v>
      </c>
      <c r="C7216" s="1" t="s">
        <v>7691</v>
      </c>
      <c r="D7216" s="3">
        <v>20</v>
      </c>
      <c r="E7216" s="3">
        <v>46.98</v>
      </c>
      <c r="F7216" s="4">
        <v>39.15</v>
      </c>
      <c r="G7216" s="1">
        <v>2022</v>
      </c>
      <c r="H7216" s="1">
        <v>12</v>
      </c>
      <c r="I7216" s="1" t="s">
        <v>111</v>
      </c>
      <c r="J7216" s="1" t="s">
        <v>35</v>
      </c>
      <c r="K7216" s="1" t="s">
        <v>20</v>
      </c>
      <c r="L7216" s="1" t="s">
        <v>112</v>
      </c>
      <c r="M7216" s="1" t="s">
        <v>37</v>
      </c>
    </row>
    <row r="7217" spans="1:15" x14ac:dyDescent="0.25">
      <c r="A7217" s="1" t="s">
        <v>7692</v>
      </c>
      <c r="B7217" s="2">
        <v>44900</v>
      </c>
      <c r="C7217" s="1" t="s">
        <v>7693</v>
      </c>
      <c r="E7217" s="3">
        <v>395.47</v>
      </c>
      <c r="F7217" s="4">
        <v>395.47</v>
      </c>
      <c r="G7217" s="1">
        <v>2022</v>
      </c>
      <c r="H7217" s="1">
        <v>12</v>
      </c>
      <c r="I7217" s="1" t="s">
        <v>86</v>
      </c>
      <c r="J7217" s="1" t="s">
        <v>98</v>
      </c>
      <c r="K7217" s="1" t="s">
        <v>20</v>
      </c>
      <c r="L7217" s="1" t="s">
        <v>87</v>
      </c>
      <c r="M7217" s="1" t="s">
        <v>100</v>
      </c>
    </row>
    <row r="7218" spans="1:15" x14ac:dyDescent="0.25">
      <c r="A7218" s="1" t="s">
        <v>1894</v>
      </c>
      <c r="B7218" s="2">
        <v>44900</v>
      </c>
      <c r="C7218" s="1" t="s">
        <v>7694</v>
      </c>
      <c r="E7218" s="3">
        <v>89.99</v>
      </c>
      <c r="F7218" s="4">
        <v>89.99</v>
      </c>
      <c r="G7218" s="1">
        <v>2022</v>
      </c>
      <c r="H7218" s="1">
        <v>12</v>
      </c>
      <c r="I7218" s="1" t="s">
        <v>211</v>
      </c>
      <c r="J7218" s="1" t="s">
        <v>212</v>
      </c>
      <c r="K7218" s="1" t="s">
        <v>20</v>
      </c>
      <c r="L7218" s="1" t="s">
        <v>213</v>
      </c>
      <c r="M7218" s="1" t="s">
        <v>37</v>
      </c>
    </row>
    <row r="7219" spans="1:15" x14ac:dyDescent="0.25">
      <c r="A7219" s="1" t="s">
        <v>7695</v>
      </c>
      <c r="B7219" s="2">
        <v>44900</v>
      </c>
      <c r="C7219" s="1" t="s">
        <v>7696</v>
      </c>
      <c r="E7219" s="3">
        <v>199.57</v>
      </c>
      <c r="F7219" s="4">
        <v>199.57</v>
      </c>
      <c r="G7219" s="1">
        <v>2022</v>
      </c>
      <c r="H7219" s="1">
        <v>12</v>
      </c>
      <c r="I7219" s="1" t="s">
        <v>86</v>
      </c>
      <c r="J7219" s="1" t="s">
        <v>35</v>
      </c>
      <c r="K7219" s="1" t="s">
        <v>20</v>
      </c>
      <c r="L7219" s="1" t="s">
        <v>87</v>
      </c>
      <c r="M7219" s="1" t="s">
        <v>37</v>
      </c>
    </row>
    <row r="7220" spans="1:15" x14ac:dyDescent="0.25">
      <c r="A7220" s="1" t="s">
        <v>7697</v>
      </c>
      <c r="B7220" s="2">
        <v>44900</v>
      </c>
      <c r="C7220" s="1" t="s">
        <v>7698</v>
      </c>
      <c r="E7220" s="3">
        <v>200</v>
      </c>
      <c r="F7220" s="4">
        <v>200</v>
      </c>
      <c r="G7220" s="1">
        <v>2022</v>
      </c>
      <c r="H7220" s="1">
        <v>12</v>
      </c>
      <c r="I7220" s="1" t="s">
        <v>91</v>
      </c>
      <c r="J7220" s="1" t="s">
        <v>207</v>
      </c>
      <c r="K7220" s="1" t="s">
        <v>20</v>
      </c>
      <c r="L7220" s="1" t="s">
        <v>93</v>
      </c>
      <c r="M7220" s="1" t="s">
        <v>208</v>
      </c>
    </row>
    <row r="7221" spans="1:15" x14ac:dyDescent="0.25">
      <c r="A7221" s="1" t="s">
        <v>7699</v>
      </c>
      <c r="B7221" s="2">
        <v>44900</v>
      </c>
      <c r="C7221" s="1" t="s">
        <v>7700</v>
      </c>
      <c r="D7221" s="3">
        <v>20</v>
      </c>
      <c r="E7221" s="3">
        <v>343.16</v>
      </c>
      <c r="F7221" s="4">
        <v>285.97000000000003</v>
      </c>
      <c r="G7221" s="1">
        <v>2022</v>
      </c>
      <c r="H7221" s="1">
        <v>12</v>
      </c>
      <c r="I7221" s="1" t="s">
        <v>56</v>
      </c>
      <c r="J7221" s="1" t="s">
        <v>35</v>
      </c>
      <c r="K7221" s="1" t="s">
        <v>20</v>
      </c>
      <c r="L7221" s="1" t="s">
        <v>57</v>
      </c>
      <c r="M7221" s="1" t="s">
        <v>37</v>
      </c>
      <c r="O7221">
        <f>F7221*216</f>
        <v>61769.520000000004</v>
      </c>
    </row>
    <row r="7222" spans="1:15" x14ac:dyDescent="0.25">
      <c r="A7222" s="1" t="s">
        <v>6589</v>
      </c>
      <c r="B7222" s="2">
        <v>44900</v>
      </c>
      <c r="C7222" s="1" t="s">
        <v>7210</v>
      </c>
      <c r="E7222" s="3">
        <v>233.4</v>
      </c>
      <c r="F7222" s="4">
        <v>233.4</v>
      </c>
      <c r="G7222" s="1">
        <v>2022</v>
      </c>
      <c r="H7222" s="1">
        <v>12</v>
      </c>
      <c r="I7222" s="1" t="s">
        <v>1606</v>
      </c>
      <c r="J7222" s="1" t="s">
        <v>81</v>
      </c>
      <c r="K7222" s="1" t="s">
        <v>20</v>
      </c>
      <c r="L7222" s="1" t="s">
        <v>1607</v>
      </c>
      <c r="M7222" s="1" t="s">
        <v>83</v>
      </c>
    </row>
    <row r="7223" spans="1:15" x14ac:dyDescent="0.25">
      <c r="A7223" s="1" t="s">
        <v>7701</v>
      </c>
      <c r="B7223" s="2">
        <v>44900</v>
      </c>
      <c r="C7223" s="1" t="s">
        <v>7702</v>
      </c>
      <c r="E7223" s="3">
        <v>213.17</v>
      </c>
      <c r="F7223" s="4">
        <v>213.17</v>
      </c>
      <c r="G7223" s="1">
        <v>2022</v>
      </c>
      <c r="H7223" s="1">
        <v>12</v>
      </c>
      <c r="I7223" s="1" t="s">
        <v>86</v>
      </c>
      <c r="J7223" s="1" t="s">
        <v>35</v>
      </c>
      <c r="K7223" s="1" t="s">
        <v>20</v>
      </c>
      <c r="L7223" s="1" t="s">
        <v>87</v>
      </c>
      <c r="M7223" s="1" t="s">
        <v>37</v>
      </c>
    </row>
    <row r="7224" spans="1:15" x14ac:dyDescent="0.25">
      <c r="A7224" s="1" t="s">
        <v>1884</v>
      </c>
      <c r="B7224" s="2">
        <v>44900</v>
      </c>
      <c r="C7224" s="1" t="s">
        <v>59</v>
      </c>
      <c r="E7224" s="3">
        <v>51.61</v>
      </c>
      <c r="F7224" s="4">
        <v>51.61</v>
      </c>
      <c r="G7224" s="1">
        <v>2022</v>
      </c>
      <c r="H7224" s="1">
        <v>12</v>
      </c>
      <c r="I7224" s="1" t="s">
        <v>40</v>
      </c>
      <c r="J7224" s="1" t="s">
        <v>41</v>
      </c>
      <c r="K7224" s="1" t="s">
        <v>20</v>
      </c>
      <c r="L7224" s="1" t="s">
        <v>42</v>
      </c>
      <c r="M7224" s="1" t="s">
        <v>43</v>
      </c>
    </row>
    <row r="7225" spans="1:15" x14ac:dyDescent="0.25">
      <c r="A7225" s="1" t="s">
        <v>5214</v>
      </c>
      <c r="B7225" s="2">
        <v>44900</v>
      </c>
      <c r="C7225" s="1" t="s">
        <v>7703</v>
      </c>
      <c r="E7225" s="3">
        <v>58.5</v>
      </c>
      <c r="F7225" s="4">
        <v>58.5</v>
      </c>
      <c r="G7225" s="1">
        <v>2022</v>
      </c>
      <c r="H7225" s="1">
        <v>12</v>
      </c>
      <c r="I7225" s="1" t="s">
        <v>30</v>
      </c>
      <c r="J7225" s="1" t="s">
        <v>25</v>
      </c>
      <c r="K7225" s="1" t="s">
        <v>20</v>
      </c>
      <c r="L7225" s="1" t="s">
        <v>31</v>
      </c>
      <c r="M7225" s="1" t="s">
        <v>4184</v>
      </c>
    </row>
    <row r="7226" spans="1:15" x14ac:dyDescent="0.25">
      <c r="A7226" s="1" t="s">
        <v>7704</v>
      </c>
      <c r="B7226" s="2">
        <v>44900</v>
      </c>
      <c r="C7226" s="1" t="s">
        <v>1442</v>
      </c>
      <c r="D7226" s="3">
        <v>20</v>
      </c>
      <c r="E7226" s="3">
        <v>125.4</v>
      </c>
      <c r="F7226" s="4">
        <v>104.5</v>
      </c>
      <c r="G7226" s="1">
        <v>2022</v>
      </c>
      <c r="H7226" s="1">
        <v>12</v>
      </c>
      <c r="I7226" s="1" t="s">
        <v>56</v>
      </c>
      <c r="J7226" s="1" t="s">
        <v>98</v>
      </c>
      <c r="K7226" s="1" t="s">
        <v>20</v>
      </c>
      <c r="L7226" s="1" t="s">
        <v>57</v>
      </c>
      <c r="M7226" s="1" t="s">
        <v>100</v>
      </c>
      <c r="O7226">
        <f>F7226*178</f>
        <v>18601</v>
      </c>
    </row>
    <row r="7227" spans="1:15" x14ac:dyDescent="0.25">
      <c r="A7227" s="1" t="s">
        <v>1912</v>
      </c>
      <c r="B7227" s="2">
        <v>44900</v>
      </c>
      <c r="C7227" s="1" t="s">
        <v>224</v>
      </c>
      <c r="D7227" s="3">
        <v>20</v>
      </c>
      <c r="E7227" s="3">
        <v>262.92</v>
      </c>
      <c r="F7227" s="4">
        <v>219.1</v>
      </c>
      <c r="G7227" s="1">
        <v>2022</v>
      </c>
      <c r="H7227" s="1">
        <v>12</v>
      </c>
      <c r="I7227" s="1" t="s">
        <v>34</v>
      </c>
      <c r="J7227" s="1" t="s">
        <v>51</v>
      </c>
      <c r="K7227" s="1" t="s">
        <v>20</v>
      </c>
      <c r="L7227" s="1" t="s">
        <v>36</v>
      </c>
      <c r="M7227" s="1" t="s">
        <v>53</v>
      </c>
      <c r="O7227">
        <f>F7227* 6.04</f>
        <v>1323.364</v>
      </c>
    </row>
    <row r="7228" spans="1:15" x14ac:dyDescent="0.25">
      <c r="A7228" s="1" t="s">
        <v>7705</v>
      </c>
      <c r="B7228" s="2">
        <v>44900</v>
      </c>
      <c r="C7228" s="1" t="s">
        <v>7706</v>
      </c>
      <c r="E7228" s="3">
        <v>22.58</v>
      </c>
      <c r="F7228" s="4">
        <v>22.58</v>
      </c>
      <c r="G7228" s="1">
        <v>2022</v>
      </c>
      <c r="H7228" s="1">
        <v>12</v>
      </c>
      <c r="I7228" s="1" t="s">
        <v>86</v>
      </c>
      <c r="J7228" s="1" t="s">
        <v>35</v>
      </c>
      <c r="K7228" s="1" t="s">
        <v>20</v>
      </c>
      <c r="L7228" s="1" t="s">
        <v>87</v>
      </c>
      <c r="M7228" s="1" t="s">
        <v>37</v>
      </c>
    </row>
    <row r="7229" spans="1:15" x14ac:dyDescent="0.25">
      <c r="A7229" s="1" t="s">
        <v>3832</v>
      </c>
      <c r="B7229" s="2">
        <v>44902</v>
      </c>
      <c r="C7229" s="1" t="s">
        <v>6009</v>
      </c>
      <c r="D7229" s="3">
        <v>20</v>
      </c>
      <c r="E7229" s="3">
        <v>12.9</v>
      </c>
      <c r="F7229" s="4">
        <v>10.75</v>
      </c>
      <c r="G7229" s="1">
        <v>2022</v>
      </c>
      <c r="H7229" s="1">
        <v>12</v>
      </c>
      <c r="I7229" s="1" t="s">
        <v>34</v>
      </c>
      <c r="J7229" s="1" t="s">
        <v>35</v>
      </c>
      <c r="K7229" s="1" t="s">
        <v>20</v>
      </c>
      <c r="L7229" s="1" t="s">
        <v>36</v>
      </c>
      <c r="M7229" s="1" t="s">
        <v>37</v>
      </c>
      <c r="O7229">
        <f>F7229*50</f>
        <v>537.5</v>
      </c>
    </row>
    <row r="7230" spans="1:15" x14ac:dyDescent="0.25">
      <c r="A7230" s="1" t="s">
        <v>3832</v>
      </c>
      <c r="B7230" s="2">
        <v>44902</v>
      </c>
      <c r="C7230" s="1" t="s">
        <v>4709</v>
      </c>
      <c r="E7230" s="3">
        <v>12.9</v>
      </c>
      <c r="F7230" s="4">
        <v>12.9</v>
      </c>
      <c r="G7230" s="1">
        <v>2022</v>
      </c>
      <c r="H7230" s="1">
        <v>12</v>
      </c>
      <c r="I7230" s="1" t="s">
        <v>312</v>
      </c>
      <c r="J7230" s="1" t="s">
        <v>35</v>
      </c>
      <c r="K7230" s="1" t="s">
        <v>20</v>
      </c>
      <c r="L7230" s="1" t="s">
        <v>313</v>
      </c>
      <c r="M7230" s="1" t="s">
        <v>37</v>
      </c>
      <c r="O7230">
        <f>F7230*50</f>
        <v>645</v>
      </c>
    </row>
    <row r="7231" spans="1:15" x14ac:dyDescent="0.25">
      <c r="A7231" s="1" t="s">
        <v>1935</v>
      </c>
      <c r="B7231" s="2">
        <v>44902</v>
      </c>
      <c r="C7231" s="1" t="s">
        <v>7539</v>
      </c>
      <c r="D7231" s="3">
        <v>10</v>
      </c>
      <c r="E7231" s="3">
        <v>480.84</v>
      </c>
      <c r="F7231" s="4">
        <v>437.13</v>
      </c>
      <c r="G7231" s="1">
        <v>2022</v>
      </c>
      <c r="H7231" s="1">
        <v>12</v>
      </c>
      <c r="I7231" s="1" t="s">
        <v>134</v>
      </c>
      <c r="J7231" s="1" t="s">
        <v>319</v>
      </c>
      <c r="K7231" s="1" t="s">
        <v>20</v>
      </c>
      <c r="L7231" s="1" t="s">
        <v>135</v>
      </c>
      <c r="M7231" s="1" t="s">
        <v>320</v>
      </c>
    </row>
    <row r="7232" spans="1:15" x14ac:dyDescent="0.25">
      <c r="A7232" s="1" t="s">
        <v>1938</v>
      </c>
      <c r="B7232" s="2">
        <v>44902</v>
      </c>
      <c r="C7232" s="1" t="s">
        <v>7707</v>
      </c>
      <c r="E7232" s="3">
        <v>151.07</v>
      </c>
      <c r="F7232" s="4">
        <v>151.07</v>
      </c>
      <c r="G7232" s="1">
        <v>2022</v>
      </c>
      <c r="H7232" s="1">
        <v>12</v>
      </c>
      <c r="I7232" s="1" t="s">
        <v>40</v>
      </c>
      <c r="J7232" s="1" t="s">
        <v>81</v>
      </c>
      <c r="K7232" s="1" t="s">
        <v>20</v>
      </c>
      <c r="L7232" s="1" t="s">
        <v>42</v>
      </c>
      <c r="M7232" s="1" t="s">
        <v>83</v>
      </c>
      <c r="O7232">
        <f>F7232*102</f>
        <v>15409.14</v>
      </c>
    </row>
    <row r="7233" spans="1:15" x14ac:dyDescent="0.25">
      <c r="A7233" s="1" t="s">
        <v>5254</v>
      </c>
      <c r="B7233" s="2">
        <v>44902</v>
      </c>
      <c r="C7233" s="1" t="s">
        <v>7708</v>
      </c>
      <c r="E7233" s="3">
        <v>286.98</v>
      </c>
      <c r="F7233" s="4">
        <v>286.98</v>
      </c>
      <c r="G7233" s="1">
        <v>2022</v>
      </c>
      <c r="H7233" s="1">
        <v>12</v>
      </c>
      <c r="I7233" s="1" t="s">
        <v>225</v>
      </c>
      <c r="J7233" s="1" t="s">
        <v>19</v>
      </c>
      <c r="K7233" s="1" t="s">
        <v>20</v>
      </c>
      <c r="L7233" s="1" t="s">
        <v>227</v>
      </c>
      <c r="M7233" s="1" t="s">
        <v>22</v>
      </c>
      <c r="O7233">
        <f>F7233*400</f>
        <v>114792</v>
      </c>
    </row>
    <row r="7234" spans="1:15" x14ac:dyDescent="0.25">
      <c r="A7234" s="1" t="s">
        <v>1955</v>
      </c>
      <c r="B7234" s="2">
        <v>44902</v>
      </c>
      <c r="C7234" s="1" t="s">
        <v>8033</v>
      </c>
      <c r="E7234" s="3">
        <v>12</v>
      </c>
      <c r="F7234" s="4">
        <v>12</v>
      </c>
      <c r="G7234" s="1">
        <v>2022</v>
      </c>
      <c r="H7234" s="1">
        <v>12</v>
      </c>
      <c r="I7234" s="1" t="s">
        <v>24</v>
      </c>
      <c r="J7234" s="1" t="s">
        <v>25</v>
      </c>
      <c r="K7234" s="1" t="s">
        <v>20</v>
      </c>
      <c r="L7234" s="1" t="s">
        <v>26</v>
      </c>
      <c r="M7234" s="1" t="s">
        <v>4184</v>
      </c>
      <c r="O7234" s="1"/>
    </row>
    <row r="7235" spans="1:15" x14ac:dyDescent="0.25">
      <c r="A7235" s="1" t="s">
        <v>3813</v>
      </c>
      <c r="B7235" s="2">
        <v>44902</v>
      </c>
      <c r="C7235" s="1" t="s">
        <v>8034</v>
      </c>
      <c r="E7235" s="3">
        <v>3.39</v>
      </c>
      <c r="F7235" s="4">
        <v>3.39</v>
      </c>
      <c r="G7235" s="1">
        <v>2022</v>
      </c>
      <c r="H7235" s="1">
        <v>12</v>
      </c>
      <c r="I7235" s="1" t="s">
        <v>219</v>
      </c>
      <c r="J7235" s="1" t="s">
        <v>35</v>
      </c>
      <c r="K7235" s="1" t="s">
        <v>20</v>
      </c>
      <c r="L7235" s="1" t="s">
        <v>220</v>
      </c>
      <c r="M7235" s="1" t="s">
        <v>37</v>
      </c>
    </row>
    <row r="7236" spans="1:15" x14ac:dyDescent="0.25">
      <c r="A7236" s="1" t="s">
        <v>7709</v>
      </c>
      <c r="B7236" s="2">
        <v>44907</v>
      </c>
      <c r="C7236" s="1" t="s">
        <v>7710</v>
      </c>
      <c r="E7236" s="3">
        <v>92.86</v>
      </c>
      <c r="F7236" s="4">
        <v>92.86</v>
      </c>
      <c r="G7236" s="1">
        <v>2022</v>
      </c>
      <c r="H7236" s="1">
        <v>12</v>
      </c>
      <c r="I7236" s="1" t="s">
        <v>18</v>
      </c>
      <c r="J7236" s="1" t="s">
        <v>51</v>
      </c>
      <c r="K7236" s="1" t="s">
        <v>20</v>
      </c>
      <c r="L7236" s="1" t="s">
        <v>21</v>
      </c>
      <c r="M7236" s="1" t="s">
        <v>53</v>
      </c>
      <c r="O7236">
        <f>F7236*176</f>
        <v>16343.36</v>
      </c>
    </row>
    <row r="7237" spans="1:15" x14ac:dyDescent="0.25">
      <c r="A7237" s="1" t="s">
        <v>7711</v>
      </c>
      <c r="B7237" s="2">
        <v>44908</v>
      </c>
      <c r="C7237" s="1" t="s">
        <v>7712</v>
      </c>
      <c r="E7237" s="3">
        <v>50.4</v>
      </c>
      <c r="F7237" s="4">
        <v>50.4</v>
      </c>
      <c r="G7237" s="1">
        <v>2022</v>
      </c>
      <c r="H7237" s="1">
        <v>12</v>
      </c>
      <c r="I7237" s="1" t="s">
        <v>30</v>
      </c>
      <c r="J7237" s="1" t="s">
        <v>25</v>
      </c>
      <c r="K7237" s="1" t="s">
        <v>20</v>
      </c>
      <c r="L7237" s="1" t="s">
        <v>31</v>
      </c>
      <c r="M7237" s="1" t="s">
        <v>4184</v>
      </c>
    </row>
    <row r="7238" spans="1:15" x14ac:dyDescent="0.25">
      <c r="A7238" s="1" t="s">
        <v>1987</v>
      </c>
      <c r="B7238" s="2">
        <v>44909</v>
      </c>
      <c r="C7238" s="1" t="s">
        <v>3133</v>
      </c>
      <c r="E7238" s="3">
        <v>81.03</v>
      </c>
      <c r="F7238" s="4">
        <v>81.03</v>
      </c>
      <c r="G7238" s="1">
        <v>2022</v>
      </c>
      <c r="H7238" s="1">
        <v>12</v>
      </c>
      <c r="I7238" s="1" t="s">
        <v>168</v>
      </c>
      <c r="J7238" s="1" t="s">
        <v>35</v>
      </c>
      <c r="K7238" s="1" t="s">
        <v>20</v>
      </c>
      <c r="L7238" s="1" t="s">
        <v>169</v>
      </c>
      <c r="M7238" s="1" t="s">
        <v>37</v>
      </c>
    </row>
    <row r="7239" spans="1:15" x14ac:dyDescent="0.25">
      <c r="A7239" s="1" t="s">
        <v>7713</v>
      </c>
      <c r="B7239" s="2">
        <v>44909</v>
      </c>
      <c r="C7239" s="1" t="s">
        <v>7714</v>
      </c>
      <c r="E7239" s="3">
        <v>37.64</v>
      </c>
      <c r="F7239" s="4">
        <v>37.64</v>
      </c>
      <c r="G7239" s="1">
        <v>2022</v>
      </c>
      <c r="H7239" s="1">
        <v>12</v>
      </c>
      <c r="I7239" s="1" t="s">
        <v>138</v>
      </c>
      <c r="J7239" s="1" t="s">
        <v>35</v>
      </c>
      <c r="K7239" s="1" t="s">
        <v>20</v>
      </c>
      <c r="L7239" s="1" t="s">
        <v>139</v>
      </c>
      <c r="M7239" s="1" t="s">
        <v>37</v>
      </c>
      <c r="O7239">
        <f>F7239*52.63</f>
        <v>1980.9932000000001</v>
      </c>
    </row>
    <row r="7240" spans="1:15" x14ac:dyDescent="0.25">
      <c r="A7240" s="1" t="s">
        <v>7715</v>
      </c>
      <c r="B7240" s="2">
        <v>44909</v>
      </c>
      <c r="C7240" s="1" t="s">
        <v>85</v>
      </c>
      <c r="E7240" s="3">
        <v>116.26</v>
      </c>
      <c r="F7240" s="4">
        <v>116.26</v>
      </c>
      <c r="G7240" s="1">
        <v>2022</v>
      </c>
      <c r="H7240" s="1">
        <v>12</v>
      </c>
      <c r="I7240" s="1" t="s">
        <v>40</v>
      </c>
      <c r="J7240" s="1" t="s">
        <v>41</v>
      </c>
      <c r="K7240" s="1" t="s">
        <v>20</v>
      </c>
      <c r="L7240" s="1" t="s">
        <v>42</v>
      </c>
      <c r="M7240" s="1" t="s">
        <v>43</v>
      </c>
      <c r="O7240">
        <f>F7240/1.26</f>
        <v>92.26984126984128</v>
      </c>
    </row>
    <row r="7241" spans="1:15" x14ac:dyDescent="0.25">
      <c r="A7241" s="1" t="s">
        <v>6622</v>
      </c>
      <c r="B7241" s="2">
        <v>44909</v>
      </c>
      <c r="C7241" s="1" t="s">
        <v>7716</v>
      </c>
      <c r="D7241" s="3">
        <v>20</v>
      </c>
      <c r="E7241" s="3">
        <v>31.68</v>
      </c>
      <c r="F7241" s="4">
        <v>26.4</v>
      </c>
      <c r="G7241" s="1">
        <v>2022</v>
      </c>
      <c r="H7241" s="1">
        <v>12</v>
      </c>
      <c r="I7241" s="1" t="s">
        <v>134</v>
      </c>
      <c r="J7241" s="1" t="s">
        <v>81</v>
      </c>
      <c r="K7241" s="1" t="s">
        <v>20</v>
      </c>
      <c r="L7241" s="1" t="s">
        <v>135</v>
      </c>
      <c r="M7241" s="1" t="s">
        <v>83</v>
      </c>
      <c r="O7241">
        <f>F7241*7.89</f>
        <v>208.29599999999999</v>
      </c>
    </row>
    <row r="7242" spans="1:15" x14ac:dyDescent="0.25">
      <c r="A7242" s="1" t="s">
        <v>7717</v>
      </c>
      <c r="B7242" s="2">
        <v>44909</v>
      </c>
      <c r="C7242" s="1" t="s">
        <v>4261</v>
      </c>
      <c r="E7242" s="3">
        <v>14.8</v>
      </c>
      <c r="F7242" s="4">
        <v>14.8</v>
      </c>
      <c r="G7242" s="1">
        <v>2022</v>
      </c>
      <c r="H7242" s="1">
        <v>12</v>
      </c>
      <c r="I7242" s="1" t="s">
        <v>111</v>
      </c>
      <c r="J7242" s="1" t="s">
        <v>35</v>
      </c>
      <c r="K7242" s="1" t="s">
        <v>20</v>
      </c>
      <c r="L7242" s="1" t="s">
        <v>112</v>
      </c>
      <c r="M7242" s="1" t="s">
        <v>37</v>
      </c>
      <c r="O7242">
        <f>F7242*1850</f>
        <v>27380</v>
      </c>
    </row>
    <row r="7243" spans="1:15" x14ac:dyDescent="0.25">
      <c r="A7243" s="1" t="s">
        <v>7718</v>
      </c>
      <c r="B7243" s="2">
        <v>44909</v>
      </c>
      <c r="C7243" s="1" t="s">
        <v>7719</v>
      </c>
      <c r="D7243" s="3">
        <v>20</v>
      </c>
      <c r="E7243" s="3">
        <v>44.98</v>
      </c>
      <c r="F7243" s="4">
        <v>37.479999999999997</v>
      </c>
      <c r="G7243" s="1">
        <v>2022</v>
      </c>
      <c r="H7243" s="1">
        <v>12</v>
      </c>
      <c r="I7243" s="1" t="s">
        <v>34</v>
      </c>
      <c r="J7243" s="1" t="s">
        <v>237</v>
      </c>
      <c r="K7243" s="1" t="s">
        <v>20</v>
      </c>
      <c r="L7243" s="1" t="s">
        <v>36</v>
      </c>
      <c r="M7243" s="1" t="s">
        <v>4213</v>
      </c>
      <c r="O7243" s="1">
        <f>F7243*23</f>
        <v>862.04</v>
      </c>
    </row>
    <row r="7244" spans="1:15" x14ac:dyDescent="0.25">
      <c r="A7244" s="1" t="s">
        <v>6676</v>
      </c>
      <c r="B7244" s="2">
        <v>44909</v>
      </c>
      <c r="C7244" s="1" t="s">
        <v>102</v>
      </c>
      <c r="D7244" s="3">
        <v>20</v>
      </c>
      <c r="E7244" s="3">
        <v>327.24</v>
      </c>
      <c r="F7244" s="4">
        <v>272.7</v>
      </c>
      <c r="G7244" s="1">
        <v>2022</v>
      </c>
      <c r="H7244" s="1">
        <v>12</v>
      </c>
      <c r="I7244" s="1" t="s">
        <v>134</v>
      </c>
      <c r="J7244" s="1" t="s">
        <v>98</v>
      </c>
      <c r="K7244" s="1" t="s">
        <v>20</v>
      </c>
      <c r="L7244" s="1" t="s">
        <v>135</v>
      </c>
      <c r="M7244" s="1" t="s">
        <v>100</v>
      </c>
      <c r="O7244">
        <f>F7244*243</f>
        <v>66266.099999999991</v>
      </c>
    </row>
    <row r="7245" spans="1:15" x14ac:dyDescent="0.25">
      <c r="A7245" s="1" t="s">
        <v>7720</v>
      </c>
      <c r="B7245" s="2">
        <v>44909</v>
      </c>
      <c r="C7245" s="1" t="s">
        <v>104</v>
      </c>
      <c r="E7245" s="3">
        <v>233.64</v>
      </c>
      <c r="F7245" s="4">
        <v>233.64</v>
      </c>
      <c r="G7245" s="1">
        <v>2022</v>
      </c>
      <c r="H7245" s="1">
        <v>12</v>
      </c>
      <c r="I7245" s="1" t="s">
        <v>91</v>
      </c>
      <c r="J7245" s="1" t="s">
        <v>98</v>
      </c>
      <c r="K7245" s="1" t="s">
        <v>20</v>
      </c>
      <c r="L7245" s="1" t="s">
        <v>93</v>
      </c>
      <c r="M7245" s="1" t="s">
        <v>100</v>
      </c>
      <c r="O7245">
        <f>F7245*178</f>
        <v>41587.919999999998</v>
      </c>
    </row>
    <row r="7246" spans="1:15" x14ac:dyDescent="0.25">
      <c r="A7246" s="1" t="s">
        <v>7721</v>
      </c>
      <c r="B7246" s="2">
        <v>44909</v>
      </c>
      <c r="C7246" s="1" t="s">
        <v>104</v>
      </c>
      <c r="E7246" s="3">
        <v>170.28</v>
      </c>
      <c r="F7246" s="4">
        <v>170.28</v>
      </c>
      <c r="G7246" s="1">
        <v>2022</v>
      </c>
      <c r="H7246" s="1">
        <v>12</v>
      </c>
      <c r="I7246" s="1" t="s">
        <v>97</v>
      </c>
      <c r="J7246" s="1" t="s">
        <v>98</v>
      </c>
      <c r="K7246" s="1" t="s">
        <v>20</v>
      </c>
      <c r="L7246" s="1" t="s">
        <v>99</v>
      </c>
      <c r="M7246" s="1" t="s">
        <v>100</v>
      </c>
      <c r="O7246">
        <f>F7246*178</f>
        <v>30309.84</v>
      </c>
    </row>
    <row r="7247" spans="1:15" x14ac:dyDescent="0.25">
      <c r="A7247" s="1" t="s">
        <v>6612</v>
      </c>
      <c r="B7247" s="2">
        <v>44909</v>
      </c>
      <c r="C7247" s="1" t="s">
        <v>7722</v>
      </c>
      <c r="E7247" s="3">
        <v>9.16</v>
      </c>
      <c r="F7247" s="4">
        <v>9.16</v>
      </c>
      <c r="G7247" s="1">
        <v>2022</v>
      </c>
      <c r="H7247" s="1">
        <v>12</v>
      </c>
      <c r="I7247" s="1" t="s">
        <v>18</v>
      </c>
      <c r="J7247" s="1" t="s">
        <v>51</v>
      </c>
      <c r="K7247" s="1" t="s">
        <v>20</v>
      </c>
      <c r="L7247" s="1" t="s">
        <v>21</v>
      </c>
      <c r="M7247" s="1" t="s">
        <v>53</v>
      </c>
      <c r="O7247">
        <f>F7247*8.3</f>
        <v>76.028000000000006</v>
      </c>
    </row>
    <row r="7248" spans="1:15" x14ac:dyDescent="0.25">
      <c r="A7248" s="1" t="s">
        <v>5275</v>
      </c>
      <c r="B7248" s="2">
        <v>44909</v>
      </c>
      <c r="C7248" s="1" t="s">
        <v>7723</v>
      </c>
      <c r="E7248" s="3">
        <v>52.7</v>
      </c>
      <c r="F7248" s="4">
        <v>52.7</v>
      </c>
      <c r="G7248" s="1">
        <v>2022</v>
      </c>
      <c r="H7248" s="1">
        <v>12</v>
      </c>
      <c r="I7248" s="1" t="s">
        <v>91</v>
      </c>
      <c r="J7248" s="1" t="s">
        <v>35</v>
      </c>
      <c r="K7248" s="1" t="s">
        <v>20</v>
      </c>
      <c r="L7248" s="1" t="s">
        <v>93</v>
      </c>
      <c r="M7248" s="1" t="s">
        <v>37</v>
      </c>
      <c r="O7248">
        <f>F7248*93</f>
        <v>4901.1000000000004</v>
      </c>
    </row>
    <row r="7249" spans="1:15" x14ac:dyDescent="0.25">
      <c r="A7249" s="1" t="s">
        <v>7724</v>
      </c>
      <c r="B7249" s="2">
        <v>44909</v>
      </c>
      <c r="C7249" s="1" t="s">
        <v>7725</v>
      </c>
      <c r="D7249" s="3">
        <v>20</v>
      </c>
      <c r="E7249" s="3">
        <v>146.87</v>
      </c>
      <c r="F7249" s="4">
        <v>122.39</v>
      </c>
      <c r="G7249" s="1">
        <v>2022</v>
      </c>
      <c r="H7249" s="1">
        <v>12</v>
      </c>
      <c r="I7249" s="1" t="s">
        <v>134</v>
      </c>
      <c r="J7249" s="1" t="s">
        <v>35</v>
      </c>
      <c r="K7249" s="1" t="s">
        <v>20</v>
      </c>
      <c r="L7249" s="1" t="s">
        <v>135</v>
      </c>
      <c r="M7249" s="1" t="s">
        <v>37</v>
      </c>
    </row>
    <row r="7250" spans="1:15" x14ac:dyDescent="0.25">
      <c r="A7250" s="1" t="s">
        <v>5277</v>
      </c>
      <c r="B7250" s="2">
        <v>44909</v>
      </c>
      <c r="C7250" s="1" t="s">
        <v>1824</v>
      </c>
      <c r="E7250" s="3">
        <v>1428</v>
      </c>
      <c r="F7250" s="4">
        <v>1428</v>
      </c>
      <c r="G7250" s="1">
        <v>2022</v>
      </c>
      <c r="H7250" s="1">
        <v>12</v>
      </c>
      <c r="I7250" s="1" t="s">
        <v>1606</v>
      </c>
      <c r="J7250" s="1" t="s">
        <v>35</v>
      </c>
      <c r="K7250" s="1" t="s">
        <v>20</v>
      </c>
      <c r="L7250" s="1" t="s">
        <v>1607</v>
      </c>
      <c r="M7250" s="1" t="s">
        <v>37</v>
      </c>
      <c r="O7250" s="1"/>
    </row>
    <row r="7251" spans="1:15" x14ac:dyDescent="0.25">
      <c r="A7251" s="1" t="s">
        <v>1982</v>
      </c>
      <c r="B7251" s="2">
        <v>44909</v>
      </c>
      <c r="C7251" s="1" t="s">
        <v>342</v>
      </c>
      <c r="E7251" s="3">
        <v>17.13</v>
      </c>
      <c r="F7251" s="4">
        <v>17.13</v>
      </c>
      <c r="G7251" s="1">
        <v>2022</v>
      </c>
      <c r="H7251" s="1">
        <v>12</v>
      </c>
      <c r="I7251" s="1" t="s">
        <v>138</v>
      </c>
      <c r="J7251" s="1" t="s">
        <v>35</v>
      </c>
      <c r="K7251" s="1" t="s">
        <v>20</v>
      </c>
      <c r="L7251" s="1" t="s">
        <v>139</v>
      </c>
      <c r="M7251" s="1" t="s">
        <v>37</v>
      </c>
      <c r="O7251">
        <f>F7251*52.63</f>
        <v>901.55190000000005</v>
      </c>
    </row>
    <row r="7252" spans="1:15" x14ac:dyDescent="0.25">
      <c r="A7252" s="1" t="s">
        <v>1979</v>
      </c>
      <c r="B7252" s="2">
        <v>44911</v>
      </c>
      <c r="C7252" s="1" t="s">
        <v>7726</v>
      </c>
      <c r="D7252" s="3">
        <v>20</v>
      </c>
      <c r="E7252" s="3">
        <v>9.1199999999999992</v>
      </c>
      <c r="F7252" s="4">
        <v>7.6</v>
      </c>
      <c r="G7252" s="1">
        <v>2022</v>
      </c>
      <c r="H7252" s="1">
        <v>12</v>
      </c>
      <c r="I7252" s="1" t="s">
        <v>134</v>
      </c>
      <c r="J7252" s="1" t="s">
        <v>35</v>
      </c>
      <c r="K7252" s="1" t="s">
        <v>20</v>
      </c>
      <c r="L7252" s="1" t="s">
        <v>135</v>
      </c>
      <c r="M7252" s="1" t="s">
        <v>37</v>
      </c>
    </row>
    <row r="7253" spans="1:15" x14ac:dyDescent="0.25">
      <c r="A7253" s="1" t="s">
        <v>1980</v>
      </c>
      <c r="B7253" s="2">
        <v>44911</v>
      </c>
      <c r="C7253" s="1" t="s">
        <v>7727</v>
      </c>
      <c r="D7253" s="3">
        <v>20</v>
      </c>
      <c r="E7253" s="3">
        <v>4.45</v>
      </c>
      <c r="F7253" s="4">
        <v>3.71</v>
      </c>
      <c r="G7253" s="1">
        <v>2022</v>
      </c>
      <c r="H7253" s="1">
        <v>12</v>
      </c>
      <c r="I7253" s="1" t="s">
        <v>134</v>
      </c>
      <c r="J7253" s="1" t="s">
        <v>35</v>
      </c>
      <c r="K7253" s="1" t="s">
        <v>20</v>
      </c>
      <c r="L7253" s="1" t="s">
        <v>135</v>
      </c>
      <c r="M7253" s="1" t="s">
        <v>37</v>
      </c>
    </row>
    <row r="7254" spans="1:15" x14ac:dyDescent="0.25">
      <c r="A7254" s="1" t="s">
        <v>1980</v>
      </c>
      <c r="B7254" s="2">
        <v>44911</v>
      </c>
      <c r="C7254" s="1" t="s">
        <v>7728</v>
      </c>
      <c r="D7254" s="3">
        <v>10</v>
      </c>
      <c r="E7254" s="3">
        <v>3.1</v>
      </c>
      <c r="F7254" s="4">
        <v>2.82</v>
      </c>
      <c r="G7254" s="1">
        <v>2022</v>
      </c>
      <c r="H7254" s="1">
        <v>12</v>
      </c>
      <c r="I7254" s="1" t="s">
        <v>134</v>
      </c>
      <c r="J7254" s="1" t="s">
        <v>319</v>
      </c>
      <c r="K7254" s="1" t="s">
        <v>20</v>
      </c>
      <c r="L7254" s="1" t="s">
        <v>135</v>
      </c>
      <c r="M7254" s="1" t="s">
        <v>320</v>
      </c>
    </row>
    <row r="7255" spans="1:15" x14ac:dyDescent="0.25">
      <c r="A7255" s="1" t="s">
        <v>7729</v>
      </c>
      <c r="B7255" s="2">
        <v>44915</v>
      </c>
      <c r="C7255" s="1" t="s">
        <v>6721</v>
      </c>
      <c r="E7255" s="3">
        <v>44.04</v>
      </c>
      <c r="F7255" s="4">
        <v>44.04</v>
      </c>
      <c r="G7255" s="1">
        <v>2022</v>
      </c>
      <c r="H7255" s="1">
        <v>12</v>
      </c>
      <c r="I7255" s="1" t="s">
        <v>225</v>
      </c>
      <c r="J7255" s="1" t="s">
        <v>19</v>
      </c>
      <c r="K7255" s="1" t="s">
        <v>20</v>
      </c>
      <c r="L7255" s="1" t="s">
        <v>227</v>
      </c>
      <c r="M7255" s="1" t="s">
        <v>22</v>
      </c>
    </row>
    <row r="7256" spans="1:15" x14ac:dyDescent="0.25">
      <c r="A7256" s="1" t="s">
        <v>5287</v>
      </c>
      <c r="B7256" s="2">
        <v>44915</v>
      </c>
      <c r="C7256" s="1" t="s">
        <v>1494</v>
      </c>
      <c r="D7256" s="3">
        <v>20</v>
      </c>
      <c r="E7256" s="3">
        <v>1704.84</v>
      </c>
      <c r="F7256" s="4">
        <v>1420.7</v>
      </c>
      <c r="G7256" s="1">
        <v>2022</v>
      </c>
      <c r="H7256" s="1">
        <v>12</v>
      </c>
      <c r="I7256" s="1" t="s">
        <v>70</v>
      </c>
      <c r="J7256" s="1" t="s">
        <v>35</v>
      </c>
      <c r="K7256" s="1" t="s">
        <v>20</v>
      </c>
      <c r="L7256" s="1" t="s">
        <v>71</v>
      </c>
      <c r="M7256" s="1" t="s">
        <v>37</v>
      </c>
      <c r="O7256">
        <f>F7256*4.18</f>
        <v>5938.5259999999998</v>
      </c>
    </row>
    <row r="7257" spans="1:15" x14ac:dyDescent="0.25">
      <c r="A7257" s="1" t="s">
        <v>2023</v>
      </c>
      <c r="B7257" s="2">
        <v>44915</v>
      </c>
      <c r="C7257" s="1" t="s">
        <v>85</v>
      </c>
      <c r="E7257" s="3">
        <v>262.39</v>
      </c>
      <c r="F7257" s="4">
        <v>262.39</v>
      </c>
      <c r="G7257" s="1">
        <v>2022</v>
      </c>
      <c r="H7257" s="1">
        <v>12</v>
      </c>
      <c r="I7257" s="1" t="s">
        <v>40</v>
      </c>
      <c r="J7257" s="1" t="s">
        <v>41</v>
      </c>
      <c r="K7257" s="1" t="s">
        <v>20</v>
      </c>
      <c r="L7257" s="1" t="s">
        <v>42</v>
      </c>
      <c r="M7257" s="1" t="s">
        <v>43</v>
      </c>
      <c r="O7257">
        <f>F7257/1.26</f>
        <v>208.24603174603175</v>
      </c>
    </row>
    <row r="7258" spans="1:15" x14ac:dyDescent="0.25">
      <c r="A7258" s="1" t="s">
        <v>7730</v>
      </c>
      <c r="B7258" s="2">
        <v>44915</v>
      </c>
      <c r="C7258" s="1" t="s">
        <v>7166</v>
      </c>
      <c r="E7258" s="3">
        <v>17.05</v>
      </c>
      <c r="F7258" s="4">
        <v>17.05</v>
      </c>
      <c r="G7258" s="1">
        <v>2022</v>
      </c>
      <c r="H7258" s="1">
        <v>12</v>
      </c>
      <c r="I7258" s="1" t="s">
        <v>211</v>
      </c>
      <c r="J7258" s="1" t="s">
        <v>212</v>
      </c>
      <c r="K7258" s="1" t="s">
        <v>20</v>
      </c>
      <c r="L7258" s="1" t="s">
        <v>213</v>
      </c>
      <c r="M7258" s="1" t="s">
        <v>37</v>
      </c>
      <c r="O7258" s="1"/>
    </row>
    <row r="7259" spans="1:15" x14ac:dyDescent="0.25">
      <c r="A7259" s="1" t="s">
        <v>7731</v>
      </c>
      <c r="B7259" s="2">
        <v>44915</v>
      </c>
      <c r="C7259" s="1" t="s">
        <v>7166</v>
      </c>
      <c r="E7259" s="3">
        <v>97.92</v>
      </c>
      <c r="F7259" s="4">
        <v>97.92</v>
      </c>
      <c r="G7259" s="1">
        <v>2022</v>
      </c>
      <c r="H7259" s="1">
        <v>12</v>
      </c>
      <c r="I7259" s="1" t="s">
        <v>211</v>
      </c>
      <c r="J7259" s="1" t="s">
        <v>212</v>
      </c>
      <c r="K7259" s="1" t="s">
        <v>20</v>
      </c>
      <c r="L7259" s="1" t="s">
        <v>213</v>
      </c>
      <c r="M7259" s="1" t="s">
        <v>37</v>
      </c>
      <c r="O7259" s="1"/>
    </row>
    <row r="7260" spans="1:15" x14ac:dyDescent="0.25">
      <c r="A7260" s="1" t="s">
        <v>7732</v>
      </c>
      <c r="B7260" s="2">
        <v>44915</v>
      </c>
      <c r="C7260" s="1" t="s">
        <v>7733</v>
      </c>
      <c r="D7260" s="3">
        <v>20</v>
      </c>
      <c r="E7260" s="3">
        <v>21.6</v>
      </c>
      <c r="F7260" s="4">
        <v>18</v>
      </c>
      <c r="G7260" s="1">
        <v>2022</v>
      </c>
      <c r="H7260" s="1">
        <v>12</v>
      </c>
      <c r="I7260" s="1" t="s">
        <v>134</v>
      </c>
      <c r="J7260" s="1" t="s">
        <v>35</v>
      </c>
      <c r="K7260" s="1" t="s">
        <v>20</v>
      </c>
      <c r="L7260" s="1" t="s">
        <v>135</v>
      </c>
      <c r="M7260" s="1" t="s">
        <v>37</v>
      </c>
    </row>
    <row r="7261" spans="1:15" x14ac:dyDescent="0.25">
      <c r="A7261" s="1" t="s">
        <v>7734</v>
      </c>
      <c r="B7261" s="2">
        <v>44915</v>
      </c>
      <c r="C7261" s="1" t="s">
        <v>7735</v>
      </c>
      <c r="D7261" s="3">
        <v>20</v>
      </c>
      <c r="E7261" s="3">
        <v>292.5</v>
      </c>
      <c r="F7261" s="4">
        <v>243.75</v>
      </c>
      <c r="G7261" s="1">
        <v>2022</v>
      </c>
      <c r="H7261" s="1">
        <v>12</v>
      </c>
      <c r="I7261" s="1" t="s">
        <v>134</v>
      </c>
      <c r="J7261" s="1" t="s">
        <v>98</v>
      </c>
      <c r="K7261" s="1" t="s">
        <v>20</v>
      </c>
      <c r="L7261" s="1" t="s">
        <v>135</v>
      </c>
      <c r="M7261" s="1" t="s">
        <v>100</v>
      </c>
    </row>
    <row r="7262" spans="1:15" x14ac:dyDescent="0.25">
      <c r="A7262" s="1" t="s">
        <v>7736</v>
      </c>
      <c r="B7262" s="2">
        <v>44915</v>
      </c>
      <c r="C7262" s="1" t="s">
        <v>7737</v>
      </c>
      <c r="E7262" s="3">
        <v>119</v>
      </c>
      <c r="F7262" s="4">
        <v>119</v>
      </c>
      <c r="G7262" s="1">
        <v>2022</v>
      </c>
      <c r="H7262" s="1">
        <v>12</v>
      </c>
      <c r="I7262" s="1" t="s">
        <v>225</v>
      </c>
      <c r="J7262" s="1" t="s">
        <v>35</v>
      </c>
      <c r="K7262" s="1" t="s">
        <v>20</v>
      </c>
      <c r="L7262" s="1" t="s">
        <v>227</v>
      </c>
      <c r="M7262" s="1" t="s">
        <v>37</v>
      </c>
      <c r="O7262" s="1"/>
    </row>
    <row r="7263" spans="1:15" x14ac:dyDescent="0.25">
      <c r="A7263" s="1" t="s">
        <v>7738</v>
      </c>
      <c r="B7263" s="2">
        <v>44915</v>
      </c>
      <c r="C7263" s="1" t="s">
        <v>7739</v>
      </c>
      <c r="E7263" s="3">
        <v>497.53</v>
      </c>
      <c r="F7263" s="4">
        <v>497.53</v>
      </c>
      <c r="G7263" s="1">
        <v>2022</v>
      </c>
      <c r="H7263" s="1">
        <v>12</v>
      </c>
      <c r="I7263" s="1" t="s">
        <v>18</v>
      </c>
      <c r="J7263" s="1" t="s">
        <v>119</v>
      </c>
      <c r="K7263" s="1" t="s">
        <v>20</v>
      </c>
      <c r="L7263" s="1" t="s">
        <v>21</v>
      </c>
      <c r="M7263" s="1" t="s">
        <v>120</v>
      </c>
    </row>
    <row r="7264" spans="1:15" x14ac:dyDescent="0.25">
      <c r="A7264" s="1" t="s">
        <v>7738</v>
      </c>
      <c r="B7264" s="2">
        <v>44915</v>
      </c>
      <c r="C7264" s="1" t="s">
        <v>7739</v>
      </c>
      <c r="D7264" s="3">
        <v>20</v>
      </c>
      <c r="E7264" s="3">
        <v>1103.28</v>
      </c>
      <c r="F7264" s="4">
        <v>919.4</v>
      </c>
      <c r="G7264" s="1">
        <v>2022</v>
      </c>
      <c r="H7264" s="1">
        <v>12</v>
      </c>
      <c r="I7264" s="1" t="s">
        <v>18</v>
      </c>
      <c r="J7264" s="1" t="s">
        <v>119</v>
      </c>
      <c r="K7264" s="1" t="s">
        <v>20</v>
      </c>
      <c r="L7264" s="1" t="s">
        <v>21</v>
      </c>
      <c r="M7264" s="1" t="s">
        <v>120</v>
      </c>
    </row>
    <row r="7265" spans="1:15" x14ac:dyDescent="0.25">
      <c r="A7265" s="1" t="s">
        <v>7740</v>
      </c>
      <c r="B7265" s="2">
        <v>44915</v>
      </c>
      <c r="C7265" s="1" t="s">
        <v>7741</v>
      </c>
      <c r="E7265" s="3">
        <v>2.88</v>
      </c>
      <c r="F7265" s="4">
        <v>2.88</v>
      </c>
      <c r="G7265" s="1">
        <v>2022</v>
      </c>
      <c r="H7265" s="1">
        <v>12</v>
      </c>
      <c r="I7265" s="1" t="s">
        <v>86</v>
      </c>
      <c r="J7265" s="1" t="s">
        <v>35</v>
      </c>
      <c r="K7265" s="1" t="s">
        <v>20</v>
      </c>
      <c r="L7265" s="1" t="s">
        <v>87</v>
      </c>
      <c r="M7265" s="1" t="s">
        <v>37</v>
      </c>
    </row>
    <row r="7266" spans="1:15" x14ac:dyDescent="0.25">
      <c r="A7266" s="1" t="s">
        <v>6653</v>
      </c>
      <c r="B7266" s="2">
        <v>44915</v>
      </c>
      <c r="C7266" s="1" t="s">
        <v>7742</v>
      </c>
      <c r="E7266" s="3">
        <v>8.58</v>
      </c>
      <c r="F7266" s="4">
        <v>8.58</v>
      </c>
      <c r="G7266" s="1">
        <v>2022</v>
      </c>
      <c r="H7266" s="1">
        <v>12</v>
      </c>
      <c r="I7266" s="1" t="s">
        <v>219</v>
      </c>
      <c r="J7266" s="1" t="s">
        <v>35</v>
      </c>
      <c r="K7266" s="1" t="s">
        <v>20</v>
      </c>
      <c r="L7266" s="1" t="s">
        <v>220</v>
      </c>
      <c r="M7266" s="1" t="s">
        <v>37</v>
      </c>
    </row>
    <row r="7267" spans="1:15" x14ac:dyDescent="0.25">
      <c r="A7267" s="1" t="s">
        <v>7743</v>
      </c>
      <c r="B7267" s="2">
        <v>44915</v>
      </c>
      <c r="C7267" s="1" t="s">
        <v>7744</v>
      </c>
      <c r="E7267" s="3">
        <v>108.83</v>
      </c>
      <c r="F7267" s="4">
        <v>108.83</v>
      </c>
      <c r="G7267" s="1">
        <v>2022</v>
      </c>
      <c r="H7267" s="1">
        <v>12</v>
      </c>
      <c r="I7267" s="1" t="s">
        <v>50</v>
      </c>
      <c r="J7267" s="1" t="s">
        <v>51</v>
      </c>
      <c r="K7267" s="1" t="s">
        <v>20</v>
      </c>
      <c r="L7267" s="1" t="s">
        <v>52</v>
      </c>
      <c r="M7267" s="1" t="s">
        <v>53</v>
      </c>
    </row>
    <row r="7268" spans="1:15" x14ac:dyDescent="0.25">
      <c r="A7268" s="1" t="s">
        <v>6653</v>
      </c>
      <c r="B7268" s="2">
        <v>44915</v>
      </c>
      <c r="C7268" s="1" t="s">
        <v>7745</v>
      </c>
      <c r="D7268" s="3">
        <v>20</v>
      </c>
      <c r="E7268" s="3">
        <v>85.17</v>
      </c>
      <c r="F7268" s="4">
        <v>70.97</v>
      </c>
      <c r="G7268" s="1">
        <v>2022</v>
      </c>
      <c r="H7268" s="1">
        <v>12</v>
      </c>
      <c r="I7268" s="1" t="s">
        <v>134</v>
      </c>
      <c r="J7268" s="1" t="s">
        <v>35</v>
      </c>
      <c r="K7268" s="1" t="s">
        <v>20</v>
      </c>
      <c r="L7268" s="1" t="s">
        <v>135</v>
      </c>
      <c r="M7268" s="1" t="s">
        <v>37</v>
      </c>
      <c r="O7268">
        <f>F7268*1850</f>
        <v>131294.5</v>
      </c>
    </row>
    <row r="7269" spans="1:15" x14ac:dyDescent="0.25">
      <c r="A7269" s="1" t="s">
        <v>6653</v>
      </c>
      <c r="B7269" s="2">
        <v>44915</v>
      </c>
      <c r="C7269" s="1" t="s">
        <v>7745</v>
      </c>
      <c r="E7269" s="3">
        <v>56.45</v>
      </c>
      <c r="F7269" s="4">
        <v>56.45</v>
      </c>
      <c r="G7269" s="1">
        <v>2022</v>
      </c>
      <c r="H7269" s="1">
        <v>12</v>
      </c>
      <c r="I7269" s="1" t="s">
        <v>86</v>
      </c>
      <c r="J7269" s="1" t="s">
        <v>35</v>
      </c>
      <c r="K7269" s="1" t="s">
        <v>20</v>
      </c>
      <c r="L7269" s="1" t="s">
        <v>87</v>
      </c>
      <c r="M7269" s="1" t="s">
        <v>37</v>
      </c>
      <c r="O7269">
        <f>F7269*1850</f>
        <v>104432.5</v>
      </c>
    </row>
    <row r="7270" spans="1:15" x14ac:dyDescent="0.25">
      <c r="A7270" s="1" t="s">
        <v>6657</v>
      </c>
      <c r="B7270" s="2">
        <v>44915</v>
      </c>
      <c r="C7270" s="1" t="s">
        <v>7746</v>
      </c>
      <c r="D7270" s="3">
        <v>20</v>
      </c>
      <c r="E7270" s="3">
        <v>519.91999999999996</v>
      </c>
      <c r="F7270" s="4">
        <v>433.27</v>
      </c>
      <c r="G7270" s="1">
        <v>2022</v>
      </c>
      <c r="H7270" s="1">
        <v>12</v>
      </c>
      <c r="I7270" s="1" t="s">
        <v>134</v>
      </c>
      <c r="J7270" s="1" t="s">
        <v>98</v>
      </c>
      <c r="K7270" s="1" t="s">
        <v>20</v>
      </c>
      <c r="L7270" s="1" t="s">
        <v>135</v>
      </c>
      <c r="M7270" s="1" t="s">
        <v>100</v>
      </c>
      <c r="O7270" s="1"/>
    </row>
    <row r="7271" spans="1:15" x14ac:dyDescent="0.25">
      <c r="A7271" s="1" t="s">
        <v>7747</v>
      </c>
      <c r="B7271" s="2">
        <v>44917</v>
      </c>
      <c r="C7271" s="1" t="s">
        <v>7748</v>
      </c>
      <c r="E7271" s="3">
        <v>24.29</v>
      </c>
      <c r="F7271" s="4">
        <v>24.29</v>
      </c>
      <c r="G7271" s="1">
        <v>2022</v>
      </c>
      <c r="H7271" s="1">
        <v>12</v>
      </c>
      <c r="I7271" s="1" t="s">
        <v>86</v>
      </c>
      <c r="J7271" s="1" t="s">
        <v>35</v>
      </c>
      <c r="K7271" s="1" t="s">
        <v>20</v>
      </c>
      <c r="L7271" s="1" t="s">
        <v>87</v>
      </c>
      <c r="M7271" s="1" t="s">
        <v>37</v>
      </c>
    </row>
    <row r="7272" spans="1:15" x14ac:dyDescent="0.25">
      <c r="A7272" s="1" t="s">
        <v>3912</v>
      </c>
      <c r="B7272" s="2">
        <v>44917</v>
      </c>
      <c r="C7272" s="1" t="s">
        <v>7749</v>
      </c>
      <c r="D7272" s="3">
        <v>20</v>
      </c>
      <c r="E7272" s="3">
        <v>199.92</v>
      </c>
      <c r="F7272" s="4">
        <v>166.6</v>
      </c>
      <c r="G7272" s="1">
        <v>2022</v>
      </c>
      <c r="H7272" s="1">
        <v>12</v>
      </c>
      <c r="I7272" s="1" t="s">
        <v>56</v>
      </c>
      <c r="J7272" s="1" t="s">
        <v>35</v>
      </c>
      <c r="K7272" s="1" t="s">
        <v>20</v>
      </c>
      <c r="L7272" s="1" t="s">
        <v>57</v>
      </c>
      <c r="M7272" s="1" t="s">
        <v>37</v>
      </c>
      <c r="O7272" s="1"/>
    </row>
    <row r="7273" spans="1:15" x14ac:dyDescent="0.25">
      <c r="A7273" s="1" t="s">
        <v>3926</v>
      </c>
      <c r="B7273" s="2">
        <v>44917</v>
      </c>
      <c r="C7273" s="1" t="s">
        <v>7539</v>
      </c>
      <c r="D7273" s="3">
        <v>10</v>
      </c>
      <c r="E7273" s="3">
        <v>528.24</v>
      </c>
      <c r="F7273" s="4">
        <v>480.22</v>
      </c>
      <c r="G7273" s="1">
        <v>2022</v>
      </c>
      <c r="H7273" s="1">
        <v>12</v>
      </c>
      <c r="I7273" s="1" t="s">
        <v>134</v>
      </c>
      <c r="J7273" s="1" t="s">
        <v>319</v>
      </c>
      <c r="K7273" s="1" t="s">
        <v>20</v>
      </c>
      <c r="L7273" s="1" t="s">
        <v>135</v>
      </c>
      <c r="M7273" s="1" t="s">
        <v>320</v>
      </c>
    </row>
    <row r="7274" spans="1:15" x14ac:dyDescent="0.25">
      <c r="A7274" s="1" t="s">
        <v>7750</v>
      </c>
      <c r="B7274" s="2">
        <v>44917</v>
      </c>
      <c r="C7274" s="1" t="s">
        <v>7751</v>
      </c>
      <c r="D7274" s="3">
        <v>20</v>
      </c>
      <c r="E7274" s="3">
        <v>237.6</v>
      </c>
      <c r="F7274" s="4">
        <v>198</v>
      </c>
      <c r="G7274" s="1">
        <v>2022</v>
      </c>
      <c r="H7274" s="1">
        <v>12</v>
      </c>
      <c r="I7274" s="1" t="s">
        <v>70</v>
      </c>
      <c r="J7274" s="1" t="s">
        <v>19</v>
      </c>
      <c r="K7274" s="1" t="s">
        <v>20</v>
      </c>
      <c r="L7274" s="1" t="s">
        <v>71</v>
      </c>
      <c r="M7274" s="1" t="s">
        <v>22</v>
      </c>
      <c r="O7274">
        <f>F7274*60</f>
        <v>11880</v>
      </c>
    </row>
    <row r="7275" spans="1:15" x14ac:dyDescent="0.25">
      <c r="A7275" s="1" t="s">
        <v>2029</v>
      </c>
      <c r="B7275" s="2">
        <v>44917</v>
      </c>
      <c r="C7275" s="1" t="s">
        <v>5622</v>
      </c>
      <c r="E7275" s="3">
        <v>59.28</v>
      </c>
      <c r="F7275" s="4">
        <v>59.28</v>
      </c>
      <c r="G7275" s="1">
        <v>2022</v>
      </c>
      <c r="H7275" s="1">
        <v>12</v>
      </c>
      <c r="I7275" s="1" t="s">
        <v>46</v>
      </c>
      <c r="J7275" s="1" t="s">
        <v>25</v>
      </c>
      <c r="K7275" s="1" t="s">
        <v>20</v>
      </c>
      <c r="L7275" s="1" t="s">
        <v>47</v>
      </c>
      <c r="M7275" s="1" t="s">
        <v>4184</v>
      </c>
      <c r="O7275">
        <f>F7275*5.3</f>
        <v>314.18399999999997</v>
      </c>
    </row>
    <row r="7276" spans="1:15" x14ac:dyDescent="0.25">
      <c r="A7276" s="1" t="s">
        <v>3911</v>
      </c>
      <c r="B7276" s="2">
        <v>44917</v>
      </c>
      <c r="C7276" s="1" t="s">
        <v>7752</v>
      </c>
      <c r="D7276" s="3">
        <v>20</v>
      </c>
      <c r="E7276" s="3">
        <v>1641.7</v>
      </c>
      <c r="F7276" s="4">
        <v>1368.08</v>
      </c>
      <c r="G7276" s="1">
        <v>2022</v>
      </c>
      <c r="H7276" s="1">
        <v>12</v>
      </c>
      <c r="I7276" s="1" t="s">
        <v>56</v>
      </c>
      <c r="J7276" s="1" t="s">
        <v>35</v>
      </c>
      <c r="K7276" s="1" t="s">
        <v>20</v>
      </c>
      <c r="L7276" s="1" t="s">
        <v>57</v>
      </c>
      <c r="M7276" s="1" t="s">
        <v>37</v>
      </c>
    </row>
    <row r="7277" spans="1:15" x14ac:dyDescent="0.25">
      <c r="A7277" s="1" t="s">
        <v>3901</v>
      </c>
      <c r="B7277" s="2">
        <v>44917</v>
      </c>
      <c r="C7277" s="1" t="s">
        <v>6881</v>
      </c>
      <c r="E7277" s="3">
        <v>6.48</v>
      </c>
      <c r="F7277" s="4">
        <v>6.48</v>
      </c>
      <c r="G7277" s="1">
        <v>2022</v>
      </c>
      <c r="H7277" s="1">
        <v>12</v>
      </c>
      <c r="I7277" s="1" t="s">
        <v>30</v>
      </c>
      <c r="J7277" s="1" t="s">
        <v>25</v>
      </c>
      <c r="K7277" s="1" t="s">
        <v>20</v>
      </c>
      <c r="L7277" s="1" t="s">
        <v>31</v>
      </c>
      <c r="M7277" s="1" t="s">
        <v>4184</v>
      </c>
    </row>
    <row r="7278" spans="1:15" x14ac:dyDescent="0.25">
      <c r="A7278" s="1" t="s">
        <v>6637</v>
      </c>
      <c r="B7278" s="2">
        <v>44917</v>
      </c>
      <c r="C7278" s="1" t="s">
        <v>6881</v>
      </c>
      <c r="E7278" s="3">
        <v>20.59</v>
      </c>
      <c r="F7278" s="4">
        <v>20.59</v>
      </c>
      <c r="G7278" s="1">
        <v>2022</v>
      </c>
      <c r="H7278" s="1">
        <v>12</v>
      </c>
      <c r="I7278" s="1" t="s">
        <v>30</v>
      </c>
      <c r="J7278" s="1" t="s">
        <v>25</v>
      </c>
      <c r="K7278" s="1" t="s">
        <v>20</v>
      </c>
      <c r="L7278" s="1" t="s">
        <v>31</v>
      </c>
      <c r="M7278" s="1" t="s">
        <v>4184</v>
      </c>
    </row>
    <row r="7279" spans="1:15" x14ac:dyDescent="0.25">
      <c r="A7279" s="1" t="s">
        <v>2046</v>
      </c>
      <c r="B7279" s="2">
        <v>44917</v>
      </c>
      <c r="C7279" s="1" t="s">
        <v>6881</v>
      </c>
      <c r="E7279" s="3">
        <v>29.09</v>
      </c>
      <c r="F7279" s="4">
        <v>29.09</v>
      </c>
      <c r="G7279" s="1">
        <v>2022</v>
      </c>
      <c r="H7279" s="1">
        <v>12</v>
      </c>
      <c r="I7279" s="1" t="s">
        <v>30</v>
      </c>
      <c r="J7279" s="1" t="s">
        <v>25</v>
      </c>
      <c r="K7279" s="1" t="s">
        <v>20</v>
      </c>
      <c r="L7279" s="1" t="s">
        <v>31</v>
      </c>
      <c r="M7279" s="1" t="s">
        <v>4184</v>
      </c>
    </row>
    <row r="7280" spans="1:15" x14ac:dyDescent="0.25">
      <c r="A7280" s="1" t="s">
        <v>2009</v>
      </c>
      <c r="B7280" s="2">
        <v>44917</v>
      </c>
      <c r="C7280" s="1" t="s">
        <v>6881</v>
      </c>
      <c r="E7280" s="3">
        <v>47.05</v>
      </c>
      <c r="F7280" s="4">
        <v>47.05</v>
      </c>
      <c r="G7280" s="1">
        <v>2022</v>
      </c>
      <c r="H7280" s="1">
        <v>12</v>
      </c>
      <c r="I7280" s="1" t="s">
        <v>30</v>
      </c>
      <c r="J7280" s="1" t="s">
        <v>25</v>
      </c>
      <c r="K7280" s="1" t="s">
        <v>20</v>
      </c>
      <c r="L7280" s="1" t="s">
        <v>31</v>
      </c>
      <c r="M7280" s="1" t="s">
        <v>4184</v>
      </c>
    </row>
    <row r="7281" spans="1:15" x14ac:dyDescent="0.25">
      <c r="A7281" s="1" t="s">
        <v>7753</v>
      </c>
      <c r="B7281" s="2">
        <v>44917</v>
      </c>
      <c r="C7281" s="1" t="s">
        <v>7754</v>
      </c>
      <c r="E7281" s="3">
        <v>3.35</v>
      </c>
      <c r="F7281" s="4">
        <v>3.35</v>
      </c>
      <c r="G7281" s="1">
        <v>2022</v>
      </c>
      <c r="H7281" s="1">
        <v>12</v>
      </c>
      <c r="I7281" s="1" t="s">
        <v>30</v>
      </c>
      <c r="J7281" s="1" t="s">
        <v>25</v>
      </c>
      <c r="K7281" s="1" t="s">
        <v>20</v>
      </c>
      <c r="L7281" s="1" t="s">
        <v>31</v>
      </c>
      <c r="M7281" s="1" t="s">
        <v>4184</v>
      </c>
    </row>
    <row r="7282" spans="1:15" x14ac:dyDescent="0.25">
      <c r="A7282" s="1" t="s">
        <v>3890</v>
      </c>
      <c r="B7282" s="2">
        <v>44917</v>
      </c>
      <c r="C7282" s="1" t="s">
        <v>8035</v>
      </c>
      <c r="E7282" s="3">
        <v>6.49</v>
      </c>
      <c r="F7282" s="4">
        <v>6.49</v>
      </c>
      <c r="G7282" s="1">
        <v>2022</v>
      </c>
      <c r="H7282" s="1">
        <v>12</v>
      </c>
      <c r="I7282" s="1" t="s">
        <v>18</v>
      </c>
      <c r="J7282" s="1" t="s">
        <v>35</v>
      </c>
      <c r="K7282" s="1" t="s">
        <v>20</v>
      </c>
      <c r="L7282" s="1" t="s">
        <v>21</v>
      </c>
      <c r="M7282" s="1" t="s">
        <v>37</v>
      </c>
    </row>
    <row r="7283" spans="1:15" x14ac:dyDescent="0.25">
      <c r="A7283" s="1" t="s">
        <v>7755</v>
      </c>
      <c r="B7283" s="2">
        <v>44917</v>
      </c>
      <c r="C7283" s="1" t="s">
        <v>7756</v>
      </c>
      <c r="E7283" s="3">
        <v>33.299999999999997</v>
      </c>
      <c r="F7283" s="4">
        <v>33.299999999999997</v>
      </c>
      <c r="G7283" s="1">
        <v>2022</v>
      </c>
      <c r="H7283" s="1">
        <v>12</v>
      </c>
      <c r="I7283" s="1" t="s">
        <v>50</v>
      </c>
      <c r="J7283" s="1" t="s">
        <v>51</v>
      </c>
      <c r="K7283" s="1" t="s">
        <v>20</v>
      </c>
      <c r="L7283" s="1" t="s">
        <v>52</v>
      </c>
      <c r="M7283" s="1" t="s">
        <v>53</v>
      </c>
      <c r="O7283" s="1"/>
    </row>
    <row r="7284" spans="1:15" x14ac:dyDescent="0.25">
      <c r="A7284" s="1" t="s">
        <v>7757</v>
      </c>
      <c r="B7284" s="2">
        <v>44917</v>
      </c>
      <c r="C7284" s="1" t="s">
        <v>7758</v>
      </c>
      <c r="E7284" s="3">
        <v>-18.02</v>
      </c>
      <c r="F7284" s="4">
        <v>-18.02</v>
      </c>
      <c r="G7284" s="1">
        <v>2022</v>
      </c>
      <c r="H7284" s="1">
        <v>12</v>
      </c>
      <c r="I7284" s="1" t="s">
        <v>211</v>
      </c>
      <c r="J7284" s="1" t="s">
        <v>212</v>
      </c>
      <c r="K7284" s="1" t="s">
        <v>20</v>
      </c>
      <c r="L7284" s="1" t="s">
        <v>213</v>
      </c>
      <c r="M7284" s="1" t="s">
        <v>37</v>
      </c>
    </row>
    <row r="7285" spans="1:15" x14ac:dyDescent="0.25">
      <c r="A7285" s="1" t="s">
        <v>6632</v>
      </c>
      <c r="B7285" s="2">
        <v>44917</v>
      </c>
      <c r="C7285" s="1" t="s">
        <v>7759</v>
      </c>
      <c r="E7285" s="3">
        <v>381.74</v>
      </c>
      <c r="F7285" s="4">
        <v>381.74</v>
      </c>
      <c r="G7285" s="1">
        <v>2022</v>
      </c>
      <c r="H7285" s="1">
        <v>12</v>
      </c>
      <c r="I7285" s="1" t="s">
        <v>86</v>
      </c>
      <c r="J7285" s="1" t="s">
        <v>41</v>
      </c>
      <c r="K7285" s="1" t="s">
        <v>20</v>
      </c>
      <c r="L7285" s="1" t="s">
        <v>87</v>
      </c>
      <c r="M7285" s="1" t="s">
        <v>43</v>
      </c>
      <c r="O7285">
        <f t="shared" ref="O7285:O7302" si="104">F7285/1.26</f>
        <v>302.96825396825398</v>
      </c>
    </row>
    <row r="7286" spans="1:15" x14ac:dyDescent="0.25">
      <c r="A7286" s="1" t="s">
        <v>6632</v>
      </c>
      <c r="B7286" s="2">
        <v>44917</v>
      </c>
      <c r="C7286" s="1" t="s">
        <v>7759</v>
      </c>
      <c r="E7286" s="3">
        <v>265.95999999999998</v>
      </c>
      <c r="F7286" s="4">
        <v>265.95999999999998</v>
      </c>
      <c r="G7286" s="1">
        <v>2022</v>
      </c>
      <c r="H7286" s="1">
        <v>12</v>
      </c>
      <c r="I7286" s="1" t="s">
        <v>86</v>
      </c>
      <c r="J7286" s="1" t="s">
        <v>41</v>
      </c>
      <c r="K7286" s="1" t="s">
        <v>20</v>
      </c>
      <c r="L7286" s="1" t="s">
        <v>87</v>
      </c>
      <c r="M7286" s="1" t="s">
        <v>43</v>
      </c>
      <c r="O7286">
        <f t="shared" si="104"/>
        <v>211.07936507936506</v>
      </c>
    </row>
    <row r="7287" spans="1:15" x14ac:dyDescent="0.25">
      <c r="A7287" s="1" t="s">
        <v>6632</v>
      </c>
      <c r="B7287" s="2">
        <v>44917</v>
      </c>
      <c r="C7287" s="1" t="s">
        <v>7759</v>
      </c>
      <c r="E7287" s="3">
        <v>238.49</v>
      </c>
      <c r="F7287" s="4">
        <v>238.49</v>
      </c>
      <c r="G7287" s="1">
        <v>2022</v>
      </c>
      <c r="H7287" s="1">
        <v>12</v>
      </c>
      <c r="I7287" s="1" t="s">
        <v>86</v>
      </c>
      <c r="J7287" s="1" t="s">
        <v>41</v>
      </c>
      <c r="K7287" s="1" t="s">
        <v>20</v>
      </c>
      <c r="L7287" s="1" t="s">
        <v>87</v>
      </c>
      <c r="M7287" s="1" t="s">
        <v>43</v>
      </c>
      <c r="O7287">
        <f t="shared" si="104"/>
        <v>189.27777777777777</v>
      </c>
    </row>
    <row r="7288" spans="1:15" x14ac:dyDescent="0.25">
      <c r="A7288" s="1" t="s">
        <v>6632</v>
      </c>
      <c r="B7288" s="2">
        <v>44917</v>
      </c>
      <c r="C7288" s="1" t="s">
        <v>7759</v>
      </c>
      <c r="E7288" s="3">
        <v>235.52</v>
      </c>
      <c r="F7288" s="4">
        <v>235.52</v>
      </c>
      <c r="G7288" s="1">
        <v>2022</v>
      </c>
      <c r="H7288" s="1">
        <v>12</v>
      </c>
      <c r="I7288" s="1" t="s">
        <v>86</v>
      </c>
      <c r="J7288" s="1" t="s">
        <v>41</v>
      </c>
      <c r="K7288" s="1" t="s">
        <v>20</v>
      </c>
      <c r="L7288" s="1" t="s">
        <v>87</v>
      </c>
      <c r="M7288" s="1" t="s">
        <v>43</v>
      </c>
      <c r="O7288">
        <f t="shared" si="104"/>
        <v>186.92063492063494</v>
      </c>
    </row>
    <row r="7289" spans="1:15" x14ac:dyDescent="0.25">
      <c r="A7289" s="1" t="s">
        <v>6632</v>
      </c>
      <c r="B7289" s="2">
        <v>44917</v>
      </c>
      <c r="C7289" s="1" t="s">
        <v>7759</v>
      </c>
      <c r="E7289" s="3">
        <v>232.01</v>
      </c>
      <c r="F7289" s="4">
        <v>232.01</v>
      </c>
      <c r="G7289" s="1">
        <v>2022</v>
      </c>
      <c r="H7289" s="1">
        <v>12</v>
      </c>
      <c r="I7289" s="1" t="s">
        <v>86</v>
      </c>
      <c r="J7289" s="1" t="s">
        <v>41</v>
      </c>
      <c r="K7289" s="1" t="s">
        <v>20</v>
      </c>
      <c r="L7289" s="1" t="s">
        <v>87</v>
      </c>
      <c r="M7289" s="1" t="s">
        <v>43</v>
      </c>
      <c r="O7289">
        <f t="shared" si="104"/>
        <v>184.13492063492063</v>
      </c>
    </row>
    <row r="7290" spans="1:15" x14ac:dyDescent="0.25">
      <c r="A7290" s="1" t="s">
        <v>6632</v>
      </c>
      <c r="B7290" s="2">
        <v>44917</v>
      </c>
      <c r="C7290" s="1" t="s">
        <v>7759</v>
      </c>
      <c r="D7290" s="3">
        <v>20</v>
      </c>
      <c r="E7290" s="3">
        <v>277.42</v>
      </c>
      <c r="F7290" s="4">
        <v>231.18</v>
      </c>
      <c r="G7290" s="1">
        <v>2022</v>
      </c>
      <c r="H7290" s="1">
        <v>12</v>
      </c>
      <c r="I7290" s="1" t="s">
        <v>70</v>
      </c>
      <c r="J7290" s="1" t="s">
        <v>41</v>
      </c>
      <c r="K7290" s="1" t="s">
        <v>20</v>
      </c>
      <c r="L7290" s="1" t="s">
        <v>71</v>
      </c>
      <c r="M7290" s="1" t="s">
        <v>43</v>
      </c>
      <c r="O7290">
        <f t="shared" si="104"/>
        <v>183.47619047619048</v>
      </c>
    </row>
    <row r="7291" spans="1:15" x14ac:dyDescent="0.25">
      <c r="A7291" s="1" t="s">
        <v>6632</v>
      </c>
      <c r="B7291" s="2">
        <v>44917</v>
      </c>
      <c r="C7291" s="1" t="s">
        <v>7759</v>
      </c>
      <c r="E7291" s="3">
        <v>213.11</v>
      </c>
      <c r="F7291" s="4">
        <v>213.11</v>
      </c>
      <c r="G7291" s="1">
        <v>2022</v>
      </c>
      <c r="H7291" s="1">
        <v>12</v>
      </c>
      <c r="I7291" s="1" t="s">
        <v>86</v>
      </c>
      <c r="J7291" s="1" t="s">
        <v>41</v>
      </c>
      <c r="K7291" s="1" t="s">
        <v>20</v>
      </c>
      <c r="L7291" s="1" t="s">
        <v>87</v>
      </c>
      <c r="M7291" s="1" t="s">
        <v>43</v>
      </c>
      <c r="O7291">
        <f t="shared" si="104"/>
        <v>169.13492063492063</v>
      </c>
    </row>
    <row r="7292" spans="1:15" x14ac:dyDescent="0.25">
      <c r="A7292" s="1" t="s">
        <v>6632</v>
      </c>
      <c r="B7292" s="2">
        <v>44917</v>
      </c>
      <c r="C7292" s="1" t="s">
        <v>7759</v>
      </c>
      <c r="D7292" s="3">
        <v>20</v>
      </c>
      <c r="E7292" s="3">
        <v>247.56</v>
      </c>
      <c r="F7292" s="4">
        <v>206.3</v>
      </c>
      <c r="G7292" s="1">
        <v>2022</v>
      </c>
      <c r="H7292" s="1">
        <v>12</v>
      </c>
      <c r="I7292" s="1" t="s">
        <v>34</v>
      </c>
      <c r="J7292" s="1" t="s">
        <v>41</v>
      </c>
      <c r="K7292" s="1" t="s">
        <v>20</v>
      </c>
      <c r="L7292" s="1" t="s">
        <v>36</v>
      </c>
      <c r="M7292" s="1" t="s">
        <v>43</v>
      </c>
      <c r="O7292">
        <f t="shared" si="104"/>
        <v>163.73015873015873</v>
      </c>
    </row>
    <row r="7293" spans="1:15" x14ac:dyDescent="0.25">
      <c r="A7293" s="1" t="s">
        <v>6632</v>
      </c>
      <c r="B7293" s="2">
        <v>44917</v>
      </c>
      <c r="C7293" s="1" t="s">
        <v>7759</v>
      </c>
      <c r="E7293" s="3">
        <v>159.91999999999999</v>
      </c>
      <c r="F7293" s="4">
        <v>159.91999999999999</v>
      </c>
      <c r="G7293" s="1">
        <v>2022</v>
      </c>
      <c r="H7293" s="1">
        <v>12</v>
      </c>
      <c r="I7293" s="1" t="s">
        <v>86</v>
      </c>
      <c r="J7293" s="1" t="s">
        <v>41</v>
      </c>
      <c r="K7293" s="1" t="s">
        <v>20</v>
      </c>
      <c r="L7293" s="1" t="s">
        <v>87</v>
      </c>
      <c r="M7293" s="1" t="s">
        <v>43</v>
      </c>
      <c r="O7293">
        <f t="shared" si="104"/>
        <v>126.92063492063491</v>
      </c>
    </row>
    <row r="7294" spans="1:15" x14ac:dyDescent="0.25">
      <c r="A7294" s="1" t="s">
        <v>6632</v>
      </c>
      <c r="B7294" s="2">
        <v>44917</v>
      </c>
      <c r="C7294" s="1" t="s">
        <v>7759</v>
      </c>
      <c r="D7294" s="3">
        <v>20</v>
      </c>
      <c r="E7294" s="3">
        <v>174.44</v>
      </c>
      <c r="F7294" s="4">
        <v>145.37</v>
      </c>
      <c r="G7294" s="1">
        <v>2022</v>
      </c>
      <c r="H7294" s="1">
        <v>12</v>
      </c>
      <c r="I7294" s="1" t="s">
        <v>34</v>
      </c>
      <c r="J7294" s="1" t="s">
        <v>41</v>
      </c>
      <c r="K7294" s="1" t="s">
        <v>20</v>
      </c>
      <c r="L7294" s="1" t="s">
        <v>36</v>
      </c>
      <c r="M7294" s="1" t="s">
        <v>43</v>
      </c>
      <c r="O7294">
        <f t="shared" si="104"/>
        <v>115.37301587301587</v>
      </c>
    </row>
    <row r="7295" spans="1:15" x14ac:dyDescent="0.25">
      <c r="A7295" s="1" t="s">
        <v>6632</v>
      </c>
      <c r="B7295" s="2">
        <v>44917</v>
      </c>
      <c r="C7295" s="1" t="s">
        <v>7759</v>
      </c>
      <c r="E7295" s="3">
        <v>138.38999999999999</v>
      </c>
      <c r="F7295" s="4">
        <v>138.38999999999999</v>
      </c>
      <c r="G7295" s="1">
        <v>2022</v>
      </c>
      <c r="H7295" s="1">
        <v>12</v>
      </c>
      <c r="I7295" s="1" t="s">
        <v>86</v>
      </c>
      <c r="J7295" s="1" t="s">
        <v>41</v>
      </c>
      <c r="K7295" s="1" t="s">
        <v>20</v>
      </c>
      <c r="L7295" s="1" t="s">
        <v>87</v>
      </c>
      <c r="M7295" s="1" t="s">
        <v>43</v>
      </c>
      <c r="O7295">
        <f t="shared" si="104"/>
        <v>109.83333333333333</v>
      </c>
    </row>
    <row r="7296" spans="1:15" x14ac:dyDescent="0.25">
      <c r="A7296" s="1" t="s">
        <v>6632</v>
      </c>
      <c r="B7296" s="2">
        <v>44917</v>
      </c>
      <c r="C7296" s="1" t="s">
        <v>7759</v>
      </c>
      <c r="E7296" s="3">
        <v>133.88</v>
      </c>
      <c r="F7296" s="4">
        <v>133.88</v>
      </c>
      <c r="G7296" s="1">
        <v>2022</v>
      </c>
      <c r="H7296" s="1">
        <v>12</v>
      </c>
      <c r="I7296" s="1" t="s">
        <v>86</v>
      </c>
      <c r="J7296" s="1" t="s">
        <v>41</v>
      </c>
      <c r="K7296" s="1" t="s">
        <v>20</v>
      </c>
      <c r="L7296" s="1" t="s">
        <v>87</v>
      </c>
      <c r="M7296" s="1" t="s">
        <v>43</v>
      </c>
      <c r="O7296">
        <f t="shared" si="104"/>
        <v>106.25396825396825</v>
      </c>
    </row>
    <row r="7297" spans="1:15" x14ac:dyDescent="0.25">
      <c r="A7297" s="1" t="s">
        <v>6632</v>
      </c>
      <c r="B7297" s="2">
        <v>44917</v>
      </c>
      <c r="C7297" s="1" t="s">
        <v>7759</v>
      </c>
      <c r="E7297" s="3">
        <v>129.63999999999999</v>
      </c>
      <c r="F7297" s="4">
        <v>129.63999999999999</v>
      </c>
      <c r="G7297" s="1">
        <v>2022</v>
      </c>
      <c r="H7297" s="1">
        <v>12</v>
      </c>
      <c r="I7297" s="1" t="s">
        <v>86</v>
      </c>
      <c r="J7297" s="1" t="s">
        <v>41</v>
      </c>
      <c r="K7297" s="1" t="s">
        <v>20</v>
      </c>
      <c r="L7297" s="1" t="s">
        <v>87</v>
      </c>
      <c r="M7297" s="1" t="s">
        <v>43</v>
      </c>
      <c r="O7297">
        <f t="shared" si="104"/>
        <v>102.88888888888887</v>
      </c>
    </row>
    <row r="7298" spans="1:15" x14ac:dyDescent="0.25">
      <c r="A7298" s="1" t="s">
        <v>6632</v>
      </c>
      <c r="B7298" s="2">
        <v>44917</v>
      </c>
      <c r="C7298" s="1" t="s">
        <v>7759</v>
      </c>
      <c r="D7298" s="3">
        <v>20</v>
      </c>
      <c r="E7298" s="3">
        <v>155.4</v>
      </c>
      <c r="F7298" s="4">
        <v>129.5</v>
      </c>
      <c r="G7298" s="1">
        <v>2022</v>
      </c>
      <c r="H7298" s="1">
        <v>12</v>
      </c>
      <c r="I7298" s="1" t="s">
        <v>56</v>
      </c>
      <c r="J7298" s="1" t="s">
        <v>41</v>
      </c>
      <c r="K7298" s="1" t="s">
        <v>20</v>
      </c>
      <c r="L7298" s="1" t="s">
        <v>57</v>
      </c>
      <c r="M7298" s="1" t="s">
        <v>43</v>
      </c>
      <c r="O7298">
        <f t="shared" si="104"/>
        <v>102.77777777777777</v>
      </c>
    </row>
    <row r="7299" spans="1:15" x14ac:dyDescent="0.25">
      <c r="A7299" s="1" t="s">
        <v>6632</v>
      </c>
      <c r="B7299" s="2">
        <v>44917</v>
      </c>
      <c r="C7299" s="1" t="s">
        <v>7759</v>
      </c>
      <c r="E7299" s="3">
        <v>112.76</v>
      </c>
      <c r="F7299" s="4">
        <v>112.76</v>
      </c>
      <c r="G7299" s="1">
        <v>2022</v>
      </c>
      <c r="H7299" s="1">
        <v>12</v>
      </c>
      <c r="I7299" s="1" t="s">
        <v>86</v>
      </c>
      <c r="J7299" s="1" t="s">
        <v>41</v>
      </c>
      <c r="K7299" s="1" t="s">
        <v>20</v>
      </c>
      <c r="L7299" s="1" t="s">
        <v>87</v>
      </c>
      <c r="M7299" s="1" t="s">
        <v>43</v>
      </c>
      <c r="O7299">
        <f t="shared" si="104"/>
        <v>89.492063492063494</v>
      </c>
    </row>
    <row r="7300" spans="1:15" x14ac:dyDescent="0.25">
      <c r="A7300" s="1" t="s">
        <v>6632</v>
      </c>
      <c r="B7300" s="2">
        <v>44917</v>
      </c>
      <c r="C7300" s="1" t="s">
        <v>7759</v>
      </c>
      <c r="E7300" s="3">
        <v>97.67</v>
      </c>
      <c r="F7300" s="4">
        <v>97.67</v>
      </c>
      <c r="G7300" s="1">
        <v>2022</v>
      </c>
      <c r="H7300" s="1">
        <v>12</v>
      </c>
      <c r="I7300" s="1" t="s">
        <v>86</v>
      </c>
      <c r="J7300" s="1" t="s">
        <v>41</v>
      </c>
      <c r="K7300" s="1" t="s">
        <v>20</v>
      </c>
      <c r="L7300" s="1" t="s">
        <v>87</v>
      </c>
      <c r="M7300" s="1" t="s">
        <v>43</v>
      </c>
      <c r="O7300">
        <f t="shared" si="104"/>
        <v>77.515873015873012</v>
      </c>
    </row>
    <row r="7301" spans="1:15" x14ac:dyDescent="0.25">
      <c r="A7301" s="1" t="s">
        <v>6632</v>
      </c>
      <c r="B7301" s="2">
        <v>44917</v>
      </c>
      <c r="C7301" s="1" t="s">
        <v>7759</v>
      </c>
      <c r="E7301" s="3">
        <v>67.16</v>
      </c>
      <c r="F7301" s="4">
        <v>67.16</v>
      </c>
      <c r="G7301" s="1">
        <v>2022</v>
      </c>
      <c r="H7301" s="1">
        <v>12</v>
      </c>
      <c r="I7301" s="1" t="s">
        <v>86</v>
      </c>
      <c r="J7301" s="1" t="s">
        <v>41</v>
      </c>
      <c r="K7301" s="1" t="s">
        <v>20</v>
      </c>
      <c r="L7301" s="1" t="s">
        <v>87</v>
      </c>
      <c r="M7301" s="1" t="s">
        <v>43</v>
      </c>
      <c r="O7301">
        <f t="shared" si="104"/>
        <v>53.301587301587297</v>
      </c>
    </row>
    <row r="7302" spans="1:15" x14ac:dyDescent="0.25">
      <c r="A7302" s="1" t="s">
        <v>6632</v>
      </c>
      <c r="B7302" s="2">
        <v>44917</v>
      </c>
      <c r="C7302" s="1" t="s">
        <v>7759</v>
      </c>
      <c r="E7302" s="3">
        <v>0.7</v>
      </c>
      <c r="F7302" s="4">
        <v>0.7</v>
      </c>
      <c r="G7302" s="1">
        <v>2022</v>
      </c>
      <c r="H7302" s="1">
        <v>12</v>
      </c>
      <c r="I7302" s="1" t="s">
        <v>18</v>
      </c>
      <c r="J7302" s="1" t="s">
        <v>41</v>
      </c>
      <c r="K7302" s="1" t="s">
        <v>20</v>
      </c>
      <c r="L7302" s="1" t="s">
        <v>21</v>
      </c>
      <c r="M7302" s="1" t="s">
        <v>43</v>
      </c>
      <c r="O7302">
        <f t="shared" si="104"/>
        <v>0.55555555555555547</v>
      </c>
    </row>
    <row r="7303" spans="1:15" x14ac:dyDescent="0.25">
      <c r="A7303" s="1" t="s">
        <v>7760</v>
      </c>
      <c r="B7303" s="2">
        <v>44917</v>
      </c>
      <c r="C7303" s="1" t="s">
        <v>7761</v>
      </c>
      <c r="E7303" s="3">
        <v>13.03</v>
      </c>
      <c r="F7303" s="4">
        <v>13.03</v>
      </c>
      <c r="G7303" s="1">
        <v>2022</v>
      </c>
      <c r="H7303" s="1">
        <v>12</v>
      </c>
      <c r="I7303" s="1" t="s">
        <v>50</v>
      </c>
      <c r="J7303" s="1" t="s">
        <v>51</v>
      </c>
      <c r="K7303" s="1" t="s">
        <v>20</v>
      </c>
      <c r="L7303" s="1" t="s">
        <v>52</v>
      </c>
      <c r="M7303" s="1" t="s">
        <v>53</v>
      </c>
    </row>
    <row r="7304" spans="1:15" x14ac:dyDescent="0.25">
      <c r="A7304" s="1" t="s">
        <v>3907</v>
      </c>
      <c r="B7304" s="2">
        <v>44917</v>
      </c>
      <c r="C7304" s="1" t="s">
        <v>7762</v>
      </c>
      <c r="E7304" s="3">
        <v>217.2</v>
      </c>
      <c r="F7304" s="4">
        <v>217.2</v>
      </c>
      <c r="G7304" s="1">
        <v>2022</v>
      </c>
      <c r="H7304" s="1">
        <v>12</v>
      </c>
      <c r="I7304" s="1" t="s">
        <v>18</v>
      </c>
      <c r="J7304" s="1" t="s">
        <v>19</v>
      </c>
      <c r="K7304" s="1" t="s">
        <v>20</v>
      </c>
      <c r="L7304" s="1" t="s">
        <v>21</v>
      </c>
      <c r="M7304" s="1" t="s">
        <v>22</v>
      </c>
    </row>
    <row r="7305" spans="1:15" x14ac:dyDescent="0.25">
      <c r="A7305" s="1" t="s">
        <v>3925</v>
      </c>
      <c r="B7305" s="2">
        <v>44918</v>
      </c>
      <c r="C7305" s="1" t="s">
        <v>7763</v>
      </c>
      <c r="E7305" s="3">
        <v>181.48</v>
      </c>
      <c r="F7305" s="4">
        <v>181.48</v>
      </c>
      <c r="G7305" s="1">
        <v>2022</v>
      </c>
      <c r="H7305" s="1">
        <v>12</v>
      </c>
      <c r="I7305" s="1" t="s">
        <v>91</v>
      </c>
      <c r="J7305" s="1" t="s">
        <v>35</v>
      </c>
      <c r="K7305" s="1" t="s">
        <v>20</v>
      </c>
      <c r="L7305" s="1" t="s">
        <v>93</v>
      </c>
      <c r="M7305" s="1" t="s">
        <v>37</v>
      </c>
    </row>
    <row r="7306" spans="1:15" x14ac:dyDescent="0.25">
      <c r="A7306" s="1" t="s">
        <v>5297</v>
      </c>
      <c r="B7306" s="2">
        <v>44918</v>
      </c>
      <c r="C7306" s="1" t="s">
        <v>440</v>
      </c>
      <c r="E7306" s="3">
        <v>1306.2</v>
      </c>
      <c r="F7306" s="4">
        <v>1306.2</v>
      </c>
      <c r="G7306" s="1">
        <v>2022</v>
      </c>
      <c r="H7306" s="1">
        <v>12</v>
      </c>
      <c r="I7306" s="1" t="s">
        <v>24</v>
      </c>
      <c r="J7306" s="1" t="s">
        <v>25</v>
      </c>
      <c r="K7306" s="1" t="s">
        <v>20</v>
      </c>
      <c r="L7306" s="1" t="s">
        <v>26</v>
      </c>
      <c r="M7306" s="1" t="s">
        <v>4184</v>
      </c>
      <c r="O7306">
        <f>F7306*400</f>
        <v>522480</v>
      </c>
    </row>
    <row r="7307" spans="1:15" x14ac:dyDescent="0.25">
      <c r="A7307" s="1" t="s">
        <v>2049</v>
      </c>
      <c r="B7307" s="2">
        <v>44918</v>
      </c>
      <c r="C7307" s="1" t="s">
        <v>7764</v>
      </c>
      <c r="E7307" s="3">
        <v>109.98</v>
      </c>
      <c r="F7307" s="4">
        <v>109.98</v>
      </c>
      <c r="G7307" s="1">
        <v>2022</v>
      </c>
      <c r="H7307" s="1">
        <v>12</v>
      </c>
      <c r="I7307" s="1" t="s">
        <v>30</v>
      </c>
      <c r="J7307" s="1" t="s">
        <v>25</v>
      </c>
      <c r="K7307" s="1" t="s">
        <v>20</v>
      </c>
      <c r="L7307" s="1" t="s">
        <v>31</v>
      </c>
      <c r="M7307" s="1" t="s">
        <v>4184</v>
      </c>
    </row>
    <row r="7308" spans="1:15" x14ac:dyDescent="0.25">
      <c r="A7308" s="1" t="s">
        <v>7765</v>
      </c>
      <c r="B7308" s="2">
        <v>44924</v>
      </c>
      <c r="C7308" s="1" t="s">
        <v>7766</v>
      </c>
      <c r="D7308" s="3">
        <v>20</v>
      </c>
      <c r="E7308" s="3">
        <v>18.53</v>
      </c>
      <c r="F7308" s="4">
        <v>15.44</v>
      </c>
      <c r="G7308" s="1">
        <v>2022</v>
      </c>
      <c r="H7308" s="1">
        <v>12</v>
      </c>
      <c r="I7308" s="1" t="s">
        <v>34</v>
      </c>
      <c r="J7308" s="1" t="s">
        <v>1106</v>
      </c>
      <c r="K7308" s="1" t="s">
        <v>20</v>
      </c>
      <c r="L7308" s="1" t="s">
        <v>36</v>
      </c>
      <c r="M7308" s="1" t="s">
        <v>4523</v>
      </c>
    </row>
    <row r="7309" spans="1:15" x14ac:dyDescent="0.25">
      <c r="A7309" s="1" t="s">
        <v>7767</v>
      </c>
      <c r="B7309" s="2">
        <v>44924</v>
      </c>
      <c r="C7309" s="1" t="s">
        <v>7768</v>
      </c>
      <c r="D7309" s="3">
        <v>20</v>
      </c>
      <c r="E7309" s="3">
        <v>99.91</v>
      </c>
      <c r="F7309" s="4">
        <v>83.26</v>
      </c>
      <c r="G7309" s="1">
        <v>2022</v>
      </c>
      <c r="H7309" s="1">
        <v>12</v>
      </c>
      <c r="I7309" s="1" t="s">
        <v>56</v>
      </c>
      <c r="J7309" s="1" t="s">
        <v>98</v>
      </c>
      <c r="K7309" s="1" t="s">
        <v>20</v>
      </c>
      <c r="L7309" s="1" t="s">
        <v>57</v>
      </c>
      <c r="M7309" s="1" t="s">
        <v>100</v>
      </c>
    </row>
    <row r="7310" spans="1:15" x14ac:dyDescent="0.25">
      <c r="A7310" s="1" t="s">
        <v>7769</v>
      </c>
      <c r="B7310" s="2">
        <v>44924</v>
      </c>
      <c r="C7310" s="1" t="s">
        <v>3137</v>
      </c>
      <c r="E7310" s="3">
        <v>83.91</v>
      </c>
      <c r="F7310" s="4">
        <v>83.91</v>
      </c>
      <c r="G7310" s="1">
        <v>2022</v>
      </c>
      <c r="H7310" s="1">
        <v>12</v>
      </c>
      <c r="I7310" s="1" t="s">
        <v>111</v>
      </c>
      <c r="J7310" s="1" t="s">
        <v>35</v>
      </c>
      <c r="K7310" s="1" t="s">
        <v>20</v>
      </c>
      <c r="L7310" s="1" t="s">
        <v>112</v>
      </c>
      <c r="M7310" s="1" t="s">
        <v>37</v>
      </c>
      <c r="O7310">
        <f>F7310*5.2</f>
        <v>436.33199999999999</v>
      </c>
    </row>
    <row r="7311" spans="1:15" x14ac:dyDescent="0.25">
      <c r="A7311" s="1" t="s">
        <v>7770</v>
      </c>
      <c r="B7311" s="2">
        <v>44924</v>
      </c>
      <c r="C7311" s="1" t="s">
        <v>7771</v>
      </c>
      <c r="E7311" s="3">
        <v>1093.72</v>
      </c>
      <c r="F7311" s="4">
        <v>1093.72</v>
      </c>
      <c r="G7311" s="1">
        <v>2022</v>
      </c>
      <c r="H7311" s="1">
        <v>12</v>
      </c>
      <c r="I7311" s="1" t="s">
        <v>704</v>
      </c>
      <c r="J7311" s="1" t="s">
        <v>35</v>
      </c>
      <c r="K7311" s="1" t="s">
        <v>20</v>
      </c>
      <c r="L7311" s="1" t="s">
        <v>705</v>
      </c>
      <c r="M7311" s="1" t="s">
        <v>37</v>
      </c>
      <c r="O7311">
        <f>F7311*400</f>
        <v>437488</v>
      </c>
    </row>
    <row r="7312" spans="1:15" x14ac:dyDescent="0.25">
      <c r="A7312" s="1" t="s">
        <v>7772</v>
      </c>
      <c r="B7312" s="2">
        <v>44924</v>
      </c>
      <c r="C7312" s="1" t="s">
        <v>7773</v>
      </c>
      <c r="E7312" s="3">
        <v>101.58</v>
      </c>
      <c r="F7312" s="4">
        <v>101.58</v>
      </c>
      <c r="G7312" s="1">
        <v>2022</v>
      </c>
      <c r="H7312" s="1">
        <v>12</v>
      </c>
      <c r="I7312" s="1" t="s">
        <v>111</v>
      </c>
      <c r="J7312" s="1" t="s">
        <v>98</v>
      </c>
      <c r="K7312" s="1" t="s">
        <v>20</v>
      </c>
      <c r="L7312" s="1" t="s">
        <v>112</v>
      </c>
      <c r="M7312" s="1" t="s">
        <v>100</v>
      </c>
      <c r="O7312">
        <f>F7312*191</f>
        <v>19401.78</v>
      </c>
    </row>
    <row r="7313" spans="1:15" x14ac:dyDescent="0.25">
      <c r="A7313" s="1" t="s">
        <v>7772</v>
      </c>
      <c r="B7313" s="2">
        <v>44924</v>
      </c>
      <c r="C7313" s="1" t="s">
        <v>7773</v>
      </c>
      <c r="E7313" s="3">
        <v>101.58</v>
      </c>
      <c r="F7313" s="4">
        <v>101.58</v>
      </c>
      <c r="G7313" s="1">
        <v>2022</v>
      </c>
      <c r="H7313" s="1">
        <v>12</v>
      </c>
      <c r="I7313" s="1" t="s">
        <v>111</v>
      </c>
      <c r="J7313" s="1" t="s">
        <v>98</v>
      </c>
      <c r="K7313" s="1" t="s">
        <v>20</v>
      </c>
      <c r="L7313" s="1" t="s">
        <v>112</v>
      </c>
      <c r="M7313" s="1" t="s">
        <v>100</v>
      </c>
      <c r="O7313">
        <f>F7313*191</f>
        <v>19401.78</v>
      </c>
    </row>
    <row r="7314" spans="1:15" x14ac:dyDescent="0.25">
      <c r="A7314" s="1" t="s">
        <v>7774</v>
      </c>
      <c r="B7314" s="2">
        <v>44924</v>
      </c>
      <c r="C7314" s="1" t="s">
        <v>7775</v>
      </c>
      <c r="E7314" s="3">
        <v>350</v>
      </c>
      <c r="F7314" s="4">
        <v>350</v>
      </c>
      <c r="G7314" s="1">
        <v>2022</v>
      </c>
      <c r="H7314" s="1">
        <v>12</v>
      </c>
      <c r="I7314" s="1" t="s">
        <v>211</v>
      </c>
      <c r="J7314" s="1" t="s">
        <v>212</v>
      </c>
      <c r="K7314" s="1" t="s">
        <v>20</v>
      </c>
      <c r="L7314" s="1" t="s">
        <v>213</v>
      </c>
      <c r="M7314" s="1" t="s">
        <v>37</v>
      </c>
    </row>
    <row r="7315" spans="1:15" x14ac:dyDescent="0.25">
      <c r="A7315" s="1" t="s">
        <v>7776</v>
      </c>
      <c r="B7315" s="2">
        <v>44924</v>
      </c>
      <c r="C7315" s="1" t="s">
        <v>488</v>
      </c>
      <c r="D7315" s="3">
        <v>20</v>
      </c>
      <c r="E7315" s="3">
        <v>6794.27</v>
      </c>
      <c r="F7315" s="4">
        <v>5661.89</v>
      </c>
      <c r="G7315" s="1">
        <v>2022</v>
      </c>
      <c r="H7315" s="1">
        <v>12</v>
      </c>
      <c r="I7315" s="1" t="s">
        <v>56</v>
      </c>
      <c r="J7315" s="1" t="s">
        <v>177</v>
      </c>
      <c r="K7315" s="1" t="s">
        <v>20</v>
      </c>
      <c r="L7315" s="1" t="s">
        <v>57</v>
      </c>
      <c r="M7315" s="1" t="s">
        <v>178</v>
      </c>
      <c r="O7315">
        <v>12610000</v>
      </c>
    </row>
    <row r="7316" spans="1:15" x14ac:dyDescent="0.25">
      <c r="A7316" s="1" t="s">
        <v>7777</v>
      </c>
      <c r="B7316" s="2">
        <v>44924</v>
      </c>
      <c r="C7316" s="1" t="s">
        <v>7778</v>
      </c>
      <c r="E7316" s="3">
        <v>27.95</v>
      </c>
      <c r="F7316" s="4">
        <v>27.95</v>
      </c>
      <c r="G7316" s="1">
        <v>2022</v>
      </c>
      <c r="H7316" s="1">
        <v>12</v>
      </c>
      <c r="I7316" s="1" t="s">
        <v>30</v>
      </c>
      <c r="J7316" s="1" t="s">
        <v>35</v>
      </c>
      <c r="K7316" s="1" t="s">
        <v>20</v>
      </c>
      <c r="L7316" s="1" t="s">
        <v>1715</v>
      </c>
      <c r="M7316" s="1" t="s">
        <v>37</v>
      </c>
    </row>
    <row r="7317" spans="1:15" x14ac:dyDescent="0.25">
      <c r="A7317" s="1" t="s">
        <v>7779</v>
      </c>
      <c r="B7317" s="2">
        <v>44924</v>
      </c>
      <c r="C7317" s="1" t="s">
        <v>7780</v>
      </c>
      <c r="E7317" s="3">
        <v>14.97</v>
      </c>
      <c r="F7317" s="4">
        <v>14.97</v>
      </c>
      <c r="G7317" s="1">
        <v>2022</v>
      </c>
      <c r="H7317" s="1">
        <v>12</v>
      </c>
      <c r="I7317" s="1" t="s">
        <v>18</v>
      </c>
      <c r="J7317" s="1" t="s">
        <v>35</v>
      </c>
      <c r="K7317" s="1" t="s">
        <v>20</v>
      </c>
      <c r="L7317" s="1" t="s">
        <v>21</v>
      </c>
      <c r="M7317" s="1" t="s">
        <v>37</v>
      </c>
    </row>
    <row r="7318" spans="1:15" x14ac:dyDescent="0.25">
      <c r="A7318" s="1" t="s">
        <v>2070</v>
      </c>
      <c r="B7318" s="2">
        <v>44924</v>
      </c>
      <c r="C7318" s="1" t="s">
        <v>7781</v>
      </c>
      <c r="D7318" s="3">
        <v>20</v>
      </c>
      <c r="E7318" s="3">
        <v>224.4</v>
      </c>
      <c r="F7318" s="4">
        <v>187</v>
      </c>
      <c r="G7318" s="1">
        <v>2022</v>
      </c>
      <c r="H7318" s="1">
        <v>12</v>
      </c>
      <c r="I7318" s="1" t="s">
        <v>70</v>
      </c>
      <c r="J7318" s="1" t="s">
        <v>19</v>
      </c>
      <c r="K7318" s="1" t="s">
        <v>20</v>
      </c>
      <c r="L7318" s="1" t="s">
        <v>71</v>
      </c>
      <c r="M7318" s="1" t="s">
        <v>22</v>
      </c>
    </row>
    <row r="7319" spans="1:15" x14ac:dyDescent="0.25">
      <c r="A7319" s="1" t="s">
        <v>7782</v>
      </c>
      <c r="B7319" s="2">
        <v>44924</v>
      </c>
      <c r="C7319" s="1" t="s">
        <v>7783</v>
      </c>
      <c r="E7319" s="3">
        <v>573.86</v>
      </c>
      <c r="F7319" s="4">
        <v>573.86</v>
      </c>
      <c r="G7319" s="1">
        <v>2022</v>
      </c>
      <c r="H7319" s="1">
        <v>12</v>
      </c>
      <c r="I7319" s="1" t="s">
        <v>30</v>
      </c>
      <c r="J7319" s="1" t="s">
        <v>25</v>
      </c>
      <c r="K7319" s="1" t="s">
        <v>20</v>
      </c>
      <c r="L7319" s="1" t="s">
        <v>31</v>
      </c>
      <c r="M7319" s="1" t="s">
        <v>4184</v>
      </c>
    </row>
    <row r="7320" spans="1:15" x14ac:dyDescent="0.25">
      <c r="A7320" s="1" t="s">
        <v>2071</v>
      </c>
      <c r="B7320" s="2">
        <v>44924</v>
      </c>
      <c r="C7320" s="1" t="s">
        <v>7784</v>
      </c>
      <c r="E7320" s="3">
        <v>626.20000000000005</v>
      </c>
      <c r="F7320" s="4">
        <v>626.20000000000005</v>
      </c>
      <c r="G7320" s="1">
        <v>2022</v>
      </c>
      <c r="H7320" s="1">
        <v>12</v>
      </c>
      <c r="I7320" s="1" t="s">
        <v>30</v>
      </c>
      <c r="J7320" s="1" t="s">
        <v>25</v>
      </c>
      <c r="K7320" s="1" t="s">
        <v>20</v>
      </c>
      <c r="L7320" s="1" t="s">
        <v>31</v>
      </c>
      <c r="M7320" s="1" t="s">
        <v>4184</v>
      </c>
      <c r="O7320">
        <f>F7320*400</f>
        <v>250480.00000000003</v>
      </c>
    </row>
    <row r="7321" spans="1:15" x14ac:dyDescent="0.25">
      <c r="A7321" s="1" t="s">
        <v>7785</v>
      </c>
      <c r="B7321" s="2">
        <v>44924</v>
      </c>
      <c r="C7321" s="1" t="s">
        <v>7786</v>
      </c>
      <c r="E7321" s="3">
        <v>253.92</v>
      </c>
      <c r="F7321" s="4">
        <v>253.92</v>
      </c>
      <c r="G7321" s="1">
        <v>2022</v>
      </c>
      <c r="H7321" s="1">
        <v>12</v>
      </c>
      <c r="I7321" s="1" t="s">
        <v>30</v>
      </c>
      <c r="J7321" s="1" t="s">
        <v>25</v>
      </c>
      <c r="K7321" s="1" t="s">
        <v>20</v>
      </c>
      <c r="L7321" s="1" t="s">
        <v>31</v>
      </c>
      <c r="M7321" s="1" t="s">
        <v>4184</v>
      </c>
    </row>
    <row r="7322" spans="1:15" x14ac:dyDescent="0.25">
      <c r="A7322" s="1" t="s">
        <v>7787</v>
      </c>
      <c r="B7322" s="2">
        <v>44924</v>
      </c>
      <c r="C7322" s="1" t="s">
        <v>7788</v>
      </c>
      <c r="E7322" s="3">
        <v>36.369999999999997</v>
      </c>
      <c r="F7322" s="4">
        <v>36.369999999999997</v>
      </c>
      <c r="G7322" s="1">
        <v>2022</v>
      </c>
      <c r="H7322" s="1">
        <v>12</v>
      </c>
      <c r="I7322" s="1" t="s">
        <v>219</v>
      </c>
      <c r="J7322" s="1" t="s">
        <v>35</v>
      </c>
      <c r="K7322" s="1" t="s">
        <v>20</v>
      </c>
      <c r="L7322" s="1" t="s">
        <v>220</v>
      </c>
      <c r="M7322" s="1" t="s">
        <v>37</v>
      </c>
    </row>
    <row r="7323" spans="1:15" x14ac:dyDescent="0.25">
      <c r="A7323" s="1" t="s">
        <v>7789</v>
      </c>
      <c r="B7323" s="2">
        <v>44924</v>
      </c>
      <c r="C7323" s="1" t="s">
        <v>7790</v>
      </c>
      <c r="E7323" s="3">
        <v>230.71</v>
      </c>
      <c r="F7323" s="4">
        <v>230.71</v>
      </c>
      <c r="G7323" s="1">
        <v>2022</v>
      </c>
      <c r="H7323" s="1">
        <v>12</v>
      </c>
      <c r="I7323" s="1" t="s">
        <v>91</v>
      </c>
      <c r="J7323" s="1" t="s">
        <v>35</v>
      </c>
      <c r="K7323" s="1" t="s">
        <v>20</v>
      </c>
      <c r="L7323" s="1" t="s">
        <v>93</v>
      </c>
      <c r="M7323" s="1" t="s">
        <v>37</v>
      </c>
      <c r="O7323">
        <f>F7323*7.89</f>
        <v>1820.3018999999999</v>
      </c>
    </row>
    <row r="7324" spans="1:15" x14ac:dyDescent="0.25">
      <c r="A7324" s="1" t="s">
        <v>7791</v>
      </c>
      <c r="B7324" s="2">
        <v>44924</v>
      </c>
      <c r="C7324" s="1" t="s">
        <v>7792</v>
      </c>
      <c r="E7324" s="3">
        <v>48</v>
      </c>
      <c r="F7324" s="4">
        <v>48</v>
      </c>
      <c r="G7324" s="1">
        <v>2022</v>
      </c>
      <c r="H7324" s="1">
        <v>12</v>
      </c>
      <c r="I7324" s="1" t="s">
        <v>219</v>
      </c>
      <c r="J7324" s="1" t="s">
        <v>35</v>
      </c>
      <c r="K7324" s="1" t="s">
        <v>20</v>
      </c>
      <c r="L7324" s="1" t="s">
        <v>220</v>
      </c>
      <c r="M7324" s="1" t="s">
        <v>37</v>
      </c>
      <c r="O7324">
        <f>F7324*7.89</f>
        <v>378.71999999999997</v>
      </c>
    </row>
    <row r="7325" spans="1:15" x14ac:dyDescent="0.25">
      <c r="A7325" s="1" t="s">
        <v>7793</v>
      </c>
      <c r="B7325" s="2">
        <v>44924</v>
      </c>
      <c r="C7325" s="1" t="s">
        <v>7794</v>
      </c>
      <c r="D7325" s="3">
        <v>20</v>
      </c>
      <c r="E7325" s="3">
        <v>18.16</v>
      </c>
      <c r="F7325" s="4">
        <v>15.13</v>
      </c>
      <c r="G7325" s="1">
        <v>2022</v>
      </c>
      <c r="H7325" s="1">
        <v>12</v>
      </c>
      <c r="I7325" s="1" t="s">
        <v>34</v>
      </c>
      <c r="J7325" s="1" t="s">
        <v>98</v>
      </c>
      <c r="K7325" s="1" t="s">
        <v>20</v>
      </c>
      <c r="L7325" s="1" t="s">
        <v>36</v>
      </c>
      <c r="M7325" s="1" t="s">
        <v>100</v>
      </c>
    </row>
    <row r="7326" spans="1:15" x14ac:dyDescent="0.25">
      <c r="A7326" s="1" t="s">
        <v>7795</v>
      </c>
      <c r="B7326" s="2">
        <v>44924</v>
      </c>
      <c r="C7326" s="1" t="s">
        <v>7796</v>
      </c>
      <c r="E7326" s="3">
        <v>61.51</v>
      </c>
      <c r="F7326" s="4">
        <v>61.51</v>
      </c>
      <c r="G7326" s="1">
        <v>2022</v>
      </c>
      <c r="H7326" s="1">
        <v>12</v>
      </c>
      <c r="I7326" s="1" t="s">
        <v>111</v>
      </c>
      <c r="J7326" s="1" t="s">
        <v>35</v>
      </c>
      <c r="K7326" s="1" t="s">
        <v>20</v>
      </c>
      <c r="L7326" s="1" t="s">
        <v>112</v>
      </c>
      <c r="M7326" s="1" t="s">
        <v>37</v>
      </c>
      <c r="O7326">
        <f>F7326*283</f>
        <v>17407.329999999998</v>
      </c>
    </row>
    <row r="7327" spans="1:15" x14ac:dyDescent="0.25">
      <c r="A7327" s="1" t="s">
        <v>2076</v>
      </c>
      <c r="B7327" s="2">
        <v>44924</v>
      </c>
      <c r="C7327" s="1" t="s">
        <v>7797</v>
      </c>
      <c r="D7327" s="3">
        <v>20</v>
      </c>
      <c r="E7327" s="3">
        <v>135</v>
      </c>
      <c r="F7327" s="4">
        <v>112.5</v>
      </c>
      <c r="G7327" s="1">
        <v>2022</v>
      </c>
      <c r="H7327" s="1">
        <v>12</v>
      </c>
      <c r="I7327" s="1" t="s">
        <v>34</v>
      </c>
      <c r="J7327" s="1" t="s">
        <v>35</v>
      </c>
      <c r="K7327" s="1" t="s">
        <v>20</v>
      </c>
      <c r="L7327" s="1" t="s">
        <v>36</v>
      </c>
      <c r="M7327" s="1" t="s">
        <v>37</v>
      </c>
    </row>
    <row r="7328" spans="1:15" x14ac:dyDescent="0.25">
      <c r="A7328" s="1" t="s">
        <v>7798</v>
      </c>
      <c r="B7328" s="2">
        <v>44924</v>
      </c>
      <c r="C7328" s="1" t="s">
        <v>7799</v>
      </c>
      <c r="E7328" s="3">
        <v>104.76</v>
      </c>
      <c r="F7328" s="4">
        <v>104.76</v>
      </c>
      <c r="G7328" s="1">
        <v>2022</v>
      </c>
      <c r="H7328" s="1">
        <v>12</v>
      </c>
      <c r="I7328" s="1" t="s">
        <v>219</v>
      </c>
      <c r="J7328" s="1" t="s">
        <v>35</v>
      </c>
      <c r="K7328" s="1" t="s">
        <v>20</v>
      </c>
      <c r="L7328" s="1" t="s">
        <v>220</v>
      </c>
      <c r="M7328" s="1" t="s">
        <v>37</v>
      </c>
    </row>
    <row r="7329" spans="1:15" x14ac:dyDescent="0.25">
      <c r="A7329" s="1" t="s">
        <v>7800</v>
      </c>
      <c r="B7329" s="2">
        <v>44924</v>
      </c>
      <c r="C7329" s="1" t="s">
        <v>1168</v>
      </c>
      <c r="E7329" s="3">
        <v>113.04</v>
      </c>
      <c r="F7329" s="4">
        <v>113.04</v>
      </c>
      <c r="G7329" s="1">
        <v>2022</v>
      </c>
      <c r="H7329" s="1">
        <v>12</v>
      </c>
      <c r="I7329" s="1" t="s">
        <v>91</v>
      </c>
      <c r="J7329" s="1" t="s">
        <v>98</v>
      </c>
      <c r="K7329" s="1" t="s">
        <v>20</v>
      </c>
      <c r="L7329" s="1" t="s">
        <v>93</v>
      </c>
      <c r="M7329" s="1" t="s">
        <v>100</v>
      </c>
      <c r="O7329">
        <f>F7329*78</f>
        <v>8817.1200000000008</v>
      </c>
    </row>
    <row r="7330" spans="1:15" x14ac:dyDescent="0.25">
      <c r="A7330" s="1" t="s">
        <v>7801</v>
      </c>
      <c r="B7330" s="2">
        <v>44924</v>
      </c>
      <c r="C7330" s="1" t="s">
        <v>7802</v>
      </c>
      <c r="E7330" s="3">
        <v>19</v>
      </c>
      <c r="F7330" s="4">
        <v>19</v>
      </c>
      <c r="G7330" s="1">
        <v>2022</v>
      </c>
      <c r="H7330" s="1">
        <v>12</v>
      </c>
      <c r="I7330" s="1" t="s">
        <v>50</v>
      </c>
      <c r="J7330" s="1" t="s">
        <v>51</v>
      </c>
      <c r="K7330" s="1" t="s">
        <v>20</v>
      </c>
      <c r="L7330" s="1" t="s">
        <v>52</v>
      </c>
      <c r="M7330" s="1" t="s">
        <v>53</v>
      </c>
    </row>
    <row r="7331" spans="1:15" x14ac:dyDescent="0.25">
      <c r="A7331" s="1" t="s">
        <v>5334</v>
      </c>
      <c r="B7331" s="2">
        <v>44924</v>
      </c>
      <c r="C7331" s="1" t="s">
        <v>7803</v>
      </c>
      <c r="E7331" s="3">
        <v>188.29</v>
      </c>
      <c r="F7331" s="4">
        <v>188.29</v>
      </c>
      <c r="G7331" s="1">
        <v>2022</v>
      </c>
      <c r="H7331" s="1">
        <v>12</v>
      </c>
      <c r="I7331" s="1" t="s">
        <v>219</v>
      </c>
      <c r="J7331" s="1" t="s">
        <v>35</v>
      </c>
      <c r="K7331" s="1" t="s">
        <v>20</v>
      </c>
      <c r="L7331" s="1" t="s">
        <v>220</v>
      </c>
      <c r="M7331" s="1" t="s">
        <v>37</v>
      </c>
    </row>
    <row r="7332" spans="1:15" x14ac:dyDescent="0.25">
      <c r="A7332" s="1" t="s">
        <v>7804</v>
      </c>
      <c r="B7332" s="2">
        <v>44925</v>
      </c>
      <c r="C7332" s="1" t="s">
        <v>7805</v>
      </c>
      <c r="E7332" s="3">
        <v>88.96</v>
      </c>
      <c r="F7332" s="4">
        <v>88.96</v>
      </c>
      <c r="G7332" s="1">
        <v>2022</v>
      </c>
      <c r="H7332" s="1">
        <v>12</v>
      </c>
      <c r="I7332" s="1" t="s">
        <v>1606</v>
      </c>
      <c r="J7332" s="1" t="s">
        <v>35</v>
      </c>
      <c r="K7332" s="1" t="s">
        <v>20</v>
      </c>
      <c r="L7332" s="1" t="s">
        <v>1607</v>
      </c>
      <c r="M7332" s="1" t="s">
        <v>37</v>
      </c>
    </row>
    <row r="7333" spans="1:15" x14ac:dyDescent="0.25">
      <c r="A7333" s="1" t="s">
        <v>5359</v>
      </c>
      <c r="B7333" s="2">
        <v>44925</v>
      </c>
      <c r="C7333" s="1" t="s">
        <v>7806</v>
      </c>
      <c r="E7333" s="3">
        <v>175.58</v>
      </c>
      <c r="F7333" s="4">
        <v>175.58</v>
      </c>
      <c r="G7333" s="1">
        <v>2022</v>
      </c>
      <c r="H7333" s="1">
        <v>12</v>
      </c>
      <c r="I7333" s="1" t="s">
        <v>219</v>
      </c>
      <c r="J7333" s="1" t="s">
        <v>212</v>
      </c>
      <c r="K7333" s="1" t="s">
        <v>20</v>
      </c>
      <c r="L7333" s="1" t="s">
        <v>220</v>
      </c>
      <c r="M7333" s="1" t="s">
        <v>4424</v>
      </c>
    </row>
    <row r="7334" spans="1:15" x14ac:dyDescent="0.25">
      <c r="A7334" s="1" t="s">
        <v>4003</v>
      </c>
      <c r="B7334" s="2">
        <v>44925</v>
      </c>
      <c r="C7334" s="1" t="s">
        <v>7807</v>
      </c>
      <c r="D7334" s="3">
        <v>20</v>
      </c>
      <c r="E7334" s="3">
        <v>268.8</v>
      </c>
      <c r="F7334" s="4">
        <v>224</v>
      </c>
      <c r="G7334" s="1">
        <v>2022</v>
      </c>
      <c r="H7334" s="1">
        <v>12</v>
      </c>
      <c r="I7334" s="1" t="s">
        <v>56</v>
      </c>
      <c r="J7334" s="1" t="s">
        <v>177</v>
      </c>
      <c r="K7334" s="1" t="s">
        <v>20</v>
      </c>
      <c r="L7334" s="1" t="s">
        <v>57</v>
      </c>
      <c r="M7334" s="1" t="s">
        <v>178</v>
      </c>
      <c r="O7334">
        <v>7043</v>
      </c>
    </row>
    <row r="7335" spans="1:15" x14ac:dyDescent="0.25">
      <c r="A7335" s="1" t="s">
        <v>4067</v>
      </c>
      <c r="B7335" s="2">
        <v>44925</v>
      </c>
      <c r="C7335" s="1" t="s">
        <v>7808</v>
      </c>
      <c r="E7335" s="3">
        <v>1064.3399999999999</v>
      </c>
      <c r="F7335" s="4">
        <v>1064.3399999999999</v>
      </c>
      <c r="G7335" s="1">
        <v>2022</v>
      </c>
      <c r="H7335" s="1">
        <v>12</v>
      </c>
      <c r="I7335" s="1" t="s">
        <v>1606</v>
      </c>
      <c r="J7335" s="1" t="s">
        <v>81</v>
      </c>
      <c r="K7335" s="1" t="s">
        <v>20</v>
      </c>
      <c r="L7335" s="1" t="s">
        <v>1607</v>
      </c>
      <c r="M7335" s="1" t="s">
        <v>83</v>
      </c>
      <c r="O7335">
        <v>75960</v>
      </c>
    </row>
    <row r="7336" spans="1:15" x14ac:dyDescent="0.25">
      <c r="A7336" s="1" t="s">
        <v>7809</v>
      </c>
      <c r="B7336" s="2">
        <v>44925</v>
      </c>
      <c r="C7336" s="1" t="s">
        <v>79</v>
      </c>
      <c r="E7336" s="3">
        <v>4251.6400000000003</v>
      </c>
      <c r="F7336" s="4">
        <v>4251.6400000000003</v>
      </c>
      <c r="G7336" s="1">
        <v>2022</v>
      </c>
      <c r="H7336" s="1">
        <v>12</v>
      </c>
      <c r="I7336" s="1" t="s">
        <v>80</v>
      </c>
      <c r="J7336" s="1" t="s">
        <v>81</v>
      </c>
      <c r="K7336" s="1" t="s">
        <v>20</v>
      </c>
      <c r="L7336" s="1" t="s">
        <v>82</v>
      </c>
      <c r="M7336" s="1" t="s">
        <v>83</v>
      </c>
      <c r="O7336">
        <v>111393</v>
      </c>
    </row>
    <row r="7337" spans="1:15" x14ac:dyDescent="0.25">
      <c r="A7337" s="1" t="s">
        <v>2131</v>
      </c>
      <c r="B7337" s="2">
        <v>44925</v>
      </c>
      <c r="C7337" s="1" t="s">
        <v>7810</v>
      </c>
      <c r="E7337" s="3">
        <v>213.66</v>
      </c>
      <c r="F7337" s="4">
        <v>213.66</v>
      </c>
      <c r="G7337" s="1">
        <v>2022</v>
      </c>
      <c r="H7337" s="1">
        <v>12</v>
      </c>
      <c r="I7337" s="1" t="s">
        <v>1606</v>
      </c>
      <c r="J7337" s="1" t="s">
        <v>81</v>
      </c>
      <c r="K7337" s="1" t="s">
        <v>20</v>
      </c>
      <c r="L7337" s="1" t="s">
        <v>1607</v>
      </c>
      <c r="M7337" s="1" t="s">
        <v>83</v>
      </c>
    </row>
    <row r="7338" spans="1:15" x14ac:dyDescent="0.25">
      <c r="A7338" s="1" t="s">
        <v>2109</v>
      </c>
      <c r="B7338" s="2">
        <v>44925</v>
      </c>
      <c r="C7338" s="1" t="s">
        <v>6009</v>
      </c>
      <c r="D7338" s="3">
        <v>20</v>
      </c>
      <c r="E7338" s="3">
        <v>12.9</v>
      </c>
      <c r="F7338" s="4">
        <v>10.75</v>
      </c>
      <c r="G7338" s="1">
        <v>2022</v>
      </c>
      <c r="H7338" s="1">
        <v>12</v>
      </c>
      <c r="I7338" s="1" t="s">
        <v>34</v>
      </c>
      <c r="J7338" s="1" t="s">
        <v>35</v>
      </c>
      <c r="K7338" s="1" t="s">
        <v>20</v>
      </c>
      <c r="L7338" s="1" t="s">
        <v>36</v>
      </c>
      <c r="M7338" s="1" t="s">
        <v>37</v>
      </c>
      <c r="O7338">
        <f>F7338*50</f>
        <v>537.5</v>
      </c>
    </row>
    <row r="7339" spans="1:15" x14ac:dyDescent="0.25">
      <c r="A7339" s="1" t="s">
        <v>4054</v>
      </c>
      <c r="B7339" s="2">
        <v>44925</v>
      </c>
      <c r="C7339" s="1" t="s">
        <v>7811</v>
      </c>
      <c r="E7339" s="3">
        <v>23.78</v>
      </c>
      <c r="F7339" s="4">
        <v>23.78</v>
      </c>
      <c r="G7339" s="1">
        <v>2022</v>
      </c>
      <c r="H7339" s="1">
        <v>12</v>
      </c>
      <c r="I7339" s="1" t="s">
        <v>219</v>
      </c>
      <c r="J7339" s="1" t="s">
        <v>212</v>
      </c>
      <c r="K7339" s="1" t="s">
        <v>20</v>
      </c>
      <c r="L7339" s="1" t="s">
        <v>220</v>
      </c>
      <c r="M7339" s="1" t="s">
        <v>4424</v>
      </c>
    </row>
    <row r="7340" spans="1:15" x14ac:dyDescent="0.25">
      <c r="A7340" s="1" t="s">
        <v>7812</v>
      </c>
      <c r="B7340" s="2">
        <v>44925</v>
      </c>
      <c r="C7340" s="1" t="s">
        <v>7813</v>
      </c>
      <c r="E7340" s="3">
        <v>70</v>
      </c>
      <c r="F7340" s="4">
        <v>70</v>
      </c>
      <c r="G7340" s="1">
        <v>2022</v>
      </c>
      <c r="H7340" s="1">
        <v>12</v>
      </c>
      <c r="I7340" s="1" t="s">
        <v>30</v>
      </c>
      <c r="J7340" s="1" t="s">
        <v>25</v>
      </c>
      <c r="K7340" s="1" t="s">
        <v>20</v>
      </c>
      <c r="L7340" s="1" t="s">
        <v>31</v>
      </c>
      <c r="M7340" s="1" t="s">
        <v>4184</v>
      </c>
    </row>
    <row r="7341" spans="1:15" x14ac:dyDescent="0.25">
      <c r="A7341" s="1" t="s">
        <v>7814</v>
      </c>
      <c r="B7341" s="2">
        <v>44925</v>
      </c>
      <c r="C7341" s="1" t="s">
        <v>8036</v>
      </c>
      <c r="E7341" s="3">
        <v>728.85</v>
      </c>
      <c r="F7341" s="4">
        <v>728.85</v>
      </c>
      <c r="G7341" s="1">
        <v>2022</v>
      </c>
      <c r="H7341" s="1">
        <v>12</v>
      </c>
      <c r="I7341" s="1" t="s">
        <v>1606</v>
      </c>
      <c r="J7341" s="1" t="s">
        <v>81</v>
      </c>
      <c r="K7341" s="1" t="s">
        <v>20</v>
      </c>
      <c r="L7341" s="1" t="s">
        <v>1607</v>
      </c>
      <c r="M7341" s="1" t="s">
        <v>83</v>
      </c>
    </row>
    <row r="7342" spans="1:15" x14ac:dyDescent="0.25">
      <c r="A7342" s="1" t="s">
        <v>7815</v>
      </c>
      <c r="B7342" s="2">
        <v>44925</v>
      </c>
      <c r="C7342" s="1" t="s">
        <v>7816</v>
      </c>
      <c r="E7342" s="3">
        <v>247.3</v>
      </c>
      <c r="F7342" s="4">
        <v>247.3</v>
      </c>
      <c r="G7342" s="1">
        <v>2022</v>
      </c>
      <c r="H7342" s="1">
        <v>12</v>
      </c>
      <c r="I7342" s="1" t="s">
        <v>46</v>
      </c>
      <c r="J7342" s="1" t="s">
        <v>25</v>
      </c>
      <c r="K7342" s="1" t="s">
        <v>20</v>
      </c>
      <c r="L7342" s="1" t="s">
        <v>47</v>
      </c>
      <c r="M7342" s="1" t="s">
        <v>4184</v>
      </c>
    </row>
    <row r="7343" spans="1:15" x14ac:dyDescent="0.25">
      <c r="A7343" s="1" t="s">
        <v>3969</v>
      </c>
      <c r="B7343" s="2">
        <v>44925</v>
      </c>
      <c r="C7343" s="1" t="s">
        <v>85</v>
      </c>
      <c r="E7343" s="3">
        <v>348.74</v>
      </c>
      <c r="F7343" s="4">
        <v>348.74</v>
      </c>
      <c r="G7343" s="1">
        <v>2022</v>
      </c>
      <c r="H7343" s="1">
        <v>12</v>
      </c>
      <c r="I7343" s="1" t="s">
        <v>40</v>
      </c>
      <c r="J7343" s="1" t="s">
        <v>41</v>
      </c>
      <c r="K7343" s="1" t="s">
        <v>20</v>
      </c>
      <c r="L7343" s="1" t="s">
        <v>42</v>
      </c>
      <c r="M7343" s="1" t="s">
        <v>43</v>
      </c>
      <c r="O7343">
        <f>F7343/1.26</f>
        <v>276.77777777777777</v>
      </c>
    </row>
    <row r="7344" spans="1:15" x14ac:dyDescent="0.25">
      <c r="A7344" s="1" t="s">
        <v>2096</v>
      </c>
      <c r="B7344" s="2">
        <v>44925</v>
      </c>
      <c r="C7344" s="1" t="s">
        <v>85</v>
      </c>
      <c r="E7344" s="3">
        <v>126.99</v>
      </c>
      <c r="F7344" s="4">
        <v>126.99</v>
      </c>
      <c r="G7344" s="1">
        <v>2022</v>
      </c>
      <c r="H7344" s="1">
        <v>12</v>
      </c>
      <c r="I7344" s="1" t="s">
        <v>40</v>
      </c>
      <c r="J7344" s="1" t="s">
        <v>41</v>
      </c>
      <c r="K7344" s="1" t="s">
        <v>20</v>
      </c>
      <c r="L7344" s="1" t="s">
        <v>42</v>
      </c>
      <c r="M7344" s="1" t="s">
        <v>43</v>
      </c>
      <c r="O7344">
        <f>F7344/1.26</f>
        <v>100.78571428571428</v>
      </c>
    </row>
    <row r="7345" spans="1:15" x14ac:dyDescent="0.25">
      <c r="A7345" s="1" t="s">
        <v>7817</v>
      </c>
      <c r="B7345" s="2">
        <v>44925</v>
      </c>
      <c r="C7345" s="1" t="s">
        <v>85</v>
      </c>
      <c r="E7345" s="3">
        <v>93.61</v>
      </c>
      <c r="F7345" s="4">
        <v>93.61</v>
      </c>
      <c r="G7345" s="1">
        <v>2022</v>
      </c>
      <c r="H7345" s="1">
        <v>12</v>
      </c>
      <c r="I7345" s="1" t="s">
        <v>40</v>
      </c>
      <c r="J7345" s="1" t="s">
        <v>41</v>
      </c>
      <c r="K7345" s="1" t="s">
        <v>20</v>
      </c>
      <c r="L7345" s="1" t="s">
        <v>42</v>
      </c>
      <c r="M7345" s="1" t="s">
        <v>43</v>
      </c>
      <c r="O7345">
        <f>F7345/1.26</f>
        <v>74.293650793650798</v>
      </c>
    </row>
    <row r="7346" spans="1:15" x14ac:dyDescent="0.25">
      <c r="A7346" s="1" t="s">
        <v>7818</v>
      </c>
      <c r="B7346" s="2">
        <v>44925</v>
      </c>
      <c r="C7346" s="1" t="s">
        <v>85</v>
      </c>
      <c r="E7346" s="3">
        <v>54.73</v>
      </c>
      <c r="F7346" s="4">
        <v>54.73</v>
      </c>
      <c r="G7346" s="1">
        <v>2022</v>
      </c>
      <c r="H7346" s="1">
        <v>12</v>
      </c>
      <c r="I7346" s="1" t="s">
        <v>40</v>
      </c>
      <c r="J7346" s="1" t="s">
        <v>41</v>
      </c>
      <c r="K7346" s="1" t="s">
        <v>20</v>
      </c>
      <c r="L7346" s="1" t="s">
        <v>42</v>
      </c>
      <c r="M7346" s="1" t="s">
        <v>43</v>
      </c>
      <c r="O7346">
        <f>F7346/1.26</f>
        <v>43.436507936507937</v>
      </c>
    </row>
    <row r="7347" spans="1:15" x14ac:dyDescent="0.25">
      <c r="A7347" s="1" t="s">
        <v>2084</v>
      </c>
      <c r="B7347" s="2">
        <v>44925</v>
      </c>
      <c r="C7347" s="1" t="s">
        <v>39</v>
      </c>
      <c r="E7347" s="3">
        <v>129.56</v>
      </c>
      <c r="F7347" s="4">
        <v>129.56</v>
      </c>
      <c r="G7347" s="1">
        <v>2022</v>
      </c>
      <c r="H7347" s="1">
        <v>12</v>
      </c>
      <c r="I7347" s="1" t="s">
        <v>40</v>
      </c>
      <c r="J7347" s="1" t="s">
        <v>41</v>
      </c>
      <c r="K7347" s="1" t="s">
        <v>20</v>
      </c>
      <c r="L7347" s="1" t="s">
        <v>42</v>
      </c>
      <c r="M7347" s="1" t="s">
        <v>43</v>
      </c>
      <c r="O7347">
        <f>F7347/1.26</f>
        <v>102.82539682539682</v>
      </c>
    </row>
    <row r="7348" spans="1:15" x14ac:dyDescent="0.25">
      <c r="A7348" s="1" t="s">
        <v>5359</v>
      </c>
      <c r="B7348" s="2">
        <v>44925</v>
      </c>
      <c r="C7348" s="1" t="s">
        <v>4422</v>
      </c>
      <c r="E7348" s="3">
        <v>308.92</v>
      </c>
      <c r="F7348" s="4">
        <v>308.92</v>
      </c>
      <c r="G7348" s="1">
        <v>2022</v>
      </c>
      <c r="H7348" s="1">
        <v>12</v>
      </c>
      <c r="I7348" s="1" t="s">
        <v>24</v>
      </c>
      <c r="J7348" s="1" t="s">
        <v>25</v>
      </c>
      <c r="K7348" s="1" t="s">
        <v>20</v>
      </c>
      <c r="L7348" s="1" t="s">
        <v>26</v>
      </c>
      <c r="M7348" s="1" t="s">
        <v>4184</v>
      </c>
    </row>
    <row r="7349" spans="1:15" x14ac:dyDescent="0.25">
      <c r="A7349" s="1" t="s">
        <v>2127</v>
      </c>
      <c r="B7349" s="2">
        <v>44925</v>
      </c>
      <c r="C7349" s="1" t="s">
        <v>7819</v>
      </c>
      <c r="D7349" s="3">
        <v>10</v>
      </c>
      <c r="E7349" s="3">
        <v>61.8</v>
      </c>
      <c r="F7349" s="4">
        <v>56.18</v>
      </c>
      <c r="G7349" s="1">
        <v>2022</v>
      </c>
      <c r="H7349" s="1">
        <v>12</v>
      </c>
      <c r="I7349" s="1" t="s">
        <v>134</v>
      </c>
      <c r="J7349" s="1" t="s">
        <v>19</v>
      </c>
      <c r="K7349" s="1" t="s">
        <v>20</v>
      </c>
      <c r="L7349" s="1" t="s">
        <v>135</v>
      </c>
      <c r="M7349" s="1" t="s">
        <v>22</v>
      </c>
      <c r="O7349">
        <f>F7349*400</f>
        <v>22472</v>
      </c>
    </row>
    <row r="7350" spans="1:15" x14ac:dyDescent="0.25">
      <c r="A7350" s="1" t="s">
        <v>5359</v>
      </c>
      <c r="B7350" s="2">
        <v>44925</v>
      </c>
      <c r="C7350" s="1" t="s">
        <v>7820</v>
      </c>
      <c r="D7350" s="3">
        <v>10</v>
      </c>
      <c r="E7350" s="3">
        <v>476.42</v>
      </c>
      <c r="F7350" s="4">
        <v>433.11</v>
      </c>
      <c r="G7350" s="1">
        <v>2022</v>
      </c>
      <c r="H7350" s="1">
        <v>12</v>
      </c>
      <c r="I7350" s="1" t="s">
        <v>134</v>
      </c>
      <c r="J7350" s="1" t="s">
        <v>319</v>
      </c>
      <c r="K7350" s="1" t="s">
        <v>20</v>
      </c>
      <c r="L7350" s="1" t="s">
        <v>135</v>
      </c>
      <c r="M7350" s="1" t="s">
        <v>320</v>
      </c>
    </row>
    <row r="7351" spans="1:15" x14ac:dyDescent="0.25">
      <c r="A7351" s="1" t="s">
        <v>2129</v>
      </c>
      <c r="B7351" s="2">
        <v>44925</v>
      </c>
      <c r="C7351" s="1" t="s">
        <v>7771</v>
      </c>
      <c r="E7351" s="3">
        <v>1969.44</v>
      </c>
      <c r="F7351" s="4">
        <v>1969.44</v>
      </c>
      <c r="G7351" s="1">
        <v>2022</v>
      </c>
      <c r="H7351" s="1">
        <v>12</v>
      </c>
      <c r="I7351" s="1" t="s">
        <v>704</v>
      </c>
      <c r="J7351" s="1" t="s">
        <v>35</v>
      </c>
      <c r="K7351" s="1" t="s">
        <v>20</v>
      </c>
      <c r="L7351" s="1" t="s">
        <v>705</v>
      </c>
      <c r="M7351" s="1" t="s">
        <v>37</v>
      </c>
      <c r="O7351">
        <f>F7351*400</f>
        <v>787776</v>
      </c>
    </row>
    <row r="7352" spans="1:15" x14ac:dyDescent="0.25">
      <c r="A7352" s="1" t="s">
        <v>7821</v>
      </c>
      <c r="B7352" s="2">
        <v>44925</v>
      </c>
      <c r="C7352" s="1" t="s">
        <v>7771</v>
      </c>
      <c r="E7352" s="3">
        <v>1532.46</v>
      </c>
      <c r="F7352" s="4">
        <v>1532.46</v>
      </c>
      <c r="G7352" s="1">
        <v>2022</v>
      </c>
      <c r="H7352" s="1">
        <v>12</v>
      </c>
      <c r="I7352" s="1" t="s">
        <v>704</v>
      </c>
      <c r="J7352" s="1" t="s">
        <v>35</v>
      </c>
      <c r="K7352" s="1" t="s">
        <v>20</v>
      </c>
      <c r="L7352" s="1" t="s">
        <v>705</v>
      </c>
      <c r="M7352" s="1" t="s">
        <v>37</v>
      </c>
      <c r="O7352">
        <f>F7352*400</f>
        <v>612984</v>
      </c>
    </row>
    <row r="7353" spans="1:15" x14ac:dyDescent="0.25">
      <c r="A7353" s="1" t="s">
        <v>7821</v>
      </c>
      <c r="B7353" s="2">
        <v>44925</v>
      </c>
      <c r="C7353" s="1" t="s">
        <v>7771</v>
      </c>
      <c r="E7353" s="3">
        <v>140.65</v>
      </c>
      <c r="F7353" s="4">
        <v>140.65</v>
      </c>
      <c r="G7353" s="1">
        <v>2022</v>
      </c>
      <c r="H7353" s="1">
        <v>12</v>
      </c>
      <c r="I7353" s="1" t="s">
        <v>40</v>
      </c>
      <c r="J7353" s="1" t="s">
        <v>35</v>
      </c>
      <c r="K7353" s="1" t="s">
        <v>20</v>
      </c>
      <c r="L7353" s="1" t="s">
        <v>42</v>
      </c>
      <c r="M7353" s="1" t="s">
        <v>37</v>
      </c>
      <c r="O7353">
        <f>F7353*400</f>
        <v>56260</v>
      </c>
    </row>
    <row r="7354" spans="1:15" x14ac:dyDescent="0.25">
      <c r="A7354" s="1" t="s">
        <v>7821</v>
      </c>
      <c r="B7354" s="2">
        <v>44925</v>
      </c>
      <c r="C7354" s="1" t="s">
        <v>7771</v>
      </c>
      <c r="E7354" s="3">
        <v>34.72</v>
      </c>
      <c r="F7354" s="4">
        <v>34.72</v>
      </c>
      <c r="G7354" s="1">
        <v>2022</v>
      </c>
      <c r="H7354" s="1">
        <v>12</v>
      </c>
      <c r="I7354" s="1" t="s">
        <v>40</v>
      </c>
      <c r="J7354" s="1" t="s">
        <v>35</v>
      </c>
      <c r="K7354" s="1" t="s">
        <v>20</v>
      </c>
      <c r="L7354" s="1" t="s">
        <v>42</v>
      </c>
      <c r="M7354" s="1" t="s">
        <v>37</v>
      </c>
      <c r="O7354">
        <f>F7354*400</f>
        <v>13888</v>
      </c>
    </row>
    <row r="7355" spans="1:15" x14ac:dyDescent="0.25">
      <c r="A7355" s="1" t="s">
        <v>7822</v>
      </c>
      <c r="B7355" s="2">
        <v>44925</v>
      </c>
      <c r="C7355" s="1" t="s">
        <v>7823</v>
      </c>
      <c r="D7355" s="3">
        <v>20</v>
      </c>
      <c r="E7355" s="3">
        <v>4486.16</v>
      </c>
      <c r="F7355" s="4">
        <v>3738.47</v>
      </c>
      <c r="G7355" s="1">
        <v>2022</v>
      </c>
      <c r="H7355" s="1">
        <v>12</v>
      </c>
      <c r="I7355" s="1" t="s">
        <v>56</v>
      </c>
      <c r="J7355" s="1" t="s">
        <v>177</v>
      </c>
      <c r="K7355" s="1" t="s">
        <v>20</v>
      </c>
      <c r="L7355" s="1" t="s">
        <v>57</v>
      </c>
      <c r="M7355" s="1" t="s">
        <v>178</v>
      </c>
    </row>
    <row r="7356" spans="1:15" x14ac:dyDescent="0.25">
      <c r="A7356" s="1" t="s">
        <v>7824</v>
      </c>
      <c r="B7356" s="2">
        <v>44925</v>
      </c>
      <c r="C7356" s="1" t="s">
        <v>7825</v>
      </c>
      <c r="D7356" s="3">
        <v>20</v>
      </c>
      <c r="E7356" s="3">
        <v>14.97</v>
      </c>
      <c r="F7356" s="4">
        <v>12.47</v>
      </c>
      <c r="G7356" s="1">
        <v>2022</v>
      </c>
      <c r="H7356" s="1">
        <v>12</v>
      </c>
      <c r="I7356" s="1" t="s">
        <v>34</v>
      </c>
      <c r="J7356" s="1" t="s">
        <v>98</v>
      </c>
      <c r="K7356" s="1" t="s">
        <v>20</v>
      </c>
      <c r="L7356" s="1" t="s">
        <v>36</v>
      </c>
      <c r="M7356" s="1" t="s">
        <v>100</v>
      </c>
    </row>
    <row r="7357" spans="1:15" x14ac:dyDescent="0.25">
      <c r="A7357" s="1" t="s">
        <v>4083</v>
      </c>
      <c r="B7357" s="2">
        <v>44925</v>
      </c>
      <c r="C7357" s="1" t="s">
        <v>7826</v>
      </c>
      <c r="E7357" s="3">
        <v>64.989999999999995</v>
      </c>
      <c r="F7357" s="4">
        <v>64.989999999999995</v>
      </c>
      <c r="G7357" s="1">
        <v>2022</v>
      </c>
      <c r="H7357" s="1">
        <v>12</v>
      </c>
      <c r="I7357" s="1" t="s">
        <v>18</v>
      </c>
      <c r="J7357" s="1" t="s">
        <v>119</v>
      </c>
      <c r="K7357" s="1" t="s">
        <v>20</v>
      </c>
      <c r="L7357" s="1" t="s">
        <v>21</v>
      </c>
      <c r="M7357" s="1" t="s">
        <v>120</v>
      </c>
      <c r="O7357">
        <f>F7357*12.5</f>
        <v>812.37499999999989</v>
      </c>
    </row>
    <row r="7358" spans="1:15" x14ac:dyDescent="0.25">
      <c r="A7358" s="1" t="s">
        <v>7827</v>
      </c>
      <c r="B7358" s="2">
        <v>44925</v>
      </c>
      <c r="C7358" s="1" t="s">
        <v>7828</v>
      </c>
      <c r="D7358" s="3">
        <v>20</v>
      </c>
      <c r="E7358" s="3">
        <v>9.02</v>
      </c>
      <c r="F7358" s="4">
        <v>7.52</v>
      </c>
      <c r="G7358" s="1">
        <v>2022</v>
      </c>
      <c r="H7358" s="1">
        <v>12</v>
      </c>
      <c r="I7358" s="1" t="s">
        <v>134</v>
      </c>
      <c r="J7358" s="1" t="s">
        <v>35</v>
      </c>
      <c r="K7358" s="1" t="s">
        <v>20</v>
      </c>
      <c r="L7358" s="1" t="s">
        <v>135</v>
      </c>
      <c r="M7358" s="1" t="s">
        <v>37</v>
      </c>
    </row>
    <row r="7359" spans="1:15" x14ac:dyDescent="0.25">
      <c r="A7359" s="1" t="s">
        <v>2112</v>
      </c>
      <c r="B7359" s="2">
        <v>44925</v>
      </c>
      <c r="C7359" s="1" t="s">
        <v>7829</v>
      </c>
      <c r="E7359" s="3">
        <v>81.12</v>
      </c>
      <c r="F7359" s="4">
        <v>81.12</v>
      </c>
      <c r="G7359" s="1">
        <v>2022</v>
      </c>
      <c r="H7359" s="1">
        <v>12</v>
      </c>
      <c r="I7359" s="1" t="s">
        <v>40</v>
      </c>
      <c r="J7359" s="1" t="s">
        <v>35</v>
      </c>
      <c r="K7359" s="1" t="s">
        <v>20</v>
      </c>
      <c r="L7359" s="1" t="s">
        <v>42</v>
      </c>
      <c r="M7359" s="1" t="s">
        <v>37</v>
      </c>
    </row>
    <row r="7360" spans="1:15" x14ac:dyDescent="0.25">
      <c r="A7360" s="1" t="s">
        <v>7830</v>
      </c>
      <c r="B7360" s="2">
        <v>44925</v>
      </c>
      <c r="C7360" s="1" t="s">
        <v>3750</v>
      </c>
      <c r="E7360" s="3">
        <v>247.01</v>
      </c>
      <c r="F7360" s="4">
        <v>247.01</v>
      </c>
      <c r="G7360" s="1">
        <v>2022</v>
      </c>
      <c r="H7360" s="1">
        <v>12</v>
      </c>
      <c r="I7360" s="1" t="s">
        <v>40</v>
      </c>
      <c r="J7360" s="1" t="s">
        <v>35</v>
      </c>
      <c r="K7360" s="1" t="s">
        <v>20</v>
      </c>
      <c r="L7360" s="1" t="s">
        <v>42</v>
      </c>
      <c r="M7360" s="1" t="s">
        <v>37</v>
      </c>
      <c r="O7360">
        <f>F7360*15.57</f>
        <v>3845.9456999999998</v>
      </c>
    </row>
    <row r="7361" spans="1:15" x14ac:dyDescent="0.25">
      <c r="A7361" s="1" t="s">
        <v>7830</v>
      </c>
      <c r="B7361" s="2">
        <v>44925</v>
      </c>
      <c r="C7361" s="1" t="s">
        <v>3750</v>
      </c>
      <c r="E7361" s="3">
        <v>1235.04</v>
      </c>
      <c r="F7361" s="4">
        <v>1235.04</v>
      </c>
      <c r="G7361" s="1">
        <v>2022</v>
      </c>
      <c r="H7361" s="1">
        <v>12</v>
      </c>
      <c r="I7361" s="1" t="s">
        <v>40</v>
      </c>
      <c r="J7361" s="1" t="s">
        <v>35</v>
      </c>
      <c r="K7361" s="1" t="s">
        <v>20</v>
      </c>
      <c r="L7361" s="1" t="s">
        <v>42</v>
      </c>
      <c r="M7361" s="1" t="s">
        <v>37</v>
      </c>
      <c r="O7361">
        <f>F7361*15.57</f>
        <v>19229.572799999998</v>
      </c>
    </row>
    <row r="7362" spans="1:15" x14ac:dyDescent="0.25">
      <c r="A7362" s="1" t="s">
        <v>7831</v>
      </c>
      <c r="B7362" s="2">
        <v>44925</v>
      </c>
      <c r="C7362" s="1" t="s">
        <v>7832</v>
      </c>
      <c r="D7362" s="3">
        <v>20</v>
      </c>
      <c r="E7362" s="3">
        <v>26.28</v>
      </c>
      <c r="F7362" s="4">
        <v>21.9</v>
      </c>
      <c r="G7362" s="1">
        <v>2022</v>
      </c>
      <c r="H7362" s="1">
        <v>12</v>
      </c>
      <c r="I7362" s="1" t="s">
        <v>34</v>
      </c>
      <c r="J7362" s="1" t="s">
        <v>1106</v>
      </c>
      <c r="K7362" s="1" t="s">
        <v>20</v>
      </c>
      <c r="L7362" s="1" t="s">
        <v>36</v>
      </c>
      <c r="M7362" s="1" t="s">
        <v>4523</v>
      </c>
    </row>
    <row r="7363" spans="1:15" x14ac:dyDescent="0.25">
      <c r="A7363" s="1" t="s">
        <v>2171</v>
      </c>
      <c r="B7363" s="2">
        <v>44925</v>
      </c>
      <c r="C7363" s="1" t="s">
        <v>7833</v>
      </c>
      <c r="E7363" s="3">
        <v>32.9</v>
      </c>
      <c r="F7363" s="4">
        <v>32.9</v>
      </c>
      <c r="G7363" s="1">
        <v>2022</v>
      </c>
      <c r="H7363" s="1">
        <v>12</v>
      </c>
      <c r="I7363" s="1" t="s">
        <v>91</v>
      </c>
      <c r="J7363" s="1" t="s">
        <v>35</v>
      </c>
      <c r="K7363" s="1" t="s">
        <v>20</v>
      </c>
      <c r="L7363" s="1" t="s">
        <v>93</v>
      </c>
      <c r="M7363" s="1" t="s">
        <v>37</v>
      </c>
      <c r="O7363">
        <f>F7363*47.42</f>
        <v>1560.1179999999999</v>
      </c>
    </row>
    <row r="7364" spans="1:15" x14ac:dyDescent="0.25">
      <c r="A7364" s="1" t="s">
        <v>7834</v>
      </c>
      <c r="B7364" s="2">
        <v>44925</v>
      </c>
      <c r="C7364" s="1" t="s">
        <v>7835</v>
      </c>
      <c r="D7364" s="3">
        <v>20</v>
      </c>
      <c r="E7364" s="3">
        <v>128.99</v>
      </c>
      <c r="F7364" s="4">
        <v>107.49</v>
      </c>
      <c r="G7364" s="1">
        <v>2022</v>
      </c>
      <c r="H7364" s="1">
        <v>12</v>
      </c>
      <c r="I7364" s="1" t="s">
        <v>34</v>
      </c>
      <c r="J7364" s="1" t="s">
        <v>1106</v>
      </c>
      <c r="K7364" s="1" t="s">
        <v>20</v>
      </c>
      <c r="L7364" s="1" t="s">
        <v>36</v>
      </c>
      <c r="M7364" s="1" t="s">
        <v>4523</v>
      </c>
      <c r="O7364">
        <f>F7364*72.79</f>
        <v>7824.1971000000003</v>
      </c>
    </row>
    <row r="7365" spans="1:15" x14ac:dyDescent="0.25">
      <c r="A7365" s="1" t="s">
        <v>7836</v>
      </c>
      <c r="B7365" s="2">
        <v>44925</v>
      </c>
      <c r="C7365" s="1" t="s">
        <v>7837</v>
      </c>
      <c r="E7365" s="3">
        <v>147.6</v>
      </c>
      <c r="F7365" s="4">
        <v>147.6</v>
      </c>
      <c r="G7365" s="1">
        <v>2022</v>
      </c>
      <c r="H7365" s="1">
        <v>12</v>
      </c>
      <c r="I7365" s="1" t="s">
        <v>30</v>
      </c>
      <c r="J7365" s="1" t="s">
        <v>25</v>
      </c>
      <c r="K7365" s="1" t="s">
        <v>20</v>
      </c>
      <c r="L7365" s="1" t="s">
        <v>31</v>
      </c>
      <c r="M7365" s="1" t="s">
        <v>4184</v>
      </c>
      <c r="O7365">
        <f>F7365* 6.04</f>
        <v>891.50400000000002</v>
      </c>
    </row>
    <row r="7366" spans="1:15" x14ac:dyDescent="0.25">
      <c r="A7366" s="1" t="s">
        <v>5359</v>
      </c>
      <c r="B7366" s="2">
        <v>44925</v>
      </c>
      <c r="C7366" s="1" t="s">
        <v>7838</v>
      </c>
      <c r="D7366" s="3">
        <v>20</v>
      </c>
      <c r="E7366" s="3">
        <v>68.44</v>
      </c>
      <c r="F7366" s="4">
        <v>57.03</v>
      </c>
      <c r="G7366" s="1">
        <v>2022</v>
      </c>
      <c r="H7366" s="1">
        <v>12</v>
      </c>
      <c r="I7366" s="1" t="s">
        <v>70</v>
      </c>
      <c r="J7366" s="1" t="s">
        <v>35</v>
      </c>
      <c r="K7366" s="1" t="s">
        <v>20</v>
      </c>
      <c r="L7366" s="1" t="s">
        <v>71</v>
      </c>
      <c r="M7366" s="1" t="s">
        <v>37</v>
      </c>
    </row>
    <row r="7367" spans="1:15" x14ac:dyDescent="0.25">
      <c r="A7367" s="1" t="s">
        <v>4021</v>
      </c>
      <c r="B7367" s="2">
        <v>44925</v>
      </c>
      <c r="C7367" s="1" t="s">
        <v>7839</v>
      </c>
      <c r="E7367" s="3">
        <v>349.04</v>
      </c>
      <c r="F7367" s="4">
        <v>349.04</v>
      </c>
      <c r="G7367" s="1">
        <v>2022</v>
      </c>
      <c r="H7367" s="1">
        <v>12</v>
      </c>
      <c r="I7367" s="1" t="s">
        <v>30</v>
      </c>
      <c r="J7367" s="1" t="s">
        <v>25</v>
      </c>
      <c r="K7367" s="1" t="s">
        <v>20</v>
      </c>
      <c r="L7367" s="1" t="s">
        <v>31</v>
      </c>
      <c r="M7367" s="1" t="s">
        <v>4184</v>
      </c>
      <c r="O7367">
        <v>4000</v>
      </c>
    </row>
    <row r="7368" spans="1:15" x14ac:dyDescent="0.25">
      <c r="A7368" s="1" t="s">
        <v>7840</v>
      </c>
      <c r="B7368" s="2">
        <v>44925</v>
      </c>
      <c r="C7368" s="1" t="s">
        <v>7841</v>
      </c>
      <c r="D7368" s="3">
        <v>20</v>
      </c>
      <c r="E7368" s="3">
        <v>6952.5</v>
      </c>
      <c r="F7368" s="4">
        <v>5793.75</v>
      </c>
      <c r="G7368" s="1">
        <v>2022</v>
      </c>
      <c r="H7368" s="1">
        <v>12</v>
      </c>
      <c r="I7368" s="1" t="s">
        <v>56</v>
      </c>
      <c r="J7368" s="1" t="s">
        <v>177</v>
      </c>
      <c r="K7368" s="1" t="s">
        <v>20</v>
      </c>
      <c r="L7368" s="1" t="s">
        <v>57</v>
      </c>
      <c r="M7368" s="1" t="s">
        <v>178</v>
      </c>
      <c r="O7368">
        <f>F7368*2.94</f>
        <v>17033.625</v>
      </c>
    </row>
    <row r="7369" spans="1:15" x14ac:dyDescent="0.25">
      <c r="A7369" s="1" t="s">
        <v>2140</v>
      </c>
      <c r="B7369" s="2">
        <v>44925</v>
      </c>
      <c r="C7369" s="1" t="s">
        <v>7842</v>
      </c>
      <c r="E7369" s="3">
        <v>34.770000000000003</v>
      </c>
      <c r="F7369" s="4">
        <v>34.770000000000003</v>
      </c>
      <c r="G7369" s="1">
        <v>2022</v>
      </c>
      <c r="H7369" s="1">
        <v>12</v>
      </c>
      <c r="I7369" s="1" t="s">
        <v>30</v>
      </c>
      <c r="J7369" s="1" t="s">
        <v>25</v>
      </c>
      <c r="K7369" s="1" t="s">
        <v>20</v>
      </c>
      <c r="L7369" s="1" t="s">
        <v>31</v>
      </c>
      <c r="M7369" s="1" t="s">
        <v>4184</v>
      </c>
    </row>
    <row r="7370" spans="1:15" x14ac:dyDescent="0.25">
      <c r="A7370" s="1" t="s">
        <v>7843</v>
      </c>
      <c r="B7370" s="2">
        <v>44925</v>
      </c>
      <c r="C7370" s="1" t="s">
        <v>7844</v>
      </c>
      <c r="E7370" s="3">
        <v>130.81</v>
      </c>
      <c r="F7370" s="4">
        <v>130.81</v>
      </c>
      <c r="G7370" s="1">
        <v>2022</v>
      </c>
      <c r="H7370" s="1">
        <v>12</v>
      </c>
      <c r="I7370" s="1" t="s">
        <v>111</v>
      </c>
      <c r="J7370" s="1" t="s">
        <v>35</v>
      </c>
      <c r="K7370" s="1" t="s">
        <v>20</v>
      </c>
      <c r="L7370" s="1" t="s">
        <v>112</v>
      </c>
      <c r="M7370" s="1" t="s">
        <v>37</v>
      </c>
      <c r="O7370">
        <f>F7370*7.89</f>
        <v>1032.0908999999999</v>
      </c>
    </row>
    <row r="7371" spans="1:15" x14ac:dyDescent="0.25">
      <c r="A7371" s="1" t="s">
        <v>7843</v>
      </c>
      <c r="B7371" s="2">
        <v>44925</v>
      </c>
      <c r="C7371" s="1" t="s">
        <v>7845</v>
      </c>
      <c r="D7371" s="3">
        <v>20</v>
      </c>
      <c r="E7371" s="3">
        <v>130.82</v>
      </c>
      <c r="F7371" s="4">
        <v>109.02</v>
      </c>
      <c r="G7371" s="1">
        <v>2022</v>
      </c>
      <c r="H7371" s="1">
        <v>12</v>
      </c>
      <c r="I7371" s="1" t="s">
        <v>111</v>
      </c>
      <c r="J7371" s="1" t="s">
        <v>35</v>
      </c>
      <c r="K7371" s="1" t="s">
        <v>20</v>
      </c>
      <c r="L7371" s="1" t="s">
        <v>112</v>
      </c>
      <c r="M7371" s="1" t="s">
        <v>37</v>
      </c>
      <c r="O7371">
        <f>F7371*7.89</f>
        <v>860.16779999999994</v>
      </c>
    </row>
    <row r="7372" spans="1:15" x14ac:dyDescent="0.25">
      <c r="A7372" s="1" t="s">
        <v>7846</v>
      </c>
      <c r="B7372" s="2">
        <v>44925</v>
      </c>
      <c r="C7372" s="1" t="s">
        <v>7847</v>
      </c>
      <c r="D7372" s="3">
        <v>20</v>
      </c>
      <c r="E7372" s="3">
        <v>421.01</v>
      </c>
      <c r="F7372" s="4">
        <v>350.84</v>
      </c>
      <c r="G7372" s="1">
        <v>2022</v>
      </c>
      <c r="H7372" s="1">
        <v>12</v>
      </c>
      <c r="I7372" s="1" t="s">
        <v>34</v>
      </c>
      <c r="J7372" s="1" t="s">
        <v>1106</v>
      </c>
      <c r="K7372" s="1" t="s">
        <v>20</v>
      </c>
      <c r="L7372" s="1" t="s">
        <v>36</v>
      </c>
      <c r="M7372" s="1" t="s">
        <v>4523</v>
      </c>
    </row>
    <row r="7373" spans="1:15" x14ac:dyDescent="0.25">
      <c r="A7373" s="1" t="s">
        <v>2083</v>
      </c>
      <c r="B7373" s="2">
        <v>44925</v>
      </c>
      <c r="C7373" s="1" t="s">
        <v>7928</v>
      </c>
      <c r="D7373" s="3">
        <v>20</v>
      </c>
      <c r="E7373" s="3">
        <v>130.97999999999999</v>
      </c>
      <c r="F7373" s="4">
        <v>109.15</v>
      </c>
      <c r="G7373" s="1">
        <v>2022</v>
      </c>
      <c r="H7373" s="1">
        <v>12</v>
      </c>
      <c r="I7373" s="1" t="s">
        <v>111</v>
      </c>
      <c r="J7373" s="1" t="s">
        <v>98</v>
      </c>
      <c r="K7373" s="1" t="s">
        <v>20</v>
      </c>
      <c r="L7373" s="1" t="s">
        <v>112</v>
      </c>
      <c r="M7373" s="1" t="s">
        <v>100</v>
      </c>
    </row>
    <row r="7374" spans="1:15" x14ac:dyDescent="0.25">
      <c r="A7374" s="1" t="s">
        <v>2083</v>
      </c>
      <c r="B7374" s="2">
        <v>44925</v>
      </c>
      <c r="C7374" s="1" t="s">
        <v>7928</v>
      </c>
      <c r="E7374" s="3">
        <v>130.97999999999999</v>
      </c>
      <c r="F7374" s="4">
        <v>130.97999999999999</v>
      </c>
      <c r="G7374" s="1">
        <v>2022</v>
      </c>
      <c r="H7374" s="1">
        <v>12</v>
      </c>
      <c r="I7374" s="1" t="s">
        <v>111</v>
      </c>
      <c r="J7374" s="1" t="s">
        <v>98</v>
      </c>
      <c r="K7374" s="1" t="s">
        <v>20</v>
      </c>
      <c r="L7374" s="1" t="s">
        <v>112</v>
      </c>
      <c r="M7374" s="1" t="s">
        <v>100</v>
      </c>
    </row>
    <row r="7375" spans="1:15" x14ac:dyDescent="0.25">
      <c r="A7375" s="1" t="s">
        <v>7848</v>
      </c>
      <c r="B7375" s="2">
        <v>44925</v>
      </c>
      <c r="C7375" s="1" t="s">
        <v>4358</v>
      </c>
      <c r="D7375" s="3">
        <v>20</v>
      </c>
      <c r="E7375" s="3">
        <v>153.6</v>
      </c>
      <c r="F7375" s="4">
        <v>128</v>
      </c>
      <c r="G7375" s="1">
        <v>2022</v>
      </c>
      <c r="H7375" s="1">
        <v>12</v>
      </c>
      <c r="I7375" s="1" t="s">
        <v>70</v>
      </c>
      <c r="J7375" s="1" t="s">
        <v>51</v>
      </c>
      <c r="K7375" s="1" t="s">
        <v>20</v>
      </c>
      <c r="L7375" s="1" t="s">
        <v>71</v>
      </c>
      <c r="M7375" s="1" t="s">
        <v>53</v>
      </c>
    </row>
    <row r="7376" spans="1:15" x14ac:dyDescent="0.25">
      <c r="A7376" s="1" t="s">
        <v>7849</v>
      </c>
      <c r="B7376" s="2">
        <v>44925</v>
      </c>
      <c r="C7376" s="1" t="s">
        <v>7850</v>
      </c>
      <c r="D7376" s="3">
        <v>20</v>
      </c>
      <c r="E7376" s="3">
        <v>2796</v>
      </c>
      <c r="F7376" s="4">
        <v>2330</v>
      </c>
      <c r="G7376" s="1">
        <v>2022</v>
      </c>
      <c r="H7376" s="1">
        <v>12</v>
      </c>
      <c r="I7376" s="1" t="s">
        <v>70</v>
      </c>
      <c r="J7376" s="1" t="s">
        <v>19</v>
      </c>
      <c r="K7376" s="1" t="s">
        <v>20</v>
      </c>
      <c r="L7376" s="1" t="s">
        <v>71</v>
      </c>
      <c r="M7376" s="1" t="s">
        <v>22</v>
      </c>
      <c r="O7376">
        <f>F7376*293</f>
        <v>682690</v>
      </c>
    </row>
    <row r="7377" spans="1:15" x14ac:dyDescent="0.25">
      <c r="A7377" s="1" t="s">
        <v>7851</v>
      </c>
      <c r="B7377" s="2">
        <v>44925</v>
      </c>
      <c r="C7377" s="1" t="s">
        <v>7852</v>
      </c>
      <c r="E7377" s="3">
        <v>1170.6600000000001</v>
      </c>
      <c r="F7377" s="4">
        <v>1170.6600000000001</v>
      </c>
      <c r="G7377" s="1">
        <v>2022</v>
      </c>
      <c r="H7377" s="1">
        <v>12</v>
      </c>
      <c r="I7377" s="1" t="s">
        <v>1734</v>
      </c>
      <c r="J7377" s="1" t="s">
        <v>35</v>
      </c>
      <c r="K7377" s="1" t="s">
        <v>20</v>
      </c>
      <c r="L7377" s="1" t="s">
        <v>1735</v>
      </c>
      <c r="M7377" s="1" t="s">
        <v>37</v>
      </c>
    </row>
    <row r="7378" spans="1:15" x14ac:dyDescent="0.25">
      <c r="A7378" s="1" t="s">
        <v>7853</v>
      </c>
      <c r="B7378" s="2">
        <v>44925</v>
      </c>
      <c r="C7378" s="1" t="s">
        <v>8037</v>
      </c>
      <c r="E7378" s="3">
        <v>69.98</v>
      </c>
      <c r="F7378" s="4">
        <v>69.98</v>
      </c>
      <c r="G7378" s="1">
        <v>2022</v>
      </c>
      <c r="H7378" s="1">
        <v>12</v>
      </c>
      <c r="I7378" s="1" t="s">
        <v>345</v>
      </c>
      <c r="J7378" s="1" t="s">
        <v>35</v>
      </c>
      <c r="K7378" s="1" t="s">
        <v>20</v>
      </c>
      <c r="L7378" s="1" t="s">
        <v>346</v>
      </c>
      <c r="M7378" s="1" t="s">
        <v>37</v>
      </c>
      <c r="O7378">
        <f>F7378*5.3</f>
        <v>370.89400000000001</v>
      </c>
    </row>
    <row r="7379" spans="1:15" x14ac:dyDescent="0.25">
      <c r="A7379" s="1" t="s">
        <v>3985</v>
      </c>
      <c r="B7379" s="2">
        <v>44925</v>
      </c>
      <c r="C7379" s="1" t="s">
        <v>7854</v>
      </c>
      <c r="E7379" s="3">
        <v>293.7</v>
      </c>
      <c r="F7379" s="4">
        <v>293.7</v>
      </c>
      <c r="G7379" s="1">
        <v>2022</v>
      </c>
      <c r="H7379" s="1">
        <v>12</v>
      </c>
      <c r="I7379" s="1" t="s">
        <v>30</v>
      </c>
      <c r="J7379" s="1" t="s">
        <v>25</v>
      </c>
      <c r="K7379" s="1" t="s">
        <v>20</v>
      </c>
      <c r="L7379" s="1" t="s">
        <v>31</v>
      </c>
      <c r="M7379" s="1" t="s">
        <v>4184</v>
      </c>
    </row>
    <row r="7380" spans="1:15" x14ac:dyDescent="0.25">
      <c r="A7380" s="1" t="s">
        <v>3994</v>
      </c>
      <c r="B7380" s="2">
        <v>44925</v>
      </c>
      <c r="C7380" s="1" t="s">
        <v>7855</v>
      </c>
      <c r="E7380" s="3">
        <v>578.44000000000005</v>
      </c>
      <c r="F7380" s="4">
        <v>578.44000000000005</v>
      </c>
      <c r="G7380" s="1">
        <v>2022</v>
      </c>
      <c r="H7380" s="1">
        <v>12</v>
      </c>
      <c r="I7380" s="1" t="s">
        <v>18</v>
      </c>
      <c r="J7380" s="1" t="s">
        <v>119</v>
      </c>
      <c r="K7380" s="1" t="s">
        <v>20</v>
      </c>
      <c r="L7380" s="1" t="s">
        <v>21</v>
      </c>
      <c r="M7380" s="1" t="s">
        <v>120</v>
      </c>
    </row>
    <row r="7381" spans="1:15" x14ac:dyDescent="0.25">
      <c r="A7381" s="1" t="s">
        <v>3994</v>
      </c>
      <c r="B7381" s="2">
        <v>44925</v>
      </c>
      <c r="C7381" s="1" t="s">
        <v>7855</v>
      </c>
      <c r="D7381" s="3">
        <v>20</v>
      </c>
      <c r="E7381" s="3">
        <v>1132.4000000000001</v>
      </c>
      <c r="F7381" s="4">
        <v>943.67</v>
      </c>
      <c r="G7381" s="1">
        <v>2022</v>
      </c>
      <c r="H7381" s="1">
        <v>12</v>
      </c>
      <c r="I7381" s="1" t="s">
        <v>18</v>
      </c>
      <c r="J7381" s="1" t="s">
        <v>119</v>
      </c>
      <c r="K7381" s="1" t="s">
        <v>20</v>
      </c>
      <c r="L7381" s="1" t="s">
        <v>21</v>
      </c>
      <c r="M7381" s="1" t="s">
        <v>120</v>
      </c>
    </row>
    <row r="7382" spans="1:15" x14ac:dyDescent="0.25">
      <c r="A7382" s="1" t="s">
        <v>5355</v>
      </c>
      <c r="B7382" s="2">
        <v>44925</v>
      </c>
      <c r="C7382" s="1" t="s">
        <v>7856</v>
      </c>
      <c r="D7382" s="3">
        <v>20</v>
      </c>
      <c r="E7382" s="3">
        <v>78.48</v>
      </c>
      <c r="F7382" s="4">
        <v>65.400000000000006</v>
      </c>
      <c r="G7382" s="1">
        <v>2022</v>
      </c>
      <c r="H7382" s="1">
        <v>12</v>
      </c>
      <c r="I7382" s="1" t="s">
        <v>34</v>
      </c>
      <c r="J7382" s="1" t="s">
        <v>98</v>
      </c>
      <c r="K7382" s="1" t="s">
        <v>20</v>
      </c>
      <c r="L7382" s="1" t="s">
        <v>36</v>
      </c>
      <c r="M7382" s="1" t="s">
        <v>100</v>
      </c>
    </row>
    <row r="7383" spans="1:15" x14ac:dyDescent="0.25">
      <c r="A7383" s="1" t="s">
        <v>5361</v>
      </c>
      <c r="B7383" s="2">
        <v>44925</v>
      </c>
      <c r="C7383" s="1" t="s">
        <v>7857</v>
      </c>
      <c r="D7383" s="3">
        <v>10</v>
      </c>
      <c r="E7383" s="3">
        <v>1210</v>
      </c>
      <c r="F7383" s="4">
        <v>1100</v>
      </c>
      <c r="G7383" s="1">
        <v>2022</v>
      </c>
      <c r="H7383" s="1">
        <v>12</v>
      </c>
      <c r="I7383" s="1" t="s">
        <v>70</v>
      </c>
      <c r="J7383" s="1" t="s">
        <v>19</v>
      </c>
      <c r="K7383" s="1" t="s">
        <v>20</v>
      </c>
      <c r="L7383" s="1" t="s">
        <v>71</v>
      </c>
      <c r="M7383" s="1" t="s">
        <v>22</v>
      </c>
    </row>
    <row r="7384" spans="1:15" x14ac:dyDescent="0.25">
      <c r="A7384" s="1" t="s">
        <v>4005</v>
      </c>
      <c r="B7384" s="2">
        <v>44925</v>
      </c>
      <c r="C7384" s="1" t="s">
        <v>7858</v>
      </c>
      <c r="D7384" s="3">
        <v>20</v>
      </c>
      <c r="E7384" s="3">
        <v>379.85</v>
      </c>
      <c r="F7384" s="4">
        <v>316.54000000000002</v>
      </c>
      <c r="G7384" s="1">
        <v>2022</v>
      </c>
      <c r="H7384" s="1">
        <v>12</v>
      </c>
      <c r="I7384" s="1" t="s">
        <v>34</v>
      </c>
      <c r="J7384" s="1" t="s">
        <v>1106</v>
      </c>
      <c r="K7384" s="1" t="s">
        <v>20</v>
      </c>
      <c r="L7384" s="1" t="s">
        <v>36</v>
      </c>
      <c r="M7384" s="1" t="s">
        <v>4523</v>
      </c>
    </row>
    <row r="7385" spans="1:15" x14ac:dyDescent="0.25">
      <c r="A7385" s="1" t="s">
        <v>7859</v>
      </c>
      <c r="B7385" s="2">
        <v>44925</v>
      </c>
      <c r="C7385" s="1" t="s">
        <v>7860</v>
      </c>
      <c r="D7385" s="3">
        <v>20</v>
      </c>
      <c r="E7385" s="3">
        <v>113.62</v>
      </c>
      <c r="F7385" s="4">
        <v>94.68</v>
      </c>
      <c r="G7385" s="1">
        <v>2022</v>
      </c>
      <c r="H7385" s="1">
        <v>12</v>
      </c>
      <c r="I7385" s="1" t="s">
        <v>56</v>
      </c>
      <c r="J7385" s="1" t="s">
        <v>378</v>
      </c>
      <c r="K7385" s="1" t="s">
        <v>20</v>
      </c>
      <c r="L7385" s="1" t="s">
        <v>57</v>
      </c>
      <c r="M7385" s="1" t="s">
        <v>379</v>
      </c>
    </row>
    <row r="7386" spans="1:15" x14ac:dyDescent="0.25">
      <c r="A7386" s="1" t="s">
        <v>7861</v>
      </c>
      <c r="B7386" s="2">
        <v>44925</v>
      </c>
      <c r="C7386" s="1" t="s">
        <v>7862</v>
      </c>
      <c r="D7386" s="3">
        <v>20</v>
      </c>
      <c r="E7386" s="3">
        <v>87.98</v>
      </c>
      <c r="F7386" s="4">
        <v>73.319999999999993</v>
      </c>
      <c r="G7386" s="1">
        <v>2022</v>
      </c>
      <c r="H7386" s="1">
        <v>12</v>
      </c>
      <c r="I7386" s="1" t="s">
        <v>70</v>
      </c>
      <c r="J7386" s="1" t="s">
        <v>35</v>
      </c>
      <c r="K7386" s="1" t="s">
        <v>20</v>
      </c>
      <c r="L7386" s="1" t="s">
        <v>71</v>
      </c>
      <c r="M7386" s="1" t="s">
        <v>37</v>
      </c>
    </row>
    <row r="7387" spans="1:15" x14ac:dyDescent="0.25">
      <c r="A7387" s="1" t="s">
        <v>7863</v>
      </c>
      <c r="B7387" s="2">
        <v>44925</v>
      </c>
      <c r="C7387" s="1" t="s">
        <v>7864</v>
      </c>
      <c r="E7387" s="3">
        <v>200.72</v>
      </c>
      <c r="F7387" s="4">
        <v>200.72</v>
      </c>
      <c r="G7387" s="1">
        <v>2022</v>
      </c>
      <c r="H7387" s="1">
        <v>12</v>
      </c>
      <c r="I7387" s="1" t="s">
        <v>138</v>
      </c>
      <c r="J7387" s="1" t="s">
        <v>35</v>
      </c>
      <c r="K7387" s="1" t="s">
        <v>20</v>
      </c>
      <c r="L7387" s="1" t="s">
        <v>139</v>
      </c>
      <c r="M7387" s="1" t="s">
        <v>37</v>
      </c>
    </row>
    <row r="7388" spans="1:15" x14ac:dyDescent="0.25">
      <c r="A7388" s="1" t="s">
        <v>2169</v>
      </c>
      <c r="B7388" s="2">
        <v>44925</v>
      </c>
      <c r="C7388" s="1" t="s">
        <v>7865</v>
      </c>
      <c r="E7388" s="3">
        <v>68.69</v>
      </c>
      <c r="F7388" s="4">
        <v>68.69</v>
      </c>
      <c r="G7388" s="1">
        <v>2022</v>
      </c>
      <c r="H7388" s="1">
        <v>12</v>
      </c>
      <c r="I7388" s="1" t="s">
        <v>97</v>
      </c>
      <c r="J7388" s="1" t="s">
        <v>35</v>
      </c>
      <c r="K7388" s="1" t="s">
        <v>20</v>
      </c>
      <c r="L7388" s="1" t="s">
        <v>99</v>
      </c>
      <c r="M7388" s="1" t="s">
        <v>37</v>
      </c>
      <c r="O7388">
        <f>F7388*1850</f>
        <v>127076.5</v>
      </c>
    </row>
    <row r="7389" spans="1:15" x14ac:dyDescent="0.25">
      <c r="A7389" s="1" t="s">
        <v>2123</v>
      </c>
      <c r="B7389" s="2">
        <v>44925</v>
      </c>
      <c r="C7389" s="1" t="s">
        <v>7866</v>
      </c>
      <c r="D7389" s="3">
        <v>20</v>
      </c>
      <c r="E7389" s="3">
        <v>36</v>
      </c>
      <c r="F7389" s="4">
        <v>30</v>
      </c>
      <c r="G7389" s="1">
        <v>2022</v>
      </c>
      <c r="H7389" s="1">
        <v>12</v>
      </c>
      <c r="I7389" s="1" t="s">
        <v>134</v>
      </c>
      <c r="J7389" s="1" t="s">
        <v>35</v>
      </c>
      <c r="K7389" s="1" t="s">
        <v>20</v>
      </c>
      <c r="L7389" s="1" t="s">
        <v>135</v>
      </c>
      <c r="M7389" s="1" t="s">
        <v>37</v>
      </c>
    </row>
    <row r="7390" spans="1:15" x14ac:dyDescent="0.25">
      <c r="A7390" s="1" t="s">
        <v>7867</v>
      </c>
      <c r="B7390" s="2">
        <v>44925</v>
      </c>
      <c r="C7390" s="1" t="s">
        <v>7868</v>
      </c>
      <c r="D7390" s="3">
        <v>10</v>
      </c>
      <c r="E7390" s="3">
        <v>456</v>
      </c>
      <c r="F7390" s="4">
        <v>414.55</v>
      </c>
      <c r="G7390" s="1">
        <v>2022</v>
      </c>
      <c r="H7390" s="1">
        <v>12</v>
      </c>
      <c r="I7390" s="1" t="s">
        <v>134</v>
      </c>
      <c r="J7390" s="1" t="s">
        <v>319</v>
      </c>
      <c r="K7390" s="1" t="s">
        <v>20</v>
      </c>
      <c r="L7390" s="1" t="s">
        <v>135</v>
      </c>
      <c r="M7390" s="1" t="s">
        <v>320</v>
      </c>
    </row>
    <row r="7391" spans="1:15" x14ac:dyDescent="0.25">
      <c r="A7391" s="1" t="s">
        <v>7867</v>
      </c>
      <c r="B7391" s="2">
        <v>44925</v>
      </c>
      <c r="C7391" s="1" t="s">
        <v>7868</v>
      </c>
      <c r="E7391" s="3">
        <v>1052.5999999999999</v>
      </c>
      <c r="F7391" s="4">
        <v>1052.5999999999999</v>
      </c>
      <c r="G7391" s="1">
        <v>2022</v>
      </c>
      <c r="H7391" s="1">
        <v>12</v>
      </c>
      <c r="I7391" s="1" t="s">
        <v>91</v>
      </c>
      <c r="J7391" s="1" t="s">
        <v>319</v>
      </c>
      <c r="K7391" s="1" t="s">
        <v>20</v>
      </c>
      <c r="L7391" s="1" t="s">
        <v>93</v>
      </c>
      <c r="M7391" s="1" t="s">
        <v>320</v>
      </c>
    </row>
    <row r="7392" spans="1:15" x14ac:dyDescent="0.25">
      <c r="A7392" s="1" t="s">
        <v>7869</v>
      </c>
      <c r="B7392" s="2">
        <v>44925</v>
      </c>
      <c r="C7392" s="1" t="s">
        <v>7870</v>
      </c>
      <c r="E7392" s="3">
        <v>1227.46</v>
      </c>
      <c r="F7392" s="4">
        <v>1227.46</v>
      </c>
      <c r="G7392" s="1">
        <v>2022</v>
      </c>
      <c r="H7392" s="1">
        <v>12</v>
      </c>
      <c r="I7392" s="1" t="s">
        <v>168</v>
      </c>
      <c r="J7392" s="1" t="s">
        <v>35</v>
      </c>
      <c r="K7392" s="1" t="s">
        <v>20</v>
      </c>
      <c r="L7392" s="1" t="s">
        <v>169</v>
      </c>
      <c r="M7392" s="1" t="s">
        <v>37</v>
      </c>
      <c r="O7392">
        <f>F7392*11.4716895</f>
        <v>14081.039993670001</v>
      </c>
    </row>
    <row r="7393" spans="1:15" x14ac:dyDescent="0.25">
      <c r="A7393" s="1" t="s">
        <v>4067</v>
      </c>
      <c r="B7393" s="2">
        <v>44925</v>
      </c>
      <c r="C7393" s="1" t="s">
        <v>7871</v>
      </c>
      <c r="E7393" s="3">
        <v>92.78</v>
      </c>
      <c r="F7393" s="4">
        <v>92.78</v>
      </c>
      <c r="G7393" s="1">
        <v>2022</v>
      </c>
      <c r="H7393" s="1">
        <v>12</v>
      </c>
      <c r="I7393" s="1" t="s">
        <v>86</v>
      </c>
      <c r="J7393" s="1" t="s">
        <v>35</v>
      </c>
      <c r="K7393" s="1" t="s">
        <v>20</v>
      </c>
      <c r="L7393" s="1" t="s">
        <v>87</v>
      </c>
      <c r="M7393" s="1" t="s">
        <v>37</v>
      </c>
    </row>
    <row r="7394" spans="1:15" x14ac:dyDescent="0.25">
      <c r="A7394" s="1" t="s">
        <v>7872</v>
      </c>
      <c r="B7394" s="2">
        <v>44925</v>
      </c>
      <c r="C7394" s="1" t="s">
        <v>7873</v>
      </c>
      <c r="E7394" s="3">
        <v>96.96</v>
      </c>
      <c r="F7394" s="4">
        <v>96.96</v>
      </c>
      <c r="G7394" s="1">
        <v>2022</v>
      </c>
      <c r="H7394" s="1">
        <v>12</v>
      </c>
      <c r="I7394" s="1" t="s">
        <v>225</v>
      </c>
      <c r="J7394" s="1" t="s">
        <v>226</v>
      </c>
      <c r="K7394" s="1" t="s">
        <v>20</v>
      </c>
      <c r="L7394" s="1" t="s">
        <v>227</v>
      </c>
      <c r="M7394" s="1" t="s">
        <v>53</v>
      </c>
    </row>
    <row r="7395" spans="1:15" x14ac:dyDescent="0.25">
      <c r="A7395" s="1" t="s">
        <v>2104</v>
      </c>
      <c r="B7395" s="2">
        <v>44925</v>
      </c>
      <c r="C7395" s="1" t="s">
        <v>7874</v>
      </c>
      <c r="E7395" s="3">
        <v>156.44</v>
      </c>
      <c r="F7395" s="4">
        <v>156.44</v>
      </c>
      <c r="G7395" s="1">
        <v>2022</v>
      </c>
      <c r="H7395" s="1">
        <v>12</v>
      </c>
      <c r="I7395" s="1" t="s">
        <v>18</v>
      </c>
      <c r="J7395" s="1" t="s">
        <v>51</v>
      </c>
      <c r="K7395" s="1" t="s">
        <v>20</v>
      </c>
      <c r="L7395" s="1" t="s">
        <v>21</v>
      </c>
      <c r="M7395" s="1" t="s">
        <v>53</v>
      </c>
      <c r="O7395">
        <f>F7395*64.5</f>
        <v>10090.379999999999</v>
      </c>
    </row>
    <row r="7396" spans="1:15" x14ac:dyDescent="0.25">
      <c r="A7396" s="1" t="s">
        <v>7875</v>
      </c>
      <c r="B7396" s="2">
        <v>44925</v>
      </c>
      <c r="C7396" s="1" t="s">
        <v>821</v>
      </c>
      <c r="E7396" s="3">
        <v>17.66</v>
      </c>
      <c r="F7396" s="4">
        <v>17.66</v>
      </c>
      <c r="G7396" s="1">
        <v>2022</v>
      </c>
      <c r="H7396" s="1">
        <v>12</v>
      </c>
      <c r="I7396" s="1" t="s">
        <v>18</v>
      </c>
      <c r="J7396" s="1" t="s">
        <v>51</v>
      </c>
      <c r="K7396" s="1" t="s">
        <v>20</v>
      </c>
      <c r="L7396" s="1" t="s">
        <v>21</v>
      </c>
      <c r="M7396" s="1" t="s">
        <v>53</v>
      </c>
      <c r="O7396">
        <f>F7396*5.7</f>
        <v>100.66200000000001</v>
      </c>
    </row>
    <row r="7397" spans="1:15" x14ac:dyDescent="0.25">
      <c r="A7397" s="1" t="s">
        <v>7876</v>
      </c>
      <c r="B7397" s="2">
        <v>44925</v>
      </c>
      <c r="C7397" s="1" t="s">
        <v>7877</v>
      </c>
      <c r="E7397" s="3">
        <v>56.44</v>
      </c>
      <c r="F7397" s="4">
        <v>56.44</v>
      </c>
      <c r="G7397" s="1">
        <v>2022</v>
      </c>
      <c r="H7397" s="1">
        <v>12</v>
      </c>
      <c r="I7397" s="1" t="s">
        <v>86</v>
      </c>
      <c r="J7397" s="1" t="s">
        <v>35</v>
      </c>
      <c r="K7397" s="1" t="s">
        <v>20</v>
      </c>
      <c r="L7397" s="1" t="s">
        <v>87</v>
      </c>
      <c r="M7397" s="1" t="s">
        <v>37</v>
      </c>
    </row>
    <row r="7398" spans="1:15" x14ac:dyDescent="0.25">
      <c r="A7398" s="1" t="s">
        <v>7878</v>
      </c>
      <c r="B7398" s="2">
        <v>44925</v>
      </c>
      <c r="C7398" s="1" t="s">
        <v>7879</v>
      </c>
      <c r="E7398" s="3">
        <v>84.79</v>
      </c>
      <c r="F7398" s="4">
        <v>84.79</v>
      </c>
      <c r="G7398" s="1">
        <v>2022</v>
      </c>
      <c r="H7398" s="1">
        <v>12</v>
      </c>
      <c r="I7398" s="1" t="s">
        <v>1606</v>
      </c>
      <c r="J7398" s="1" t="s">
        <v>35</v>
      </c>
      <c r="K7398" s="1" t="s">
        <v>20</v>
      </c>
      <c r="L7398" s="1" t="s">
        <v>1607</v>
      </c>
      <c r="M7398" s="1" t="s">
        <v>37</v>
      </c>
      <c r="O7398">
        <f>F7398*52.63</f>
        <v>4462.4977000000008</v>
      </c>
    </row>
    <row r="7399" spans="1:15" x14ac:dyDescent="0.25">
      <c r="A7399" s="1" t="s">
        <v>7880</v>
      </c>
      <c r="B7399" s="2">
        <v>44925</v>
      </c>
      <c r="C7399" s="1" t="s">
        <v>7881</v>
      </c>
      <c r="E7399" s="3">
        <v>21.12</v>
      </c>
      <c r="F7399" s="4">
        <v>21.12</v>
      </c>
      <c r="G7399" s="1">
        <v>2022</v>
      </c>
      <c r="H7399" s="1">
        <v>12</v>
      </c>
      <c r="I7399" s="1" t="s">
        <v>1606</v>
      </c>
      <c r="J7399" s="1" t="s">
        <v>35</v>
      </c>
      <c r="K7399" s="1" t="s">
        <v>20</v>
      </c>
      <c r="L7399" s="1" t="s">
        <v>1607</v>
      </c>
      <c r="M7399" s="1" t="s">
        <v>37</v>
      </c>
      <c r="O7399">
        <f>F7399*52.63</f>
        <v>1111.5456000000001</v>
      </c>
    </row>
    <row r="7400" spans="1:15" x14ac:dyDescent="0.25">
      <c r="A7400" s="1" t="s">
        <v>2116</v>
      </c>
      <c r="B7400" s="2">
        <v>44925</v>
      </c>
      <c r="C7400" s="1" t="s">
        <v>8038</v>
      </c>
      <c r="E7400" s="3">
        <v>908.33</v>
      </c>
      <c r="F7400" s="4">
        <v>908.33</v>
      </c>
      <c r="G7400" s="1">
        <v>2022</v>
      </c>
      <c r="H7400" s="1">
        <v>12</v>
      </c>
      <c r="I7400" s="1" t="s">
        <v>86</v>
      </c>
      <c r="J7400" s="1" t="s">
        <v>369</v>
      </c>
      <c r="K7400" s="1" t="s">
        <v>20</v>
      </c>
      <c r="L7400" s="1" t="s">
        <v>87</v>
      </c>
      <c r="M7400" s="1" t="s">
        <v>370</v>
      </c>
      <c r="O7400">
        <f>F7400*120</f>
        <v>108999.6</v>
      </c>
    </row>
    <row r="7401" spans="1:15" x14ac:dyDescent="0.25">
      <c r="A7401" s="1" t="s">
        <v>5368</v>
      </c>
      <c r="B7401" s="2">
        <v>44925</v>
      </c>
      <c r="C7401" s="1" t="s">
        <v>7882</v>
      </c>
      <c r="D7401" s="3">
        <v>20</v>
      </c>
      <c r="E7401" s="3">
        <v>81.64</v>
      </c>
      <c r="F7401" s="4">
        <v>68.03</v>
      </c>
      <c r="G7401" s="1">
        <v>2022</v>
      </c>
      <c r="H7401" s="1">
        <v>12</v>
      </c>
      <c r="I7401" s="1" t="s">
        <v>111</v>
      </c>
      <c r="J7401" s="1" t="s">
        <v>35</v>
      </c>
      <c r="K7401" s="1" t="s">
        <v>20</v>
      </c>
      <c r="L7401" s="1" t="s">
        <v>112</v>
      </c>
      <c r="M7401" s="1" t="s">
        <v>37</v>
      </c>
      <c r="O7401" s="8">
        <f>F7401</f>
        <v>68.03</v>
      </c>
    </row>
    <row r="7402" spans="1:15" x14ac:dyDescent="0.25">
      <c r="A7402" s="1" t="s">
        <v>5368</v>
      </c>
      <c r="B7402" s="2">
        <v>44925</v>
      </c>
      <c r="C7402" s="1" t="s">
        <v>7882</v>
      </c>
      <c r="E7402" s="3">
        <v>34.99</v>
      </c>
      <c r="F7402" s="4">
        <v>34.99</v>
      </c>
      <c r="G7402" s="1">
        <v>2022</v>
      </c>
      <c r="H7402" s="1">
        <v>12</v>
      </c>
      <c r="I7402" s="1" t="s">
        <v>111</v>
      </c>
      <c r="J7402" s="1" t="s">
        <v>35</v>
      </c>
      <c r="K7402" s="1" t="s">
        <v>20</v>
      </c>
      <c r="L7402" s="1" t="s">
        <v>112</v>
      </c>
      <c r="M7402" s="1" t="s">
        <v>37</v>
      </c>
      <c r="O7402" s="8">
        <f>F7402</f>
        <v>34.99</v>
      </c>
    </row>
  </sheetData>
  <autoFilter ref="A1:N7402" xr:uid="{00000000-0009-0000-0000-000000000000}"/>
  <pageMargins left="0.78749999999999998" right="0.78749999999999998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2604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Haushaltsbuchungen</vt:lpstr>
    </vt:vector>
  </TitlesOfParts>
  <Company>Stadtgemeinde Ferlach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Uschnig</dc:creator>
  <dc:description/>
  <cp:lastModifiedBy>Adamitsch, Anja</cp:lastModifiedBy>
  <cp:revision>167</cp:revision>
  <dcterms:created xsi:type="dcterms:W3CDTF">2023-04-25T09:04:44Z</dcterms:created>
  <dcterms:modified xsi:type="dcterms:W3CDTF">2025-06-03T08:35:33Z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Stadtgemeinde Ferlach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