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o/Downloads/"/>
    </mc:Choice>
  </mc:AlternateContent>
  <xr:revisionPtr revIDLastSave="0" documentId="8_{93610F83-FB33-DB4D-B457-5E923D7FF570}" xr6:coauthVersionLast="47" xr6:coauthVersionMax="47" xr10:uidLastSave="{00000000-0000-0000-0000-000000000000}"/>
  <bookViews>
    <workbookView xWindow="0" yWindow="0" windowWidth="38400" windowHeight="21600" xr2:uid="{E0ECB4C4-EA1B-435C-91B4-52A9AD8BD857}"/>
  </bookViews>
  <sheets>
    <sheet name="REV &amp; COSTI" sheetId="1" r:id="rId1"/>
    <sheet name="DASHBOARD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2" i="2" l="1"/>
  <c r="L22" i="2"/>
  <c r="K22" i="2"/>
  <c r="J22" i="2"/>
  <c r="I22" i="2"/>
  <c r="H22" i="2"/>
  <c r="G22" i="2"/>
  <c r="F22" i="2"/>
  <c r="E22" i="2"/>
  <c r="D22" i="2"/>
  <c r="C22" i="2"/>
  <c r="B22" i="2"/>
  <c r="T21" i="2"/>
  <c r="R21" i="2"/>
  <c r="Q21" i="2"/>
  <c r="S21" i="2" s="1"/>
  <c r="T20" i="2"/>
  <c r="R20" i="2"/>
  <c r="Q20" i="2"/>
  <c r="S20" i="2" s="1"/>
  <c r="T19" i="2"/>
  <c r="R19" i="2"/>
  <c r="Q19" i="2"/>
  <c r="S19" i="2" s="1"/>
  <c r="U19" i="2" s="1"/>
  <c r="T18" i="2"/>
  <c r="R18" i="2"/>
  <c r="Q18" i="2"/>
  <c r="S18" i="2" s="1"/>
  <c r="T17" i="2"/>
  <c r="R17" i="2"/>
  <c r="Q17" i="2"/>
  <c r="S17" i="2" s="1"/>
  <c r="U17" i="2" s="1"/>
  <c r="T16" i="2"/>
  <c r="R16" i="2"/>
  <c r="Q16" i="2"/>
  <c r="T15" i="2"/>
  <c r="R15" i="2"/>
  <c r="Q15" i="2"/>
  <c r="S15" i="2" s="1"/>
  <c r="U15" i="2" s="1"/>
  <c r="T14" i="2"/>
  <c r="R14" i="2"/>
  <c r="Q14" i="2"/>
  <c r="T13" i="2"/>
  <c r="R13" i="2"/>
  <c r="Q13" i="2"/>
  <c r="T12" i="2"/>
  <c r="R12" i="2"/>
  <c r="Q12" i="2"/>
  <c r="T11" i="2"/>
  <c r="R11" i="2"/>
  <c r="Q11" i="2"/>
  <c r="T10" i="2"/>
  <c r="R10" i="2"/>
  <c r="R22" i="2" s="1"/>
  <c r="Q10" i="2"/>
  <c r="S10" i="2" s="1"/>
  <c r="I3" i="2"/>
  <c r="G3" i="2"/>
  <c r="H3" i="2" s="1"/>
  <c r="E3" i="2"/>
  <c r="F3" i="2" s="1"/>
  <c r="C3" i="2"/>
  <c r="B3" i="2"/>
  <c r="D3" i="2" s="1"/>
  <c r="M305" i="1"/>
  <c r="O305" i="1" s="1"/>
  <c r="M304" i="1"/>
  <c r="N304" i="1" s="1"/>
  <c r="R299" i="1"/>
  <c r="Q299" i="1"/>
  <c r="N299" i="1"/>
  <c r="M299" i="1"/>
  <c r="L299" i="1"/>
  <c r="K299" i="1"/>
  <c r="J299" i="1"/>
  <c r="I299" i="1"/>
  <c r="H299" i="1"/>
  <c r="G299" i="1"/>
  <c r="F299" i="1"/>
  <c r="R298" i="1"/>
  <c r="Q298" i="1"/>
  <c r="N298" i="1"/>
  <c r="M298" i="1"/>
  <c r="L298" i="1"/>
  <c r="K298" i="1"/>
  <c r="J298" i="1"/>
  <c r="I298" i="1"/>
  <c r="H298" i="1"/>
  <c r="G298" i="1"/>
  <c r="F298" i="1"/>
  <c r="R297" i="1"/>
  <c r="R300" i="1" s="1"/>
  <c r="R301" i="1" s="1"/>
  <c r="Q297" i="1"/>
  <c r="Q300" i="1" s="1"/>
  <c r="N297" i="1"/>
  <c r="N300" i="1" s="1"/>
  <c r="M297" i="1"/>
  <c r="M300" i="1" s="1"/>
  <c r="M301" i="1" s="1"/>
  <c r="L297" i="1"/>
  <c r="L300" i="1" s="1"/>
  <c r="K297" i="1"/>
  <c r="J297" i="1"/>
  <c r="J300" i="1" s="1"/>
  <c r="I297" i="1"/>
  <c r="I300" i="1" s="1"/>
  <c r="H297" i="1"/>
  <c r="H300" i="1" s="1"/>
  <c r="G297" i="1"/>
  <c r="G300" i="1" s="1"/>
  <c r="F297" i="1"/>
  <c r="F300" i="1" s="1"/>
  <c r="O296" i="1"/>
  <c r="M296" i="1"/>
  <c r="N296" i="1" s="1"/>
  <c r="O295" i="1"/>
  <c r="M295" i="1"/>
  <c r="N295" i="1" s="1"/>
  <c r="O294" i="1"/>
  <c r="M294" i="1"/>
  <c r="N294" i="1" s="1"/>
  <c r="Q293" i="1"/>
  <c r="R293" i="1" s="1"/>
  <c r="O293" i="1"/>
  <c r="M293" i="1"/>
  <c r="N293" i="1" s="1"/>
  <c r="O292" i="1"/>
  <c r="M292" i="1"/>
  <c r="N292" i="1" s="1"/>
  <c r="O291" i="1"/>
  <c r="M291" i="1"/>
  <c r="N291" i="1" s="1"/>
  <c r="Q290" i="1"/>
  <c r="O290" i="1"/>
  <c r="N290" i="1"/>
  <c r="M290" i="1"/>
  <c r="O289" i="1"/>
  <c r="M289" i="1"/>
  <c r="N289" i="1" s="1"/>
  <c r="Q289" i="1" s="1"/>
  <c r="R289" i="1" s="1"/>
  <c r="O288" i="1"/>
  <c r="M288" i="1"/>
  <c r="N288" i="1" s="1"/>
  <c r="O287" i="1"/>
  <c r="M287" i="1"/>
  <c r="N287" i="1" s="1"/>
  <c r="Q286" i="1"/>
  <c r="O286" i="1"/>
  <c r="M286" i="1"/>
  <c r="N286" i="1" s="1"/>
  <c r="Q285" i="1"/>
  <c r="R285" i="1" s="1"/>
  <c r="O285" i="1"/>
  <c r="M285" i="1"/>
  <c r="N285" i="1" s="1"/>
  <c r="O284" i="1"/>
  <c r="N284" i="1"/>
  <c r="Q284" i="1" s="1"/>
  <c r="M284" i="1"/>
  <c r="O283" i="1"/>
  <c r="N283" i="1"/>
  <c r="Q283" i="1" s="1"/>
  <c r="M283" i="1"/>
  <c r="Q282" i="1"/>
  <c r="O282" i="1"/>
  <c r="N282" i="1"/>
  <c r="M282" i="1"/>
  <c r="O281" i="1"/>
  <c r="M281" i="1"/>
  <c r="N281" i="1" s="1"/>
  <c r="Q281" i="1" s="1"/>
  <c r="R281" i="1" s="1"/>
  <c r="O280" i="1"/>
  <c r="M280" i="1"/>
  <c r="N280" i="1" s="1"/>
  <c r="Q280" i="1" s="1"/>
  <c r="R280" i="1" s="1"/>
  <c r="O279" i="1"/>
  <c r="M279" i="1"/>
  <c r="N279" i="1" s="1"/>
  <c r="Q278" i="1"/>
  <c r="O278" i="1"/>
  <c r="M278" i="1"/>
  <c r="N278" i="1" s="1"/>
  <c r="O277" i="1"/>
  <c r="M277" i="1"/>
  <c r="N277" i="1" s="1"/>
  <c r="R276" i="1"/>
  <c r="J275" i="1"/>
  <c r="J276" i="1" s="1"/>
  <c r="G275" i="1"/>
  <c r="G276" i="1" s="1"/>
  <c r="R274" i="1"/>
  <c r="Q274" i="1"/>
  <c r="N274" i="1"/>
  <c r="M274" i="1"/>
  <c r="L274" i="1"/>
  <c r="K274" i="1"/>
  <c r="J274" i="1"/>
  <c r="I274" i="1"/>
  <c r="H274" i="1"/>
  <c r="G274" i="1"/>
  <c r="F274" i="1"/>
  <c r="R273" i="1"/>
  <c r="Q273" i="1"/>
  <c r="N273" i="1"/>
  <c r="M273" i="1"/>
  <c r="L273" i="1"/>
  <c r="K273" i="1"/>
  <c r="J273" i="1"/>
  <c r="I273" i="1"/>
  <c r="H273" i="1"/>
  <c r="G273" i="1"/>
  <c r="F273" i="1"/>
  <c r="R272" i="1"/>
  <c r="R275" i="1" s="1"/>
  <c r="Q272" i="1"/>
  <c r="Q275" i="1" s="1"/>
  <c r="Q276" i="1" s="1"/>
  <c r="N272" i="1"/>
  <c r="M272" i="1"/>
  <c r="L272" i="1"/>
  <c r="L275" i="1" s="1"/>
  <c r="L276" i="1" s="1"/>
  <c r="K272" i="1"/>
  <c r="K275" i="1" s="1"/>
  <c r="K276" i="1" s="1"/>
  <c r="J272" i="1"/>
  <c r="I272" i="1"/>
  <c r="I275" i="1" s="1"/>
  <c r="I276" i="1" s="1"/>
  <c r="H272" i="1"/>
  <c r="H275" i="1" s="1"/>
  <c r="H276" i="1" s="1"/>
  <c r="G272" i="1"/>
  <c r="F272" i="1"/>
  <c r="O271" i="1"/>
  <c r="M271" i="1"/>
  <c r="N271" i="1" s="1"/>
  <c r="Q271" i="1" s="1"/>
  <c r="R271" i="1" s="1"/>
  <c r="O270" i="1"/>
  <c r="M270" i="1"/>
  <c r="N270" i="1" s="1"/>
  <c r="Q270" i="1" s="1"/>
  <c r="O269" i="1"/>
  <c r="M269" i="1"/>
  <c r="N269" i="1" s="1"/>
  <c r="O268" i="1"/>
  <c r="M268" i="1"/>
  <c r="N268" i="1" s="1"/>
  <c r="Q267" i="1"/>
  <c r="R267" i="1" s="1"/>
  <c r="O267" i="1"/>
  <c r="M267" i="1"/>
  <c r="N267" i="1" s="1"/>
  <c r="O266" i="1"/>
  <c r="M266" i="1"/>
  <c r="N266" i="1" s="1"/>
  <c r="O265" i="1"/>
  <c r="M265" i="1"/>
  <c r="N265" i="1" s="1"/>
  <c r="Q264" i="1"/>
  <c r="O264" i="1"/>
  <c r="M264" i="1"/>
  <c r="N264" i="1" s="1"/>
  <c r="Q263" i="1"/>
  <c r="R263" i="1" s="1"/>
  <c r="O263" i="1"/>
  <c r="M263" i="1"/>
  <c r="N263" i="1" s="1"/>
  <c r="O262" i="1"/>
  <c r="M262" i="1"/>
  <c r="N262" i="1" s="1"/>
  <c r="O261" i="1"/>
  <c r="M261" i="1"/>
  <c r="N261" i="1" s="1"/>
  <c r="O260" i="1"/>
  <c r="N260" i="1"/>
  <c r="M260" i="1"/>
  <c r="O259" i="1"/>
  <c r="M259" i="1"/>
  <c r="N259" i="1" s="1"/>
  <c r="Q259" i="1" s="1"/>
  <c r="R259" i="1" s="1"/>
  <c r="O258" i="1"/>
  <c r="M258" i="1"/>
  <c r="N258" i="1" s="1"/>
  <c r="O257" i="1"/>
  <c r="M257" i="1"/>
  <c r="N257" i="1" s="1"/>
  <c r="O256" i="1"/>
  <c r="M256" i="1"/>
  <c r="N256" i="1" s="1"/>
  <c r="O255" i="1"/>
  <c r="M255" i="1"/>
  <c r="N255" i="1" s="1"/>
  <c r="O254" i="1"/>
  <c r="M254" i="1"/>
  <c r="N254" i="1" s="1"/>
  <c r="O253" i="1"/>
  <c r="N253" i="1"/>
  <c r="M253" i="1"/>
  <c r="O252" i="1"/>
  <c r="N252" i="1"/>
  <c r="M252" i="1"/>
  <c r="R249" i="1"/>
  <c r="Q249" i="1"/>
  <c r="N249" i="1"/>
  <c r="M249" i="1"/>
  <c r="L249" i="1"/>
  <c r="K249" i="1"/>
  <c r="J249" i="1"/>
  <c r="I249" i="1"/>
  <c r="H249" i="1"/>
  <c r="G249" i="1"/>
  <c r="F249" i="1"/>
  <c r="R248" i="1"/>
  <c r="Q248" i="1"/>
  <c r="N248" i="1"/>
  <c r="M248" i="1"/>
  <c r="L248" i="1"/>
  <c r="K248" i="1"/>
  <c r="J248" i="1"/>
  <c r="I248" i="1"/>
  <c r="H248" i="1"/>
  <c r="G248" i="1"/>
  <c r="F248" i="1"/>
  <c r="R247" i="1"/>
  <c r="R250" i="1" s="1"/>
  <c r="R251" i="1" s="1"/>
  <c r="Q247" i="1"/>
  <c r="Q250" i="1" s="1"/>
  <c r="Q251" i="1" s="1"/>
  <c r="N247" i="1"/>
  <c r="N250" i="1" s="1"/>
  <c r="M247" i="1"/>
  <c r="L247" i="1"/>
  <c r="K247" i="1"/>
  <c r="K250" i="1" s="1"/>
  <c r="K251" i="1" s="1"/>
  <c r="J247" i="1"/>
  <c r="J250" i="1" s="1"/>
  <c r="I247" i="1"/>
  <c r="I250" i="1" s="1"/>
  <c r="H247" i="1"/>
  <c r="H250" i="1" s="1"/>
  <c r="H251" i="1" s="1"/>
  <c r="G247" i="1"/>
  <c r="G250" i="1" s="1"/>
  <c r="G251" i="1" s="1"/>
  <c r="F247" i="1"/>
  <c r="F250" i="1" s="1"/>
  <c r="O246" i="1"/>
  <c r="N246" i="1"/>
  <c r="Q246" i="1" s="1"/>
  <c r="M246" i="1"/>
  <c r="O245" i="1"/>
  <c r="M245" i="1"/>
  <c r="N245" i="1" s="1"/>
  <c r="O244" i="1"/>
  <c r="M244" i="1"/>
  <c r="N244" i="1" s="1"/>
  <c r="Q244" i="1" s="1"/>
  <c r="R244" i="1" s="1"/>
  <c r="O243" i="1"/>
  <c r="M243" i="1"/>
  <c r="N243" i="1" s="1"/>
  <c r="O242" i="1"/>
  <c r="M242" i="1"/>
  <c r="N242" i="1" s="1"/>
  <c r="Q242" i="1" s="1"/>
  <c r="O241" i="1"/>
  <c r="M241" i="1"/>
  <c r="N241" i="1" s="1"/>
  <c r="R240" i="1"/>
  <c r="O240" i="1"/>
  <c r="N240" i="1"/>
  <c r="Q240" i="1" s="1"/>
  <c r="M240" i="1"/>
  <c r="O239" i="1"/>
  <c r="M239" i="1"/>
  <c r="N239" i="1" s="1"/>
  <c r="O238" i="1"/>
  <c r="M238" i="1"/>
  <c r="N238" i="1" s="1"/>
  <c r="Q238" i="1" s="1"/>
  <c r="O237" i="1"/>
  <c r="M237" i="1"/>
  <c r="N237" i="1" s="1"/>
  <c r="Q236" i="1"/>
  <c r="R236" i="1" s="1"/>
  <c r="O236" i="1"/>
  <c r="M236" i="1"/>
  <c r="N236" i="1" s="1"/>
  <c r="O235" i="1"/>
  <c r="N235" i="1"/>
  <c r="M235" i="1"/>
  <c r="O234" i="1"/>
  <c r="M234" i="1"/>
  <c r="N234" i="1" s="1"/>
  <c r="Q234" i="1" s="1"/>
  <c r="O233" i="1"/>
  <c r="M233" i="1"/>
  <c r="N233" i="1" s="1"/>
  <c r="O232" i="1"/>
  <c r="M232" i="1"/>
  <c r="N232" i="1" s="1"/>
  <c r="O231" i="1"/>
  <c r="N231" i="1"/>
  <c r="M231" i="1"/>
  <c r="O230" i="1"/>
  <c r="M230" i="1"/>
  <c r="N230" i="1" s="1"/>
  <c r="Q230" i="1" s="1"/>
  <c r="O229" i="1"/>
  <c r="M229" i="1"/>
  <c r="N229" i="1" s="1"/>
  <c r="O228" i="1"/>
  <c r="M228" i="1"/>
  <c r="N228" i="1" s="1"/>
  <c r="O227" i="1"/>
  <c r="M227" i="1"/>
  <c r="N227" i="1" s="1"/>
  <c r="M225" i="1"/>
  <c r="L224" i="1"/>
  <c r="K224" i="1"/>
  <c r="J224" i="1"/>
  <c r="I224" i="1"/>
  <c r="H224" i="1"/>
  <c r="G224" i="1"/>
  <c r="F224" i="1"/>
  <c r="R223" i="1"/>
  <c r="Q223" i="1"/>
  <c r="N223" i="1"/>
  <c r="M223" i="1"/>
  <c r="L223" i="1"/>
  <c r="K223" i="1"/>
  <c r="J223" i="1"/>
  <c r="I223" i="1"/>
  <c r="H223" i="1"/>
  <c r="G223" i="1"/>
  <c r="F223" i="1"/>
  <c r="R222" i="1"/>
  <c r="Q222" i="1"/>
  <c r="Q225" i="1" s="1"/>
  <c r="N222" i="1"/>
  <c r="N225" i="1" s="1"/>
  <c r="P225" i="1" s="1"/>
  <c r="M222" i="1"/>
  <c r="L222" i="1"/>
  <c r="K222" i="1"/>
  <c r="J222" i="1"/>
  <c r="J225" i="1" s="1"/>
  <c r="J226" i="1" s="1"/>
  <c r="I222" i="1"/>
  <c r="I225" i="1" s="1"/>
  <c r="I226" i="1" s="1"/>
  <c r="H222" i="1"/>
  <c r="H225" i="1" s="1"/>
  <c r="H226" i="1" s="1"/>
  <c r="G222" i="1"/>
  <c r="G225" i="1" s="1"/>
  <c r="G226" i="1" s="1"/>
  <c r="F222" i="1"/>
  <c r="F225" i="1" s="1"/>
  <c r="O221" i="1"/>
  <c r="N221" i="1"/>
  <c r="M221" i="1"/>
  <c r="O220" i="1"/>
  <c r="M220" i="1"/>
  <c r="N220" i="1" s="1"/>
  <c r="Q219" i="1"/>
  <c r="O219" i="1"/>
  <c r="M219" i="1"/>
  <c r="N219" i="1" s="1"/>
  <c r="R219" i="1" s="1"/>
  <c r="O218" i="1"/>
  <c r="M218" i="1"/>
  <c r="N218" i="1" s="1"/>
  <c r="O217" i="1"/>
  <c r="N217" i="1"/>
  <c r="Q217" i="1" s="1"/>
  <c r="M217" i="1"/>
  <c r="O216" i="1"/>
  <c r="M216" i="1"/>
  <c r="N216" i="1" s="1"/>
  <c r="O215" i="1"/>
  <c r="M215" i="1"/>
  <c r="N215" i="1" s="1"/>
  <c r="Q215" i="1" s="1"/>
  <c r="R215" i="1" s="1"/>
  <c r="O214" i="1"/>
  <c r="M214" i="1"/>
  <c r="N214" i="1" s="1"/>
  <c r="Q213" i="1"/>
  <c r="O213" i="1"/>
  <c r="M213" i="1"/>
  <c r="N213" i="1" s="1"/>
  <c r="O212" i="1"/>
  <c r="M212" i="1"/>
  <c r="N212" i="1" s="1"/>
  <c r="Q211" i="1"/>
  <c r="R211" i="1" s="1"/>
  <c r="O211" i="1"/>
  <c r="M211" i="1"/>
  <c r="N211" i="1" s="1"/>
  <c r="O210" i="1"/>
  <c r="M210" i="1"/>
  <c r="N210" i="1" s="1"/>
  <c r="O209" i="1"/>
  <c r="M209" i="1"/>
  <c r="N209" i="1" s="1"/>
  <c r="O208" i="1"/>
  <c r="M208" i="1"/>
  <c r="N208" i="1" s="1"/>
  <c r="O207" i="1"/>
  <c r="N207" i="1"/>
  <c r="Q207" i="1" s="1"/>
  <c r="M207" i="1"/>
  <c r="M206" i="1"/>
  <c r="O206" i="1" s="1"/>
  <c r="M205" i="1"/>
  <c r="O205" i="1" s="1"/>
  <c r="M204" i="1"/>
  <c r="N204" i="1" s="1"/>
  <c r="Q204" i="1" s="1"/>
  <c r="M203" i="1"/>
  <c r="M202" i="1"/>
  <c r="L200" i="1"/>
  <c r="L201" i="1" s="1"/>
  <c r="I200" i="1"/>
  <c r="I201" i="1" s="1"/>
  <c r="R199" i="1"/>
  <c r="Q199" i="1"/>
  <c r="N199" i="1"/>
  <c r="M199" i="1"/>
  <c r="L199" i="1"/>
  <c r="K199" i="1"/>
  <c r="J199" i="1"/>
  <c r="I199" i="1"/>
  <c r="H199" i="1"/>
  <c r="G199" i="1"/>
  <c r="F199" i="1"/>
  <c r="R198" i="1"/>
  <c r="Q198" i="1"/>
  <c r="N198" i="1"/>
  <c r="M198" i="1"/>
  <c r="L198" i="1"/>
  <c r="K198" i="1"/>
  <c r="J198" i="1"/>
  <c r="I198" i="1"/>
  <c r="H198" i="1"/>
  <c r="G198" i="1"/>
  <c r="F198" i="1"/>
  <c r="R197" i="1"/>
  <c r="R200" i="1" s="1"/>
  <c r="Q197" i="1"/>
  <c r="N197" i="1"/>
  <c r="N200" i="1" s="1"/>
  <c r="M197" i="1"/>
  <c r="M200" i="1" s="1"/>
  <c r="M201" i="1" s="1"/>
  <c r="L197" i="1"/>
  <c r="K197" i="1"/>
  <c r="J197" i="1"/>
  <c r="I197" i="1"/>
  <c r="H197" i="1"/>
  <c r="H200" i="1" s="1"/>
  <c r="G197" i="1"/>
  <c r="F197" i="1"/>
  <c r="F200" i="1" s="1"/>
  <c r="R196" i="1"/>
  <c r="O196" i="1"/>
  <c r="M196" i="1"/>
  <c r="N196" i="1" s="1"/>
  <c r="Q196" i="1" s="1"/>
  <c r="O195" i="1"/>
  <c r="M195" i="1"/>
  <c r="N195" i="1" s="1"/>
  <c r="O194" i="1"/>
  <c r="N194" i="1"/>
  <c r="Q194" i="1" s="1"/>
  <c r="R194" i="1" s="1"/>
  <c r="M194" i="1"/>
  <c r="O193" i="1"/>
  <c r="M193" i="1"/>
  <c r="N193" i="1" s="1"/>
  <c r="O192" i="1"/>
  <c r="N192" i="1"/>
  <c r="Q192" i="1" s="1"/>
  <c r="R192" i="1" s="1"/>
  <c r="M192" i="1"/>
  <c r="O191" i="1"/>
  <c r="M191" i="1"/>
  <c r="N191" i="1" s="1"/>
  <c r="O190" i="1"/>
  <c r="M190" i="1"/>
  <c r="N190" i="1" s="1"/>
  <c r="Q190" i="1" s="1"/>
  <c r="O189" i="1"/>
  <c r="M189" i="1"/>
  <c r="N189" i="1" s="1"/>
  <c r="O188" i="1"/>
  <c r="N188" i="1"/>
  <c r="M188" i="1"/>
  <c r="O187" i="1"/>
  <c r="M187" i="1"/>
  <c r="N187" i="1" s="1"/>
  <c r="O186" i="1"/>
  <c r="M186" i="1"/>
  <c r="N186" i="1" s="1"/>
  <c r="Q186" i="1" s="1"/>
  <c r="R186" i="1" s="1"/>
  <c r="O185" i="1"/>
  <c r="M185" i="1"/>
  <c r="N185" i="1" s="1"/>
  <c r="O184" i="1"/>
  <c r="M184" i="1"/>
  <c r="N184" i="1" s="1"/>
  <c r="O183" i="1"/>
  <c r="M183" i="1"/>
  <c r="N183" i="1" s="1"/>
  <c r="O182" i="1"/>
  <c r="M182" i="1"/>
  <c r="N182" i="1" s="1"/>
  <c r="O181" i="1"/>
  <c r="M181" i="1"/>
  <c r="N181" i="1" s="1"/>
  <c r="R180" i="1"/>
  <c r="O180" i="1"/>
  <c r="M180" i="1"/>
  <c r="N180" i="1" s="1"/>
  <c r="Q180" i="1" s="1"/>
  <c r="O179" i="1"/>
  <c r="M179" i="1"/>
  <c r="N179" i="1" s="1"/>
  <c r="O178" i="1"/>
  <c r="N178" i="1"/>
  <c r="M178" i="1"/>
  <c r="O177" i="1"/>
  <c r="M177" i="1"/>
  <c r="N177" i="1" s="1"/>
  <c r="H175" i="1"/>
  <c r="H176" i="1" s="1"/>
  <c r="F175" i="1"/>
  <c r="L174" i="1"/>
  <c r="K174" i="1"/>
  <c r="J174" i="1"/>
  <c r="I174" i="1"/>
  <c r="H174" i="1"/>
  <c r="G174" i="1"/>
  <c r="F174" i="1"/>
  <c r="R173" i="1"/>
  <c r="Q173" i="1"/>
  <c r="N173" i="1"/>
  <c r="M173" i="1"/>
  <c r="L173" i="1"/>
  <c r="K173" i="1"/>
  <c r="J173" i="1"/>
  <c r="I173" i="1"/>
  <c r="H173" i="1"/>
  <c r="G173" i="1"/>
  <c r="F173" i="1"/>
  <c r="R172" i="1"/>
  <c r="R175" i="1" s="1"/>
  <c r="Q172" i="1"/>
  <c r="Q175" i="1" s="1"/>
  <c r="N172" i="1"/>
  <c r="N175" i="1" s="1"/>
  <c r="P175" i="1" s="1"/>
  <c r="M172" i="1"/>
  <c r="M175" i="1" s="1"/>
  <c r="L172" i="1"/>
  <c r="L175" i="1" s="1"/>
  <c r="L176" i="1" s="1"/>
  <c r="K172" i="1"/>
  <c r="K175" i="1" s="1"/>
  <c r="K176" i="1" s="1"/>
  <c r="J172" i="1"/>
  <c r="I172" i="1"/>
  <c r="I175" i="1" s="1"/>
  <c r="I176" i="1" s="1"/>
  <c r="H172" i="1"/>
  <c r="G172" i="1"/>
  <c r="G175" i="1" s="1"/>
  <c r="F172" i="1"/>
  <c r="O171" i="1"/>
  <c r="M171" i="1"/>
  <c r="N171" i="1" s="1"/>
  <c r="Q171" i="1" s="1"/>
  <c r="R171" i="1" s="1"/>
  <c r="O170" i="1"/>
  <c r="M170" i="1"/>
  <c r="N170" i="1" s="1"/>
  <c r="Q169" i="1"/>
  <c r="O169" i="1"/>
  <c r="N169" i="1"/>
  <c r="M169" i="1"/>
  <c r="O168" i="1"/>
  <c r="M168" i="1"/>
  <c r="N168" i="1" s="1"/>
  <c r="O167" i="1"/>
  <c r="M167" i="1"/>
  <c r="N167" i="1" s="1"/>
  <c r="Q167" i="1" s="1"/>
  <c r="R167" i="1" s="1"/>
  <c r="O166" i="1"/>
  <c r="M166" i="1"/>
  <c r="N166" i="1" s="1"/>
  <c r="O165" i="1"/>
  <c r="M165" i="1"/>
  <c r="N165" i="1" s="1"/>
  <c r="O164" i="1"/>
  <c r="M164" i="1"/>
  <c r="N164" i="1" s="1"/>
  <c r="Q164" i="1" s="1"/>
  <c r="O163" i="1"/>
  <c r="M163" i="1"/>
  <c r="N163" i="1" s="1"/>
  <c r="O162" i="1"/>
  <c r="M162" i="1"/>
  <c r="N162" i="1" s="1"/>
  <c r="Q162" i="1" s="1"/>
  <c r="R162" i="1" s="1"/>
  <c r="O161" i="1"/>
  <c r="M161" i="1"/>
  <c r="N161" i="1" s="1"/>
  <c r="Q160" i="1"/>
  <c r="O160" i="1"/>
  <c r="M160" i="1"/>
  <c r="N160" i="1" s="1"/>
  <c r="M159" i="1"/>
  <c r="M158" i="1"/>
  <c r="O158" i="1" s="1"/>
  <c r="M157" i="1"/>
  <c r="O157" i="1" s="1"/>
  <c r="O156" i="1"/>
  <c r="N156" i="1"/>
  <c r="Q156" i="1" s="1"/>
  <c r="M156" i="1"/>
  <c r="M155" i="1"/>
  <c r="M154" i="1"/>
  <c r="M153" i="1"/>
  <c r="O153" i="1" s="1"/>
  <c r="O152" i="1"/>
  <c r="M152" i="1"/>
  <c r="J150" i="1"/>
  <c r="L149" i="1"/>
  <c r="K149" i="1"/>
  <c r="J149" i="1"/>
  <c r="I149" i="1"/>
  <c r="H149" i="1"/>
  <c r="G149" i="1"/>
  <c r="F149" i="1"/>
  <c r="L148" i="1"/>
  <c r="K148" i="1"/>
  <c r="J148" i="1"/>
  <c r="I148" i="1"/>
  <c r="H148" i="1"/>
  <c r="F148" i="1"/>
  <c r="L147" i="1"/>
  <c r="K147" i="1"/>
  <c r="J147" i="1"/>
  <c r="I147" i="1"/>
  <c r="H147" i="1"/>
  <c r="G147" i="1"/>
  <c r="F147" i="1"/>
  <c r="O146" i="1"/>
  <c r="M146" i="1"/>
  <c r="N146" i="1" s="1"/>
  <c r="O145" i="1"/>
  <c r="M145" i="1"/>
  <c r="N145" i="1" s="1"/>
  <c r="R144" i="1"/>
  <c r="O144" i="1"/>
  <c r="M144" i="1"/>
  <c r="N144" i="1" s="1"/>
  <c r="Q144" i="1" s="1"/>
  <c r="O143" i="1"/>
  <c r="N143" i="1"/>
  <c r="Q143" i="1" s="1"/>
  <c r="M143" i="1"/>
  <c r="O142" i="1"/>
  <c r="N142" i="1"/>
  <c r="Q142" i="1" s="1"/>
  <c r="M142" i="1"/>
  <c r="O141" i="1"/>
  <c r="N141" i="1"/>
  <c r="M141" i="1"/>
  <c r="O140" i="1"/>
  <c r="M140" i="1"/>
  <c r="N140" i="1" s="1"/>
  <c r="Q140" i="1" s="1"/>
  <c r="O139" i="1"/>
  <c r="N139" i="1"/>
  <c r="Q139" i="1" s="1"/>
  <c r="M139" i="1"/>
  <c r="Q138" i="1"/>
  <c r="O138" i="1"/>
  <c r="M138" i="1"/>
  <c r="N138" i="1" s="1"/>
  <c r="O137" i="1"/>
  <c r="M137" i="1"/>
  <c r="N137" i="1" s="1"/>
  <c r="Q137" i="1" s="1"/>
  <c r="R137" i="1" s="1"/>
  <c r="O136" i="1"/>
  <c r="M136" i="1"/>
  <c r="N136" i="1" s="1"/>
  <c r="O135" i="1"/>
  <c r="M135" i="1"/>
  <c r="N135" i="1" s="1"/>
  <c r="Q135" i="1" s="1"/>
  <c r="O134" i="1"/>
  <c r="N134" i="1"/>
  <c r="M134" i="1"/>
  <c r="O133" i="1"/>
  <c r="M133" i="1"/>
  <c r="N133" i="1" s="1"/>
  <c r="O132" i="1"/>
  <c r="N132" i="1"/>
  <c r="M132" i="1"/>
  <c r="O131" i="1"/>
  <c r="M131" i="1"/>
  <c r="N131" i="1" s="1"/>
  <c r="Q131" i="1" s="1"/>
  <c r="M130" i="1"/>
  <c r="M147" i="1" s="1"/>
  <c r="H129" i="1"/>
  <c r="G129" i="1"/>
  <c r="N128" i="1"/>
  <c r="M128" i="1"/>
  <c r="O128" i="1" s="1"/>
  <c r="M127" i="1"/>
  <c r="G126" i="1"/>
  <c r="G125" i="1"/>
  <c r="R124" i="1"/>
  <c r="Q124" i="1"/>
  <c r="N124" i="1"/>
  <c r="M124" i="1"/>
  <c r="L124" i="1"/>
  <c r="K124" i="1"/>
  <c r="J124" i="1"/>
  <c r="I124" i="1"/>
  <c r="H124" i="1"/>
  <c r="G124" i="1"/>
  <c r="F124" i="1"/>
  <c r="L123" i="1"/>
  <c r="K123" i="1"/>
  <c r="J123" i="1"/>
  <c r="I123" i="1"/>
  <c r="H123" i="1"/>
  <c r="G123" i="1"/>
  <c r="F123" i="1"/>
  <c r="L122" i="1"/>
  <c r="J122" i="1"/>
  <c r="I122" i="1"/>
  <c r="I125" i="1" s="1"/>
  <c r="I126" i="1" s="1"/>
  <c r="F122" i="1"/>
  <c r="O121" i="1"/>
  <c r="M121" i="1"/>
  <c r="N121" i="1" s="1"/>
  <c r="O120" i="1"/>
  <c r="M120" i="1"/>
  <c r="N120" i="1" s="1"/>
  <c r="Q120" i="1" s="1"/>
  <c r="O119" i="1"/>
  <c r="M119" i="1"/>
  <c r="N119" i="1" s="1"/>
  <c r="O118" i="1"/>
  <c r="M118" i="1"/>
  <c r="N118" i="1" s="1"/>
  <c r="O117" i="1"/>
  <c r="M117" i="1"/>
  <c r="N117" i="1" s="1"/>
  <c r="Q117" i="1" s="1"/>
  <c r="R117" i="1" s="1"/>
  <c r="O116" i="1"/>
  <c r="N116" i="1"/>
  <c r="M116" i="1"/>
  <c r="Q115" i="1"/>
  <c r="O115" i="1"/>
  <c r="M115" i="1"/>
  <c r="N115" i="1" s="1"/>
  <c r="O114" i="1"/>
  <c r="M114" i="1"/>
  <c r="N114" i="1" s="1"/>
  <c r="O113" i="1"/>
  <c r="M113" i="1"/>
  <c r="N113" i="1" s="1"/>
  <c r="Q113" i="1" s="1"/>
  <c r="R113" i="1" s="1"/>
  <c r="O112" i="1"/>
  <c r="M112" i="1"/>
  <c r="N112" i="1" s="1"/>
  <c r="O111" i="1"/>
  <c r="N111" i="1"/>
  <c r="Q111" i="1" s="1"/>
  <c r="M111" i="1"/>
  <c r="O110" i="1"/>
  <c r="N110" i="1"/>
  <c r="Q110" i="1" s="1"/>
  <c r="M110" i="1"/>
  <c r="O109" i="1"/>
  <c r="M109" i="1"/>
  <c r="N109" i="1" s="1"/>
  <c r="O108" i="1"/>
  <c r="M108" i="1"/>
  <c r="N108" i="1" s="1"/>
  <c r="O107" i="1"/>
  <c r="M107" i="1"/>
  <c r="N107" i="1" s="1"/>
  <c r="R106" i="1"/>
  <c r="O106" i="1"/>
  <c r="M106" i="1"/>
  <c r="N106" i="1" s="1"/>
  <c r="Q106" i="1" s="1"/>
  <c r="M105" i="1"/>
  <c r="O105" i="1" s="1"/>
  <c r="K104" i="1"/>
  <c r="H104" i="1"/>
  <c r="H122" i="1" s="1"/>
  <c r="H125" i="1" s="1"/>
  <c r="G104" i="1"/>
  <c r="G122" i="1" s="1"/>
  <c r="M103" i="1"/>
  <c r="N103" i="1" s="1"/>
  <c r="K102" i="1"/>
  <c r="M102" i="1" s="1"/>
  <c r="O102" i="1" s="1"/>
  <c r="R99" i="1"/>
  <c r="Q99" i="1"/>
  <c r="N99" i="1"/>
  <c r="M99" i="1"/>
  <c r="L99" i="1"/>
  <c r="K99" i="1"/>
  <c r="J99" i="1"/>
  <c r="I99" i="1"/>
  <c r="H99" i="1"/>
  <c r="G99" i="1"/>
  <c r="F99" i="1"/>
  <c r="R98" i="1"/>
  <c r="Q98" i="1"/>
  <c r="N98" i="1"/>
  <c r="M98" i="1"/>
  <c r="L98" i="1"/>
  <c r="K98" i="1"/>
  <c r="J98" i="1"/>
  <c r="I98" i="1"/>
  <c r="H98" i="1"/>
  <c r="G98" i="1"/>
  <c r="F98" i="1"/>
  <c r="L97" i="1"/>
  <c r="J97" i="1"/>
  <c r="J100" i="1" s="1"/>
  <c r="J101" i="1" s="1"/>
  <c r="I97" i="1"/>
  <c r="F97" i="1"/>
  <c r="O96" i="1"/>
  <c r="M96" i="1"/>
  <c r="N96" i="1" s="1"/>
  <c r="O95" i="1"/>
  <c r="M95" i="1"/>
  <c r="N95" i="1" s="1"/>
  <c r="Q95" i="1" s="1"/>
  <c r="O94" i="1"/>
  <c r="M94" i="1"/>
  <c r="N94" i="1" s="1"/>
  <c r="O93" i="1"/>
  <c r="M93" i="1"/>
  <c r="N93" i="1" s="1"/>
  <c r="Q93" i="1" s="1"/>
  <c r="R93" i="1" s="1"/>
  <c r="O92" i="1"/>
  <c r="M92" i="1"/>
  <c r="N92" i="1" s="1"/>
  <c r="O91" i="1"/>
  <c r="M91" i="1"/>
  <c r="N91" i="1" s="1"/>
  <c r="O90" i="1"/>
  <c r="M90" i="1"/>
  <c r="N90" i="1" s="1"/>
  <c r="O89" i="1"/>
  <c r="M89" i="1"/>
  <c r="N89" i="1" s="1"/>
  <c r="Q89" i="1" s="1"/>
  <c r="O88" i="1"/>
  <c r="M88" i="1"/>
  <c r="N88" i="1" s="1"/>
  <c r="Q88" i="1" s="1"/>
  <c r="R88" i="1" s="1"/>
  <c r="R87" i="1"/>
  <c r="O87" i="1"/>
  <c r="M87" i="1"/>
  <c r="N87" i="1" s="1"/>
  <c r="Q87" i="1" s="1"/>
  <c r="O86" i="1"/>
  <c r="M86" i="1"/>
  <c r="N86" i="1" s="1"/>
  <c r="Q86" i="1" s="1"/>
  <c r="O85" i="1"/>
  <c r="M85" i="1"/>
  <c r="N85" i="1" s="1"/>
  <c r="Q85" i="1" s="1"/>
  <c r="R85" i="1" s="1"/>
  <c r="K84" i="1"/>
  <c r="M84" i="1" s="1"/>
  <c r="O84" i="1" s="1"/>
  <c r="K83" i="1"/>
  <c r="G83" i="1"/>
  <c r="M83" i="1" s="1"/>
  <c r="O83" i="1" s="1"/>
  <c r="K82" i="1"/>
  <c r="M82" i="1" s="1"/>
  <c r="G82" i="1"/>
  <c r="G81" i="1"/>
  <c r="M81" i="1" s="1"/>
  <c r="N81" i="1" s="1"/>
  <c r="K80" i="1"/>
  <c r="M80" i="1" s="1"/>
  <c r="O80" i="1" s="1"/>
  <c r="N79" i="1"/>
  <c r="Q79" i="1" s="1"/>
  <c r="R79" i="1" s="1"/>
  <c r="M79" i="1"/>
  <c r="O79" i="1" s="1"/>
  <c r="H78" i="1"/>
  <c r="M78" i="1" s="1"/>
  <c r="O77" i="1"/>
  <c r="M77" i="1"/>
  <c r="N77" i="1" s="1"/>
  <c r="L75" i="1"/>
  <c r="R74" i="1"/>
  <c r="Q74" i="1"/>
  <c r="N74" i="1"/>
  <c r="M74" i="1"/>
  <c r="L74" i="1"/>
  <c r="K74" i="1"/>
  <c r="J74" i="1"/>
  <c r="I74" i="1"/>
  <c r="H74" i="1"/>
  <c r="G74" i="1"/>
  <c r="F74" i="1"/>
  <c r="R73" i="1"/>
  <c r="Q73" i="1"/>
  <c r="N73" i="1"/>
  <c r="M73" i="1"/>
  <c r="L73" i="1"/>
  <c r="K73" i="1"/>
  <c r="J73" i="1"/>
  <c r="I73" i="1"/>
  <c r="H73" i="1"/>
  <c r="G73" i="1"/>
  <c r="F73" i="1"/>
  <c r="L72" i="1"/>
  <c r="J72" i="1"/>
  <c r="I72" i="1"/>
  <c r="I75" i="1" s="1"/>
  <c r="I76" i="1" s="1"/>
  <c r="H72" i="1"/>
  <c r="F72" i="1"/>
  <c r="F75" i="1" s="1"/>
  <c r="O71" i="1"/>
  <c r="M71" i="1"/>
  <c r="N71" i="1" s="1"/>
  <c r="O70" i="1"/>
  <c r="M70" i="1"/>
  <c r="N70" i="1" s="1"/>
  <c r="Q70" i="1" s="1"/>
  <c r="O69" i="1"/>
  <c r="M69" i="1"/>
  <c r="N69" i="1" s="1"/>
  <c r="O68" i="1"/>
  <c r="M68" i="1"/>
  <c r="N68" i="1" s="1"/>
  <c r="Q68" i="1" s="1"/>
  <c r="R68" i="1" s="1"/>
  <c r="O67" i="1"/>
  <c r="M67" i="1"/>
  <c r="N67" i="1" s="1"/>
  <c r="R66" i="1"/>
  <c r="O66" i="1"/>
  <c r="M66" i="1"/>
  <c r="N66" i="1" s="1"/>
  <c r="Q66" i="1" s="1"/>
  <c r="O65" i="1"/>
  <c r="M65" i="1"/>
  <c r="N65" i="1" s="1"/>
  <c r="O64" i="1"/>
  <c r="M64" i="1"/>
  <c r="N64" i="1" s="1"/>
  <c r="Q64" i="1" s="1"/>
  <c r="O63" i="1"/>
  <c r="M63" i="1"/>
  <c r="N63" i="1" s="1"/>
  <c r="O62" i="1"/>
  <c r="M62" i="1"/>
  <c r="N62" i="1" s="1"/>
  <c r="Q62" i="1" s="1"/>
  <c r="R62" i="1" s="1"/>
  <c r="O61" i="1"/>
  <c r="M61" i="1"/>
  <c r="N61" i="1" s="1"/>
  <c r="K60" i="1"/>
  <c r="G60" i="1"/>
  <c r="M60" i="1" s="1"/>
  <c r="K59" i="1"/>
  <c r="G59" i="1"/>
  <c r="M59" i="1" s="1"/>
  <c r="K58" i="1"/>
  <c r="K72" i="1" s="1"/>
  <c r="K75" i="1" s="1"/>
  <c r="K76" i="1" s="1"/>
  <c r="G58" i="1"/>
  <c r="M58" i="1" s="1"/>
  <c r="N58" i="1" s="1"/>
  <c r="M57" i="1"/>
  <c r="O57" i="1" s="1"/>
  <c r="M56" i="1"/>
  <c r="M55" i="1"/>
  <c r="O55" i="1" s="1"/>
  <c r="M54" i="1"/>
  <c r="O54" i="1" s="1"/>
  <c r="G53" i="1"/>
  <c r="M53" i="1" s="1"/>
  <c r="M52" i="1"/>
  <c r="N52" i="1" s="1"/>
  <c r="R49" i="1"/>
  <c r="Q49" i="1"/>
  <c r="N49" i="1"/>
  <c r="M49" i="1"/>
  <c r="L49" i="1"/>
  <c r="K49" i="1"/>
  <c r="J49" i="1"/>
  <c r="I49" i="1"/>
  <c r="H49" i="1"/>
  <c r="G49" i="1"/>
  <c r="F49" i="1"/>
  <c r="M48" i="1"/>
  <c r="L48" i="1"/>
  <c r="K48" i="1"/>
  <c r="J48" i="1"/>
  <c r="I48" i="1"/>
  <c r="H48" i="1"/>
  <c r="G48" i="1"/>
  <c r="F48" i="1"/>
  <c r="L47" i="1"/>
  <c r="J47" i="1"/>
  <c r="J50" i="1" s="1"/>
  <c r="J51" i="1" s="1"/>
  <c r="I47" i="1"/>
  <c r="I50" i="1" s="1"/>
  <c r="H47" i="1"/>
  <c r="H50" i="1" s="1"/>
  <c r="F47" i="1"/>
  <c r="F50" i="1" s="1"/>
  <c r="O46" i="1"/>
  <c r="M46" i="1"/>
  <c r="N46" i="1" s="1"/>
  <c r="Q46" i="1" s="1"/>
  <c r="R46" i="1" s="1"/>
  <c r="O45" i="1"/>
  <c r="M45" i="1"/>
  <c r="N45" i="1" s="1"/>
  <c r="O44" i="1"/>
  <c r="N44" i="1"/>
  <c r="Q44" i="1" s="1"/>
  <c r="M44" i="1"/>
  <c r="O43" i="1"/>
  <c r="M43" i="1"/>
  <c r="N43" i="1" s="1"/>
  <c r="O42" i="1"/>
  <c r="M42" i="1"/>
  <c r="N42" i="1" s="1"/>
  <c r="Q42" i="1" s="1"/>
  <c r="O41" i="1"/>
  <c r="M41" i="1"/>
  <c r="N41" i="1" s="1"/>
  <c r="Q41" i="1" s="1"/>
  <c r="O40" i="1"/>
  <c r="M40" i="1"/>
  <c r="N40" i="1" s="1"/>
  <c r="O39" i="1"/>
  <c r="M39" i="1"/>
  <c r="N39" i="1" s="1"/>
  <c r="Q39" i="1" s="1"/>
  <c r="O38" i="1"/>
  <c r="M38" i="1"/>
  <c r="N38" i="1" s="1"/>
  <c r="O37" i="1"/>
  <c r="M37" i="1"/>
  <c r="N37" i="1" s="1"/>
  <c r="O36" i="1"/>
  <c r="M36" i="1"/>
  <c r="N36" i="1" s="1"/>
  <c r="Q36" i="1" s="1"/>
  <c r="R36" i="1" s="1"/>
  <c r="O35" i="1"/>
  <c r="M35" i="1"/>
  <c r="N35" i="1" s="1"/>
  <c r="M34" i="1"/>
  <c r="O33" i="1"/>
  <c r="M33" i="1"/>
  <c r="N33" i="1" s="1"/>
  <c r="N48" i="1" s="1"/>
  <c r="K32" i="1"/>
  <c r="K47" i="1" s="1"/>
  <c r="K50" i="1" s="1"/>
  <c r="K51" i="1" s="1"/>
  <c r="G32" i="1"/>
  <c r="G47" i="1" s="1"/>
  <c r="M31" i="1"/>
  <c r="O31" i="1" s="1"/>
  <c r="O30" i="1"/>
  <c r="N30" i="1"/>
  <c r="Q30" i="1" s="1"/>
  <c r="R30" i="1" s="1"/>
  <c r="M30" i="1"/>
  <c r="M29" i="1"/>
  <c r="O29" i="1" s="1"/>
  <c r="M28" i="1"/>
  <c r="M27" i="1"/>
  <c r="R24" i="1"/>
  <c r="Q24" i="1"/>
  <c r="N24" i="1"/>
  <c r="M24" i="1"/>
  <c r="L24" i="1"/>
  <c r="K24" i="1"/>
  <c r="J24" i="1"/>
  <c r="I24" i="1"/>
  <c r="H24" i="1"/>
  <c r="G24" i="1"/>
  <c r="F24" i="1"/>
  <c r="L23" i="1"/>
  <c r="K23" i="1"/>
  <c r="J23" i="1"/>
  <c r="I23" i="1"/>
  <c r="H23" i="1"/>
  <c r="H25" i="1" s="1"/>
  <c r="G23" i="1"/>
  <c r="F23" i="1"/>
  <c r="L22" i="1"/>
  <c r="L25" i="1" s="1"/>
  <c r="J22" i="1"/>
  <c r="J25" i="1" s="1"/>
  <c r="J26" i="1" s="1"/>
  <c r="I22" i="1"/>
  <c r="H22" i="1"/>
  <c r="F22" i="1"/>
  <c r="O21" i="1"/>
  <c r="M21" i="1"/>
  <c r="N21" i="1" s="1"/>
  <c r="O20" i="1"/>
  <c r="M20" i="1"/>
  <c r="N20" i="1" s="1"/>
  <c r="O19" i="1"/>
  <c r="N19" i="1"/>
  <c r="Q19" i="1" s="1"/>
  <c r="M19" i="1"/>
  <c r="O18" i="1"/>
  <c r="M18" i="1"/>
  <c r="N18" i="1" s="1"/>
  <c r="O17" i="1"/>
  <c r="M17" i="1"/>
  <c r="N17" i="1" s="1"/>
  <c r="Q17" i="1" s="1"/>
  <c r="O16" i="1"/>
  <c r="M16" i="1"/>
  <c r="N16" i="1" s="1"/>
  <c r="K15" i="1"/>
  <c r="G15" i="1"/>
  <c r="M15" i="1" s="1"/>
  <c r="M14" i="1"/>
  <c r="O14" i="1" s="1"/>
  <c r="K13" i="1"/>
  <c r="G13" i="1"/>
  <c r="M13" i="1" s="1"/>
  <c r="N13" i="1" s="1"/>
  <c r="Q13" i="1" s="1"/>
  <c r="R13" i="1" s="1"/>
  <c r="M12" i="1"/>
  <c r="O12" i="1" s="1"/>
  <c r="M11" i="1"/>
  <c r="O11" i="1" s="1"/>
  <c r="M10" i="1"/>
  <c r="K9" i="1"/>
  <c r="G9" i="1"/>
  <c r="M8" i="1"/>
  <c r="O8" i="1" s="1"/>
  <c r="M7" i="1"/>
  <c r="O7" i="1" s="1"/>
  <c r="M6" i="1"/>
  <c r="O6" i="1" s="1"/>
  <c r="M5" i="1"/>
  <c r="O5" i="1" s="1"/>
  <c r="M4" i="1"/>
  <c r="O3" i="1"/>
  <c r="N3" i="1"/>
  <c r="M3" i="1"/>
  <c r="M2" i="1"/>
  <c r="Q91" i="1" l="1"/>
  <c r="R91" i="1"/>
  <c r="N53" i="1"/>
  <c r="O53" i="1"/>
  <c r="Q209" i="1"/>
  <c r="R209" i="1"/>
  <c r="Q269" i="1"/>
  <c r="R269" i="1"/>
  <c r="Q177" i="1"/>
  <c r="R177" i="1"/>
  <c r="Q179" i="1"/>
  <c r="R179" i="1"/>
  <c r="Q195" i="1"/>
  <c r="R195" i="1"/>
  <c r="P250" i="1"/>
  <c r="N251" i="1"/>
  <c r="P251" i="1" s="1"/>
  <c r="Q232" i="1"/>
  <c r="R232" i="1"/>
  <c r="Q291" i="1"/>
  <c r="R291" i="1" s="1"/>
  <c r="R228" i="1"/>
  <c r="Q108" i="1"/>
  <c r="R108" i="1"/>
  <c r="Q261" i="1"/>
  <c r="R261" i="1"/>
  <c r="L125" i="1"/>
  <c r="L126" i="1" s="1"/>
  <c r="N157" i="1"/>
  <c r="S12" i="2"/>
  <c r="U12" i="2" s="1"/>
  <c r="V12" i="2" s="1"/>
  <c r="W12" i="2" s="1"/>
  <c r="H51" i="1"/>
  <c r="R111" i="1"/>
  <c r="R207" i="1"/>
  <c r="S16" i="2"/>
  <c r="U16" i="2" s="1"/>
  <c r="X16" i="2" s="1"/>
  <c r="U20" i="2"/>
  <c r="R19" i="1"/>
  <c r="M23" i="1"/>
  <c r="H126" i="1"/>
  <c r="G201" i="1"/>
  <c r="G50" i="1"/>
  <c r="G51" i="1" s="1"/>
  <c r="J75" i="1"/>
  <c r="J76" i="1" s="1"/>
  <c r="Q133" i="1"/>
  <c r="R133" i="1" s="1"/>
  <c r="H201" i="1"/>
  <c r="S13" i="2"/>
  <c r="U13" i="2" s="1"/>
  <c r="V13" i="2" s="1"/>
  <c r="X13" i="2" s="1"/>
  <c r="L26" i="1"/>
  <c r="N12" i="1"/>
  <c r="N6" i="1"/>
  <c r="Q6" i="1" s="1"/>
  <c r="R6" i="1" s="1"/>
  <c r="L100" i="1"/>
  <c r="L101" i="1" s="1"/>
  <c r="R143" i="1"/>
  <c r="Q228" i="1"/>
  <c r="R284" i="1"/>
  <c r="K122" i="1"/>
  <c r="K125" i="1" s="1"/>
  <c r="K126" i="1" s="1"/>
  <c r="L50" i="1"/>
  <c r="L51" i="1" s="1"/>
  <c r="F100" i="1"/>
  <c r="O100" i="1" s="1"/>
  <c r="J125" i="1"/>
  <c r="J126" i="1" s="1"/>
  <c r="J200" i="1"/>
  <c r="J201" i="1" s="1"/>
  <c r="U21" i="2"/>
  <c r="H26" i="1"/>
  <c r="G200" i="1"/>
  <c r="I25" i="1"/>
  <c r="I26" i="1" s="1"/>
  <c r="R42" i="1"/>
  <c r="I100" i="1"/>
  <c r="I101" i="1" s="1"/>
  <c r="K150" i="1"/>
  <c r="K151" i="1" s="1"/>
  <c r="S14" i="2"/>
  <c r="U14" i="2" s="1"/>
  <c r="V14" i="2" s="1"/>
  <c r="X14" i="2" s="1"/>
  <c r="T22" i="2"/>
  <c r="U18" i="2"/>
  <c r="R225" i="1"/>
  <c r="O304" i="1"/>
  <c r="S11" i="2"/>
  <c r="U11" i="2" s="1"/>
  <c r="N57" i="1"/>
  <c r="Q57" i="1" s="1"/>
  <c r="M9" i="1" a="1"/>
  <c r="M9" i="1" s="1"/>
  <c r="O9" i="1" s="1"/>
  <c r="K22" i="1"/>
  <c r="K25" i="1" s="1"/>
  <c r="K26" i="1" s="1"/>
  <c r="I51" i="1"/>
  <c r="Q22" i="2"/>
  <c r="J151" i="1"/>
  <c r="Q200" i="1"/>
  <c r="V16" i="2"/>
  <c r="W16" i="2" s="1"/>
  <c r="V19" i="2"/>
  <c r="X19" i="2" s="1"/>
  <c r="V17" i="2"/>
  <c r="X17" i="2" s="1"/>
  <c r="V20" i="2"/>
  <c r="W20" i="2" s="1"/>
  <c r="V15" i="2"/>
  <c r="W15" i="2" s="1"/>
  <c r="U10" i="2"/>
  <c r="S22" i="2"/>
  <c r="V18" i="2"/>
  <c r="W18" i="2" s="1"/>
  <c r="X18" i="2"/>
  <c r="V11" i="2"/>
  <c r="X11" i="2" s="1"/>
  <c r="V21" i="2"/>
  <c r="X21" i="2" s="1"/>
  <c r="W21" i="2"/>
  <c r="Q92" i="1"/>
  <c r="R92" i="1" s="1"/>
  <c r="Q112" i="1"/>
  <c r="R112" i="1"/>
  <c r="Q40" i="1"/>
  <c r="R40" i="1" s="1"/>
  <c r="R121" i="1"/>
  <c r="R45" i="1"/>
  <c r="Q45" i="1"/>
  <c r="Q65" i="1"/>
  <c r="R65" i="1"/>
  <c r="Q191" i="1"/>
  <c r="R191" i="1" s="1"/>
  <c r="Q107" i="1"/>
  <c r="R107" i="1" s="1"/>
  <c r="Q288" i="1"/>
  <c r="R288" i="1"/>
  <c r="Q183" i="1"/>
  <c r="R183" i="1" s="1"/>
  <c r="N9" i="1"/>
  <c r="Q37" i="1"/>
  <c r="R37" i="1" s="1"/>
  <c r="Q63" i="1"/>
  <c r="R63" i="1" s="1"/>
  <c r="O78" i="1"/>
  <c r="M97" i="1"/>
  <c r="M100" i="1" s="1"/>
  <c r="M101" i="1" s="1"/>
  <c r="N78" i="1"/>
  <c r="Q18" i="1"/>
  <c r="R18" i="1" s="1"/>
  <c r="F51" i="1"/>
  <c r="Q67" i="1"/>
  <c r="R67" i="1" s="1"/>
  <c r="Q243" i="1"/>
  <c r="R243" i="1" s="1"/>
  <c r="O15" i="1"/>
  <c r="N15" i="1"/>
  <c r="Q21" i="1"/>
  <c r="R21" i="1"/>
  <c r="Q35" i="1"/>
  <c r="R35" i="1" s="1"/>
  <c r="R38" i="1"/>
  <c r="Q38" i="1"/>
  <c r="Q52" i="1"/>
  <c r="O60" i="1"/>
  <c r="N60" i="1"/>
  <c r="Q161" i="1"/>
  <c r="R161" i="1" s="1"/>
  <c r="Q61" i="1"/>
  <c r="R61" i="1"/>
  <c r="Q103" i="1"/>
  <c r="Q123" i="1" s="1"/>
  <c r="N123" i="1"/>
  <c r="Q43" i="1"/>
  <c r="R43" i="1" s="1"/>
  <c r="Q20" i="1"/>
  <c r="R20" i="1" s="1"/>
  <c r="Q262" i="1"/>
  <c r="R262" i="1" s="1"/>
  <c r="O4" i="1"/>
  <c r="N4" i="1"/>
  <c r="O28" i="1"/>
  <c r="N28" i="1"/>
  <c r="N97" i="1"/>
  <c r="N100" i="1" s="1"/>
  <c r="Q77" i="1"/>
  <c r="R77" i="1" s="1"/>
  <c r="Q116" i="1"/>
  <c r="R116" i="1" s="1"/>
  <c r="Q170" i="1"/>
  <c r="R170" i="1" s="1"/>
  <c r="Q231" i="1"/>
  <c r="R231" i="1"/>
  <c r="Q258" i="1"/>
  <c r="R258" i="1" s="1"/>
  <c r="Q279" i="1"/>
  <c r="R279" i="1" s="1"/>
  <c r="N2" i="1"/>
  <c r="Q109" i="1"/>
  <c r="R109" i="1" s="1"/>
  <c r="R141" i="1"/>
  <c r="Q141" i="1"/>
  <c r="Q178" i="1"/>
  <c r="R178" i="1"/>
  <c r="Q184" i="1"/>
  <c r="R184" i="1"/>
  <c r="M224" i="1"/>
  <c r="M226" i="1" s="1"/>
  <c r="O202" i="1"/>
  <c r="N202" i="1"/>
  <c r="R220" i="1"/>
  <c r="Q220" i="1"/>
  <c r="O2" i="1"/>
  <c r="Q12" i="1"/>
  <c r="R12" i="1" s="1"/>
  <c r="N14" i="1"/>
  <c r="Q81" i="1"/>
  <c r="R81" i="1" s="1"/>
  <c r="Q90" i="1"/>
  <c r="R90" i="1" s="1"/>
  <c r="N130" i="1"/>
  <c r="Q132" i="1"/>
  <c r="R132" i="1" s="1"/>
  <c r="Q252" i="1"/>
  <c r="R252" i="1" s="1"/>
  <c r="Q295" i="1"/>
  <c r="R295" i="1" s="1"/>
  <c r="N29" i="1"/>
  <c r="Q58" i="1"/>
  <c r="R58" i="1" s="1"/>
  <c r="Q121" i="1"/>
  <c r="O154" i="1"/>
  <c r="N154" i="1"/>
  <c r="F176" i="1"/>
  <c r="O175" i="1"/>
  <c r="Q218" i="1"/>
  <c r="R218" i="1" s="1"/>
  <c r="O250" i="1"/>
  <c r="F251" i="1"/>
  <c r="O251" i="1" s="1"/>
  <c r="Q287" i="1"/>
  <c r="R287" i="1" s="1"/>
  <c r="Q292" i="1"/>
  <c r="R292" i="1" s="1"/>
  <c r="N54" i="1"/>
  <c r="Q119" i="1"/>
  <c r="R119" i="1" s="1"/>
  <c r="Q245" i="1"/>
  <c r="R245" i="1" s="1"/>
  <c r="R39" i="1"/>
  <c r="R41" i="1"/>
  <c r="O59" i="1"/>
  <c r="N59" i="1"/>
  <c r="G72" i="1"/>
  <c r="G75" i="1" s="1"/>
  <c r="G76" i="1" s="1"/>
  <c r="L76" i="1"/>
  <c r="O82" i="1"/>
  <c r="N82" i="1"/>
  <c r="N84" i="1"/>
  <c r="N105" i="1"/>
  <c r="Q128" i="1"/>
  <c r="R128" i="1" s="1"/>
  <c r="I150" i="1"/>
  <c r="I151" i="1" s="1"/>
  <c r="Q193" i="1"/>
  <c r="R193" i="1" s="1"/>
  <c r="Q208" i="1"/>
  <c r="R208" i="1" s="1"/>
  <c r="Q214" i="1"/>
  <c r="R214" i="1" s="1"/>
  <c r="I251" i="1"/>
  <c r="Q53" i="1"/>
  <c r="R53" i="1" s="1"/>
  <c r="O58" i="1"/>
  <c r="H97" i="1"/>
  <c r="H100" i="1" s="1"/>
  <c r="H101" i="1" s="1"/>
  <c r="Q114" i="1"/>
  <c r="R114" i="1" s="1"/>
  <c r="N153" i="1"/>
  <c r="Q165" i="1"/>
  <c r="R165" i="1"/>
  <c r="N5" i="1"/>
  <c r="R95" i="1"/>
  <c r="Q163" i="1"/>
  <c r="R163" i="1"/>
  <c r="F201" i="1"/>
  <c r="O201" i="1" s="1"/>
  <c r="O200" i="1"/>
  <c r="Q210" i="1"/>
  <c r="R210" i="1"/>
  <c r="N31" i="1"/>
  <c r="Q69" i="1"/>
  <c r="R69" i="1" s="1"/>
  <c r="M123" i="1"/>
  <c r="O103" i="1"/>
  <c r="H150" i="1"/>
  <c r="H151" i="1" s="1"/>
  <c r="N27" i="1"/>
  <c r="Q33" i="1"/>
  <c r="Q48" i="1" s="1"/>
  <c r="N55" i="1"/>
  <c r="N80" i="1"/>
  <c r="R86" i="1"/>
  <c r="R89" i="1"/>
  <c r="R142" i="1"/>
  <c r="Q145" i="1"/>
  <c r="R145" i="1"/>
  <c r="R156" i="1"/>
  <c r="N158" i="1"/>
  <c r="Q188" i="1"/>
  <c r="R188" i="1" s="1"/>
  <c r="N205" i="1"/>
  <c r="Q233" i="1"/>
  <c r="R233" i="1" s="1"/>
  <c r="Q257" i="1"/>
  <c r="R257" i="1" s="1"/>
  <c r="Q94" i="1"/>
  <c r="R94" i="1" s="1"/>
  <c r="Q136" i="1"/>
  <c r="R136" i="1"/>
  <c r="F25" i="1"/>
  <c r="O56" i="1"/>
  <c r="N56" i="1"/>
  <c r="O81" i="1"/>
  <c r="G97" i="1"/>
  <c r="G100" i="1" s="1"/>
  <c r="G101" i="1" s="1"/>
  <c r="N127" i="1"/>
  <c r="O127" i="1"/>
  <c r="Q229" i="1"/>
  <c r="R229" i="1" s="1"/>
  <c r="Q255" i="1"/>
  <c r="R255" i="1" s="1"/>
  <c r="R64" i="1"/>
  <c r="Q71" i="1"/>
  <c r="R71" i="1" s="1"/>
  <c r="N83" i="1"/>
  <c r="R217" i="1"/>
  <c r="Q16" i="1"/>
  <c r="R16" i="1" s="1"/>
  <c r="O52" i="1"/>
  <c r="M72" i="1"/>
  <c r="M75" i="1" s="1"/>
  <c r="M76" i="1" s="1"/>
  <c r="O130" i="1"/>
  <c r="Q134" i="1"/>
  <c r="R134" i="1" s="1"/>
  <c r="N201" i="1"/>
  <c r="P201" i="1" s="1"/>
  <c r="P200" i="1"/>
  <c r="N7" i="1"/>
  <c r="R57" i="1"/>
  <c r="R110" i="1"/>
  <c r="N11" i="1"/>
  <c r="Q3" i="1"/>
  <c r="R3" i="1" s="1"/>
  <c r="N8" i="1"/>
  <c r="O13" i="1"/>
  <c r="O27" i="1"/>
  <c r="R17" i="1"/>
  <c r="M32" i="1"/>
  <c r="O34" i="1"/>
  <c r="N34" i="1"/>
  <c r="F76" i="1"/>
  <c r="Q118" i="1"/>
  <c r="R118" i="1"/>
  <c r="M149" i="1"/>
  <c r="G176" i="1"/>
  <c r="R241" i="1"/>
  <c r="Q241" i="1"/>
  <c r="Q254" i="1"/>
  <c r="R254" i="1"/>
  <c r="Q260" i="1"/>
  <c r="R260" i="1" s="1"/>
  <c r="R283" i="1"/>
  <c r="R201" i="1"/>
  <c r="Q296" i="1"/>
  <c r="R296" i="1" s="1"/>
  <c r="K97" i="1"/>
  <c r="K100" i="1" s="1"/>
  <c r="K101" i="1" s="1"/>
  <c r="N102" i="1"/>
  <c r="Q146" i="1"/>
  <c r="R146" i="1" s="1"/>
  <c r="N159" i="1"/>
  <c r="O159" i="1"/>
  <c r="J175" i="1"/>
  <c r="J176" i="1" s="1"/>
  <c r="Q189" i="1"/>
  <c r="R189" i="1" s="1"/>
  <c r="N206" i="1"/>
  <c r="Q227" i="1"/>
  <c r="R227" i="1" s="1"/>
  <c r="R237" i="1"/>
  <c r="Q239" i="1"/>
  <c r="R239" i="1" s="1"/>
  <c r="Q277" i="1"/>
  <c r="R277" i="1" s="1"/>
  <c r="N10" i="1"/>
  <c r="G22" i="1"/>
  <c r="G25" i="1" s="1"/>
  <c r="G26" i="1" s="1"/>
  <c r="R115" i="1"/>
  <c r="R120" i="1"/>
  <c r="R131" i="1"/>
  <c r="Q166" i="1"/>
  <c r="R166" i="1"/>
  <c r="Q182" i="1"/>
  <c r="R182" i="1" s="1"/>
  <c r="Q253" i="1"/>
  <c r="R253" i="1"/>
  <c r="F301" i="1"/>
  <c r="O300" i="1"/>
  <c r="N301" i="1"/>
  <c r="P301" i="1" s="1"/>
  <c r="P300" i="1"/>
  <c r="G148" i="1"/>
  <c r="G150" i="1" s="1"/>
  <c r="M129" i="1"/>
  <c r="Q168" i="1"/>
  <c r="R168" i="1" s="1"/>
  <c r="Q181" i="1"/>
  <c r="R181" i="1" s="1"/>
  <c r="O10" i="1"/>
  <c r="R44" i="1"/>
  <c r="R70" i="1"/>
  <c r="Q96" i="1"/>
  <c r="R96" i="1" s="1"/>
  <c r="M104" i="1"/>
  <c r="R135" i="1"/>
  <c r="R138" i="1"/>
  <c r="R140" i="1"/>
  <c r="F150" i="1"/>
  <c r="M174" i="1"/>
  <c r="M176" i="1" s="1"/>
  <c r="N152" i="1"/>
  <c r="O155" i="1"/>
  <c r="N155" i="1"/>
  <c r="Q185" i="1"/>
  <c r="R185" i="1" s="1"/>
  <c r="N203" i="1"/>
  <c r="O203" i="1"/>
  <c r="Q212" i="1"/>
  <c r="R212" i="1" s="1"/>
  <c r="O225" i="1"/>
  <c r="F226" i="1"/>
  <c r="Q235" i="1"/>
  <c r="R235" i="1" s="1"/>
  <c r="Q237" i="1"/>
  <c r="M250" i="1"/>
  <c r="M251" i="1" s="1"/>
  <c r="R264" i="1"/>
  <c r="Q266" i="1"/>
  <c r="R266" i="1" s="1"/>
  <c r="Q268" i="1"/>
  <c r="R268" i="1" s="1"/>
  <c r="R270" i="1"/>
  <c r="Q294" i="1"/>
  <c r="R294" i="1" s="1"/>
  <c r="G301" i="1"/>
  <c r="Q301" i="1"/>
  <c r="L301" i="1"/>
  <c r="H301" i="1"/>
  <c r="Q187" i="1"/>
  <c r="R187" i="1"/>
  <c r="Q216" i="1"/>
  <c r="R216" i="1" s="1"/>
  <c r="K225" i="1"/>
  <c r="K226" i="1" s="1"/>
  <c r="J251" i="1"/>
  <c r="Q256" i="1"/>
  <c r="R256" i="1" s="1"/>
  <c r="I301" i="1"/>
  <c r="Q304" i="1"/>
  <c r="R304" i="1" s="1"/>
  <c r="Q201" i="1"/>
  <c r="R204" i="1"/>
  <c r="L225" i="1"/>
  <c r="L226" i="1" s="1"/>
  <c r="M275" i="1"/>
  <c r="M276" i="1" s="1"/>
  <c r="J301" i="1"/>
  <c r="J303" i="1" s="1"/>
  <c r="H75" i="1"/>
  <c r="H76" i="1" s="1"/>
  <c r="F125" i="1"/>
  <c r="R160" i="1"/>
  <c r="R164" i="1"/>
  <c r="K200" i="1"/>
  <c r="K201" i="1" s="1"/>
  <c r="O204" i="1"/>
  <c r="R213" i="1"/>
  <c r="Q221" i="1"/>
  <c r="R221" i="1" s="1"/>
  <c r="L250" i="1"/>
  <c r="L251" i="1" s="1"/>
  <c r="F275" i="1"/>
  <c r="N275" i="1"/>
  <c r="K300" i="1"/>
  <c r="L150" i="1"/>
  <c r="L151" i="1" s="1"/>
  <c r="R286" i="1"/>
  <c r="R290" i="1"/>
  <c r="R139" i="1"/>
  <c r="R169" i="1"/>
  <c r="R190" i="1"/>
  <c r="R230" i="1"/>
  <c r="R234" i="1"/>
  <c r="R238" i="1"/>
  <c r="R242" i="1"/>
  <c r="R246" i="1"/>
  <c r="R265" i="1"/>
  <c r="Q265" i="1"/>
  <c r="R278" i="1"/>
  <c r="R282" i="1"/>
  <c r="N305" i="1"/>
  <c r="J302" i="1" l="1"/>
  <c r="R103" i="1"/>
  <c r="R123" i="1" s="1"/>
  <c r="W13" i="2"/>
  <c r="M22" i="1"/>
  <c r="M25" i="1" s="1"/>
  <c r="M26" i="1" s="1"/>
  <c r="X15" i="2"/>
  <c r="Q157" i="1"/>
  <c r="R157" i="1"/>
  <c r="O226" i="1"/>
  <c r="I303" i="1"/>
  <c r="N72" i="1"/>
  <c r="N75" i="1" s="1"/>
  <c r="N76" i="1" s="1"/>
  <c r="F101" i="1"/>
  <c r="O101" i="1" s="1"/>
  <c r="L303" i="1"/>
  <c r="W14" i="2"/>
  <c r="W19" i="2"/>
  <c r="X12" i="2"/>
  <c r="X20" i="2"/>
  <c r="U22" i="2"/>
  <c r="V10" i="2"/>
  <c r="V22" i="2" s="1"/>
  <c r="W17" i="2"/>
  <c r="W11" i="2"/>
  <c r="G151" i="1"/>
  <c r="G302" i="1"/>
  <c r="Q155" i="1"/>
  <c r="R155" i="1" s="1"/>
  <c r="Q34" i="1"/>
  <c r="R34" i="1"/>
  <c r="Q159" i="1"/>
  <c r="R159" i="1"/>
  <c r="Q11" i="1"/>
  <c r="R11" i="1" s="1"/>
  <c r="Q59" i="1"/>
  <c r="Q72" i="1" s="1"/>
  <c r="Q75" i="1" s="1"/>
  <c r="R59" i="1"/>
  <c r="Q9" i="1"/>
  <c r="R9" i="1"/>
  <c r="O32" i="1"/>
  <c r="N32" i="1"/>
  <c r="Q56" i="1"/>
  <c r="R56" i="1"/>
  <c r="N47" i="1"/>
  <c r="N50" i="1" s="1"/>
  <c r="Q27" i="1"/>
  <c r="G303" i="1"/>
  <c r="Q153" i="1"/>
  <c r="R153" i="1" s="1"/>
  <c r="Q105" i="1"/>
  <c r="R105" i="1" s="1"/>
  <c r="Q305" i="1"/>
  <c r="R305" i="1" s="1"/>
  <c r="K301" i="1"/>
  <c r="K303" i="1" s="1"/>
  <c r="K302" i="1"/>
  <c r="F151" i="1"/>
  <c r="Q7" i="1"/>
  <c r="R7" i="1" s="1"/>
  <c r="O25" i="1"/>
  <c r="F26" i="1"/>
  <c r="O26" i="1" s="1"/>
  <c r="Q84" i="1"/>
  <c r="R84" i="1"/>
  <c r="R52" i="1"/>
  <c r="H303" i="1"/>
  <c r="Q203" i="1"/>
  <c r="R203" i="1" s="1"/>
  <c r="Q83" i="1"/>
  <c r="R83" i="1"/>
  <c r="Q205" i="1"/>
  <c r="R205" i="1" s="1"/>
  <c r="Q82" i="1"/>
  <c r="R82" i="1" s="1"/>
  <c r="N147" i="1"/>
  <c r="Q130" i="1"/>
  <c r="Q147" i="1" s="1"/>
  <c r="Q4" i="1"/>
  <c r="R4" i="1" s="1"/>
  <c r="F276" i="1"/>
  <c r="O276" i="1" s="1"/>
  <c r="O275" i="1"/>
  <c r="H302" i="1"/>
  <c r="M122" i="1"/>
  <c r="M125" i="1" s="1"/>
  <c r="M126" i="1" s="1"/>
  <c r="N104" i="1"/>
  <c r="O104" i="1"/>
  <c r="O301" i="1"/>
  <c r="Q158" i="1"/>
  <c r="R158" i="1"/>
  <c r="Q55" i="1"/>
  <c r="R55" i="1"/>
  <c r="Q5" i="1"/>
  <c r="R5" i="1" s="1"/>
  <c r="Q54" i="1"/>
  <c r="R54" i="1" s="1"/>
  <c r="Q202" i="1"/>
  <c r="R202" i="1" s="1"/>
  <c r="N224" i="1"/>
  <c r="N226" i="1" s="1"/>
  <c r="N101" i="1"/>
  <c r="Q60" i="1"/>
  <c r="R60" i="1" s="1"/>
  <c r="Q78" i="1"/>
  <c r="R78" i="1" s="1"/>
  <c r="I302" i="1"/>
  <c r="Q152" i="1"/>
  <c r="N174" i="1"/>
  <c r="N176" i="1" s="1"/>
  <c r="N129" i="1"/>
  <c r="M148" i="1"/>
  <c r="M150" i="1" s="1"/>
  <c r="M151" i="1" s="1"/>
  <c r="O129" i="1"/>
  <c r="O176" i="1"/>
  <c r="Q14" i="1"/>
  <c r="R14" i="1" s="1"/>
  <c r="N23" i="1"/>
  <c r="Q10" i="1"/>
  <c r="Q23" i="1" s="1"/>
  <c r="Q154" i="1"/>
  <c r="R154" i="1" s="1"/>
  <c r="Q28" i="1"/>
  <c r="R28" i="1"/>
  <c r="Q206" i="1"/>
  <c r="R206" i="1" s="1"/>
  <c r="Q102" i="1"/>
  <c r="N122" i="1"/>
  <c r="N125" i="1" s="1"/>
  <c r="R33" i="1"/>
  <c r="R48" i="1" s="1"/>
  <c r="Q2" i="1"/>
  <c r="R2" i="1"/>
  <c r="N22" i="1"/>
  <c r="Q15" i="1"/>
  <c r="R15" i="1"/>
  <c r="P275" i="1"/>
  <c r="N276" i="1"/>
  <c r="P276" i="1" s="1"/>
  <c r="F126" i="1"/>
  <c r="L302" i="1"/>
  <c r="F302" i="1"/>
  <c r="O76" i="1"/>
  <c r="Q8" i="1"/>
  <c r="R8" i="1"/>
  <c r="Q127" i="1"/>
  <c r="Q149" i="1" s="1"/>
  <c r="N149" i="1"/>
  <c r="Q80" i="1"/>
  <c r="Q31" i="1"/>
  <c r="R31" i="1" s="1"/>
  <c r="O75" i="1"/>
  <c r="Q29" i="1"/>
  <c r="R29" i="1" s="1"/>
  <c r="M47" i="1"/>
  <c r="M50" i="1" s="1"/>
  <c r="Q97" i="1" l="1"/>
  <c r="Q100" i="1" s="1"/>
  <c r="O150" i="1"/>
  <c r="Q174" i="1"/>
  <c r="Q176" i="1" s="1"/>
  <c r="P176" i="1" s="1"/>
  <c r="O151" i="1"/>
  <c r="X10" i="2"/>
  <c r="X22" i="2" s="1"/>
  <c r="W10" i="2"/>
  <c r="W22" i="2" s="1"/>
  <c r="Q101" i="1"/>
  <c r="P101" i="1" s="1"/>
  <c r="P100" i="1"/>
  <c r="R97" i="1"/>
  <c r="R100" i="1" s="1"/>
  <c r="R101" i="1" s="1"/>
  <c r="Q76" i="1"/>
  <c r="P76" i="1" s="1"/>
  <c r="P75" i="1"/>
  <c r="N126" i="1"/>
  <c r="N148" i="1"/>
  <c r="N150" i="1" s="1"/>
  <c r="Q129" i="1"/>
  <c r="Q148" i="1" s="1"/>
  <c r="Q47" i="1"/>
  <c r="Q50" i="1" s="1"/>
  <c r="Q51" i="1" s="1"/>
  <c r="R10" i="1"/>
  <c r="R23" i="1" s="1"/>
  <c r="Q104" i="1"/>
  <c r="Q122" i="1" s="1"/>
  <c r="Q125" i="1" s="1"/>
  <c r="R104" i="1"/>
  <c r="Q150" i="1"/>
  <c r="N51" i="1"/>
  <c r="P51" i="1" s="1"/>
  <c r="N25" i="1"/>
  <c r="R152" i="1"/>
  <c r="R174" i="1" s="1"/>
  <c r="R176" i="1" s="1"/>
  <c r="R224" i="1"/>
  <c r="R226" i="1" s="1"/>
  <c r="R130" i="1"/>
  <c r="R147" i="1" s="1"/>
  <c r="M51" i="1"/>
  <c r="O51" i="1" s="1"/>
  <c r="O50" i="1"/>
  <c r="R80" i="1"/>
  <c r="R22" i="1"/>
  <c r="R25" i="1" s="1"/>
  <c r="R26" i="1" s="1"/>
  <c r="R32" i="1"/>
  <c r="R47" i="1" s="1"/>
  <c r="R50" i="1" s="1"/>
  <c r="R51" i="1" s="1"/>
  <c r="Q32" i="1"/>
  <c r="O126" i="1"/>
  <c r="Q22" i="1"/>
  <c r="Q25" i="1" s="1"/>
  <c r="Q26" i="1" s="1"/>
  <c r="Q224" i="1"/>
  <c r="Q226" i="1" s="1"/>
  <c r="P226" i="1" s="1"/>
  <c r="R72" i="1"/>
  <c r="R75" i="1" s="1"/>
  <c r="R76" i="1" s="1"/>
  <c r="O125" i="1"/>
  <c r="F303" i="1"/>
  <c r="M302" i="1"/>
  <c r="O302" i="1" s="1"/>
  <c r="R127" i="1"/>
  <c r="R149" i="1" s="1"/>
  <c r="R102" i="1"/>
  <c r="M303" i="1"/>
  <c r="N302" i="1" l="1"/>
  <c r="R129" i="1"/>
  <c r="R148" i="1" s="1"/>
  <c r="N151" i="1"/>
  <c r="P150" i="1"/>
  <c r="Q126" i="1"/>
  <c r="P126" i="1" s="1"/>
  <c r="P125" i="1"/>
  <c r="O303" i="1"/>
  <c r="N303" i="1"/>
  <c r="Q151" i="1"/>
  <c r="Q303" i="1" s="1"/>
  <c r="Q302" i="1"/>
  <c r="P302" i="1" s="1"/>
  <c r="P25" i="1"/>
  <c r="N26" i="1"/>
  <c r="P26" i="1" s="1"/>
  <c r="R122" i="1"/>
  <c r="R125" i="1" s="1"/>
  <c r="R126" i="1" s="1"/>
  <c r="R150" i="1"/>
  <c r="P50" i="1"/>
  <c r="R151" i="1" l="1"/>
  <c r="R303" i="1" s="1"/>
  <c r="R302" i="1"/>
  <c r="P303" i="1"/>
  <c r="P15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Mario Barresi</author>
    <author>Segreteria Tsp</author>
  </authors>
  <commentList>
    <comment ref="K4" authorId="0" shapeId="0" xr:uid="{9E268C68-FBCC-40F0-AF3F-5AD713768715}">
      <text>
        <r>
          <rPr>
            <b/>
            <sz val="10"/>
            <color rgb="FF000000"/>
            <rFont val="Tahoma"/>
            <family val="2"/>
          </rPr>
          <t>Mario Barresi: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BOX TONER X 6 Anni</t>
        </r>
      </text>
    </comment>
    <comment ref="R4" authorId="0" shapeId="0" xr:uid="{BAC500C7-81DF-4618-9BF1-65A979C67BBE}">
      <text>
        <r>
          <rPr>
            <b/>
            <sz val="10"/>
            <color rgb="FF000000"/>
            <rFont val="Tahoma"/>
            <family val="2"/>
          </rPr>
          <t>Mario Barresi: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pagato anno 2024</t>
        </r>
      </text>
    </comment>
    <comment ref="L8" authorId="0" shapeId="0" xr:uid="{A516ED57-EE28-4D0A-BF7C-390CD6544F3B}">
      <text>
        <r>
          <rPr>
            <b/>
            <sz val="10"/>
            <color rgb="FF000000"/>
            <rFont val="Tahoma"/>
            <family val="2"/>
          </rPr>
          <t>Mario Barresi: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valore di stampanti in rientro circa 1.600</t>
        </r>
      </text>
    </comment>
    <comment ref="L9" authorId="0" shapeId="0" xr:uid="{A0E11A69-A06B-4B4A-9F07-5AC713A66CE7}">
      <text>
        <r>
          <rPr>
            <b/>
            <sz val="10"/>
            <color rgb="FF000000"/>
            <rFont val="Tahoma"/>
            <family val="2"/>
          </rPr>
          <t>Mario Barresi: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Buoni Amazon</t>
        </r>
      </text>
    </comment>
    <comment ref="K10" authorId="0" shapeId="0" xr:uid="{65CB61A1-E7F8-46B7-B9E4-17D63BD41B8C}">
      <text>
        <r>
          <rPr>
            <b/>
            <sz val="10"/>
            <color rgb="FF000000"/>
            <rFont val="Tahoma"/>
            <family val="2"/>
          </rPr>
          <t>Mario Barresi: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RIMBORSO 75€ DI ISTRUTTORIA 
</t>
        </r>
        <r>
          <rPr>
            <sz val="10"/>
            <color rgb="FF000000"/>
            <rFont val="Tahoma"/>
            <family val="2"/>
          </rPr>
          <t xml:space="preserve">costo copia 662,40
</t>
        </r>
      </text>
    </comment>
    <comment ref="L10" authorId="0" shapeId="0" xr:uid="{4707614B-D874-46AA-9394-97647B02795F}">
      <text>
        <r>
          <rPr>
            <b/>
            <sz val="10"/>
            <color rgb="FF000000"/>
            <rFont val="Tahoma"/>
            <family val="2"/>
          </rPr>
          <t>Mario Barresi: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COSTO COPIE PER 72 MESI (120/ANNO)</t>
        </r>
      </text>
    </comment>
    <comment ref="K11" authorId="0" shapeId="0" xr:uid="{6C704C7A-E56A-4723-90F1-1F062D085B34}">
      <text>
        <r>
          <rPr>
            <b/>
            <sz val="10"/>
            <color rgb="FF000000"/>
            <rFont val="Tahoma"/>
            <family val="2"/>
          </rPr>
          <t>Mario Barresi: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702 (72 MESI) costo copie_0,0065 L5510</t>
        </r>
      </text>
    </comment>
    <comment ref="K16" authorId="0" shapeId="0" xr:uid="{7366DF75-6D3F-4D29-8FD4-675FA23615FB}">
      <text>
        <r>
          <rPr>
            <b/>
            <sz val="10"/>
            <color rgb="FF000000"/>
            <rFont val="Tahoma"/>
            <family val="2"/>
          </rPr>
          <t>Mario Barresi: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702 (72 MESI) costo copie_0,0065 L5510</t>
        </r>
      </text>
    </comment>
    <comment ref="G33" authorId="0" shapeId="0" xr:uid="{1A8180B6-A3D2-48A0-9556-8D61EF9D2E95}">
      <text>
        <r>
          <rPr>
            <b/>
            <sz val="10"/>
            <color rgb="FF000000"/>
            <rFont val="Tahoma"/>
            <family val="2"/>
          </rPr>
          <t>Mario Barresi: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-979 COSTO START KIT</t>
        </r>
      </text>
    </comment>
    <comment ref="K33" authorId="0" shapeId="0" xr:uid="{B3D4E33E-17E3-47A1-ACC1-DFD07141E297}">
      <text>
        <r>
          <rPr>
            <b/>
            <sz val="10"/>
            <color rgb="FF000000"/>
            <rFont val="Tahoma"/>
            <family val="2"/>
          </rPr>
          <t>Mario Barresi: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ECOBOX 540
</t>
        </r>
      </text>
    </comment>
    <comment ref="K35" authorId="0" shapeId="0" xr:uid="{F7C46882-07CC-4533-8E83-FD727172F166}">
      <text>
        <r>
          <rPr>
            <b/>
            <sz val="10"/>
            <color rgb="FF000000"/>
            <rFont val="Tahoma"/>
            <family val="2"/>
          </rPr>
          <t>Mario Barresi: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702 (72 MESI) costo copie_0,0065 L5510</t>
        </r>
      </text>
    </comment>
    <comment ref="K41" authorId="0" shapeId="0" xr:uid="{5AE74B72-C430-4827-A0A6-D9F6A8E5AE97}">
      <text>
        <r>
          <rPr>
            <b/>
            <sz val="10"/>
            <color rgb="FF000000"/>
            <rFont val="Tahoma"/>
            <family val="2"/>
          </rPr>
          <t>Mario Barresi: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702 (72 MESI) costo copie_0,0065 L5510</t>
        </r>
      </text>
    </comment>
    <comment ref="E53" authorId="0" shapeId="0" xr:uid="{509AAD36-D9D8-4498-9E0D-236EB1AD7B63}">
      <text>
        <r>
          <rPr>
            <b/>
            <sz val="10"/>
            <color rgb="FF000000"/>
            <rFont val="Tahoma"/>
            <family val="2"/>
          </rPr>
          <t>Mario Barresi: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STAMPANTI</t>
        </r>
      </text>
    </comment>
    <comment ref="E54" authorId="0" shapeId="0" xr:uid="{B495692C-4206-41EE-A01B-81F8DAA5822F}">
      <text>
        <r>
          <rPr>
            <b/>
            <sz val="10"/>
            <color rgb="FF000000"/>
            <rFont val="Tahoma"/>
            <family val="2"/>
          </rPr>
          <t>Mario Barresi: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PC</t>
        </r>
      </text>
    </comment>
    <comment ref="G56" authorId="0" shapeId="0" xr:uid="{54C3909E-6272-4A16-A131-936DC372B55A}">
      <text>
        <r>
          <rPr>
            <b/>
            <sz val="10"/>
            <color rgb="FF000000"/>
            <rFont val="Tahoma"/>
            <family val="2"/>
          </rPr>
          <t>Mario Barresi: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770 ACQUISTO LICENZE OFFICE
</t>
        </r>
      </text>
    </comment>
    <comment ref="E58" authorId="0" shapeId="0" xr:uid="{12EA3331-9100-42DF-9A43-8AACAF05422B}">
      <text>
        <r>
          <rPr>
            <b/>
            <sz val="10"/>
            <color rgb="FF000000"/>
            <rFont val="Tahoma"/>
            <family val="2"/>
          </rPr>
          <t>Mario Barresi: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installazione Maggio</t>
        </r>
      </text>
    </comment>
    <comment ref="K66" authorId="0" shapeId="0" xr:uid="{6BBA054A-33C2-4A8F-8A62-47BA32B98DCD}">
      <text>
        <r>
          <rPr>
            <b/>
            <sz val="10"/>
            <color rgb="FF000000"/>
            <rFont val="Tahoma"/>
            <family val="2"/>
          </rPr>
          <t>Mario Barresi: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702 (72 MESI) costo copie_0,0065 L5510</t>
        </r>
      </text>
    </comment>
    <comment ref="K104" authorId="1" shapeId="0" xr:uid="{02BE8B7B-49BF-4279-804E-F3844AD68766}">
      <text>
        <r>
          <rPr>
            <b/>
            <sz val="9"/>
            <color indexed="81"/>
            <rFont val="Tahoma"/>
            <family val="2"/>
          </rPr>
          <t>Segreteria Tsp:</t>
        </r>
        <r>
          <rPr>
            <sz val="9"/>
            <color indexed="81"/>
            <rFont val="Tahoma"/>
            <family val="2"/>
          </rPr>
          <t xml:space="preserve">
Costo copia 0,00 € perché pagano canone tsp mensile
€ 50,00 * 72 mesi = € 3600,00
€ 3452,22 calcolo costo copia
Rimangono € 147,78 in positivo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Mario Barresi</author>
  </authors>
  <commentList>
    <comment ref="G9" authorId="0" shapeId="0" xr:uid="{34E9CF86-0B5A-4927-8A88-AB015FFF148B}">
      <text>
        <r>
          <rPr>
            <b/>
            <sz val="10"/>
            <color rgb="FF000000"/>
            <rFont val="Tahoma"/>
            <family val="2"/>
          </rPr>
          <t>Mario Barresi: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integrazione su stipendio perchè il netto non è stato calcolato SENZA le detrazioni</t>
        </r>
      </text>
    </comment>
    <comment ref="C10" authorId="0" shapeId="0" xr:uid="{2B9BE09C-E331-4C7B-8C43-24C64C207F6C}">
      <text>
        <r>
          <rPr>
            <b/>
            <sz val="10"/>
            <color rgb="FF000000"/>
            <rFont val="Tahoma"/>
            <family val="2"/>
          </rPr>
          <t>Mario Barresi: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1/3 lo deve Smarth24
</t>
        </r>
      </text>
    </comment>
    <comment ref="C11" authorId="0" shapeId="0" xr:uid="{D18ACA33-8FC1-44B3-A5B2-F58DBF45ED71}">
      <text>
        <r>
          <rPr>
            <b/>
            <sz val="10"/>
            <color rgb="FF000000"/>
            <rFont val="Tahoma"/>
            <family val="2"/>
          </rPr>
          <t>Mario Barresi: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1/3 lo deve Smarth24
</t>
        </r>
      </text>
    </comment>
    <comment ref="C12" authorId="0" shapeId="0" xr:uid="{D0269A08-9C65-405B-AB60-8273BA4328BC}">
      <text>
        <r>
          <rPr>
            <b/>
            <sz val="10"/>
            <color rgb="FF000000"/>
            <rFont val="Tahoma"/>
            <family val="2"/>
          </rPr>
          <t>Mario Barresi: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1/3 lo deve Smarth24
</t>
        </r>
      </text>
    </comment>
    <comment ref="C13" authorId="0" shapeId="0" xr:uid="{F3B55C6C-D6DE-4485-8CB3-FC69512466F7}">
      <text>
        <r>
          <rPr>
            <b/>
            <sz val="10"/>
            <color rgb="FF000000"/>
            <rFont val="Tahoma"/>
            <family val="2"/>
          </rPr>
          <t>Mario Barresi: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1/3 lo deve Smarth24
</t>
        </r>
      </text>
    </comment>
  </commentList>
</comments>
</file>

<file path=xl/sharedStrings.xml><?xml version="1.0" encoding="utf-8"?>
<sst xmlns="http://schemas.openxmlformats.org/spreadsheetml/2006/main" count="527" uniqueCount="147">
  <si>
    <t>MESE</t>
  </si>
  <si>
    <t>ANNO</t>
  </si>
  <si>
    <t>OWNER</t>
  </si>
  <si>
    <t>COD</t>
  </si>
  <si>
    <t>CLIENTE</t>
  </si>
  <si>
    <t>VENDITA</t>
  </si>
  <si>
    <t>ACQUISTO MATERIALE</t>
  </si>
  <si>
    <t>SPEDIZIONE UTAX</t>
  </si>
  <si>
    <t>TRASPORTATORE CRISTIAN</t>
  </si>
  <si>
    <t>INSTALLAZIONE</t>
  </si>
  <si>
    <t>COSTO COPIE + ASSISTENZA INFORMATICA</t>
  </si>
  <si>
    <t>TOP UP</t>
  </si>
  <si>
    <t>TOTALE COSTI</t>
  </si>
  <si>
    <t>MARGINE LORDO</t>
  </si>
  <si>
    <t>ML/Rev
 (%)</t>
  </si>
  <si>
    <t>TSP ML
(%)</t>
  </si>
  <si>
    <t>TSP ML
(Euro)</t>
  </si>
  <si>
    <t>PROVV. COMM.LE</t>
  </si>
  <si>
    <t>PAGATA</t>
  </si>
  <si>
    <t>NOTE</t>
  </si>
  <si>
    <t>GENNAIO</t>
  </si>
  <si>
    <t>ANTONIO</t>
  </si>
  <si>
    <t>TSUNAMI</t>
  </si>
  <si>
    <t>X</t>
  </si>
  <si>
    <t>FABRIZIO</t>
  </si>
  <si>
    <t>AGENZIA FUNEBRE</t>
  </si>
  <si>
    <t>NINO</t>
  </si>
  <si>
    <t>ELETTROSERVICE</t>
  </si>
  <si>
    <t>665€ finanziato - 305€ costo copia diretto</t>
  </si>
  <si>
    <t>provvigioni riconosciute a Nino 7815,50 - dare differenza € 1672,25</t>
  </si>
  <si>
    <t>PHARMARTE</t>
  </si>
  <si>
    <t>provvigioni riconosciute a Nino 741,00 - Nino deve ridare € 247,55</t>
  </si>
  <si>
    <t>SACER</t>
  </si>
  <si>
    <t>provvigioni riconosciute a Nino 1165,15 - Nino deve ridare € 83,81</t>
  </si>
  <si>
    <t>RICAMBI E OFFICINA BETTOLO</t>
  </si>
  <si>
    <t>COLOMBIANO</t>
  </si>
  <si>
    <t>da considerare in futuro il valore stampanti ritirate come entroito</t>
  </si>
  <si>
    <t>RENATO/DIEGO</t>
  </si>
  <si>
    <t>EMEK KEBAB</t>
  </si>
  <si>
    <t>COOP GRUPPO NEW HOUSE</t>
  </si>
  <si>
    <t>RUGIADA SRL</t>
  </si>
  <si>
    <t>CORRADINI GIUSEPPE</t>
  </si>
  <si>
    <t xml:space="preserve">AMOS </t>
  </si>
  <si>
    <t>BETTINI</t>
  </si>
  <si>
    <t>FATTURATO</t>
  </si>
  <si>
    <t>OK FINANZIARIA</t>
  </si>
  <si>
    <t>CONTRATTO</t>
  </si>
  <si>
    <t>TOTALE 1+2</t>
  </si>
  <si>
    <t>TOTALE 1+2+3</t>
  </si>
  <si>
    <t>FEBBRAIO</t>
  </si>
  <si>
    <t>COLPER SRL</t>
  </si>
  <si>
    <t>VISTA MASTER</t>
  </si>
  <si>
    <t>SAERTEC</t>
  </si>
  <si>
    <t>provvigioni riconosciute a Nino 1000 - dare differenza € 176,05</t>
  </si>
  <si>
    <t>URBAN SERVICE</t>
  </si>
  <si>
    <t>155€ finanziato - 31€ costo copia diretto</t>
  </si>
  <si>
    <t>REAC</t>
  </si>
  <si>
    <t>INTESA SERVICE</t>
  </si>
  <si>
    <t xml:space="preserve">AGENZIA GEMMA </t>
  </si>
  <si>
    <t>THEMIX ITALIA SRL</t>
  </si>
  <si>
    <t>MARZO</t>
  </si>
  <si>
    <t>MARTINO</t>
  </si>
  <si>
    <t>MARIO</t>
  </si>
  <si>
    <t>ARIS</t>
  </si>
  <si>
    <t>170€ finanziato - 60€ costo copia diretto</t>
  </si>
  <si>
    <t>CASA DI CURA VILLA CHIARA</t>
  </si>
  <si>
    <t>270€ finanziato - 120€ costo copia diretto (inizia a pagare il costo copia a Luglio 2026 perché compensa con il top up)</t>
  </si>
  <si>
    <t>SIPEF</t>
  </si>
  <si>
    <t>179€ finanziato - 50€ costo copia diretto</t>
  </si>
  <si>
    <t>MV SERVIZI IMM</t>
  </si>
  <si>
    <t>EGI SRL</t>
  </si>
  <si>
    <t>D'EPIRO</t>
  </si>
  <si>
    <t>SEDA</t>
  </si>
  <si>
    <t>APRILE</t>
  </si>
  <si>
    <t>TSP</t>
  </si>
  <si>
    <t>EXTRACOPIE</t>
  </si>
  <si>
    <t>NINO/TSP</t>
  </si>
  <si>
    <t>EASY RENT</t>
  </si>
  <si>
    <t>CONSORZIO ETERNITY</t>
  </si>
  <si>
    <t>GIOIA MICHELE</t>
  </si>
  <si>
    <t>NEXT LEVEL</t>
  </si>
  <si>
    <t>AGENZIA DALU</t>
  </si>
  <si>
    <t>110€ finanziato - 40€ costo copia diretto</t>
  </si>
  <si>
    <t>GEORES</t>
  </si>
  <si>
    <t>96€ finanziato - 27€ costo copia diretto</t>
  </si>
  <si>
    <t>CT26</t>
  </si>
  <si>
    <t>MAGGIO</t>
  </si>
  <si>
    <t>CENTRO AUTO ROMA</t>
  </si>
  <si>
    <t>PRESTIGE</t>
  </si>
  <si>
    <t>LA CONSULENZA</t>
  </si>
  <si>
    <t>QUADRIFOGLIO</t>
  </si>
  <si>
    <t>GIUGNO</t>
  </si>
  <si>
    <t>ROMA VILLA BORGHESE</t>
  </si>
  <si>
    <t>MUOVIAMO</t>
  </si>
  <si>
    <t>NINO/ANDREA</t>
  </si>
  <si>
    <t>CANTELMI</t>
  </si>
  <si>
    <t>66€ finanziato - 23€ costo copia diretto</t>
  </si>
  <si>
    <t>LUGLIO</t>
  </si>
  <si>
    <t>STUDIO BOGGINO</t>
  </si>
  <si>
    <t>DL BS</t>
  </si>
  <si>
    <t>DPO</t>
  </si>
  <si>
    <t>JULA</t>
  </si>
  <si>
    <t>DOTT. DE FIORES</t>
  </si>
  <si>
    <t>STUDIO MENGUCCI</t>
  </si>
  <si>
    <t>FARMACIA VILLA ADA</t>
  </si>
  <si>
    <t>AGOSTO</t>
  </si>
  <si>
    <t>SETTEMBRE</t>
  </si>
  <si>
    <t>AVOLAB</t>
  </si>
  <si>
    <t>AEVOMEDICA</t>
  </si>
  <si>
    <t>DEA FORTUNA</t>
  </si>
  <si>
    <t>STUDIO OTTICO APPIA</t>
  </si>
  <si>
    <t>CCL ITALY</t>
  </si>
  <si>
    <t>OTTOBRE</t>
  </si>
  <si>
    <t>NOVEMBRE</t>
  </si>
  <si>
    <t>DICEMBRE</t>
  </si>
  <si>
    <t>TOTALE 1+2 (2025)</t>
  </si>
  <si>
    <t>TOTALE 1+2+3 (2025)</t>
  </si>
  <si>
    <t>Bilancio 2023 non depositato</t>
  </si>
  <si>
    <t>PROGRAMMA SALONI</t>
  </si>
  <si>
    <t>ANNO 2025</t>
  </si>
  <si>
    <t>COSTI TOTALI</t>
  </si>
  <si>
    <t>ML 
(%)</t>
  </si>
  <si>
    <t>TSP ML 
(%)</t>
  </si>
  <si>
    <t>ML TSP/REV 
(%)</t>
  </si>
  <si>
    <t>PROVV. COMM</t>
  </si>
  <si>
    <t>% vs. Fatturato</t>
  </si>
  <si>
    <t>%Mario</t>
  </si>
  <si>
    <t>ROBERTO</t>
  </si>
  <si>
    <t>NOEMI</t>
  </si>
  <si>
    <t>RENATO</t>
  </si>
  <si>
    <t>DIEGO</t>
  </si>
  <si>
    <t>F24</t>
  </si>
  <si>
    <t xml:space="preserve">INTEGRAZIONE </t>
  </si>
  <si>
    <t>AFFITTO</t>
  </si>
  <si>
    <t>URBANI</t>
  </si>
  <si>
    <t>MASELLA</t>
  </si>
  <si>
    <t>TELECOM</t>
  </si>
  <si>
    <t>ENEL</t>
  </si>
  <si>
    <t>Banca Intesa</t>
  </si>
  <si>
    <t>BCC</t>
  </si>
  <si>
    <t>VARIE</t>
  </si>
  <si>
    <t>ML TSP</t>
  </si>
  <si>
    <t>ML x Installazioni</t>
  </si>
  <si>
    <t>TOTALE UTILI TSP
(LORDO)</t>
  </si>
  <si>
    <t>TOTALE UTILI TSP
(NETTO)</t>
  </si>
  <si>
    <t>PROVV. MARIO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</si>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</sst>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#,##0.00\ &quot;€&quot;;[Red]\-#,##0.00\ &quot;€&quot;"/>
    <numFmt numFmtId="43" formatCode="_-* #,##0.00_-;\-* #,##0.00_-;_-* &quot;-&quot;??_-;_-@_-"/>
    <numFmt numFmtId="164" formatCode="&quot; € &quot;#,##0.00&quot; &quot;;&quot;-€ &quot;#,##0.00&quot; &quot;;&quot; € -&quot;00&quot; &quot;;&quot; &quot;@&quot; &quot;"/>
    <numFmt numFmtId="165" formatCode="#,##0.00&quot; &quot;[$€-410];[Red]&quot;-&quot;#,##0.00&quot; &quot;[$€-410]"/>
    <numFmt numFmtId="166" formatCode="#,##0.00\ &quot;€&quot;"/>
    <numFmt numFmtId="167" formatCode="#,##0.00&quot; &quot;[$€-410]"/>
    <numFmt numFmtId="168" formatCode="#,##0.00_ ;[Red]\-#,##0.00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theme="0"/>
      <name val="Times New Roman"/>
      <family val="1"/>
    </font>
    <font>
      <b/>
      <sz val="11"/>
      <color rgb="FFFF0000"/>
      <name val="Times New Roman"/>
      <family val="1"/>
    </font>
    <font>
      <b/>
      <sz val="12"/>
      <color rgb="FFFF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</font>
    <font>
      <b/>
      <sz val="12"/>
      <color theme="0"/>
      <name val="Times New Roman"/>
      <family val="1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theme="2" tint="-0.749992370372631"/>
        <bgColor rgb="FFD9E1F2"/>
      </patternFill>
    </fill>
    <fill>
      <patternFill patternType="solid">
        <fgColor theme="3" tint="0.89999084444715716"/>
        <bgColor rgb="FFD9E1F2"/>
      </patternFill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9E1F2"/>
      </patternFill>
    </fill>
    <fill>
      <patternFill patternType="solid">
        <fgColor theme="4" tint="0.79998168889431442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FFC0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rgb="FF92D050"/>
        <bgColor rgb="FFD0CECE"/>
      </patternFill>
    </fill>
    <fill>
      <patternFill patternType="solid">
        <fgColor rgb="FFFFFF00"/>
        <bgColor rgb="FFC65911"/>
      </patternFill>
    </fill>
    <fill>
      <patternFill patternType="solid">
        <fgColor rgb="FFFFFF00"/>
        <bgColor rgb="FFFFC000"/>
      </patternFill>
    </fill>
    <fill>
      <patternFill patternType="solid">
        <fgColor theme="6" tint="0.79998168889431442"/>
        <bgColor rgb="FFD0CECE"/>
      </patternFill>
    </fill>
    <fill>
      <patternFill patternType="solid">
        <fgColor rgb="FFFFC000"/>
        <bgColor rgb="FFD0CECE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B4C6E7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C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</cellStyleXfs>
  <cellXfs count="138">
    <xf numFmtId="0" fontId="0" fillId="0" borderId="0" xfId="0"/>
    <xf numFmtId="0" fontId="3" fillId="2" borderId="1" xfId="3" applyFont="1" applyFill="1" applyBorder="1" applyAlignment="1" applyProtection="1">
      <alignment horizontal="center" vertical="center"/>
      <protection locked="0"/>
    </xf>
    <xf numFmtId="0" fontId="3" fillId="2" borderId="1" xfId="3" applyFont="1" applyFill="1" applyBorder="1" applyAlignment="1" applyProtection="1">
      <alignment horizontal="center" vertical="center" wrapText="1"/>
      <protection locked="0"/>
    </xf>
    <xf numFmtId="0" fontId="3" fillId="3" borderId="1" xfId="3" applyFont="1" applyFill="1" applyBorder="1" applyAlignment="1" applyProtection="1">
      <alignment horizontal="center" vertical="center" wrapText="1"/>
      <protection locked="0"/>
    </xf>
    <xf numFmtId="0" fontId="3" fillId="2" borderId="1" xfId="3" applyFont="1" applyFill="1" applyBorder="1" applyAlignment="1" applyProtection="1">
      <alignment horizontal="center" vertical="center"/>
    </xf>
    <xf numFmtId="9" fontId="3" fillId="2" borderId="1" xfId="2" applyFont="1" applyFill="1" applyBorder="1" applyAlignment="1" applyProtection="1">
      <alignment horizontal="center" vertical="center" wrapText="1"/>
    </xf>
    <xf numFmtId="9" fontId="3" fillId="2" borderId="1" xfId="2" applyFont="1" applyFill="1" applyBorder="1" applyAlignment="1" applyProtection="1">
      <alignment horizontal="center" vertical="center" wrapText="1"/>
      <protection locked="0"/>
    </xf>
    <xf numFmtId="0" fontId="3" fillId="2" borderId="1" xfId="3" applyFont="1" applyFill="1" applyBorder="1" applyAlignment="1" applyProtection="1">
      <alignment horizontal="center" vertical="center" wrapText="1"/>
    </xf>
    <xf numFmtId="0" fontId="3" fillId="4" borderId="0" xfId="3" applyFont="1" applyFill="1" applyAlignment="1" applyProtection="1">
      <alignment horizontal="center" vertical="center"/>
      <protection locked="0"/>
    </xf>
    <xf numFmtId="0" fontId="3" fillId="0" borderId="0" xfId="3" applyFont="1" applyAlignment="1" applyProtection="1">
      <alignment horizontal="center" vertical="center"/>
      <protection locked="0"/>
    </xf>
    <xf numFmtId="0" fontId="3" fillId="5" borderId="0" xfId="3" applyFont="1" applyFill="1" applyAlignment="1" applyProtection="1">
      <alignment horizontal="center" vertical="center"/>
      <protection locked="0"/>
    </xf>
    <xf numFmtId="0" fontId="4" fillId="5" borderId="1" xfId="3" applyFont="1" applyFill="1" applyBorder="1" applyAlignment="1" applyProtection="1">
      <alignment horizontal="center" vertical="center"/>
      <protection locked="0"/>
    </xf>
    <xf numFmtId="0" fontId="5" fillId="0" borderId="1" xfId="3" applyFont="1" applyBorder="1" applyAlignment="1" applyProtection="1">
      <alignment horizontal="center" vertical="center"/>
      <protection locked="0"/>
    </xf>
    <xf numFmtId="0" fontId="4" fillId="6" borderId="1" xfId="3" applyFont="1" applyFill="1" applyBorder="1" applyAlignment="1" applyProtection="1">
      <alignment horizontal="center"/>
      <protection locked="0"/>
    </xf>
    <xf numFmtId="8" fontId="4" fillId="7" borderId="1" xfId="3" applyNumberFormat="1" applyFont="1" applyFill="1" applyBorder="1" applyAlignment="1" applyProtection="1">
      <alignment horizontal="center"/>
      <protection locked="0"/>
    </xf>
    <xf numFmtId="8" fontId="5" fillId="0" borderId="1" xfId="3" applyNumberFormat="1" applyFont="1" applyBorder="1" applyAlignment="1" applyProtection="1">
      <alignment horizontal="center"/>
      <protection locked="0"/>
    </xf>
    <xf numFmtId="8" fontId="4" fillId="0" borderId="1" xfId="3" applyNumberFormat="1" applyFont="1" applyBorder="1" applyAlignment="1" applyProtection="1">
      <alignment horizontal="center"/>
      <protection locked="0"/>
    </xf>
    <xf numFmtId="8" fontId="6" fillId="8" borderId="1" xfId="3" applyNumberFormat="1" applyFont="1" applyFill="1" applyBorder="1" applyAlignment="1" applyProtection="1">
      <alignment horizontal="center"/>
    </xf>
    <xf numFmtId="10" fontId="4" fillId="9" borderId="1" xfId="3" applyNumberFormat="1" applyFont="1" applyFill="1" applyBorder="1" applyAlignment="1" applyProtection="1">
      <alignment horizontal="center"/>
    </xf>
    <xf numFmtId="9" fontId="4" fillId="10" borderId="1" xfId="2" applyFont="1" applyFill="1" applyBorder="1" applyAlignment="1" applyProtection="1">
      <alignment horizontal="center"/>
      <protection locked="0"/>
    </xf>
    <xf numFmtId="8" fontId="4" fillId="10" borderId="1" xfId="3" applyNumberFormat="1" applyFont="1" applyFill="1" applyBorder="1" applyAlignment="1" applyProtection="1">
      <alignment horizontal="center"/>
    </xf>
    <xf numFmtId="8" fontId="4" fillId="11" borderId="1" xfId="3" applyNumberFormat="1" applyFont="1" applyFill="1" applyBorder="1" applyAlignment="1" applyProtection="1">
      <alignment horizontal="center"/>
    </xf>
    <xf numFmtId="164" fontId="7" fillId="0" borderId="1" xfId="3" applyNumberFormat="1" applyFont="1" applyBorder="1" applyAlignment="1" applyProtection="1">
      <alignment horizontal="center"/>
      <protection locked="0"/>
    </xf>
    <xf numFmtId="0" fontId="4" fillId="0" borderId="1" xfId="3" applyFont="1" applyBorder="1" applyAlignment="1" applyProtection="1">
      <alignment horizontal="left"/>
      <protection locked="0"/>
    </xf>
    <xf numFmtId="0" fontId="5" fillId="4" borderId="0" xfId="3" applyFont="1" applyFill="1" applyAlignment="1" applyProtection="1">
      <alignment horizontal="center"/>
      <protection locked="0"/>
    </xf>
    <xf numFmtId="0" fontId="5" fillId="0" borderId="0" xfId="3" applyFont="1" applyAlignment="1" applyProtection="1">
      <alignment horizontal="center"/>
      <protection locked="0"/>
    </xf>
    <xf numFmtId="0" fontId="2" fillId="0" borderId="0" xfId="4" applyProtection="1">
      <protection locked="0"/>
    </xf>
    <xf numFmtId="0" fontId="4" fillId="0" borderId="1" xfId="3" applyFont="1" applyBorder="1" applyAlignment="1" applyProtection="1">
      <alignment horizontal="center" vertical="center"/>
      <protection locked="0"/>
    </xf>
    <xf numFmtId="0" fontId="5" fillId="4" borderId="0" xfId="3" applyFont="1" applyFill="1" applyAlignment="1" applyProtection="1">
      <alignment horizontal="left"/>
      <protection locked="0"/>
    </xf>
    <xf numFmtId="8" fontId="5" fillId="5" borderId="1" xfId="3" applyNumberFormat="1" applyFont="1" applyFill="1" applyBorder="1" applyAlignment="1" applyProtection="1">
      <alignment horizontal="center"/>
      <protection locked="0"/>
    </xf>
    <xf numFmtId="8" fontId="4" fillId="5" borderId="1" xfId="3" applyNumberFormat="1" applyFont="1" applyFill="1" applyBorder="1" applyAlignment="1" applyProtection="1">
      <alignment horizontal="center"/>
      <protection locked="0"/>
    </xf>
    <xf numFmtId="0" fontId="4" fillId="0" borderId="1" xfId="3" applyFont="1" applyBorder="1" applyAlignment="1" applyProtection="1">
      <alignment horizontal="center"/>
      <protection locked="0"/>
    </xf>
    <xf numFmtId="0" fontId="4" fillId="12" borderId="1" xfId="3" applyFont="1" applyFill="1" applyBorder="1" applyAlignment="1" applyProtection="1">
      <alignment horizontal="center" vertical="center"/>
      <protection locked="0"/>
    </xf>
    <xf numFmtId="0" fontId="5" fillId="13" borderId="1" xfId="3" applyFont="1" applyFill="1" applyBorder="1" applyAlignment="1" applyProtection="1">
      <alignment horizontal="center" vertical="center"/>
      <protection locked="0"/>
    </xf>
    <xf numFmtId="0" fontId="4" fillId="13" borderId="1" xfId="3" applyFont="1" applyFill="1" applyBorder="1" applyAlignment="1" applyProtection="1">
      <alignment horizontal="center" vertical="center"/>
      <protection locked="0"/>
    </xf>
    <xf numFmtId="8" fontId="5" fillId="13" borderId="1" xfId="3" applyNumberFormat="1" applyFont="1" applyFill="1" applyBorder="1" applyAlignment="1" applyProtection="1">
      <alignment horizontal="center"/>
      <protection locked="0"/>
    </xf>
    <xf numFmtId="8" fontId="5" fillId="13" borderId="1" xfId="3" applyNumberFormat="1" applyFont="1" applyFill="1" applyBorder="1" applyAlignment="1" applyProtection="1">
      <alignment horizontal="center"/>
    </xf>
    <xf numFmtId="9" fontId="3" fillId="14" borderId="1" xfId="2" applyFont="1" applyFill="1" applyBorder="1" applyAlignment="1" applyProtection="1">
      <alignment horizontal="center"/>
    </xf>
    <xf numFmtId="9" fontId="4" fillId="14" borderId="1" xfId="2" applyFont="1" applyFill="1" applyBorder="1" applyAlignment="1" applyProtection="1">
      <alignment horizontal="center"/>
      <protection locked="0"/>
    </xf>
    <xf numFmtId="164" fontId="7" fillId="13" borderId="1" xfId="3" applyNumberFormat="1" applyFont="1" applyFill="1" applyBorder="1" applyAlignment="1" applyProtection="1">
      <alignment horizontal="center"/>
      <protection locked="0"/>
    </xf>
    <xf numFmtId="0" fontId="4" fillId="13" borderId="1" xfId="3" applyFont="1" applyFill="1" applyBorder="1" applyAlignment="1" applyProtection="1">
      <alignment horizontal="center"/>
      <protection locked="0"/>
    </xf>
    <xf numFmtId="0" fontId="5" fillId="13" borderId="0" xfId="3" applyFont="1" applyFill="1" applyAlignment="1" applyProtection="1">
      <alignment horizontal="center"/>
      <protection locked="0"/>
    </xf>
    <xf numFmtId="0" fontId="2" fillId="13" borderId="0" xfId="4" applyFill="1" applyProtection="1">
      <protection locked="0"/>
    </xf>
    <xf numFmtId="4" fontId="4" fillId="14" borderId="1" xfId="3" applyNumberFormat="1" applyFont="1" applyFill="1" applyBorder="1" applyAlignment="1" applyProtection="1">
      <alignment horizontal="center"/>
    </xf>
    <xf numFmtId="0" fontId="3" fillId="2" borderId="1" xfId="3" applyFont="1" applyFill="1" applyBorder="1" applyAlignment="1" applyProtection="1">
      <alignment horizontal="right" vertical="center"/>
      <protection locked="0"/>
    </xf>
    <xf numFmtId="8" fontId="3" fillId="2" borderId="1" xfId="3" applyNumberFormat="1" applyFont="1" applyFill="1" applyBorder="1" applyAlignment="1" applyProtection="1">
      <alignment horizontal="center"/>
      <protection locked="0"/>
    </xf>
    <xf numFmtId="8" fontId="3" fillId="2" borderId="1" xfId="3" applyNumberFormat="1" applyFont="1" applyFill="1" applyBorder="1" applyAlignment="1" applyProtection="1">
      <alignment horizontal="center"/>
    </xf>
    <xf numFmtId="10" fontId="4" fillId="14" borderId="1" xfId="3" applyNumberFormat="1" applyFont="1" applyFill="1" applyBorder="1" applyAlignment="1" applyProtection="1">
      <alignment horizontal="center"/>
    </xf>
    <xf numFmtId="10" fontId="4" fillId="14" borderId="1" xfId="3" applyNumberFormat="1" applyFont="1" applyFill="1" applyBorder="1" applyAlignment="1" applyProtection="1">
      <alignment horizontal="center"/>
      <protection locked="0"/>
    </xf>
    <xf numFmtId="164" fontId="8" fillId="2" borderId="1" xfId="3" applyNumberFormat="1" applyFont="1" applyFill="1" applyBorder="1" applyAlignment="1" applyProtection="1">
      <alignment horizontal="center"/>
      <protection locked="0"/>
    </xf>
    <xf numFmtId="164" fontId="3" fillId="2" borderId="1" xfId="3" applyNumberFormat="1" applyFont="1" applyFill="1" applyBorder="1" applyAlignment="1" applyProtection="1">
      <alignment horizontal="center"/>
      <protection locked="0"/>
    </xf>
    <xf numFmtId="0" fontId="3" fillId="4" borderId="0" xfId="3" applyFont="1" applyFill="1" applyAlignment="1" applyProtection="1">
      <alignment horizontal="center"/>
      <protection locked="0"/>
    </xf>
    <xf numFmtId="0" fontId="3" fillId="13" borderId="0" xfId="3" applyFont="1" applyFill="1" applyAlignment="1" applyProtection="1">
      <alignment horizontal="center"/>
      <protection locked="0"/>
    </xf>
    <xf numFmtId="0" fontId="3" fillId="13" borderId="0" xfId="4" applyFont="1" applyFill="1" applyProtection="1">
      <protection locked="0"/>
    </xf>
    <xf numFmtId="0" fontId="3" fillId="0" borderId="1" xfId="3" applyFont="1" applyBorder="1" applyAlignment="1" applyProtection="1">
      <alignment horizontal="center" vertical="center"/>
      <protection locked="0"/>
    </xf>
    <xf numFmtId="0" fontId="9" fillId="0" borderId="1" xfId="3" applyFont="1" applyBorder="1" applyAlignment="1" applyProtection="1">
      <alignment horizontal="center" vertical="center"/>
      <protection locked="0"/>
    </xf>
    <xf numFmtId="164" fontId="8" fillId="0" borderId="1" xfId="3" applyNumberFormat="1" applyFont="1" applyBorder="1" applyAlignment="1" applyProtection="1">
      <alignment horizontal="center"/>
      <protection locked="0"/>
    </xf>
    <xf numFmtId="0" fontId="9" fillId="4" borderId="0" xfId="3" applyFont="1" applyFill="1" applyAlignment="1" applyProtection="1">
      <alignment horizontal="center"/>
      <protection locked="0"/>
    </xf>
    <xf numFmtId="0" fontId="9" fillId="0" borderId="0" xfId="3" applyFont="1" applyAlignment="1" applyProtection="1">
      <alignment horizontal="center"/>
      <protection locked="0"/>
    </xf>
    <xf numFmtId="0" fontId="10" fillId="0" borderId="0" xfId="4" applyFont="1" applyProtection="1">
      <protection locked="0"/>
    </xf>
    <xf numFmtId="8" fontId="9" fillId="0" borderId="1" xfId="3" applyNumberFormat="1" applyFont="1" applyBorder="1" applyAlignment="1" applyProtection="1">
      <alignment horizontal="center"/>
      <protection locked="0"/>
    </xf>
    <xf numFmtId="8" fontId="3" fillId="0" borderId="1" xfId="3" applyNumberFormat="1" applyFont="1" applyBorder="1" applyAlignment="1" applyProtection="1">
      <alignment horizontal="center"/>
      <protection locked="0"/>
    </xf>
    <xf numFmtId="8" fontId="11" fillId="8" borderId="1" xfId="3" applyNumberFormat="1" applyFont="1" applyFill="1" applyBorder="1" applyAlignment="1" applyProtection="1">
      <alignment horizontal="center"/>
    </xf>
    <xf numFmtId="9" fontId="3" fillId="10" borderId="1" xfId="2" applyFont="1" applyFill="1" applyBorder="1" applyAlignment="1" applyProtection="1">
      <alignment horizontal="center"/>
      <protection locked="0"/>
    </xf>
    <xf numFmtId="8" fontId="3" fillId="10" borderId="1" xfId="3" applyNumberFormat="1" applyFont="1" applyFill="1" applyBorder="1" applyAlignment="1" applyProtection="1">
      <alignment horizontal="center"/>
    </xf>
    <xf numFmtId="8" fontId="3" fillId="11" borderId="1" xfId="3" applyNumberFormat="1" applyFont="1" applyFill="1" applyBorder="1" applyAlignment="1" applyProtection="1">
      <alignment horizontal="center"/>
    </xf>
    <xf numFmtId="0" fontId="3" fillId="0" borderId="1" xfId="3" applyFont="1" applyBorder="1" applyAlignment="1" applyProtection="1">
      <alignment horizontal="left"/>
      <protection locked="0"/>
    </xf>
    <xf numFmtId="0" fontId="3" fillId="0" borderId="1" xfId="3" applyFont="1" applyBorder="1" applyAlignment="1" applyProtection="1">
      <alignment horizontal="left" wrapText="1"/>
      <protection locked="0"/>
    </xf>
    <xf numFmtId="0" fontId="4" fillId="0" borderId="2" xfId="3" applyFont="1" applyBorder="1" applyAlignment="1" applyProtection="1">
      <alignment horizontal="center" vertical="center"/>
      <protection locked="0"/>
    </xf>
    <xf numFmtId="0" fontId="5" fillId="0" borderId="2" xfId="3" applyFont="1" applyBorder="1" applyAlignment="1" applyProtection="1">
      <alignment horizontal="center" vertical="center"/>
      <protection locked="0"/>
    </xf>
    <xf numFmtId="0" fontId="9" fillId="0" borderId="2" xfId="3" applyFont="1" applyBorder="1" applyAlignment="1" applyProtection="1">
      <alignment horizontal="center" vertical="center"/>
      <protection locked="0"/>
    </xf>
    <xf numFmtId="0" fontId="9" fillId="0" borderId="0" xfId="3" applyFont="1" applyBorder="1" applyAlignment="1" applyProtection="1">
      <alignment horizontal="center" vertical="center"/>
      <protection locked="0"/>
    </xf>
    <xf numFmtId="8" fontId="9" fillId="0" borderId="2" xfId="3" applyNumberFormat="1" applyFont="1" applyBorder="1" applyAlignment="1" applyProtection="1">
      <alignment horizontal="center"/>
      <protection locked="0"/>
    </xf>
    <xf numFmtId="8" fontId="3" fillId="0" borderId="2" xfId="3" applyNumberFormat="1" applyFont="1" applyBorder="1" applyAlignment="1" applyProtection="1">
      <alignment horizontal="center"/>
      <protection locked="0"/>
    </xf>
    <xf numFmtId="8" fontId="11" fillId="8" borderId="2" xfId="3" applyNumberFormat="1" applyFont="1" applyFill="1" applyBorder="1" applyAlignment="1" applyProtection="1">
      <alignment horizontal="center"/>
    </xf>
    <xf numFmtId="9" fontId="3" fillId="10" borderId="2" xfId="2" applyFont="1" applyFill="1" applyBorder="1" applyAlignment="1" applyProtection="1">
      <alignment horizontal="center"/>
      <protection locked="0"/>
    </xf>
    <xf numFmtId="8" fontId="3" fillId="10" borderId="2" xfId="3" applyNumberFormat="1" applyFont="1" applyFill="1" applyBorder="1" applyAlignment="1" applyProtection="1">
      <alignment horizontal="center"/>
    </xf>
    <xf numFmtId="8" fontId="3" fillId="11" borderId="2" xfId="3" applyNumberFormat="1" applyFont="1" applyFill="1" applyBorder="1" applyAlignment="1" applyProtection="1">
      <alignment horizontal="center"/>
    </xf>
    <xf numFmtId="0" fontId="3" fillId="0" borderId="0" xfId="3" applyFont="1" applyBorder="1" applyAlignment="1" applyProtection="1">
      <alignment horizontal="left"/>
      <protection locked="0"/>
    </xf>
    <xf numFmtId="9" fontId="9" fillId="0" borderId="1" xfId="2" applyFont="1" applyBorder="1" applyAlignment="1" applyProtection="1">
      <alignment horizontal="center"/>
      <protection locked="0"/>
    </xf>
    <xf numFmtId="8" fontId="3" fillId="15" borderId="1" xfId="3" applyNumberFormat="1" applyFont="1" applyFill="1" applyBorder="1" applyAlignment="1" applyProtection="1">
      <alignment horizontal="center"/>
      <protection locked="0"/>
    </xf>
    <xf numFmtId="8" fontId="3" fillId="16" borderId="1" xfId="3" applyNumberFormat="1" applyFont="1" applyFill="1" applyBorder="1" applyAlignment="1" applyProtection="1">
      <alignment horizontal="center"/>
      <protection locked="0"/>
    </xf>
    <xf numFmtId="8" fontId="3" fillId="17" borderId="1" xfId="3" applyNumberFormat="1" applyFont="1" applyFill="1" applyBorder="1" applyAlignment="1" applyProtection="1">
      <alignment horizontal="center"/>
      <protection locked="0"/>
    </xf>
    <xf numFmtId="8" fontId="3" fillId="15" borderId="1" xfId="3" applyNumberFormat="1" applyFont="1" applyFill="1" applyBorder="1" applyAlignment="1" applyProtection="1">
      <alignment horizontal="center"/>
    </xf>
    <xf numFmtId="10" fontId="3" fillId="15" borderId="1" xfId="3" applyNumberFormat="1" applyFont="1" applyFill="1" applyBorder="1" applyAlignment="1" applyProtection="1">
      <alignment horizontal="center"/>
    </xf>
    <xf numFmtId="10" fontId="3" fillId="15" borderId="1" xfId="3" applyNumberFormat="1" applyFont="1" applyFill="1" applyBorder="1" applyAlignment="1" applyProtection="1">
      <alignment horizontal="center"/>
      <protection locked="0"/>
    </xf>
    <xf numFmtId="8" fontId="8" fillId="15" borderId="1" xfId="3" applyNumberFormat="1" applyFont="1" applyFill="1" applyBorder="1" applyAlignment="1" applyProtection="1">
      <alignment horizontal="center"/>
      <protection locked="0"/>
    </xf>
    <xf numFmtId="0" fontId="3" fillId="0" borderId="0" xfId="3" applyFont="1" applyAlignment="1" applyProtection="1">
      <alignment horizontal="center"/>
      <protection locked="0"/>
    </xf>
    <xf numFmtId="0" fontId="3" fillId="5" borderId="0" xfId="3" applyFont="1" applyFill="1" applyProtection="1">
      <protection locked="0"/>
    </xf>
    <xf numFmtId="0" fontId="3" fillId="18" borderId="1" xfId="3" applyFont="1" applyFill="1" applyBorder="1" applyAlignment="1" applyProtection="1">
      <alignment horizontal="center"/>
      <protection locked="0"/>
    </xf>
    <xf numFmtId="8" fontId="3" fillId="18" borderId="1" xfId="3" applyNumberFormat="1" applyFont="1" applyFill="1" applyBorder="1" applyAlignment="1" applyProtection="1">
      <alignment horizontal="center"/>
      <protection locked="0"/>
    </xf>
    <xf numFmtId="4" fontId="3" fillId="9" borderId="1" xfId="3" applyNumberFormat="1" applyFont="1" applyFill="1" applyBorder="1" applyAlignment="1" applyProtection="1">
      <alignment horizontal="center"/>
    </xf>
    <xf numFmtId="0" fontId="9" fillId="5" borderId="0" xfId="3" applyFont="1" applyFill="1" applyAlignment="1" applyProtection="1">
      <alignment horizontal="center" vertical="center"/>
      <protection locked="0"/>
    </xf>
    <xf numFmtId="0" fontId="3" fillId="5" borderId="0" xfId="3" applyFont="1" applyFill="1" applyAlignment="1" applyProtection="1">
      <alignment horizontal="center"/>
      <protection locked="0"/>
    </xf>
    <xf numFmtId="8" fontId="3" fillId="5" borderId="0" xfId="3" applyNumberFormat="1" applyFont="1" applyFill="1" applyAlignment="1" applyProtection="1">
      <alignment horizontal="center"/>
      <protection locked="0"/>
    </xf>
    <xf numFmtId="8" fontId="9" fillId="5" borderId="0" xfId="3" applyNumberFormat="1" applyFont="1" applyFill="1" applyAlignment="1" applyProtection="1">
      <alignment horizontal="center"/>
      <protection locked="0"/>
    </xf>
    <xf numFmtId="0" fontId="9" fillId="5" borderId="0" xfId="3" applyFont="1" applyFill="1" applyAlignment="1" applyProtection="1">
      <alignment horizontal="center"/>
      <protection locked="0"/>
    </xf>
    <xf numFmtId="8" fontId="9" fillId="5" borderId="0" xfId="3" applyNumberFormat="1" applyFont="1" applyFill="1" applyAlignment="1" applyProtection="1">
      <alignment horizontal="center"/>
    </xf>
    <xf numFmtId="9" fontId="9" fillId="5" borderId="0" xfId="2" applyFont="1" applyFill="1" applyAlignment="1" applyProtection="1">
      <alignment horizontal="center"/>
    </xf>
    <xf numFmtId="9" fontId="3" fillId="5" borderId="0" xfId="2" applyFont="1" applyFill="1" applyAlignment="1" applyProtection="1">
      <alignment horizontal="center"/>
      <protection locked="0"/>
    </xf>
    <xf numFmtId="0" fontId="3" fillId="5" borderId="0" xfId="3" applyFont="1" applyFill="1" applyAlignment="1" applyProtection="1">
      <alignment horizontal="center"/>
    </xf>
    <xf numFmtId="8" fontId="3" fillId="5" borderId="0" xfId="3" applyNumberFormat="1" applyFont="1" applyFill="1" applyAlignment="1" applyProtection="1">
      <alignment horizontal="center"/>
    </xf>
    <xf numFmtId="166" fontId="3" fillId="5" borderId="0" xfId="3" applyNumberFormat="1" applyFont="1" applyFill="1" applyAlignment="1" applyProtection="1">
      <alignment horizontal="left"/>
      <protection locked="0"/>
    </xf>
    <xf numFmtId="0" fontId="3" fillId="5" borderId="0" xfId="3" applyFont="1" applyFill="1" applyAlignment="1" applyProtection="1">
      <alignment horizontal="left"/>
      <protection locked="0"/>
    </xf>
    <xf numFmtId="0" fontId="9" fillId="5" borderId="0" xfId="3" applyFont="1" applyFill="1" applyAlignment="1" applyProtection="1">
      <alignment horizontal="center"/>
    </xf>
    <xf numFmtId="0" fontId="3" fillId="19" borderId="1" xfId="0" applyFont="1" applyFill="1" applyBorder="1" applyAlignment="1" applyProtection="1">
      <alignment horizontal="center" vertical="center"/>
      <protection locked="0"/>
    </xf>
    <xf numFmtId="0" fontId="3" fillId="19" borderId="1" xfId="5" applyFont="1" applyFill="1" applyBorder="1" applyAlignment="1" applyProtection="1">
      <alignment horizontal="center" vertical="center" wrapText="1"/>
      <protection locked="0"/>
    </xf>
    <xf numFmtId="9" fontId="3" fillId="19" borderId="1" xfId="5" applyNumberFormat="1" applyFont="1" applyFill="1" applyBorder="1" applyAlignment="1" applyProtection="1">
      <alignment horizontal="center" vertical="center" wrapText="1"/>
      <protection locked="0"/>
    </xf>
    <xf numFmtId="0" fontId="3" fillId="19" borderId="1" xfId="5" applyFont="1" applyFill="1" applyBorder="1" applyAlignment="1" applyProtection="1">
      <alignment horizontal="center" vertical="center"/>
      <protection locked="0"/>
    </xf>
    <xf numFmtId="0" fontId="16" fillId="0" borderId="0" xfId="0" applyFont="1" applyProtection="1">
      <protection locked="0"/>
    </xf>
    <xf numFmtId="0" fontId="3" fillId="20" borderId="1" xfId="5" applyFont="1" applyFill="1" applyBorder="1" applyAlignment="1" applyProtection="1">
      <alignment horizontal="center" vertical="center"/>
      <protection locked="0"/>
    </xf>
    <xf numFmtId="0" fontId="3" fillId="21" borderId="1" xfId="5" applyFont="1" applyFill="1" applyBorder="1" applyAlignment="1" applyProtection="1">
      <alignment horizontal="center" vertical="center"/>
      <protection locked="0"/>
    </xf>
    <xf numFmtId="0" fontId="3" fillId="22" borderId="1" xfId="5" applyFont="1" applyFill="1" applyBorder="1" applyAlignment="1" applyProtection="1">
      <alignment horizontal="center" vertical="center"/>
      <protection locked="0"/>
    </xf>
    <xf numFmtId="0" fontId="3" fillId="23" borderId="1" xfId="5" applyFont="1" applyFill="1" applyBorder="1" applyAlignment="1" applyProtection="1">
      <alignment horizontal="center" vertical="center"/>
      <protection locked="0"/>
    </xf>
    <xf numFmtId="0" fontId="3" fillId="24" borderId="1" xfId="5" applyFont="1" applyFill="1" applyBorder="1" applyAlignment="1" applyProtection="1">
      <alignment horizontal="center" vertical="center"/>
      <protection locked="0"/>
    </xf>
    <xf numFmtId="0" fontId="3" fillId="25" borderId="1" xfId="5" applyFont="1" applyFill="1" applyBorder="1" applyAlignment="1" applyProtection="1">
      <alignment horizontal="center" vertical="center" wrapText="1"/>
      <protection locked="0"/>
    </xf>
    <xf numFmtId="0" fontId="3" fillId="25" borderId="1" xfId="5" applyFont="1" applyFill="1" applyBorder="1" applyAlignment="1" applyProtection="1">
      <alignment horizontal="center" vertical="center"/>
      <protection locked="0"/>
    </xf>
    <xf numFmtId="0" fontId="17" fillId="26" borderId="3" xfId="0" applyFont="1" applyFill="1" applyBorder="1" applyAlignment="1" applyProtection="1">
      <alignment horizontal="center" vertical="center" wrapText="1"/>
      <protection locked="0"/>
    </xf>
    <xf numFmtId="168" fontId="17" fillId="27" borderId="1" xfId="5" applyNumberFormat="1" applyFont="1" applyFill="1" applyBorder="1" applyAlignment="1" applyProtection="1">
      <alignment horizontal="center" vertical="center"/>
      <protection locked="0"/>
    </xf>
    <xf numFmtId="0" fontId="17" fillId="28" borderId="3" xfId="0" applyFont="1" applyFill="1" applyBorder="1" applyAlignment="1" applyProtection="1">
      <alignment horizontal="center" vertical="center"/>
      <protection locked="0"/>
    </xf>
    <xf numFmtId="17" fontId="9" fillId="0" borderId="1" xfId="5" applyNumberFormat="1" applyFont="1" applyBorder="1" applyAlignment="1" applyProtection="1">
      <alignment horizontal="center" vertical="center"/>
      <protection locked="0"/>
    </xf>
    <xf numFmtId="8" fontId="9" fillId="0" borderId="1" xfId="1" applyNumberFormat="1" applyFont="1" applyBorder="1" applyAlignment="1" applyProtection="1">
      <alignment horizontal="center" vertical="center"/>
      <protection locked="0"/>
    </xf>
    <xf numFmtId="8" fontId="9" fillId="0" borderId="1" xfId="1" applyNumberFormat="1" applyFont="1" applyBorder="1" applyAlignment="1" applyProtection="1">
      <alignment horizontal="center"/>
      <protection locked="0"/>
    </xf>
    <xf numFmtId="8" fontId="16" fillId="0" borderId="0" xfId="0" applyNumberFormat="1" applyFont="1" applyProtection="1">
      <protection locked="0"/>
    </xf>
    <xf numFmtId="8" fontId="3" fillId="21" borderId="1" xfId="1" applyNumberFormat="1" applyFont="1" applyFill="1" applyBorder="1" applyAlignment="1" applyProtection="1">
      <alignment horizontal="center" vertical="center"/>
      <protection locked="0"/>
    </xf>
    <xf numFmtId="8" fontId="3" fillId="23" borderId="1" xfId="1" applyNumberFormat="1" applyFont="1" applyFill="1" applyBorder="1" applyAlignment="1" applyProtection="1">
      <alignment horizontal="center" vertical="center"/>
      <protection locked="0"/>
    </xf>
    <xf numFmtId="8" fontId="3" fillId="24" borderId="1" xfId="1" applyNumberFormat="1" applyFont="1" applyFill="1" applyBorder="1" applyAlignment="1" applyProtection="1">
      <alignment horizontal="center" vertical="center"/>
      <protection locked="0"/>
    </xf>
    <xf numFmtId="8" fontId="3" fillId="25" borderId="1" xfId="1" applyNumberFormat="1" applyFont="1" applyFill="1" applyBorder="1" applyAlignment="1" applyProtection="1">
      <alignment horizontal="center" vertical="center"/>
      <protection locked="0"/>
    </xf>
    <xf numFmtId="8" fontId="17" fillId="27" borderId="1" xfId="1" applyNumberFormat="1" applyFont="1" applyFill="1" applyBorder="1" applyAlignment="1" applyProtection="1">
      <alignment horizontal="center" vertical="center"/>
      <protection locked="0"/>
    </xf>
    <xf numFmtId="8" fontId="3" fillId="29" borderId="1" xfId="1" applyNumberFormat="1" applyFont="1" applyFill="1" applyBorder="1" applyAlignment="1" applyProtection="1">
      <alignment horizontal="center" vertical="center"/>
      <protection locked="0"/>
    </xf>
    <xf numFmtId="0" fontId="16" fillId="0" borderId="0" xfId="0" applyFont="1" applyAlignment="1" applyProtection="1">
      <alignment horizontal="center" vertical="center"/>
      <protection locked="0"/>
    </xf>
    <xf numFmtId="8" fontId="16" fillId="0" borderId="0" xfId="0" applyNumberFormat="1" applyFont="1" applyAlignment="1" applyProtection="1">
      <alignment horizontal="center" vertical="center"/>
      <protection locked="0"/>
    </xf>
    <xf numFmtId="0" fontId="3" fillId="2" borderId="1" xfId="3" applyFont="1" applyFill="1" applyBorder="1" applyAlignment="1" applyProtection="1">
      <alignment horizontal="right" vertical="center"/>
      <protection locked="0"/>
    </xf>
    <xf numFmtId="165" fontId="3" fillId="15" borderId="1" xfId="3" applyNumberFormat="1" applyFont="1" applyFill="1" applyBorder="1" applyAlignment="1" applyProtection="1">
      <alignment horizontal="right"/>
      <protection locked="0"/>
    </xf>
    <xf numFmtId="167" fontId="3" fillId="19" borderId="1" xfId="5" applyNumberFormat="1" applyFont="1" applyFill="1" applyBorder="1" applyAlignment="1" applyProtection="1">
      <alignment horizontal="center" vertical="center"/>
      <protection locked="0"/>
    </xf>
    <xf numFmtId="10" fontId="3" fillId="19" borderId="1" xfId="2" applyNumberFormat="1" applyFont="1" applyFill="1" applyBorder="1" applyAlignment="1" applyProtection="1">
      <alignment horizontal="center" vertical="center"/>
      <protection locked="0"/>
    </xf>
    <xf numFmtId="9" fontId="3" fillId="19" borderId="1" xfId="2" applyFont="1" applyFill="1" applyBorder="1" applyAlignment="1" applyProtection="1">
      <alignment horizontal="center" vertical="center"/>
      <protection locked="0"/>
    </xf>
    <xf numFmtId="0" fontId="3" fillId="19" borderId="1" xfId="0" applyFont="1" applyFill="1" applyBorder="1" applyAlignment="1" applyProtection="1">
      <alignment horizontal="center" vertical="center"/>
      <protection locked="0"/>
    </xf>
  </cellXfs>
  <cellStyles count="6">
    <cellStyle name="Migliaia" xfId="1" builtinId="3"/>
    <cellStyle name="Normale" xfId="0" builtinId="0"/>
    <cellStyle name="Normale 7" xfId="3" xr:uid="{A3CE1EC0-0C4A-4773-A681-69C268723B36}"/>
    <cellStyle name="Normale 8" xfId="5" xr:uid="{499B9032-699C-48DD-A73B-E42E5458B8E0}"/>
    <cellStyle name="Normale 9" xfId="4" xr:uid="{41D0FD18-F1AF-40B0-ADBB-569C8885D762}"/>
    <cellStyle name="Percentuale" xfId="2" builtinId="5"/>
  </cellStyles>
  <dxfs count="139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13D4-D13B-4441-8C2E-103AEB36C985}">
  <dimension ref="A1:IH307"/>
  <sheetViews>
    <sheetView tabSelected="1" zoomScale="204" zoomScaleNormal="204" workbookViewId="0">
      <pane ySplit="1" topLeftCell="A2" activePane="bottomLeft" state="frozen"/>
      <selection pane="bottomLeft" activeCell="A8" sqref="A8"/>
    </sheetView>
  </sheetViews>
  <sheetFormatPr baseColWidth="10" defaultColWidth="25.5" defaultRowHeight="16" x14ac:dyDescent="0.2"/>
  <cols>
    <col min="1" max="1" width="14.83203125" style="92" bestFit="1" customWidth="1"/>
    <col min="2" max="2" width="13.33203125" style="10" bestFit="1" customWidth="1"/>
    <col min="3" max="3" width="17.83203125" style="10" bestFit="1" customWidth="1"/>
    <col min="4" max="4" width="7.1640625" style="10" customWidth="1"/>
    <col min="5" max="5" width="36.6640625" style="93" bestFit="1" customWidth="1"/>
    <col min="6" max="6" width="17.1640625" style="93" bestFit="1" customWidth="1"/>
    <col min="7" max="7" width="20.33203125" style="96" bestFit="1" customWidth="1"/>
    <col min="8" max="8" width="27.5" style="96" bestFit="1" customWidth="1"/>
    <col min="9" max="9" width="38.6640625" style="96" bestFit="1" customWidth="1"/>
    <col min="10" max="10" width="25.5" style="96" bestFit="1"/>
    <col min="11" max="11" width="23.83203125" style="96" bestFit="1" customWidth="1"/>
    <col min="12" max="12" width="14.5" style="93" bestFit="1" customWidth="1"/>
    <col min="13" max="13" width="23.5" style="93" bestFit="1" customWidth="1"/>
    <col min="14" max="14" width="20" style="104" customWidth="1"/>
    <col min="15" max="15" width="13.83203125" style="98" bestFit="1" customWidth="1"/>
    <col min="16" max="16" width="12.83203125" style="99" customWidth="1"/>
    <col min="17" max="17" width="19.1640625" style="100" customWidth="1"/>
    <col min="18" max="18" width="26.5" style="100" customWidth="1"/>
    <col min="19" max="19" width="16" style="93" customWidth="1"/>
    <col min="20" max="20" width="57.83203125" style="103" customWidth="1"/>
    <col min="21" max="21" width="9.83203125" style="57" customWidth="1"/>
    <col min="22" max="64" width="25.5" style="57"/>
    <col min="65" max="258" width="25.5" style="58"/>
    <col min="259" max="259" width="13.5" style="58" bestFit="1" customWidth="1"/>
    <col min="260" max="260" width="12.6640625" style="58" bestFit="1" customWidth="1"/>
    <col min="261" max="261" width="14.5" style="58" bestFit="1" customWidth="1"/>
    <col min="262" max="262" width="21.33203125" style="58" bestFit="1" customWidth="1"/>
    <col min="263" max="263" width="15.83203125" style="58" bestFit="1" customWidth="1"/>
    <col min="264" max="264" width="18.6640625" style="58" bestFit="1" customWidth="1"/>
    <col min="265" max="265" width="25.33203125" style="58" bestFit="1" customWidth="1"/>
    <col min="266" max="266" width="24.83203125" style="58" bestFit="1" customWidth="1"/>
    <col min="267" max="267" width="23.33203125" style="58" bestFit="1" customWidth="1"/>
    <col min="268" max="268" width="22.33203125" style="58" bestFit="1" customWidth="1"/>
    <col min="269" max="269" width="14.1640625" style="58" bestFit="1" customWidth="1"/>
    <col min="270" max="270" width="20.83203125" style="58" bestFit="1" customWidth="1"/>
    <col min="271" max="271" width="17.1640625" style="58" bestFit="1" customWidth="1"/>
    <col min="272" max="272" width="12.33203125" style="58" bestFit="1" customWidth="1"/>
    <col min="273" max="273" width="18.1640625" style="58" bestFit="1" customWidth="1"/>
    <col min="274" max="274" width="25.1640625" style="58" bestFit="1" customWidth="1"/>
    <col min="275" max="275" width="15.33203125" style="58" bestFit="1" customWidth="1"/>
    <col min="276" max="276" width="66.33203125" style="58" bestFit="1" customWidth="1"/>
    <col min="277" max="277" width="9.83203125" style="58" bestFit="1" customWidth="1"/>
    <col min="278" max="514" width="25.5" style="58"/>
    <col min="515" max="515" width="13.5" style="58" bestFit="1" customWidth="1"/>
    <col min="516" max="516" width="12.6640625" style="58" bestFit="1" customWidth="1"/>
    <col min="517" max="517" width="14.5" style="58" bestFit="1" customWidth="1"/>
    <col min="518" max="518" width="21.33203125" style="58" bestFit="1" customWidth="1"/>
    <col min="519" max="519" width="15.83203125" style="58" bestFit="1" customWidth="1"/>
    <col min="520" max="520" width="18.6640625" style="58" bestFit="1" customWidth="1"/>
    <col min="521" max="521" width="25.33203125" style="58" bestFit="1" customWidth="1"/>
    <col min="522" max="522" width="24.83203125" style="58" bestFit="1" customWidth="1"/>
    <col min="523" max="523" width="23.33203125" style="58" bestFit="1" customWidth="1"/>
    <col min="524" max="524" width="22.33203125" style="58" bestFit="1" customWidth="1"/>
    <col min="525" max="525" width="14.1640625" style="58" bestFit="1" customWidth="1"/>
    <col min="526" max="526" width="20.83203125" style="58" bestFit="1" customWidth="1"/>
    <col min="527" max="527" width="17.1640625" style="58" bestFit="1" customWidth="1"/>
    <col min="528" max="528" width="12.33203125" style="58" bestFit="1" customWidth="1"/>
    <col min="529" max="529" width="18.1640625" style="58" bestFit="1" customWidth="1"/>
    <col min="530" max="530" width="25.1640625" style="58" bestFit="1" customWidth="1"/>
    <col min="531" max="531" width="15.33203125" style="58" bestFit="1" customWidth="1"/>
    <col min="532" max="532" width="66.33203125" style="58" bestFit="1" customWidth="1"/>
    <col min="533" max="533" width="9.83203125" style="58" bestFit="1" customWidth="1"/>
    <col min="534" max="770" width="25.5" style="58"/>
    <col min="771" max="771" width="13.5" style="58" bestFit="1" customWidth="1"/>
    <col min="772" max="772" width="12.6640625" style="58" bestFit="1" customWidth="1"/>
    <col min="773" max="773" width="14.5" style="58" bestFit="1" customWidth="1"/>
    <col min="774" max="774" width="21.33203125" style="58" bestFit="1" customWidth="1"/>
    <col min="775" max="775" width="15.83203125" style="58" bestFit="1" customWidth="1"/>
    <col min="776" max="776" width="18.6640625" style="58" bestFit="1" customWidth="1"/>
    <col min="777" max="777" width="25.33203125" style="58" bestFit="1" customWidth="1"/>
    <col min="778" max="778" width="24.83203125" style="58" bestFit="1" customWidth="1"/>
    <col min="779" max="779" width="23.33203125" style="58" bestFit="1" customWidth="1"/>
    <col min="780" max="780" width="22.33203125" style="58" bestFit="1" customWidth="1"/>
    <col min="781" max="781" width="14.1640625" style="58" bestFit="1" customWidth="1"/>
    <col min="782" max="782" width="20.83203125" style="58" bestFit="1" customWidth="1"/>
    <col min="783" max="783" width="17.1640625" style="58" bestFit="1" customWidth="1"/>
    <col min="784" max="784" width="12.33203125" style="58" bestFit="1" customWidth="1"/>
    <col min="785" max="785" width="18.1640625" style="58" bestFit="1" customWidth="1"/>
    <col min="786" max="786" width="25.1640625" style="58" bestFit="1" customWidth="1"/>
    <col min="787" max="787" width="15.33203125" style="58" bestFit="1" customWidth="1"/>
    <col min="788" max="788" width="66.33203125" style="58" bestFit="1" customWidth="1"/>
    <col min="789" max="789" width="9.83203125" style="58" bestFit="1" customWidth="1"/>
    <col min="790" max="1026" width="25.5" style="58"/>
    <col min="1027" max="1027" width="13.5" style="58" bestFit="1" customWidth="1"/>
    <col min="1028" max="1028" width="12.6640625" style="58" bestFit="1" customWidth="1"/>
    <col min="1029" max="1029" width="14.5" style="58" bestFit="1" customWidth="1"/>
    <col min="1030" max="1030" width="21.33203125" style="58" bestFit="1" customWidth="1"/>
    <col min="1031" max="1031" width="15.83203125" style="58" bestFit="1" customWidth="1"/>
    <col min="1032" max="1032" width="18.6640625" style="58" bestFit="1" customWidth="1"/>
    <col min="1033" max="1033" width="25.33203125" style="58" bestFit="1" customWidth="1"/>
    <col min="1034" max="1034" width="24.83203125" style="58" bestFit="1" customWidth="1"/>
    <col min="1035" max="1035" width="23.33203125" style="58" bestFit="1" customWidth="1"/>
    <col min="1036" max="1036" width="22.33203125" style="58" bestFit="1" customWidth="1"/>
    <col min="1037" max="1037" width="14.1640625" style="58" bestFit="1" customWidth="1"/>
    <col min="1038" max="1038" width="20.83203125" style="58" bestFit="1" customWidth="1"/>
    <col min="1039" max="1039" width="17.1640625" style="58" bestFit="1" customWidth="1"/>
    <col min="1040" max="1040" width="12.33203125" style="58" bestFit="1" customWidth="1"/>
    <col min="1041" max="1041" width="18.1640625" style="58" bestFit="1" customWidth="1"/>
    <col min="1042" max="1042" width="25.1640625" style="58" bestFit="1" customWidth="1"/>
    <col min="1043" max="1043" width="15.33203125" style="58" bestFit="1" customWidth="1"/>
    <col min="1044" max="1044" width="66.33203125" style="58" bestFit="1" customWidth="1"/>
    <col min="1045" max="1045" width="9.83203125" style="58" bestFit="1" customWidth="1"/>
    <col min="1046" max="1282" width="25.5" style="58"/>
    <col min="1283" max="1283" width="13.5" style="58" bestFit="1" customWidth="1"/>
    <col min="1284" max="1284" width="12.6640625" style="58" bestFit="1" customWidth="1"/>
    <col min="1285" max="1285" width="14.5" style="58" bestFit="1" customWidth="1"/>
    <col min="1286" max="1286" width="21.33203125" style="58" bestFit="1" customWidth="1"/>
    <col min="1287" max="1287" width="15.83203125" style="58" bestFit="1" customWidth="1"/>
    <col min="1288" max="1288" width="18.6640625" style="58" bestFit="1" customWidth="1"/>
    <col min="1289" max="1289" width="25.33203125" style="58" bestFit="1" customWidth="1"/>
    <col min="1290" max="1290" width="24.83203125" style="58" bestFit="1" customWidth="1"/>
    <col min="1291" max="1291" width="23.33203125" style="58" bestFit="1" customWidth="1"/>
    <col min="1292" max="1292" width="22.33203125" style="58" bestFit="1" customWidth="1"/>
    <col min="1293" max="1293" width="14.1640625" style="58" bestFit="1" customWidth="1"/>
    <col min="1294" max="1294" width="20.83203125" style="58" bestFit="1" customWidth="1"/>
    <col min="1295" max="1295" width="17.1640625" style="58" bestFit="1" customWidth="1"/>
    <col min="1296" max="1296" width="12.33203125" style="58" bestFit="1" customWidth="1"/>
    <col min="1297" max="1297" width="18.1640625" style="58" bestFit="1" customWidth="1"/>
    <col min="1298" max="1298" width="25.1640625" style="58" bestFit="1" customWidth="1"/>
    <col min="1299" max="1299" width="15.33203125" style="58" bestFit="1" customWidth="1"/>
    <col min="1300" max="1300" width="66.33203125" style="58" bestFit="1" customWidth="1"/>
    <col min="1301" max="1301" width="9.83203125" style="58" bestFit="1" customWidth="1"/>
    <col min="1302" max="1538" width="25.5" style="58"/>
    <col min="1539" max="1539" width="13.5" style="58" bestFit="1" customWidth="1"/>
    <col min="1540" max="1540" width="12.6640625" style="58" bestFit="1" customWidth="1"/>
    <col min="1541" max="1541" width="14.5" style="58" bestFit="1" customWidth="1"/>
    <col min="1542" max="1542" width="21.33203125" style="58" bestFit="1" customWidth="1"/>
    <col min="1543" max="1543" width="15.83203125" style="58" bestFit="1" customWidth="1"/>
    <col min="1544" max="1544" width="18.6640625" style="58" bestFit="1" customWidth="1"/>
    <col min="1545" max="1545" width="25.33203125" style="58" bestFit="1" customWidth="1"/>
    <col min="1546" max="1546" width="24.83203125" style="58" bestFit="1" customWidth="1"/>
    <col min="1547" max="1547" width="23.33203125" style="58" bestFit="1" customWidth="1"/>
    <col min="1548" max="1548" width="22.33203125" style="58" bestFit="1" customWidth="1"/>
    <col min="1549" max="1549" width="14.1640625" style="58" bestFit="1" customWidth="1"/>
    <col min="1550" max="1550" width="20.83203125" style="58" bestFit="1" customWidth="1"/>
    <col min="1551" max="1551" width="17.1640625" style="58" bestFit="1" customWidth="1"/>
    <col min="1552" max="1552" width="12.33203125" style="58" bestFit="1" customWidth="1"/>
    <col min="1553" max="1553" width="18.1640625" style="58" bestFit="1" customWidth="1"/>
    <col min="1554" max="1554" width="25.1640625" style="58" bestFit="1" customWidth="1"/>
    <col min="1555" max="1555" width="15.33203125" style="58" bestFit="1" customWidth="1"/>
    <col min="1556" max="1556" width="66.33203125" style="58" bestFit="1" customWidth="1"/>
    <col min="1557" max="1557" width="9.83203125" style="58" bestFit="1" customWidth="1"/>
    <col min="1558" max="1794" width="25.5" style="58"/>
    <col min="1795" max="1795" width="13.5" style="58" bestFit="1" customWidth="1"/>
    <col min="1796" max="1796" width="12.6640625" style="58" bestFit="1" customWidth="1"/>
    <col min="1797" max="1797" width="14.5" style="58" bestFit="1" customWidth="1"/>
    <col min="1798" max="1798" width="21.33203125" style="58" bestFit="1" customWidth="1"/>
    <col min="1799" max="1799" width="15.83203125" style="58" bestFit="1" customWidth="1"/>
    <col min="1800" max="1800" width="18.6640625" style="58" bestFit="1" customWidth="1"/>
    <col min="1801" max="1801" width="25.33203125" style="58" bestFit="1" customWidth="1"/>
    <col min="1802" max="1802" width="24.83203125" style="58" bestFit="1" customWidth="1"/>
    <col min="1803" max="1803" width="23.33203125" style="58" bestFit="1" customWidth="1"/>
    <col min="1804" max="1804" width="22.33203125" style="58" bestFit="1" customWidth="1"/>
    <col min="1805" max="1805" width="14.1640625" style="58" bestFit="1" customWidth="1"/>
    <col min="1806" max="1806" width="20.83203125" style="58" bestFit="1" customWidth="1"/>
    <col min="1807" max="1807" width="17.1640625" style="58" bestFit="1" customWidth="1"/>
    <col min="1808" max="1808" width="12.33203125" style="58" bestFit="1" customWidth="1"/>
    <col min="1809" max="1809" width="18.1640625" style="58" bestFit="1" customWidth="1"/>
    <col min="1810" max="1810" width="25.1640625" style="58" bestFit="1" customWidth="1"/>
    <col min="1811" max="1811" width="15.33203125" style="58" bestFit="1" customWidth="1"/>
    <col min="1812" max="1812" width="66.33203125" style="58" bestFit="1" customWidth="1"/>
    <col min="1813" max="1813" width="9.83203125" style="58" bestFit="1" customWidth="1"/>
    <col min="1814" max="2050" width="25.5" style="58"/>
    <col min="2051" max="2051" width="13.5" style="58" bestFit="1" customWidth="1"/>
    <col min="2052" max="2052" width="12.6640625" style="58" bestFit="1" customWidth="1"/>
    <col min="2053" max="2053" width="14.5" style="58" bestFit="1" customWidth="1"/>
    <col min="2054" max="2054" width="21.33203125" style="58" bestFit="1" customWidth="1"/>
    <col min="2055" max="2055" width="15.83203125" style="58" bestFit="1" customWidth="1"/>
    <col min="2056" max="2056" width="18.6640625" style="58" bestFit="1" customWidth="1"/>
    <col min="2057" max="2057" width="25.33203125" style="58" bestFit="1" customWidth="1"/>
    <col min="2058" max="2058" width="24.83203125" style="58" bestFit="1" customWidth="1"/>
    <col min="2059" max="2059" width="23.33203125" style="58" bestFit="1" customWidth="1"/>
    <col min="2060" max="2060" width="22.33203125" style="58" bestFit="1" customWidth="1"/>
    <col min="2061" max="2061" width="14.1640625" style="58" bestFit="1" customWidth="1"/>
    <col min="2062" max="2062" width="20.83203125" style="58" bestFit="1" customWidth="1"/>
    <col min="2063" max="2063" width="17.1640625" style="58" bestFit="1" customWidth="1"/>
    <col min="2064" max="2064" width="12.33203125" style="58" bestFit="1" customWidth="1"/>
    <col min="2065" max="2065" width="18.1640625" style="58" bestFit="1" customWidth="1"/>
    <col min="2066" max="2066" width="25.1640625" style="58" bestFit="1" customWidth="1"/>
    <col min="2067" max="2067" width="15.33203125" style="58" bestFit="1" customWidth="1"/>
    <col min="2068" max="2068" width="66.33203125" style="58" bestFit="1" customWidth="1"/>
    <col min="2069" max="2069" width="9.83203125" style="58" bestFit="1" customWidth="1"/>
    <col min="2070" max="2306" width="25.5" style="58"/>
    <col min="2307" max="2307" width="13.5" style="58" bestFit="1" customWidth="1"/>
    <col min="2308" max="2308" width="12.6640625" style="58" bestFit="1" customWidth="1"/>
    <col min="2309" max="2309" width="14.5" style="58" bestFit="1" customWidth="1"/>
    <col min="2310" max="2310" width="21.33203125" style="58" bestFit="1" customWidth="1"/>
    <col min="2311" max="2311" width="15.83203125" style="58" bestFit="1" customWidth="1"/>
    <col min="2312" max="2312" width="18.6640625" style="58" bestFit="1" customWidth="1"/>
    <col min="2313" max="2313" width="25.33203125" style="58" bestFit="1" customWidth="1"/>
    <col min="2314" max="2314" width="24.83203125" style="58" bestFit="1" customWidth="1"/>
    <col min="2315" max="2315" width="23.33203125" style="58" bestFit="1" customWidth="1"/>
    <col min="2316" max="2316" width="22.33203125" style="58" bestFit="1" customWidth="1"/>
    <col min="2317" max="2317" width="14.1640625" style="58" bestFit="1" customWidth="1"/>
    <col min="2318" max="2318" width="20.83203125" style="58" bestFit="1" customWidth="1"/>
    <col min="2319" max="2319" width="17.1640625" style="58" bestFit="1" customWidth="1"/>
    <col min="2320" max="2320" width="12.33203125" style="58" bestFit="1" customWidth="1"/>
    <col min="2321" max="2321" width="18.1640625" style="58" bestFit="1" customWidth="1"/>
    <col min="2322" max="2322" width="25.1640625" style="58" bestFit="1" customWidth="1"/>
    <col min="2323" max="2323" width="15.33203125" style="58" bestFit="1" customWidth="1"/>
    <col min="2324" max="2324" width="66.33203125" style="58" bestFit="1" customWidth="1"/>
    <col min="2325" max="2325" width="9.83203125" style="58" bestFit="1" customWidth="1"/>
    <col min="2326" max="2562" width="25.5" style="58"/>
    <col min="2563" max="2563" width="13.5" style="58" bestFit="1" customWidth="1"/>
    <col min="2564" max="2564" width="12.6640625" style="58" bestFit="1" customWidth="1"/>
    <col min="2565" max="2565" width="14.5" style="58" bestFit="1" customWidth="1"/>
    <col min="2566" max="2566" width="21.33203125" style="58" bestFit="1" customWidth="1"/>
    <col min="2567" max="2567" width="15.83203125" style="58" bestFit="1" customWidth="1"/>
    <col min="2568" max="2568" width="18.6640625" style="58" bestFit="1" customWidth="1"/>
    <col min="2569" max="2569" width="25.33203125" style="58" bestFit="1" customWidth="1"/>
    <col min="2570" max="2570" width="24.83203125" style="58" bestFit="1" customWidth="1"/>
    <col min="2571" max="2571" width="23.33203125" style="58" bestFit="1" customWidth="1"/>
    <col min="2572" max="2572" width="22.33203125" style="58" bestFit="1" customWidth="1"/>
    <col min="2573" max="2573" width="14.1640625" style="58" bestFit="1" customWidth="1"/>
    <col min="2574" max="2574" width="20.83203125" style="58" bestFit="1" customWidth="1"/>
    <col min="2575" max="2575" width="17.1640625" style="58" bestFit="1" customWidth="1"/>
    <col min="2576" max="2576" width="12.33203125" style="58" bestFit="1" customWidth="1"/>
    <col min="2577" max="2577" width="18.1640625" style="58" bestFit="1" customWidth="1"/>
    <col min="2578" max="2578" width="25.1640625" style="58" bestFit="1" customWidth="1"/>
    <col min="2579" max="2579" width="15.33203125" style="58" bestFit="1" customWidth="1"/>
    <col min="2580" max="2580" width="66.33203125" style="58" bestFit="1" customWidth="1"/>
    <col min="2581" max="2581" width="9.83203125" style="58" bestFit="1" customWidth="1"/>
    <col min="2582" max="2818" width="25.5" style="58"/>
    <col min="2819" max="2819" width="13.5" style="58" bestFit="1" customWidth="1"/>
    <col min="2820" max="2820" width="12.6640625" style="58" bestFit="1" customWidth="1"/>
    <col min="2821" max="2821" width="14.5" style="58" bestFit="1" customWidth="1"/>
    <col min="2822" max="2822" width="21.33203125" style="58" bestFit="1" customWidth="1"/>
    <col min="2823" max="2823" width="15.83203125" style="58" bestFit="1" customWidth="1"/>
    <col min="2824" max="2824" width="18.6640625" style="58" bestFit="1" customWidth="1"/>
    <col min="2825" max="2825" width="25.33203125" style="58" bestFit="1" customWidth="1"/>
    <col min="2826" max="2826" width="24.83203125" style="58" bestFit="1" customWidth="1"/>
    <col min="2827" max="2827" width="23.33203125" style="58" bestFit="1" customWidth="1"/>
    <col min="2828" max="2828" width="22.33203125" style="58" bestFit="1" customWidth="1"/>
    <col min="2829" max="2829" width="14.1640625" style="58" bestFit="1" customWidth="1"/>
    <col min="2830" max="2830" width="20.83203125" style="58" bestFit="1" customWidth="1"/>
    <col min="2831" max="2831" width="17.1640625" style="58" bestFit="1" customWidth="1"/>
    <col min="2832" max="2832" width="12.33203125" style="58" bestFit="1" customWidth="1"/>
    <col min="2833" max="2833" width="18.1640625" style="58" bestFit="1" customWidth="1"/>
    <col min="2834" max="2834" width="25.1640625" style="58" bestFit="1" customWidth="1"/>
    <col min="2835" max="2835" width="15.33203125" style="58" bestFit="1" customWidth="1"/>
    <col min="2836" max="2836" width="66.33203125" style="58" bestFit="1" customWidth="1"/>
    <col min="2837" max="2837" width="9.83203125" style="58" bestFit="1" customWidth="1"/>
    <col min="2838" max="3074" width="25.5" style="58"/>
    <col min="3075" max="3075" width="13.5" style="58" bestFit="1" customWidth="1"/>
    <col min="3076" max="3076" width="12.6640625" style="58" bestFit="1" customWidth="1"/>
    <col min="3077" max="3077" width="14.5" style="58" bestFit="1" customWidth="1"/>
    <col min="3078" max="3078" width="21.33203125" style="58" bestFit="1" customWidth="1"/>
    <col min="3079" max="3079" width="15.83203125" style="58" bestFit="1" customWidth="1"/>
    <col min="3080" max="3080" width="18.6640625" style="58" bestFit="1" customWidth="1"/>
    <col min="3081" max="3081" width="25.33203125" style="58" bestFit="1" customWidth="1"/>
    <col min="3082" max="3082" width="24.83203125" style="58" bestFit="1" customWidth="1"/>
    <col min="3083" max="3083" width="23.33203125" style="58" bestFit="1" customWidth="1"/>
    <col min="3084" max="3084" width="22.33203125" style="58" bestFit="1" customWidth="1"/>
    <col min="3085" max="3085" width="14.1640625" style="58" bestFit="1" customWidth="1"/>
    <col min="3086" max="3086" width="20.83203125" style="58" bestFit="1" customWidth="1"/>
    <col min="3087" max="3087" width="17.1640625" style="58" bestFit="1" customWidth="1"/>
    <col min="3088" max="3088" width="12.33203125" style="58" bestFit="1" customWidth="1"/>
    <col min="3089" max="3089" width="18.1640625" style="58" bestFit="1" customWidth="1"/>
    <col min="3090" max="3090" width="25.1640625" style="58" bestFit="1" customWidth="1"/>
    <col min="3091" max="3091" width="15.33203125" style="58" bestFit="1" customWidth="1"/>
    <col min="3092" max="3092" width="66.33203125" style="58" bestFit="1" customWidth="1"/>
    <col min="3093" max="3093" width="9.83203125" style="58" bestFit="1" customWidth="1"/>
    <col min="3094" max="3330" width="25.5" style="58"/>
    <col min="3331" max="3331" width="13.5" style="58" bestFit="1" customWidth="1"/>
    <col min="3332" max="3332" width="12.6640625" style="58" bestFit="1" customWidth="1"/>
    <col min="3333" max="3333" width="14.5" style="58" bestFit="1" customWidth="1"/>
    <col min="3334" max="3334" width="21.33203125" style="58" bestFit="1" customWidth="1"/>
    <col min="3335" max="3335" width="15.83203125" style="58" bestFit="1" customWidth="1"/>
    <col min="3336" max="3336" width="18.6640625" style="58" bestFit="1" customWidth="1"/>
    <col min="3337" max="3337" width="25.33203125" style="58" bestFit="1" customWidth="1"/>
    <col min="3338" max="3338" width="24.83203125" style="58" bestFit="1" customWidth="1"/>
    <col min="3339" max="3339" width="23.33203125" style="58" bestFit="1" customWidth="1"/>
    <col min="3340" max="3340" width="22.33203125" style="58" bestFit="1" customWidth="1"/>
    <col min="3341" max="3341" width="14.1640625" style="58" bestFit="1" customWidth="1"/>
    <col min="3342" max="3342" width="20.83203125" style="58" bestFit="1" customWidth="1"/>
    <col min="3343" max="3343" width="17.1640625" style="58" bestFit="1" customWidth="1"/>
    <col min="3344" max="3344" width="12.33203125" style="58" bestFit="1" customWidth="1"/>
    <col min="3345" max="3345" width="18.1640625" style="58" bestFit="1" customWidth="1"/>
    <col min="3346" max="3346" width="25.1640625" style="58" bestFit="1" customWidth="1"/>
    <col min="3347" max="3347" width="15.33203125" style="58" bestFit="1" customWidth="1"/>
    <col min="3348" max="3348" width="66.33203125" style="58" bestFit="1" customWidth="1"/>
    <col min="3349" max="3349" width="9.83203125" style="58" bestFit="1" customWidth="1"/>
    <col min="3350" max="3586" width="25.5" style="58"/>
    <col min="3587" max="3587" width="13.5" style="58" bestFit="1" customWidth="1"/>
    <col min="3588" max="3588" width="12.6640625" style="58" bestFit="1" customWidth="1"/>
    <col min="3589" max="3589" width="14.5" style="58" bestFit="1" customWidth="1"/>
    <col min="3590" max="3590" width="21.33203125" style="58" bestFit="1" customWidth="1"/>
    <col min="3591" max="3591" width="15.83203125" style="58" bestFit="1" customWidth="1"/>
    <col min="3592" max="3592" width="18.6640625" style="58" bestFit="1" customWidth="1"/>
    <col min="3593" max="3593" width="25.33203125" style="58" bestFit="1" customWidth="1"/>
    <col min="3594" max="3594" width="24.83203125" style="58" bestFit="1" customWidth="1"/>
    <col min="3595" max="3595" width="23.33203125" style="58" bestFit="1" customWidth="1"/>
    <col min="3596" max="3596" width="22.33203125" style="58" bestFit="1" customWidth="1"/>
    <col min="3597" max="3597" width="14.1640625" style="58" bestFit="1" customWidth="1"/>
    <col min="3598" max="3598" width="20.83203125" style="58" bestFit="1" customWidth="1"/>
    <col min="3599" max="3599" width="17.1640625" style="58" bestFit="1" customWidth="1"/>
    <col min="3600" max="3600" width="12.33203125" style="58" bestFit="1" customWidth="1"/>
    <col min="3601" max="3601" width="18.1640625" style="58" bestFit="1" customWidth="1"/>
    <col min="3602" max="3602" width="25.1640625" style="58" bestFit="1" customWidth="1"/>
    <col min="3603" max="3603" width="15.33203125" style="58" bestFit="1" customWidth="1"/>
    <col min="3604" max="3604" width="66.33203125" style="58" bestFit="1" customWidth="1"/>
    <col min="3605" max="3605" width="9.83203125" style="58" bestFit="1" customWidth="1"/>
    <col min="3606" max="3842" width="25.5" style="58"/>
    <col min="3843" max="3843" width="13.5" style="58" bestFit="1" customWidth="1"/>
    <col min="3844" max="3844" width="12.6640625" style="58" bestFit="1" customWidth="1"/>
    <col min="3845" max="3845" width="14.5" style="58" bestFit="1" customWidth="1"/>
    <col min="3846" max="3846" width="21.33203125" style="58" bestFit="1" customWidth="1"/>
    <col min="3847" max="3847" width="15.83203125" style="58" bestFit="1" customWidth="1"/>
    <col min="3848" max="3848" width="18.6640625" style="58" bestFit="1" customWidth="1"/>
    <col min="3849" max="3849" width="25.33203125" style="58" bestFit="1" customWidth="1"/>
    <col min="3850" max="3850" width="24.83203125" style="58" bestFit="1" customWidth="1"/>
    <col min="3851" max="3851" width="23.33203125" style="58" bestFit="1" customWidth="1"/>
    <col min="3852" max="3852" width="22.33203125" style="58" bestFit="1" customWidth="1"/>
    <col min="3853" max="3853" width="14.1640625" style="58" bestFit="1" customWidth="1"/>
    <col min="3854" max="3854" width="20.83203125" style="58" bestFit="1" customWidth="1"/>
    <col min="3855" max="3855" width="17.1640625" style="58" bestFit="1" customWidth="1"/>
    <col min="3856" max="3856" width="12.33203125" style="58" bestFit="1" customWidth="1"/>
    <col min="3857" max="3857" width="18.1640625" style="58" bestFit="1" customWidth="1"/>
    <col min="3858" max="3858" width="25.1640625" style="58" bestFit="1" customWidth="1"/>
    <col min="3859" max="3859" width="15.33203125" style="58" bestFit="1" customWidth="1"/>
    <col min="3860" max="3860" width="66.33203125" style="58" bestFit="1" customWidth="1"/>
    <col min="3861" max="3861" width="9.83203125" style="58" bestFit="1" customWidth="1"/>
    <col min="3862" max="4098" width="25.5" style="58"/>
    <col min="4099" max="4099" width="13.5" style="58" bestFit="1" customWidth="1"/>
    <col min="4100" max="4100" width="12.6640625" style="58" bestFit="1" customWidth="1"/>
    <col min="4101" max="4101" width="14.5" style="58" bestFit="1" customWidth="1"/>
    <col min="4102" max="4102" width="21.33203125" style="58" bestFit="1" customWidth="1"/>
    <col min="4103" max="4103" width="15.83203125" style="58" bestFit="1" customWidth="1"/>
    <col min="4104" max="4104" width="18.6640625" style="58" bestFit="1" customWidth="1"/>
    <col min="4105" max="4105" width="25.33203125" style="58" bestFit="1" customWidth="1"/>
    <col min="4106" max="4106" width="24.83203125" style="58" bestFit="1" customWidth="1"/>
    <col min="4107" max="4107" width="23.33203125" style="58" bestFit="1" customWidth="1"/>
    <col min="4108" max="4108" width="22.33203125" style="58" bestFit="1" customWidth="1"/>
    <col min="4109" max="4109" width="14.1640625" style="58" bestFit="1" customWidth="1"/>
    <col min="4110" max="4110" width="20.83203125" style="58" bestFit="1" customWidth="1"/>
    <col min="4111" max="4111" width="17.1640625" style="58" bestFit="1" customWidth="1"/>
    <col min="4112" max="4112" width="12.33203125" style="58" bestFit="1" customWidth="1"/>
    <col min="4113" max="4113" width="18.1640625" style="58" bestFit="1" customWidth="1"/>
    <col min="4114" max="4114" width="25.1640625" style="58" bestFit="1" customWidth="1"/>
    <col min="4115" max="4115" width="15.33203125" style="58" bestFit="1" customWidth="1"/>
    <col min="4116" max="4116" width="66.33203125" style="58" bestFit="1" customWidth="1"/>
    <col min="4117" max="4117" width="9.83203125" style="58" bestFit="1" customWidth="1"/>
    <col min="4118" max="4354" width="25.5" style="58"/>
    <col min="4355" max="4355" width="13.5" style="58" bestFit="1" customWidth="1"/>
    <col min="4356" max="4356" width="12.6640625" style="58" bestFit="1" customWidth="1"/>
    <col min="4357" max="4357" width="14.5" style="58" bestFit="1" customWidth="1"/>
    <col min="4358" max="4358" width="21.33203125" style="58" bestFit="1" customWidth="1"/>
    <col min="4359" max="4359" width="15.83203125" style="58" bestFit="1" customWidth="1"/>
    <col min="4360" max="4360" width="18.6640625" style="58" bestFit="1" customWidth="1"/>
    <col min="4361" max="4361" width="25.33203125" style="58" bestFit="1" customWidth="1"/>
    <col min="4362" max="4362" width="24.83203125" style="58" bestFit="1" customWidth="1"/>
    <col min="4363" max="4363" width="23.33203125" style="58" bestFit="1" customWidth="1"/>
    <col min="4364" max="4364" width="22.33203125" style="58" bestFit="1" customWidth="1"/>
    <col min="4365" max="4365" width="14.1640625" style="58" bestFit="1" customWidth="1"/>
    <col min="4366" max="4366" width="20.83203125" style="58" bestFit="1" customWidth="1"/>
    <col min="4367" max="4367" width="17.1640625" style="58" bestFit="1" customWidth="1"/>
    <col min="4368" max="4368" width="12.33203125" style="58" bestFit="1" customWidth="1"/>
    <col min="4369" max="4369" width="18.1640625" style="58" bestFit="1" customWidth="1"/>
    <col min="4370" max="4370" width="25.1640625" style="58" bestFit="1" customWidth="1"/>
    <col min="4371" max="4371" width="15.33203125" style="58" bestFit="1" customWidth="1"/>
    <col min="4372" max="4372" width="66.33203125" style="58" bestFit="1" customWidth="1"/>
    <col min="4373" max="4373" width="9.83203125" style="58" bestFit="1" customWidth="1"/>
    <col min="4374" max="4610" width="25.5" style="58"/>
    <col min="4611" max="4611" width="13.5" style="58" bestFit="1" customWidth="1"/>
    <col min="4612" max="4612" width="12.6640625" style="58" bestFit="1" customWidth="1"/>
    <col min="4613" max="4613" width="14.5" style="58" bestFit="1" customWidth="1"/>
    <col min="4614" max="4614" width="21.33203125" style="58" bestFit="1" customWidth="1"/>
    <col min="4615" max="4615" width="15.83203125" style="58" bestFit="1" customWidth="1"/>
    <col min="4616" max="4616" width="18.6640625" style="58" bestFit="1" customWidth="1"/>
    <col min="4617" max="4617" width="25.33203125" style="58" bestFit="1" customWidth="1"/>
    <col min="4618" max="4618" width="24.83203125" style="58" bestFit="1" customWidth="1"/>
    <col min="4619" max="4619" width="23.33203125" style="58" bestFit="1" customWidth="1"/>
    <col min="4620" max="4620" width="22.33203125" style="58" bestFit="1" customWidth="1"/>
    <col min="4621" max="4621" width="14.1640625" style="58" bestFit="1" customWidth="1"/>
    <col min="4622" max="4622" width="20.83203125" style="58" bestFit="1" customWidth="1"/>
    <col min="4623" max="4623" width="17.1640625" style="58" bestFit="1" customWidth="1"/>
    <col min="4624" max="4624" width="12.33203125" style="58" bestFit="1" customWidth="1"/>
    <col min="4625" max="4625" width="18.1640625" style="58" bestFit="1" customWidth="1"/>
    <col min="4626" max="4626" width="25.1640625" style="58" bestFit="1" customWidth="1"/>
    <col min="4627" max="4627" width="15.33203125" style="58" bestFit="1" customWidth="1"/>
    <col min="4628" max="4628" width="66.33203125" style="58" bestFit="1" customWidth="1"/>
    <col min="4629" max="4629" width="9.83203125" style="58" bestFit="1" customWidth="1"/>
    <col min="4630" max="4866" width="25.5" style="58"/>
    <col min="4867" max="4867" width="13.5" style="58" bestFit="1" customWidth="1"/>
    <col min="4868" max="4868" width="12.6640625" style="58" bestFit="1" customWidth="1"/>
    <col min="4869" max="4869" width="14.5" style="58" bestFit="1" customWidth="1"/>
    <col min="4870" max="4870" width="21.33203125" style="58" bestFit="1" customWidth="1"/>
    <col min="4871" max="4871" width="15.83203125" style="58" bestFit="1" customWidth="1"/>
    <col min="4872" max="4872" width="18.6640625" style="58" bestFit="1" customWidth="1"/>
    <col min="4873" max="4873" width="25.33203125" style="58" bestFit="1" customWidth="1"/>
    <col min="4874" max="4874" width="24.83203125" style="58" bestFit="1" customWidth="1"/>
    <col min="4875" max="4875" width="23.33203125" style="58" bestFit="1" customWidth="1"/>
    <col min="4876" max="4876" width="22.33203125" style="58" bestFit="1" customWidth="1"/>
    <col min="4877" max="4877" width="14.1640625" style="58" bestFit="1" customWidth="1"/>
    <col min="4878" max="4878" width="20.83203125" style="58" bestFit="1" customWidth="1"/>
    <col min="4879" max="4879" width="17.1640625" style="58" bestFit="1" customWidth="1"/>
    <col min="4880" max="4880" width="12.33203125" style="58" bestFit="1" customWidth="1"/>
    <col min="4881" max="4881" width="18.1640625" style="58" bestFit="1" customWidth="1"/>
    <col min="4882" max="4882" width="25.1640625" style="58" bestFit="1" customWidth="1"/>
    <col min="4883" max="4883" width="15.33203125" style="58" bestFit="1" customWidth="1"/>
    <col min="4884" max="4884" width="66.33203125" style="58" bestFit="1" customWidth="1"/>
    <col min="4885" max="4885" width="9.83203125" style="58" bestFit="1" customWidth="1"/>
    <col min="4886" max="5122" width="25.5" style="58"/>
    <col min="5123" max="5123" width="13.5" style="58" bestFit="1" customWidth="1"/>
    <col min="5124" max="5124" width="12.6640625" style="58" bestFit="1" customWidth="1"/>
    <col min="5125" max="5125" width="14.5" style="58" bestFit="1" customWidth="1"/>
    <col min="5126" max="5126" width="21.33203125" style="58" bestFit="1" customWidth="1"/>
    <col min="5127" max="5127" width="15.83203125" style="58" bestFit="1" customWidth="1"/>
    <col min="5128" max="5128" width="18.6640625" style="58" bestFit="1" customWidth="1"/>
    <col min="5129" max="5129" width="25.33203125" style="58" bestFit="1" customWidth="1"/>
    <col min="5130" max="5130" width="24.83203125" style="58" bestFit="1" customWidth="1"/>
    <col min="5131" max="5131" width="23.33203125" style="58" bestFit="1" customWidth="1"/>
    <col min="5132" max="5132" width="22.33203125" style="58" bestFit="1" customWidth="1"/>
    <col min="5133" max="5133" width="14.1640625" style="58" bestFit="1" customWidth="1"/>
    <col min="5134" max="5134" width="20.83203125" style="58" bestFit="1" customWidth="1"/>
    <col min="5135" max="5135" width="17.1640625" style="58" bestFit="1" customWidth="1"/>
    <col min="5136" max="5136" width="12.33203125" style="58" bestFit="1" customWidth="1"/>
    <col min="5137" max="5137" width="18.1640625" style="58" bestFit="1" customWidth="1"/>
    <col min="5138" max="5138" width="25.1640625" style="58" bestFit="1" customWidth="1"/>
    <col min="5139" max="5139" width="15.33203125" style="58" bestFit="1" customWidth="1"/>
    <col min="5140" max="5140" width="66.33203125" style="58" bestFit="1" customWidth="1"/>
    <col min="5141" max="5141" width="9.83203125" style="58" bestFit="1" customWidth="1"/>
    <col min="5142" max="5378" width="25.5" style="58"/>
    <col min="5379" max="5379" width="13.5" style="58" bestFit="1" customWidth="1"/>
    <col min="5380" max="5380" width="12.6640625" style="58" bestFit="1" customWidth="1"/>
    <col min="5381" max="5381" width="14.5" style="58" bestFit="1" customWidth="1"/>
    <col min="5382" max="5382" width="21.33203125" style="58" bestFit="1" customWidth="1"/>
    <col min="5383" max="5383" width="15.83203125" style="58" bestFit="1" customWidth="1"/>
    <col min="5384" max="5384" width="18.6640625" style="58" bestFit="1" customWidth="1"/>
    <col min="5385" max="5385" width="25.33203125" style="58" bestFit="1" customWidth="1"/>
    <col min="5386" max="5386" width="24.83203125" style="58" bestFit="1" customWidth="1"/>
    <col min="5387" max="5387" width="23.33203125" style="58" bestFit="1" customWidth="1"/>
    <col min="5388" max="5388" width="22.33203125" style="58" bestFit="1" customWidth="1"/>
    <col min="5389" max="5389" width="14.1640625" style="58" bestFit="1" customWidth="1"/>
    <col min="5390" max="5390" width="20.83203125" style="58" bestFit="1" customWidth="1"/>
    <col min="5391" max="5391" width="17.1640625" style="58" bestFit="1" customWidth="1"/>
    <col min="5392" max="5392" width="12.33203125" style="58" bestFit="1" customWidth="1"/>
    <col min="5393" max="5393" width="18.1640625" style="58" bestFit="1" customWidth="1"/>
    <col min="5394" max="5394" width="25.1640625" style="58" bestFit="1" customWidth="1"/>
    <col min="5395" max="5395" width="15.33203125" style="58" bestFit="1" customWidth="1"/>
    <col min="5396" max="5396" width="66.33203125" style="58" bestFit="1" customWidth="1"/>
    <col min="5397" max="5397" width="9.83203125" style="58" bestFit="1" customWidth="1"/>
    <col min="5398" max="5634" width="25.5" style="58"/>
    <col min="5635" max="5635" width="13.5" style="58" bestFit="1" customWidth="1"/>
    <col min="5636" max="5636" width="12.6640625" style="58" bestFit="1" customWidth="1"/>
    <col min="5637" max="5637" width="14.5" style="58" bestFit="1" customWidth="1"/>
    <col min="5638" max="5638" width="21.33203125" style="58" bestFit="1" customWidth="1"/>
    <col min="5639" max="5639" width="15.83203125" style="58" bestFit="1" customWidth="1"/>
    <col min="5640" max="5640" width="18.6640625" style="58" bestFit="1" customWidth="1"/>
    <col min="5641" max="5641" width="25.33203125" style="58" bestFit="1" customWidth="1"/>
    <col min="5642" max="5642" width="24.83203125" style="58" bestFit="1" customWidth="1"/>
    <col min="5643" max="5643" width="23.33203125" style="58" bestFit="1" customWidth="1"/>
    <col min="5644" max="5644" width="22.33203125" style="58" bestFit="1" customWidth="1"/>
    <col min="5645" max="5645" width="14.1640625" style="58" bestFit="1" customWidth="1"/>
    <col min="5646" max="5646" width="20.83203125" style="58" bestFit="1" customWidth="1"/>
    <col min="5647" max="5647" width="17.1640625" style="58" bestFit="1" customWidth="1"/>
    <col min="5648" max="5648" width="12.33203125" style="58" bestFit="1" customWidth="1"/>
    <col min="5649" max="5649" width="18.1640625" style="58" bestFit="1" customWidth="1"/>
    <col min="5650" max="5650" width="25.1640625" style="58" bestFit="1" customWidth="1"/>
    <col min="5651" max="5651" width="15.33203125" style="58" bestFit="1" customWidth="1"/>
    <col min="5652" max="5652" width="66.33203125" style="58" bestFit="1" customWidth="1"/>
    <col min="5653" max="5653" width="9.83203125" style="58" bestFit="1" customWidth="1"/>
    <col min="5654" max="5890" width="25.5" style="58"/>
    <col min="5891" max="5891" width="13.5" style="58" bestFit="1" customWidth="1"/>
    <col min="5892" max="5892" width="12.6640625" style="58" bestFit="1" customWidth="1"/>
    <col min="5893" max="5893" width="14.5" style="58" bestFit="1" customWidth="1"/>
    <col min="5894" max="5894" width="21.33203125" style="58" bestFit="1" customWidth="1"/>
    <col min="5895" max="5895" width="15.83203125" style="58" bestFit="1" customWidth="1"/>
    <col min="5896" max="5896" width="18.6640625" style="58" bestFit="1" customWidth="1"/>
    <col min="5897" max="5897" width="25.33203125" style="58" bestFit="1" customWidth="1"/>
    <col min="5898" max="5898" width="24.83203125" style="58" bestFit="1" customWidth="1"/>
    <col min="5899" max="5899" width="23.33203125" style="58" bestFit="1" customWidth="1"/>
    <col min="5900" max="5900" width="22.33203125" style="58" bestFit="1" customWidth="1"/>
    <col min="5901" max="5901" width="14.1640625" style="58" bestFit="1" customWidth="1"/>
    <col min="5902" max="5902" width="20.83203125" style="58" bestFit="1" customWidth="1"/>
    <col min="5903" max="5903" width="17.1640625" style="58" bestFit="1" customWidth="1"/>
    <col min="5904" max="5904" width="12.33203125" style="58" bestFit="1" customWidth="1"/>
    <col min="5905" max="5905" width="18.1640625" style="58" bestFit="1" customWidth="1"/>
    <col min="5906" max="5906" width="25.1640625" style="58" bestFit="1" customWidth="1"/>
    <col min="5907" max="5907" width="15.33203125" style="58" bestFit="1" customWidth="1"/>
    <col min="5908" max="5908" width="66.33203125" style="58" bestFit="1" customWidth="1"/>
    <col min="5909" max="5909" width="9.83203125" style="58" bestFit="1" customWidth="1"/>
    <col min="5910" max="6146" width="25.5" style="58"/>
    <col min="6147" max="6147" width="13.5" style="58" bestFit="1" customWidth="1"/>
    <col min="6148" max="6148" width="12.6640625" style="58" bestFit="1" customWidth="1"/>
    <col min="6149" max="6149" width="14.5" style="58" bestFit="1" customWidth="1"/>
    <col min="6150" max="6150" width="21.33203125" style="58" bestFit="1" customWidth="1"/>
    <col min="6151" max="6151" width="15.83203125" style="58" bestFit="1" customWidth="1"/>
    <col min="6152" max="6152" width="18.6640625" style="58" bestFit="1" customWidth="1"/>
    <col min="6153" max="6153" width="25.33203125" style="58" bestFit="1" customWidth="1"/>
    <col min="6154" max="6154" width="24.83203125" style="58" bestFit="1" customWidth="1"/>
    <col min="6155" max="6155" width="23.33203125" style="58" bestFit="1" customWidth="1"/>
    <col min="6156" max="6156" width="22.33203125" style="58" bestFit="1" customWidth="1"/>
    <col min="6157" max="6157" width="14.1640625" style="58" bestFit="1" customWidth="1"/>
    <col min="6158" max="6158" width="20.83203125" style="58" bestFit="1" customWidth="1"/>
    <col min="6159" max="6159" width="17.1640625" style="58" bestFit="1" customWidth="1"/>
    <col min="6160" max="6160" width="12.33203125" style="58" bestFit="1" customWidth="1"/>
    <col min="6161" max="6161" width="18.1640625" style="58" bestFit="1" customWidth="1"/>
    <col min="6162" max="6162" width="25.1640625" style="58" bestFit="1" customWidth="1"/>
    <col min="6163" max="6163" width="15.33203125" style="58" bestFit="1" customWidth="1"/>
    <col min="6164" max="6164" width="66.33203125" style="58" bestFit="1" customWidth="1"/>
    <col min="6165" max="6165" width="9.83203125" style="58" bestFit="1" customWidth="1"/>
    <col min="6166" max="6402" width="25.5" style="58"/>
    <col min="6403" max="6403" width="13.5" style="58" bestFit="1" customWidth="1"/>
    <col min="6404" max="6404" width="12.6640625" style="58" bestFit="1" customWidth="1"/>
    <col min="6405" max="6405" width="14.5" style="58" bestFit="1" customWidth="1"/>
    <col min="6406" max="6406" width="21.33203125" style="58" bestFit="1" customWidth="1"/>
    <col min="6407" max="6407" width="15.83203125" style="58" bestFit="1" customWidth="1"/>
    <col min="6408" max="6408" width="18.6640625" style="58" bestFit="1" customWidth="1"/>
    <col min="6409" max="6409" width="25.33203125" style="58" bestFit="1" customWidth="1"/>
    <col min="6410" max="6410" width="24.83203125" style="58" bestFit="1" customWidth="1"/>
    <col min="6411" max="6411" width="23.33203125" style="58" bestFit="1" customWidth="1"/>
    <col min="6412" max="6412" width="22.33203125" style="58" bestFit="1" customWidth="1"/>
    <col min="6413" max="6413" width="14.1640625" style="58" bestFit="1" customWidth="1"/>
    <col min="6414" max="6414" width="20.83203125" style="58" bestFit="1" customWidth="1"/>
    <col min="6415" max="6415" width="17.1640625" style="58" bestFit="1" customWidth="1"/>
    <col min="6416" max="6416" width="12.33203125" style="58" bestFit="1" customWidth="1"/>
    <col min="6417" max="6417" width="18.1640625" style="58" bestFit="1" customWidth="1"/>
    <col min="6418" max="6418" width="25.1640625" style="58" bestFit="1" customWidth="1"/>
    <col min="6419" max="6419" width="15.33203125" style="58" bestFit="1" customWidth="1"/>
    <col min="6420" max="6420" width="66.33203125" style="58" bestFit="1" customWidth="1"/>
    <col min="6421" max="6421" width="9.83203125" style="58" bestFit="1" customWidth="1"/>
    <col min="6422" max="6658" width="25.5" style="58"/>
    <col min="6659" max="6659" width="13.5" style="58" bestFit="1" customWidth="1"/>
    <col min="6660" max="6660" width="12.6640625" style="58" bestFit="1" customWidth="1"/>
    <col min="6661" max="6661" width="14.5" style="58" bestFit="1" customWidth="1"/>
    <col min="6662" max="6662" width="21.33203125" style="58" bestFit="1" customWidth="1"/>
    <col min="6663" max="6663" width="15.83203125" style="58" bestFit="1" customWidth="1"/>
    <col min="6664" max="6664" width="18.6640625" style="58" bestFit="1" customWidth="1"/>
    <col min="6665" max="6665" width="25.33203125" style="58" bestFit="1" customWidth="1"/>
    <col min="6666" max="6666" width="24.83203125" style="58" bestFit="1" customWidth="1"/>
    <col min="6667" max="6667" width="23.33203125" style="58" bestFit="1" customWidth="1"/>
    <col min="6668" max="6668" width="22.33203125" style="58" bestFit="1" customWidth="1"/>
    <col min="6669" max="6669" width="14.1640625" style="58" bestFit="1" customWidth="1"/>
    <col min="6670" max="6670" width="20.83203125" style="58" bestFit="1" customWidth="1"/>
    <col min="6671" max="6671" width="17.1640625" style="58" bestFit="1" customWidth="1"/>
    <col min="6672" max="6672" width="12.33203125" style="58" bestFit="1" customWidth="1"/>
    <col min="6673" max="6673" width="18.1640625" style="58" bestFit="1" customWidth="1"/>
    <col min="6674" max="6674" width="25.1640625" style="58" bestFit="1" customWidth="1"/>
    <col min="6675" max="6675" width="15.33203125" style="58" bestFit="1" customWidth="1"/>
    <col min="6676" max="6676" width="66.33203125" style="58" bestFit="1" customWidth="1"/>
    <col min="6677" max="6677" width="9.83203125" style="58" bestFit="1" customWidth="1"/>
    <col min="6678" max="6914" width="25.5" style="58"/>
    <col min="6915" max="6915" width="13.5" style="58" bestFit="1" customWidth="1"/>
    <col min="6916" max="6916" width="12.6640625" style="58" bestFit="1" customWidth="1"/>
    <col min="6917" max="6917" width="14.5" style="58" bestFit="1" customWidth="1"/>
    <col min="6918" max="6918" width="21.33203125" style="58" bestFit="1" customWidth="1"/>
    <col min="6919" max="6919" width="15.83203125" style="58" bestFit="1" customWidth="1"/>
    <col min="6920" max="6920" width="18.6640625" style="58" bestFit="1" customWidth="1"/>
    <col min="6921" max="6921" width="25.33203125" style="58" bestFit="1" customWidth="1"/>
    <col min="6922" max="6922" width="24.83203125" style="58" bestFit="1" customWidth="1"/>
    <col min="6923" max="6923" width="23.33203125" style="58" bestFit="1" customWidth="1"/>
    <col min="6924" max="6924" width="22.33203125" style="58" bestFit="1" customWidth="1"/>
    <col min="6925" max="6925" width="14.1640625" style="58" bestFit="1" customWidth="1"/>
    <col min="6926" max="6926" width="20.83203125" style="58" bestFit="1" customWidth="1"/>
    <col min="6927" max="6927" width="17.1640625" style="58" bestFit="1" customWidth="1"/>
    <col min="6928" max="6928" width="12.33203125" style="58" bestFit="1" customWidth="1"/>
    <col min="6929" max="6929" width="18.1640625" style="58" bestFit="1" customWidth="1"/>
    <col min="6930" max="6930" width="25.1640625" style="58" bestFit="1" customWidth="1"/>
    <col min="6931" max="6931" width="15.33203125" style="58" bestFit="1" customWidth="1"/>
    <col min="6932" max="6932" width="66.33203125" style="58" bestFit="1" customWidth="1"/>
    <col min="6933" max="6933" width="9.83203125" style="58" bestFit="1" customWidth="1"/>
    <col min="6934" max="7170" width="25.5" style="58"/>
    <col min="7171" max="7171" width="13.5" style="58" bestFit="1" customWidth="1"/>
    <col min="7172" max="7172" width="12.6640625" style="58" bestFit="1" customWidth="1"/>
    <col min="7173" max="7173" width="14.5" style="58" bestFit="1" customWidth="1"/>
    <col min="7174" max="7174" width="21.33203125" style="58" bestFit="1" customWidth="1"/>
    <col min="7175" max="7175" width="15.83203125" style="58" bestFit="1" customWidth="1"/>
    <col min="7176" max="7176" width="18.6640625" style="58" bestFit="1" customWidth="1"/>
    <col min="7177" max="7177" width="25.33203125" style="58" bestFit="1" customWidth="1"/>
    <col min="7178" max="7178" width="24.83203125" style="58" bestFit="1" customWidth="1"/>
    <col min="7179" max="7179" width="23.33203125" style="58" bestFit="1" customWidth="1"/>
    <col min="7180" max="7180" width="22.33203125" style="58" bestFit="1" customWidth="1"/>
    <col min="7181" max="7181" width="14.1640625" style="58" bestFit="1" customWidth="1"/>
    <col min="7182" max="7182" width="20.83203125" style="58" bestFit="1" customWidth="1"/>
    <col min="7183" max="7183" width="17.1640625" style="58" bestFit="1" customWidth="1"/>
    <col min="7184" max="7184" width="12.33203125" style="58" bestFit="1" customWidth="1"/>
    <col min="7185" max="7185" width="18.1640625" style="58" bestFit="1" customWidth="1"/>
    <col min="7186" max="7186" width="25.1640625" style="58" bestFit="1" customWidth="1"/>
    <col min="7187" max="7187" width="15.33203125" style="58" bestFit="1" customWidth="1"/>
    <col min="7188" max="7188" width="66.33203125" style="58" bestFit="1" customWidth="1"/>
    <col min="7189" max="7189" width="9.83203125" style="58" bestFit="1" customWidth="1"/>
    <col min="7190" max="7426" width="25.5" style="58"/>
    <col min="7427" max="7427" width="13.5" style="58" bestFit="1" customWidth="1"/>
    <col min="7428" max="7428" width="12.6640625" style="58" bestFit="1" customWidth="1"/>
    <col min="7429" max="7429" width="14.5" style="58" bestFit="1" customWidth="1"/>
    <col min="7430" max="7430" width="21.33203125" style="58" bestFit="1" customWidth="1"/>
    <col min="7431" max="7431" width="15.83203125" style="58" bestFit="1" customWidth="1"/>
    <col min="7432" max="7432" width="18.6640625" style="58" bestFit="1" customWidth="1"/>
    <col min="7433" max="7433" width="25.33203125" style="58" bestFit="1" customWidth="1"/>
    <col min="7434" max="7434" width="24.83203125" style="58" bestFit="1" customWidth="1"/>
    <col min="7435" max="7435" width="23.33203125" style="58" bestFit="1" customWidth="1"/>
    <col min="7436" max="7436" width="22.33203125" style="58" bestFit="1" customWidth="1"/>
    <col min="7437" max="7437" width="14.1640625" style="58" bestFit="1" customWidth="1"/>
    <col min="7438" max="7438" width="20.83203125" style="58" bestFit="1" customWidth="1"/>
    <col min="7439" max="7439" width="17.1640625" style="58" bestFit="1" customWidth="1"/>
    <col min="7440" max="7440" width="12.33203125" style="58" bestFit="1" customWidth="1"/>
    <col min="7441" max="7441" width="18.1640625" style="58" bestFit="1" customWidth="1"/>
    <col min="7442" max="7442" width="25.1640625" style="58" bestFit="1" customWidth="1"/>
    <col min="7443" max="7443" width="15.33203125" style="58" bestFit="1" customWidth="1"/>
    <col min="7444" max="7444" width="66.33203125" style="58" bestFit="1" customWidth="1"/>
    <col min="7445" max="7445" width="9.83203125" style="58" bestFit="1" customWidth="1"/>
    <col min="7446" max="7682" width="25.5" style="58"/>
    <col min="7683" max="7683" width="13.5" style="58" bestFit="1" customWidth="1"/>
    <col min="7684" max="7684" width="12.6640625" style="58" bestFit="1" customWidth="1"/>
    <col min="7685" max="7685" width="14.5" style="58" bestFit="1" customWidth="1"/>
    <col min="7686" max="7686" width="21.33203125" style="58" bestFit="1" customWidth="1"/>
    <col min="7687" max="7687" width="15.83203125" style="58" bestFit="1" customWidth="1"/>
    <col min="7688" max="7688" width="18.6640625" style="58" bestFit="1" customWidth="1"/>
    <col min="7689" max="7689" width="25.33203125" style="58" bestFit="1" customWidth="1"/>
    <col min="7690" max="7690" width="24.83203125" style="58" bestFit="1" customWidth="1"/>
    <col min="7691" max="7691" width="23.33203125" style="58" bestFit="1" customWidth="1"/>
    <col min="7692" max="7692" width="22.33203125" style="58" bestFit="1" customWidth="1"/>
    <col min="7693" max="7693" width="14.1640625" style="58" bestFit="1" customWidth="1"/>
    <col min="7694" max="7694" width="20.83203125" style="58" bestFit="1" customWidth="1"/>
    <col min="7695" max="7695" width="17.1640625" style="58" bestFit="1" customWidth="1"/>
    <col min="7696" max="7696" width="12.33203125" style="58" bestFit="1" customWidth="1"/>
    <col min="7697" max="7697" width="18.1640625" style="58" bestFit="1" customWidth="1"/>
    <col min="7698" max="7698" width="25.1640625" style="58" bestFit="1" customWidth="1"/>
    <col min="7699" max="7699" width="15.33203125" style="58" bestFit="1" customWidth="1"/>
    <col min="7700" max="7700" width="66.33203125" style="58" bestFit="1" customWidth="1"/>
    <col min="7701" max="7701" width="9.83203125" style="58" bestFit="1" customWidth="1"/>
    <col min="7702" max="7938" width="25.5" style="58"/>
    <col min="7939" max="7939" width="13.5" style="58" bestFit="1" customWidth="1"/>
    <col min="7940" max="7940" width="12.6640625" style="58" bestFit="1" customWidth="1"/>
    <col min="7941" max="7941" width="14.5" style="58" bestFit="1" customWidth="1"/>
    <col min="7942" max="7942" width="21.33203125" style="58" bestFit="1" customWidth="1"/>
    <col min="7943" max="7943" width="15.83203125" style="58" bestFit="1" customWidth="1"/>
    <col min="7944" max="7944" width="18.6640625" style="58" bestFit="1" customWidth="1"/>
    <col min="7945" max="7945" width="25.33203125" style="58" bestFit="1" customWidth="1"/>
    <col min="7946" max="7946" width="24.83203125" style="58" bestFit="1" customWidth="1"/>
    <col min="7947" max="7947" width="23.33203125" style="58" bestFit="1" customWidth="1"/>
    <col min="7948" max="7948" width="22.33203125" style="58" bestFit="1" customWidth="1"/>
    <col min="7949" max="7949" width="14.1640625" style="58" bestFit="1" customWidth="1"/>
    <col min="7950" max="7950" width="20.83203125" style="58" bestFit="1" customWidth="1"/>
    <col min="7951" max="7951" width="17.1640625" style="58" bestFit="1" customWidth="1"/>
    <col min="7952" max="7952" width="12.33203125" style="58" bestFit="1" customWidth="1"/>
    <col min="7953" max="7953" width="18.1640625" style="58" bestFit="1" customWidth="1"/>
    <col min="7954" max="7954" width="25.1640625" style="58" bestFit="1" customWidth="1"/>
    <col min="7955" max="7955" width="15.33203125" style="58" bestFit="1" customWidth="1"/>
    <col min="7956" max="7956" width="66.33203125" style="58" bestFit="1" customWidth="1"/>
    <col min="7957" max="7957" width="9.83203125" style="58" bestFit="1" customWidth="1"/>
    <col min="7958" max="8194" width="25.5" style="58"/>
    <col min="8195" max="8195" width="13.5" style="58" bestFit="1" customWidth="1"/>
    <col min="8196" max="8196" width="12.6640625" style="58" bestFit="1" customWidth="1"/>
    <col min="8197" max="8197" width="14.5" style="58" bestFit="1" customWidth="1"/>
    <col min="8198" max="8198" width="21.33203125" style="58" bestFit="1" customWidth="1"/>
    <col min="8199" max="8199" width="15.83203125" style="58" bestFit="1" customWidth="1"/>
    <col min="8200" max="8200" width="18.6640625" style="58" bestFit="1" customWidth="1"/>
    <col min="8201" max="8201" width="25.33203125" style="58" bestFit="1" customWidth="1"/>
    <col min="8202" max="8202" width="24.83203125" style="58" bestFit="1" customWidth="1"/>
    <col min="8203" max="8203" width="23.33203125" style="58" bestFit="1" customWidth="1"/>
    <col min="8204" max="8204" width="22.33203125" style="58" bestFit="1" customWidth="1"/>
    <col min="8205" max="8205" width="14.1640625" style="58" bestFit="1" customWidth="1"/>
    <col min="8206" max="8206" width="20.83203125" style="58" bestFit="1" customWidth="1"/>
    <col min="8207" max="8207" width="17.1640625" style="58" bestFit="1" customWidth="1"/>
    <col min="8208" max="8208" width="12.33203125" style="58" bestFit="1" customWidth="1"/>
    <col min="8209" max="8209" width="18.1640625" style="58" bestFit="1" customWidth="1"/>
    <col min="8210" max="8210" width="25.1640625" style="58" bestFit="1" customWidth="1"/>
    <col min="8211" max="8211" width="15.33203125" style="58" bestFit="1" customWidth="1"/>
    <col min="8212" max="8212" width="66.33203125" style="58" bestFit="1" customWidth="1"/>
    <col min="8213" max="8213" width="9.83203125" style="58" bestFit="1" customWidth="1"/>
    <col min="8214" max="8450" width="25.5" style="58"/>
    <col min="8451" max="8451" width="13.5" style="58" bestFit="1" customWidth="1"/>
    <col min="8452" max="8452" width="12.6640625" style="58" bestFit="1" customWidth="1"/>
    <col min="8453" max="8453" width="14.5" style="58" bestFit="1" customWidth="1"/>
    <col min="8454" max="8454" width="21.33203125" style="58" bestFit="1" customWidth="1"/>
    <col min="8455" max="8455" width="15.83203125" style="58" bestFit="1" customWidth="1"/>
    <col min="8456" max="8456" width="18.6640625" style="58" bestFit="1" customWidth="1"/>
    <col min="8457" max="8457" width="25.33203125" style="58" bestFit="1" customWidth="1"/>
    <col min="8458" max="8458" width="24.83203125" style="58" bestFit="1" customWidth="1"/>
    <col min="8459" max="8459" width="23.33203125" style="58" bestFit="1" customWidth="1"/>
    <col min="8460" max="8460" width="22.33203125" style="58" bestFit="1" customWidth="1"/>
    <col min="8461" max="8461" width="14.1640625" style="58" bestFit="1" customWidth="1"/>
    <col min="8462" max="8462" width="20.83203125" style="58" bestFit="1" customWidth="1"/>
    <col min="8463" max="8463" width="17.1640625" style="58" bestFit="1" customWidth="1"/>
    <col min="8464" max="8464" width="12.33203125" style="58" bestFit="1" customWidth="1"/>
    <col min="8465" max="8465" width="18.1640625" style="58" bestFit="1" customWidth="1"/>
    <col min="8466" max="8466" width="25.1640625" style="58" bestFit="1" customWidth="1"/>
    <col min="8467" max="8467" width="15.33203125" style="58" bestFit="1" customWidth="1"/>
    <col min="8468" max="8468" width="66.33203125" style="58" bestFit="1" customWidth="1"/>
    <col min="8469" max="8469" width="9.83203125" style="58" bestFit="1" customWidth="1"/>
    <col min="8470" max="8706" width="25.5" style="58"/>
    <col min="8707" max="8707" width="13.5" style="58" bestFit="1" customWidth="1"/>
    <col min="8708" max="8708" width="12.6640625" style="58" bestFit="1" customWidth="1"/>
    <col min="8709" max="8709" width="14.5" style="58" bestFit="1" customWidth="1"/>
    <col min="8710" max="8710" width="21.33203125" style="58" bestFit="1" customWidth="1"/>
    <col min="8711" max="8711" width="15.83203125" style="58" bestFit="1" customWidth="1"/>
    <col min="8712" max="8712" width="18.6640625" style="58" bestFit="1" customWidth="1"/>
    <col min="8713" max="8713" width="25.33203125" style="58" bestFit="1" customWidth="1"/>
    <col min="8714" max="8714" width="24.83203125" style="58" bestFit="1" customWidth="1"/>
    <col min="8715" max="8715" width="23.33203125" style="58" bestFit="1" customWidth="1"/>
    <col min="8716" max="8716" width="22.33203125" style="58" bestFit="1" customWidth="1"/>
    <col min="8717" max="8717" width="14.1640625" style="58" bestFit="1" customWidth="1"/>
    <col min="8718" max="8718" width="20.83203125" style="58" bestFit="1" customWidth="1"/>
    <col min="8719" max="8719" width="17.1640625" style="58" bestFit="1" customWidth="1"/>
    <col min="8720" max="8720" width="12.33203125" style="58" bestFit="1" customWidth="1"/>
    <col min="8721" max="8721" width="18.1640625" style="58" bestFit="1" customWidth="1"/>
    <col min="8722" max="8722" width="25.1640625" style="58" bestFit="1" customWidth="1"/>
    <col min="8723" max="8723" width="15.33203125" style="58" bestFit="1" customWidth="1"/>
    <col min="8724" max="8724" width="66.33203125" style="58" bestFit="1" customWidth="1"/>
    <col min="8725" max="8725" width="9.83203125" style="58" bestFit="1" customWidth="1"/>
    <col min="8726" max="8962" width="25.5" style="58"/>
    <col min="8963" max="8963" width="13.5" style="58" bestFit="1" customWidth="1"/>
    <col min="8964" max="8964" width="12.6640625" style="58" bestFit="1" customWidth="1"/>
    <col min="8965" max="8965" width="14.5" style="58" bestFit="1" customWidth="1"/>
    <col min="8966" max="8966" width="21.33203125" style="58" bestFit="1" customWidth="1"/>
    <col min="8967" max="8967" width="15.83203125" style="58" bestFit="1" customWidth="1"/>
    <col min="8968" max="8968" width="18.6640625" style="58" bestFit="1" customWidth="1"/>
    <col min="8969" max="8969" width="25.33203125" style="58" bestFit="1" customWidth="1"/>
    <col min="8970" max="8970" width="24.83203125" style="58" bestFit="1" customWidth="1"/>
    <col min="8971" max="8971" width="23.33203125" style="58" bestFit="1" customWidth="1"/>
    <col min="8972" max="8972" width="22.33203125" style="58" bestFit="1" customWidth="1"/>
    <col min="8973" max="8973" width="14.1640625" style="58" bestFit="1" customWidth="1"/>
    <col min="8974" max="8974" width="20.83203125" style="58" bestFit="1" customWidth="1"/>
    <col min="8975" max="8975" width="17.1640625" style="58" bestFit="1" customWidth="1"/>
    <col min="8976" max="8976" width="12.33203125" style="58" bestFit="1" customWidth="1"/>
    <col min="8977" max="8977" width="18.1640625" style="58" bestFit="1" customWidth="1"/>
    <col min="8978" max="8978" width="25.1640625" style="58" bestFit="1" customWidth="1"/>
    <col min="8979" max="8979" width="15.33203125" style="58" bestFit="1" customWidth="1"/>
    <col min="8980" max="8980" width="66.33203125" style="58" bestFit="1" customWidth="1"/>
    <col min="8981" max="8981" width="9.83203125" style="58" bestFit="1" customWidth="1"/>
    <col min="8982" max="9218" width="25.5" style="58"/>
    <col min="9219" max="9219" width="13.5" style="58" bestFit="1" customWidth="1"/>
    <col min="9220" max="9220" width="12.6640625" style="58" bestFit="1" customWidth="1"/>
    <col min="9221" max="9221" width="14.5" style="58" bestFit="1" customWidth="1"/>
    <col min="9222" max="9222" width="21.33203125" style="58" bestFit="1" customWidth="1"/>
    <col min="9223" max="9223" width="15.83203125" style="58" bestFit="1" customWidth="1"/>
    <col min="9224" max="9224" width="18.6640625" style="58" bestFit="1" customWidth="1"/>
    <col min="9225" max="9225" width="25.33203125" style="58" bestFit="1" customWidth="1"/>
    <col min="9226" max="9226" width="24.83203125" style="58" bestFit="1" customWidth="1"/>
    <col min="9227" max="9227" width="23.33203125" style="58" bestFit="1" customWidth="1"/>
    <col min="9228" max="9228" width="22.33203125" style="58" bestFit="1" customWidth="1"/>
    <col min="9229" max="9229" width="14.1640625" style="58" bestFit="1" customWidth="1"/>
    <col min="9230" max="9230" width="20.83203125" style="58" bestFit="1" customWidth="1"/>
    <col min="9231" max="9231" width="17.1640625" style="58" bestFit="1" customWidth="1"/>
    <col min="9232" max="9232" width="12.33203125" style="58" bestFit="1" customWidth="1"/>
    <col min="9233" max="9233" width="18.1640625" style="58" bestFit="1" customWidth="1"/>
    <col min="9234" max="9234" width="25.1640625" style="58" bestFit="1" customWidth="1"/>
    <col min="9235" max="9235" width="15.33203125" style="58" bestFit="1" customWidth="1"/>
    <col min="9236" max="9236" width="66.33203125" style="58" bestFit="1" customWidth="1"/>
    <col min="9237" max="9237" width="9.83203125" style="58" bestFit="1" customWidth="1"/>
    <col min="9238" max="9474" width="25.5" style="58"/>
    <col min="9475" max="9475" width="13.5" style="58" bestFit="1" customWidth="1"/>
    <col min="9476" max="9476" width="12.6640625" style="58" bestFit="1" customWidth="1"/>
    <col min="9477" max="9477" width="14.5" style="58" bestFit="1" customWidth="1"/>
    <col min="9478" max="9478" width="21.33203125" style="58" bestFit="1" customWidth="1"/>
    <col min="9479" max="9479" width="15.83203125" style="58" bestFit="1" customWidth="1"/>
    <col min="9480" max="9480" width="18.6640625" style="58" bestFit="1" customWidth="1"/>
    <col min="9481" max="9481" width="25.33203125" style="58" bestFit="1" customWidth="1"/>
    <col min="9482" max="9482" width="24.83203125" style="58" bestFit="1" customWidth="1"/>
    <col min="9483" max="9483" width="23.33203125" style="58" bestFit="1" customWidth="1"/>
    <col min="9484" max="9484" width="22.33203125" style="58" bestFit="1" customWidth="1"/>
    <col min="9485" max="9485" width="14.1640625" style="58" bestFit="1" customWidth="1"/>
    <col min="9486" max="9486" width="20.83203125" style="58" bestFit="1" customWidth="1"/>
    <col min="9487" max="9487" width="17.1640625" style="58" bestFit="1" customWidth="1"/>
    <col min="9488" max="9488" width="12.33203125" style="58" bestFit="1" customWidth="1"/>
    <col min="9489" max="9489" width="18.1640625" style="58" bestFit="1" customWidth="1"/>
    <col min="9490" max="9490" width="25.1640625" style="58" bestFit="1" customWidth="1"/>
    <col min="9491" max="9491" width="15.33203125" style="58" bestFit="1" customWidth="1"/>
    <col min="9492" max="9492" width="66.33203125" style="58" bestFit="1" customWidth="1"/>
    <col min="9493" max="9493" width="9.83203125" style="58" bestFit="1" customWidth="1"/>
    <col min="9494" max="9730" width="25.5" style="58"/>
    <col min="9731" max="9731" width="13.5" style="58" bestFit="1" customWidth="1"/>
    <col min="9732" max="9732" width="12.6640625" style="58" bestFit="1" customWidth="1"/>
    <col min="9733" max="9733" width="14.5" style="58" bestFit="1" customWidth="1"/>
    <col min="9734" max="9734" width="21.33203125" style="58" bestFit="1" customWidth="1"/>
    <col min="9735" max="9735" width="15.83203125" style="58" bestFit="1" customWidth="1"/>
    <col min="9736" max="9736" width="18.6640625" style="58" bestFit="1" customWidth="1"/>
    <col min="9737" max="9737" width="25.33203125" style="58" bestFit="1" customWidth="1"/>
    <col min="9738" max="9738" width="24.83203125" style="58" bestFit="1" customWidth="1"/>
    <col min="9739" max="9739" width="23.33203125" style="58" bestFit="1" customWidth="1"/>
    <col min="9740" max="9740" width="22.33203125" style="58" bestFit="1" customWidth="1"/>
    <col min="9741" max="9741" width="14.1640625" style="58" bestFit="1" customWidth="1"/>
    <col min="9742" max="9742" width="20.83203125" style="58" bestFit="1" customWidth="1"/>
    <col min="9743" max="9743" width="17.1640625" style="58" bestFit="1" customWidth="1"/>
    <col min="9744" max="9744" width="12.33203125" style="58" bestFit="1" customWidth="1"/>
    <col min="9745" max="9745" width="18.1640625" style="58" bestFit="1" customWidth="1"/>
    <col min="9746" max="9746" width="25.1640625" style="58" bestFit="1" customWidth="1"/>
    <col min="9747" max="9747" width="15.33203125" style="58" bestFit="1" customWidth="1"/>
    <col min="9748" max="9748" width="66.33203125" style="58" bestFit="1" customWidth="1"/>
    <col min="9749" max="9749" width="9.83203125" style="58" bestFit="1" customWidth="1"/>
    <col min="9750" max="9986" width="25.5" style="58"/>
    <col min="9987" max="9987" width="13.5" style="58" bestFit="1" customWidth="1"/>
    <col min="9988" max="9988" width="12.6640625" style="58" bestFit="1" customWidth="1"/>
    <col min="9989" max="9989" width="14.5" style="58" bestFit="1" customWidth="1"/>
    <col min="9990" max="9990" width="21.33203125" style="58" bestFit="1" customWidth="1"/>
    <col min="9991" max="9991" width="15.83203125" style="58" bestFit="1" customWidth="1"/>
    <col min="9992" max="9992" width="18.6640625" style="58" bestFit="1" customWidth="1"/>
    <col min="9993" max="9993" width="25.33203125" style="58" bestFit="1" customWidth="1"/>
    <col min="9994" max="9994" width="24.83203125" style="58" bestFit="1" customWidth="1"/>
    <col min="9995" max="9995" width="23.33203125" style="58" bestFit="1" customWidth="1"/>
    <col min="9996" max="9996" width="22.33203125" style="58" bestFit="1" customWidth="1"/>
    <col min="9997" max="9997" width="14.1640625" style="58" bestFit="1" customWidth="1"/>
    <col min="9998" max="9998" width="20.83203125" style="58" bestFit="1" customWidth="1"/>
    <col min="9999" max="9999" width="17.1640625" style="58" bestFit="1" customWidth="1"/>
    <col min="10000" max="10000" width="12.33203125" style="58" bestFit="1" customWidth="1"/>
    <col min="10001" max="10001" width="18.1640625" style="58" bestFit="1" customWidth="1"/>
    <col min="10002" max="10002" width="25.1640625" style="58" bestFit="1" customWidth="1"/>
    <col min="10003" max="10003" width="15.33203125" style="58" bestFit="1" customWidth="1"/>
    <col min="10004" max="10004" width="66.33203125" style="58" bestFit="1" customWidth="1"/>
    <col min="10005" max="10005" width="9.83203125" style="58" bestFit="1" customWidth="1"/>
    <col min="10006" max="10242" width="25.5" style="58"/>
    <col min="10243" max="10243" width="13.5" style="58" bestFit="1" customWidth="1"/>
    <col min="10244" max="10244" width="12.6640625" style="58" bestFit="1" customWidth="1"/>
    <col min="10245" max="10245" width="14.5" style="58" bestFit="1" customWidth="1"/>
    <col min="10246" max="10246" width="21.33203125" style="58" bestFit="1" customWidth="1"/>
    <col min="10247" max="10247" width="15.83203125" style="58" bestFit="1" customWidth="1"/>
    <col min="10248" max="10248" width="18.6640625" style="58" bestFit="1" customWidth="1"/>
    <col min="10249" max="10249" width="25.33203125" style="58" bestFit="1" customWidth="1"/>
    <col min="10250" max="10250" width="24.83203125" style="58" bestFit="1" customWidth="1"/>
    <col min="10251" max="10251" width="23.33203125" style="58" bestFit="1" customWidth="1"/>
    <col min="10252" max="10252" width="22.33203125" style="58" bestFit="1" customWidth="1"/>
    <col min="10253" max="10253" width="14.1640625" style="58" bestFit="1" customWidth="1"/>
    <col min="10254" max="10254" width="20.83203125" style="58" bestFit="1" customWidth="1"/>
    <col min="10255" max="10255" width="17.1640625" style="58" bestFit="1" customWidth="1"/>
    <col min="10256" max="10256" width="12.33203125" style="58" bestFit="1" customWidth="1"/>
    <col min="10257" max="10257" width="18.1640625" style="58" bestFit="1" customWidth="1"/>
    <col min="10258" max="10258" width="25.1640625" style="58" bestFit="1" customWidth="1"/>
    <col min="10259" max="10259" width="15.33203125" style="58" bestFit="1" customWidth="1"/>
    <col min="10260" max="10260" width="66.33203125" style="58" bestFit="1" customWidth="1"/>
    <col min="10261" max="10261" width="9.83203125" style="58" bestFit="1" customWidth="1"/>
    <col min="10262" max="10498" width="25.5" style="58"/>
    <col min="10499" max="10499" width="13.5" style="58" bestFit="1" customWidth="1"/>
    <col min="10500" max="10500" width="12.6640625" style="58" bestFit="1" customWidth="1"/>
    <col min="10501" max="10501" width="14.5" style="58" bestFit="1" customWidth="1"/>
    <col min="10502" max="10502" width="21.33203125" style="58" bestFit="1" customWidth="1"/>
    <col min="10503" max="10503" width="15.83203125" style="58" bestFit="1" customWidth="1"/>
    <col min="10504" max="10504" width="18.6640625" style="58" bestFit="1" customWidth="1"/>
    <col min="10505" max="10505" width="25.33203125" style="58" bestFit="1" customWidth="1"/>
    <col min="10506" max="10506" width="24.83203125" style="58" bestFit="1" customWidth="1"/>
    <col min="10507" max="10507" width="23.33203125" style="58" bestFit="1" customWidth="1"/>
    <col min="10508" max="10508" width="22.33203125" style="58" bestFit="1" customWidth="1"/>
    <col min="10509" max="10509" width="14.1640625" style="58" bestFit="1" customWidth="1"/>
    <col min="10510" max="10510" width="20.83203125" style="58" bestFit="1" customWidth="1"/>
    <col min="10511" max="10511" width="17.1640625" style="58" bestFit="1" customWidth="1"/>
    <col min="10512" max="10512" width="12.33203125" style="58" bestFit="1" customWidth="1"/>
    <col min="10513" max="10513" width="18.1640625" style="58" bestFit="1" customWidth="1"/>
    <col min="10514" max="10514" width="25.1640625" style="58" bestFit="1" customWidth="1"/>
    <col min="10515" max="10515" width="15.33203125" style="58" bestFit="1" customWidth="1"/>
    <col min="10516" max="10516" width="66.33203125" style="58" bestFit="1" customWidth="1"/>
    <col min="10517" max="10517" width="9.83203125" style="58" bestFit="1" customWidth="1"/>
    <col min="10518" max="10754" width="25.5" style="58"/>
    <col min="10755" max="10755" width="13.5" style="58" bestFit="1" customWidth="1"/>
    <col min="10756" max="10756" width="12.6640625" style="58" bestFit="1" customWidth="1"/>
    <col min="10757" max="10757" width="14.5" style="58" bestFit="1" customWidth="1"/>
    <col min="10758" max="10758" width="21.33203125" style="58" bestFit="1" customWidth="1"/>
    <col min="10759" max="10759" width="15.83203125" style="58" bestFit="1" customWidth="1"/>
    <col min="10760" max="10760" width="18.6640625" style="58" bestFit="1" customWidth="1"/>
    <col min="10761" max="10761" width="25.33203125" style="58" bestFit="1" customWidth="1"/>
    <col min="10762" max="10762" width="24.83203125" style="58" bestFit="1" customWidth="1"/>
    <col min="10763" max="10763" width="23.33203125" style="58" bestFit="1" customWidth="1"/>
    <col min="10764" max="10764" width="22.33203125" style="58" bestFit="1" customWidth="1"/>
    <col min="10765" max="10765" width="14.1640625" style="58" bestFit="1" customWidth="1"/>
    <col min="10766" max="10766" width="20.83203125" style="58" bestFit="1" customWidth="1"/>
    <col min="10767" max="10767" width="17.1640625" style="58" bestFit="1" customWidth="1"/>
    <col min="10768" max="10768" width="12.33203125" style="58" bestFit="1" customWidth="1"/>
    <col min="10769" max="10769" width="18.1640625" style="58" bestFit="1" customWidth="1"/>
    <col min="10770" max="10770" width="25.1640625" style="58" bestFit="1" customWidth="1"/>
    <col min="10771" max="10771" width="15.33203125" style="58" bestFit="1" customWidth="1"/>
    <col min="10772" max="10772" width="66.33203125" style="58" bestFit="1" customWidth="1"/>
    <col min="10773" max="10773" width="9.83203125" style="58" bestFit="1" customWidth="1"/>
    <col min="10774" max="11010" width="25.5" style="58"/>
    <col min="11011" max="11011" width="13.5" style="58" bestFit="1" customWidth="1"/>
    <col min="11012" max="11012" width="12.6640625" style="58" bestFit="1" customWidth="1"/>
    <col min="11013" max="11013" width="14.5" style="58" bestFit="1" customWidth="1"/>
    <col min="11014" max="11014" width="21.33203125" style="58" bestFit="1" customWidth="1"/>
    <col min="11015" max="11015" width="15.83203125" style="58" bestFit="1" customWidth="1"/>
    <col min="11016" max="11016" width="18.6640625" style="58" bestFit="1" customWidth="1"/>
    <col min="11017" max="11017" width="25.33203125" style="58" bestFit="1" customWidth="1"/>
    <col min="11018" max="11018" width="24.83203125" style="58" bestFit="1" customWidth="1"/>
    <col min="11019" max="11019" width="23.33203125" style="58" bestFit="1" customWidth="1"/>
    <col min="11020" max="11020" width="22.33203125" style="58" bestFit="1" customWidth="1"/>
    <col min="11021" max="11021" width="14.1640625" style="58" bestFit="1" customWidth="1"/>
    <col min="11022" max="11022" width="20.83203125" style="58" bestFit="1" customWidth="1"/>
    <col min="11023" max="11023" width="17.1640625" style="58" bestFit="1" customWidth="1"/>
    <col min="11024" max="11024" width="12.33203125" style="58" bestFit="1" customWidth="1"/>
    <col min="11025" max="11025" width="18.1640625" style="58" bestFit="1" customWidth="1"/>
    <col min="11026" max="11026" width="25.1640625" style="58" bestFit="1" customWidth="1"/>
    <col min="11027" max="11027" width="15.33203125" style="58" bestFit="1" customWidth="1"/>
    <col min="11028" max="11028" width="66.33203125" style="58" bestFit="1" customWidth="1"/>
    <col min="11029" max="11029" width="9.83203125" style="58" bestFit="1" customWidth="1"/>
    <col min="11030" max="11266" width="25.5" style="58"/>
    <col min="11267" max="11267" width="13.5" style="58" bestFit="1" customWidth="1"/>
    <col min="11268" max="11268" width="12.6640625" style="58" bestFit="1" customWidth="1"/>
    <col min="11269" max="11269" width="14.5" style="58" bestFit="1" customWidth="1"/>
    <col min="11270" max="11270" width="21.33203125" style="58" bestFit="1" customWidth="1"/>
    <col min="11271" max="11271" width="15.83203125" style="58" bestFit="1" customWidth="1"/>
    <col min="11272" max="11272" width="18.6640625" style="58" bestFit="1" customWidth="1"/>
    <col min="11273" max="11273" width="25.33203125" style="58" bestFit="1" customWidth="1"/>
    <col min="11274" max="11274" width="24.83203125" style="58" bestFit="1" customWidth="1"/>
    <col min="11275" max="11275" width="23.33203125" style="58" bestFit="1" customWidth="1"/>
    <col min="11276" max="11276" width="22.33203125" style="58" bestFit="1" customWidth="1"/>
    <col min="11277" max="11277" width="14.1640625" style="58" bestFit="1" customWidth="1"/>
    <col min="11278" max="11278" width="20.83203125" style="58" bestFit="1" customWidth="1"/>
    <col min="11279" max="11279" width="17.1640625" style="58" bestFit="1" customWidth="1"/>
    <col min="11280" max="11280" width="12.33203125" style="58" bestFit="1" customWidth="1"/>
    <col min="11281" max="11281" width="18.1640625" style="58" bestFit="1" customWidth="1"/>
    <col min="11282" max="11282" width="25.1640625" style="58" bestFit="1" customWidth="1"/>
    <col min="11283" max="11283" width="15.33203125" style="58" bestFit="1" customWidth="1"/>
    <col min="11284" max="11284" width="66.33203125" style="58" bestFit="1" customWidth="1"/>
    <col min="11285" max="11285" width="9.83203125" style="58" bestFit="1" customWidth="1"/>
    <col min="11286" max="11522" width="25.5" style="58"/>
    <col min="11523" max="11523" width="13.5" style="58" bestFit="1" customWidth="1"/>
    <col min="11524" max="11524" width="12.6640625" style="58" bestFit="1" customWidth="1"/>
    <col min="11525" max="11525" width="14.5" style="58" bestFit="1" customWidth="1"/>
    <col min="11526" max="11526" width="21.33203125" style="58" bestFit="1" customWidth="1"/>
    <col min="11527" max="11527" width="15.83203125" style="58" bestFit="1" customWidth="1"/>
    <col min="11528" max="11528" width="18.6640625" style="58" bestFit="1" customWidth="1"/>
    <col min="11529" max="11529" width="25.33203125" style="58" bestFit="1" customWidth="1"/>
    <col min="11530" max="11530" width="24.83203125" style="58" bestFit="1" customWidth="1"/>
    <col min="11531" max="11531" width="23.33203125" style="58" bestFit="1" customWidth="1"/>
    <col min="11532" max="11532" width="22.33203125" style="58" bestFit="1" customWidth="1"/>
    <col min="11533" max="11533" width="14.1640625" style="58" bestFit="1" customWidth="1"/>
    <col min="11534" max="11534" width="20.83203125" style="58" bestFit="1" customWidth="1"/>
    <col min="11535" max="11535" width="17.1640625" style="58" bestFit="1" customWidth="1"/>
    <col min="11536" max="11536" width="12.33203125" style="58" bestFit="1" customWidth="1"/>
    <col min="11537" max="11537" width="18.1640625" style="58" bestFit="1" customWidth="1"/>
    <col min="11538" max="11538" width="25.1640625" style="58" bestFit="1" customWidth="1"/>
    <col min="11539" max="11539" width="15.33203125" style="58" bestFit="1" customWidth="1"/>
    <col min="11540" max="11540" width="66.33203125" style="58" bestFit="1" customWidth="1"/>
    <col min="11541" max="11541" width="9.83203125" style="58" bestFit="1" customWidth="1"/>
    <col min="11542" max="11778" width="25.5" style="58"/>
    <col min="11779" max="11779" width="13.5" style="58" bestFit="1" customWidth="1"/>
    <col min="11780" max="11780" width="12.6640625" style="58" bestFit="1" customWidth="1"/>
    <col min="11781" max="11781" width="14.5" style="58" bestFit="1" customWidth="1"/>
    <col min="11782" max="11782" width="21.33203125" style="58" bestFit="1" customWidth="1"/>
    <col min="11783" max="11783" width="15.83203125" style="58" bestFit="1" customWidth="1"/>
    <col min="11784" max="11784" width="18.6640625" style="58" bestFit="1" customWidth="1"/>
    <col min="11785" max="11785" width="25.33203125" style="58" bestFit="1" customWidth="1"/>
    <col min="11786" max="11786" width="24.83203125" style="58" bestFit="1" customWidth="1"/>
    <col min="11787" max="11787" width="23.33203125" style="58" bestFit="1" customWidth="1"/>
    <col min="11788" max="11788" width="22.33203125" style="58" bestFit="1" customWidth="1"/>
    <col min="11789" max="11789" width="14.1640625" style="58" bestFit="1" customWidth="1"/>
    <col min="11790" max="11790" width="20.83203125" style="58" bestFit="1" customWidth="1"/>
    <col min="11791" max="11791" width="17.1640625" style="58" bestFit="1" customWidth="1"/>
    <col min="11792" max="11792" width="12.33203125" style="58" bestFit="1" customWidth="1"/>
    <col min="11793" max="11793" width="18.1640625" style="58" bestFit="1" customWidth="1"/>
    <col min="11794" max="11794" width="25.1640625" style="58" bestFit="1" customWidth="1"/>
    <col min="11795" max="11795" width="15.33203125" style="58" bestFit="1" customWidth="1"/>
    <col min="11796" max="11796" width="66.33203125" style="58" bestFit="1" customWidth="1"/>
    <col min="11797" max="11797" width="9.83203125" style="58" bestFit="1" customWidth="1"/>
    <col min="11798" max="12034" width="25.5" style="58"/>
    <col min="12035" max="12035" width="13.5" style="58" bestFit="1" customWidth="1"/>
    <col min="12036" max="12036" width="12.6640625" style="58" bestFit="1" customWidth="1"/>
    <col min="12037" max="12037" width="14.5" style="58" bestFit="1" customWidth="1"/>
    <col min="12038" max="12038" width="21.33203125" style="58" bestFit="1" customWidth="1"/>
    <col min="12039" max="12039" width="15.83203125" style="58" bestFit="1" customWidth="1"/>
    <col min="12040" max="12040" width="18.6640625" style="58" bestFit="1" customWidth="1"/>
    <col min="12041" max="12041" width="25.33203125" style="58" bestFit="1" customWidth="1"/>
    <col min="12042" max="12042" width="24.83203125" style="58" bestFit="1" customWidth="1"/>
    <col min="12043" max="12043" width="23.33203125" style="58" bestFit="1" customWidth="1"/>
    <col min="12044" max="12044" width="22.33203125" style="58" bestFit="1" customWidth="1"/>
    <col min="12045" max="12045" width="14.1640625" style="58" bestFit="1" customWidth="1"/>
    <col min="12046" max="12046" width="20.83203125" style="58" bestFit="1" customWidth="1"/>
    <col min="12047" max="12047" width="17.1640625" style="58" bestFit="1" customWidth="1"/>
    <col min="12048" max="12048" width="12.33203125" style="58" bestFit="1" customWidth="1"/>
    <col min="12049" max="12049" width="18.1640625" style="58" bestFit="1" customWidth="1"/>
    <col min="12050" max="12050" width="25.1640625" style="58" bestFit="1" customWidth="1"/>
    <col min="12051" max="12051" width="15.33203125" style="58" bestFit="1" customWidth="1"/>
    <col min="12052" max="12052" width="66.33203125" style="58" bestFit="1" customWidth="1"/>
    <col min="12053" max="12053" width="9.83203125" style="58" bestFit="1" customWidth="1"/>
    <col min="12054" max="12290" width="25.5" style="58"/>
    <col min="12291" max="12291" width="13.5" style="58" bestFit="1" customWidth="1"/>
    <col min="12292" max="12292" width="12.6640625" style="58" bestFit="1" customWidth="1"/>
    <col min="12293" max="12293" width="14.5" style="58" bestFit="1" customWidth="1"/>
    <col min="12294" max="12294" width="21.33203125" style="58" bestFit="1" customWidth="1"/>
    <col min="12295" max="12295" width="15.83203125" style="58" bestFit="1" customWidth="1"/>
    <col min="12296" max="12296" width="18.6640625" style="58" bestFit="1" customWidth="1"/>
    <col min="12297" max="12297" width="25.33203125" style="58" bestFit="1" customWidth="1"/>
    <col min="12298" max="12298" width="24.83203125" style="58" bestFit="1" customWidth="1"/>
    <col min="12299" max="12299" width="23.33203125" style="58" bestFit="1" customWidth="1"/>
    <col min="12300" max="12300" width="22.33203125" style="58" bestFit="1" customWidth="1"/>
    <col min="12301" max="12301" width="14.1640625" style="58" bestFit="1" customWidth="1"/>
    <col min="12302" max="12302" width="20.83203125" style="58" bestFit="1" customWidth="1"/>
    <col min="12303" max="12303" width="17.1640625" style="58" bestFit="1" customWidth="1"/>
    <col min="12304" max="12304" width="12.33203125" style="58" bestFit="1" customWidth="1"/>
    <col min="12305" max="12305" width="18.1640625" style="58" bestFit="1" customWidth="1"/>
    <col min="12306" max="12306" width="25.1640625" style="58" bestFit="1" customWidth="1"/>
    <col min="12307" max="12307" width="15.33203125" style="58" bestFit="1" customWidth="1"/>
    <col min="12308" max="12308" width="66.33203125" style="58" bestFit="1" customWidth="1"/>
    <col min="12309" max="12309" width="9.83203125" style="58" bestFit="1" customWidth="1"/>
    <col min="12310" max="12546" width="25.5" style="58"/>
    <col min="12547" max="12547" width="13.5" style="58" bestFit="1" customWidth="1"/>
    <col min="12548" max="12548" width="12.6640625" style="58" bestFit="1" customWidth="1"/>
    <col min="12549" max="12549" width="14.5" style="58" bestFit="1" customWidth="1"/>
    <col min="12550" max="12550" width="21.33203125" style="58" bestFit="1" customWidth="1"/>
    <col min="12551" max="12551" width="15.83203125" style="58" bestFit="1" customWidth="1"/>
    <col min="12552" max="12552" width="18.6640625" style="58" bestFit="1" customWidth="1"/>
    <col min="12553" max="12553" width="25.33203125" style="58" bestFit="1" customWidth="1"/>
    <col min="12554" max="12554" width="24.83203125" style="58" bestFit="1" customWidth="1"/>
    <col min="12555" max="12555" width="23.33203125" style="58" bestFit="1" customWidth="1"/>
    <col min="12556" max="12556" width="22.33203125" style="58" bestFit="1" customWidth="1"/>
    <col min="12557" max="12557" width="14.1640625" style="58" bestFit="1" customWidth="1"/>
    <col min="12558" max="12558" width="20.83203125" style="58" bestFit="1" customWidth="1"/>
    <col min="12559" max="12559" width="17.1640625" style="58" bestFit="1" customWidth="1"/>
    <col min="12560" max="12560" width="12.33203125" style="58" bestFit="1" customWidth="1"/>
    <col min="12561" max="12561" width="18.1640625" style="58" bestFit="1" customWidth="1"/>
    <col min="12562" max="12562" width="25.1640625" style="58" bestFit="1" customWidth="1"/>
    <col min="12563" max="12563" width="15.33203125" style="58" bestFit="1" customWidth="1"/>
    <col min="12564" max="12564" width="66.33203125" style="58" bestFit="1" customWidth="1"/>
    <col min="12565" max="12565" width="9.83203125" style="58" bestFit="1" customWidth="1"/>
    <col min="12566" max="12802" width="25.5" style="58"/>
    <col min="12803" max="12803" width="13.5" style="58" bestFit="1" customWidth="1"/>
    <col min="12804" max="12804" width="12.6640625" style="58" bestFit="1" customWidth="1"/>
    <col min="12805" max="12805" width="14.5" style="58" bestFit="1" customWidth="1"/>
    <col min="12806" max="12806" width="21.33203125" style="58" bestFit="1" customWidth="1"/>
    <col min="12807" max="12807" width="15.83203125" style="58" bestFit="1" customWidth="1"/>
    <col min="12808" max="12808" width="18.6640625" style="58" bestFit="1" customWidth="1"/>
    <col min="12809" max="12809" width="25.33203125" style="58" bestFit="1" customWidth="1"/>
    <col min="12810" max="12810" width="24.83203125" style="58" bestFit="1" customWidth="1"/>
    <col min="12811" max="12811" width="23.33203125" style="58" bestFit="1" customWidth="1"/>
    <col min="12812" max="12812" width="22.33203125" style="58" bestFit="1" customWidth="1"/>
    <col min="12813" max="12813" width="14.1640625" style="58" bestFit="1" customWidth="1"/>
    <col min="12814" max="12814" width="20.83203125" style="58" bestFit="1" customWidth="1"/>
    <col min="12815" max="12815" width="17.1640625" style="58" bestFit="1" customWidth="1"/>
    <col min="12816" max="12816" width="12.33203125" style="58" bestFit="1" customWidth="1"/>
    <col min="12817" max="12817" width="18.1640625" style="58" bestFit="1" customWidth="1"/>
    <col min="12818" max="12818" width="25.1640625" style="58" bestFit="1" customWidth="1"/>
    <col min="12819" max="12819" width="15.33203125" style="58" bestFit="1" customWidth="1"/>
    <col min="12820" max="12820" width="66.33203125" style="58" bestFit="1" customWidth="1"/>
    <col min="12821" max="12821" width="9.83203125" style="58" bestFit="1" customWidth="1"/>
    <col min="12822" max="13058" width="25.5" style="58"/>
    <col min="13059" max="13059" width="13.5" style="58" bestFit="1" customWidth="1"/>
    <col min="13060" max="13060" width="12.6640625" style="58" bestFit="1" customWidth="1"/>
    <col min="13061" max="13061" width="14.5" style="58" bestFit="1" customWidth="1"/>
    <col min="13062" max="13062" width="21.33203125" style="58" bestFit="1" customWidth="1"/>
    <col min="13063" max="13063" width="15.83203125" style="58" bestFit="1" customWidth="1"/>
    <col min="13064" max="13064" width="18.6640625" style="58" bestFit="1" customWidth="1"/>
    <col min="13065" max="13065" width="25.33203125" style="58" bestFit="1" customWidth="1"/>
    <col min="13066" max="13066" width="24.83203125" style="58" bestFit="1" customWidth="1"/>
    <col min="13067" max="13067" width="23.33203125" style="58" bestFit="1" customWidth="1"/>
    <col min="13068" max="13068" width="22.33203125" style="58" bestFit="1" customWidth="1"/>
    <col min="13069" max="13069" width="14.1640625" style="58" bestFit="1" customWidth="1"/>
    <col min="13070" max="13070" width="20.83203125" style="58" bestFit="1" customWidth="1"/>
    <col min="13071" max="13071" width="17.1640625" style="58" bestFit="1" customWidth="1"/>
    <col min="13072" max="13072" width="12.33203125" style="58" bestFit="1" customWidth="1"/>
    <col min="13073" max="13073" width="18.1640625" style="58" bestFit="1" customWidth="1"/>
    <col min="13074" max="13074" width="25.1640625" style="58" bestFit="1" customWidth="1"/>
    <col min="13075" max="13075" width="15.33203125" style="58" bestFit="1" customWidth="1"/>
    <col min="13076" max="13076" width="66.33203125" style="58" bestFit="1" customWidth="1"/>
    <col min="13077" max="13077" width="9.83203125" style="58" bestFit="1" customWidth="1"/>
    <col min="13078" max="13314" width="25.5" style="58"/>
    <col min="13315" max="13315" width="13.5" style="58" bestFit="1" customWidth="1"/>
    <col min="13316" max="13316" width="12.6640625" style="58" bestFit="1" customWidth="1"/>
    <col min="13317" max="13317" width="14.5" style="58" bestFit="1" customWidth="1"/>
    <col min="13318" max="13318" width="21.33203125" style="58" bestFit="1" customWidth="1"/>
    <col min="13319" max="13319" width="15.83203125" style="58" bestFit="1" customWidth="1"/>
    <col min="13320" max="13320" width="18.6640625" style="58" bestFit="1" customWidth="1"/>
    <col min="13321" max="13321" width="25.33203125" style="58" bestFit="1" customWidth="1"/>
    <col min="13322" max="13322" width="24.83203125" style="58" bestFit="1" customWidth="1"/>
    <col min="13323" max="13323" width="23.33203125" style="58" bestFit="1" customWidth="1"/>
    <col min="13324" max="13324" width="22.33203125" style="58" bestFit="1" customWidth="1"/>
    <col min="13325" max="13325" width="14.1640625" style="58" bestFit="1" customWidth="1"/>
    <col min="13326" max="13326" width="20.83203125" style="58" bestFit="1" customWidth="1"/>
    <col min="13327" max="13327" width="17.1640625" style="58" bestFit="1" customWidth="1"/>
    <col min="13328" max="13328" width="12.33203125" style="58" bestFit="1" customWidth="1"/>
    <col min="13329" max="13329" width="18.1640625" style="58" bestFit="1" customWidth="1"/>
    <col min="13330" max="13330" width="25.1640625" style="58" bestFit="1" customWidth="1"/>
    <col min="13331" max="13331" width="15.33203125" style="58" bestFit="1" customWidth="1"/>
    <col min="13332" max="13332" width="66.33203125" style="58" bestFit="1" customWidth="1"/>
    <col min="13333" max="13333" width="9.83203125" style="58" bestFit="1" customWidth="1"/>
    <col min="13334" max="13570" width="25.5" style="58"/>
    <col min="13571" max="13571" width="13.5" style="58" bestFit="1" customWidth="1"/>
    <col min="13572" max="13572" width="12.6640625" style="58" bestFit="1" customWidth="1"/>
    <col min="13573" max="13573" width="14.5" style="58" bestFit="1" customWidth="1"/>
    <col min="13574" max="13574" width="21.33203125" style="58" bestFit="1" customWidth="1"/>
    <col min="13575" max="13575" width="15.83203125" style="58" bestFit="1" customWidth="1"/>
    <col min="13576" max="13576" width="18.6640625" style="58" bestFit="1" customWidth="1"/>
    <col min="13577" max="13577" width="25.33203125" style="58" bestFit="1" customWidth="1"/>
    <col min="13578" max="13578" width="24.83203125" style="58" bestFit="1" customWidth="1"/>
    <col min="13579" max="13579" width="23.33203125" style="58" bestFit="1" customWidth="1"/>
    <col min="13580" max="13580" width="22.33203125" style="58" bestFit="1" customWidth="1"/>
    <col min="13581" max="13581" width="14.1640625" style="58" bestFit="1" customWidth="1"/>
    <col min="13582" max="13582" width="20.83203125" style="58" bestFit="1" customWidth="1"/>
    <col min="13583" max="13583" width="17.1640625" style="58" bestFit="1" customWidth="1"/>
    <col min="13584" max="13584" width="12.33203125" style="58" bestFit="1" customWidth="1"/>
    <col min="13585" max="13585" width="18.1640625" style="58" bestFit="1" customWidth="1"/>
    <col min="13586" max="13586" width="25.1640625" style="58" bestFit="1" customWidth="1"/>
    <col min="13587" max="13587" width="15.33203125" style="58" bestFit="1" customWidth="1"/>
    <col min="13588" max="13588" width="66.33203125" style="58" bestFit="1" customWidth="1"/>
    <col min="13589" max="13589" width="9.83203125" style="58" bestFit="1" customWidth="1"/>
    <col min="13590" max="13826" width="25.5" style="58"/>
    <col min="13827" max="13827" width="13.5" style="58" bestFit="1" customWidth="1"/>
    <col min="13828" max="13828" width="12.6640625" style="58" bestFit="1" customWidth="1"/>
    <col min="13829" max="13829" width="14.5" style="58" bestFit="1" customWidth="1"/>
    <col min="13830" max="13830" width="21.33203125" style="58" bestFit="1" customWidth="1"/>
    <col min="13831" max="13831" width="15.83203125" style="58" bestFit="1" customWidth="1"/>
    <col min="13832" max="13832" width="18.6640625" style="58" bestFit="1" customWidth="1"/>
    <col min="13833" max="13833" width="25.33203125" style="58" bestFit="1" customWidth="1"/>
    <col min="13834" max="13834" width="24.83203125" style="58" bestFit="1" customWidth="1"/>
    <col min="13835" max="13835" width="23.33203125" style="58" bestFit="1" customWidth="1"/>
    <col min="13836" max="13836" width="22.33203125" style="58" bestFit="1" customWidth="1"/>
    <col min="13837" max="13837" width="14.1640625" style="58" bestFit="1" customWidth="1"/>
    <col min="13838" max="13838" width="20.83203125" style="58" bestFit="1" customWidth="1"/>
    <col min="13839" max="13839" width="17.1640625" style="58" bestFit="1" customWidth="1"/>
    <col min="13840" max="13840" width="12.33203125" style="58" bestFit="1" customWidth="1"/>
    <col min="13841" max="13841" width="18.1640625" style="58" bestFit="1" customWidth="1"/>
    <col min="13842" max="13842" width="25.1640625" style="58" bestFit="1" customWidth="1"/>
    <col min="13843" max="13843" width="15.33203125" style="58" bestFit="1" customWidth="1"/>
    <col min="13844" max="13844" width="66.33203125" style="58" bestFit="1" customWidth="1"/>
    <col min="13845" max="13845" width="9.83203125" style="58" bestFit="1" customWidth="1"/>
    <col min="13846" max="14082" width="25.5" style="58"/>
    <col min="14083" max="14083" width="13.5" style="58" bestFit="1" customWidth="1"/>
    <col min="14084" max="14084" width="12.6640625" style="58" bestFit="1" customWidth="1"/>
    <col min="14085" max="14085" width="14.5" style="58" bestFit="1" customWidth="1"/>
    <col min="14086" max="14086" width="21.33203125" style="58" bestFit="1" customWidth="1"/>
    <col min="14087" max="14087" width="15.83203125" style="58" bestFit="1" customWidth="1"/>
    <col min="14088" max="14088" width="18.6640625" style="58" bestFit="1" customWidth="1"/>
    <col min="14089" max="14089" width="25.33203125" style="58" bestFit="1" customWidth="1"/>
    <col min="14090" max="14090" width="24.83203125" style="58" bestFit="1" customWidth="1"/>
    <col min="14091" max="14091" width="23.33203125" style="58" bestFit="1" customWidth="1"/>
    <col min="14092" max="14092" width="22.33203125" style="58" bestFit="1" customWidth="1"/>
    <col min="14093" max="14093" width="14.1640625" style="58" bestFit="1" customWidth="1"/>
    <col min="14094" max="14094" width="20.83203125" style="58" bestFit="1" customWidth="1"/>
    <col min="14095" max="14095" width="17.1640625" style="58" bestFit="1" customWidth="1"/>
    <col min="14096" max="14096" width="12.33203125" style="58" bestFit="1" customWidth="1"/>
    <col min="14097" max="14097" width="18.1640625" style="58" bestFit="1" customWidth="1"/>
    <col min="14098" max="14098" width="25.1640625" style="58" bestFit="1" customWidth="1"/>
    <col min="14099" max="14099" width="15.33203125" style="58" bestFit="1" customWidth="1"/>
    <col min="14100" max="14100" width="66.33203125" style="58" bestFit="1" customWidth="1"/>
    <col min="14101" max="14101" width="9.83203125" style="58" bestFit="1" customWidth="1"/>
    <col min="14102" max="14338" width="25.5" style="58"/>
    <col min="14339" max="14339" width="13.5" style="58" bestFit="1" customWidth="1"/>
    <col min="14340" max="14340" width="12.6640625" style="58" bestFit="1" customWidth="1"/>
    <col min="14341" max="14341" width="14.5" style="58" bestFit="1" customWidth="1"/>
    <col min="14342" max="14342" width="21.33203125" style="58" bestFit="1" customWidth="1"/>
    <col min="14343" max="14343" width="15.83203125" style="58" bestFit="1" customWidth="1"/>
    <col min="14344" max="14344" width="18.6640625" style="58" bestFit="1" customWidth="1"/>
    <col min="14345" max="14345" width="25.33203125" style="58" bestFit="1" customWidth="1"/>
    <col min="14346" max="14346" width="24.83203125" style="58" bestFit="1" customWidth="1"/>
    <col min="14347" max="14347" width="23.33203125" style="58" bestFit="1" customWidth="1"/>
    <col min="14348" max="14348" width="22.33203125" style="58" bestFit="1" customWidth="1"/>
    <col min="14349" max="14349" width="14.1640625" style="58" bestFit="1" customWidth="1"/>
    <col min="14350" max="14350" width="20.83203125" style="58" bestFit="1" customWidth="1"/>
    <col min="14351" max="14351" width="17.1640625" style="58" bestFit="1" customWidth="1"/>
    <col min="14352" max="14352" width="12.33203125" style="58" bestFit="1" customWidth="1"/>
    <col min="14353" max="14353" width="18.1640625" style="58" bestFit="1" customWidth="1"/>
    <col min="14354" max="14354" width="25.1640625" style="58" bestFit="1" customWidth="1"/>
    <col min="14355" max="14355" width="15.33203125" style="58" bestFit="1" customWidth="1"/>
    <col min="14356" max="14356" width="66.33203125" style="58" bestFit="1" customWidth="1"/>
    <col min="14357" max="14357" width="9.83203125" style="58" bestFit="1" customWidth="1"/>
    <col min="14358" max="14594" width="25.5" style="58"/>
    <col min="14595" max="14595" width="13.5" style="58" bestFit="1" customWidth="1"/>
    <col min="14596" max="14596" width="12.6640625" style="58" bestFit="1" customWidth="1"/>
    <col min="14597" max="14597" width="14.5" style="58" bestFit="1" customWidth="1"/>
    <col min="14598" max="14598" width="21.33203125" style="58" bestFit="1" customWidth="1"/>
    <col min="14599" max="14599" width="15.83203125" style="58" bestFit="1" customWidth="1"/>
    <col min="14600" max="14600" width="18.6640625" style="58" bestFit="1" customWidth="1"/>
    <col min="14601" max="14601" width="25.33203125" style="58" bestFit="1" customWidth="1"/>
    <col min="14602" max="14602" width="24.83203125" style="58" bestFit="1" customWidth="1"/>
    <col min="14603" max="14603" width="23.33203125" style="58" bestFit="1" customWidth="1"/>
    <col min="14604" max="14604" width="22.33203125" style="58" bestFit="1" customWidth="1"/>
    <col min="14605" max="14605" width="14.1640625" style="58" bestFit="1" customWidth="1"/>
    <col min="14606" max="14606" width="20.83203125" style="58" bestFit="1" customWidth="1"/>
    <col min="14607" max="14607" width="17.1640625" style="58" bestFit="1" customWidth="1"/>
    <col min="14608" max="14608" width="12.33203125" style="58" bestFit="1" customWidth="1"/>
    <col min="14609" max="14609" width="18.1640625" style="58" bestFit="1" customWidth="1"/>
    <col min="14610" max="14610" width="25.1640625" style="58" bestFit="1" customWidth="1"/>
    <col min="14611" max="14611" width="15.33203125" style="58" bestFit="1" customWidth="1"/>
    <col min="14612" max="14612" width="66.33203125" style="58" bestFit="1" customWidth="1"/>
    <col min="14613" max="14613" width="9.83203125" style="58" bestFit="1" customWidth="1"/>
    <col min="14614" max="14850" width="25.5" style="58"/>
    <col min="14851" max="14851" width="13.5" style="58" bestFit="1" customWidth="1"/>
    <col min="14852" max="14852" width="12.6640625" style="58" bestFit="1" customWidth="1"/>
    <col min="14853" max="14853" width="14.5" style="58" bestFit="1" customWidth="1"/>
    <col min="14854" max="14854" width="21.33203125" style="58" bestFit="1" customWidth="1"/>
    <col min="14855" max="14855" width="15.83203125" style="58" bestFit="1" customWidth="1"/>
    <col min="14856" max="14856" width="18.6640625" style="58" bestFit="1" customWidth="1"/>
    <col min="14857" max="14857" width="25.33203125" style="58" bestFit="1" customWidth="1"/>
    <col min="14858" max="14858" width="24.83203125" style="58" bestFit="1" customWidth="1"/>
    <col min="14859" max="14859" width="23.33203125" style="58" bestFit="1" customWidth="1"/>
    <col min="14860" max="14860" width="22.33203125" style="58" bestFit="1" customWidth="1"/>
    <col min="14861" max="14861" width="14.1640625" style="58" bestFit="1" customWidth="1"/>
    <col min="14862" max="14862" width="20.83203125" style="58" bestFit="1" customWidth="1"/>
    <col min="14863" max="14863" width="17.1640625" style="58" bestFit="1" customWidth="1"/>
    <col min="14864" max="14864" width="12.33203125" style="58" bestFit="1" customWidth="1"/>
    <col min="14865" max="14865" width="18.1640625" style="58" bestFit="1" customWidth="1"/>
    <col min="14866" max="14866" width="25.1640625" style="58" bestFit="1" customWidth="1"/>
    <col min="14867" max="14867" width="15.33203125" style="58" bestFit="1" customWidth="1"/>
    <col min="14868" max="14868" width="66.33203125" style="58" bestFit="1" customWidth="1"/>
    <col min="14869" max="14869" width="9.83203125" style="58" bestFit="1" customWidth="1"/>
    <col min="14870" max="15106" width="25.5" style="58"/>
    <col min="15107" max="15107" width="13.5" style="58" bestFit="1" customWidth="1"/>
    <col min="15108" max="15108" width="12.6640625" style="58" bestFit="1" customWidth="1"/>
    <col min="15109" max="15109" width="14.5" style="58" bestFit="1" customWidth="1"/>
    <col min="15110" max="15110" width="21.33203125" style="58" bestFit="1" customWidth="1"/>
    <col min="15111" max="15111" width="15.83203125" style="58" bestFit="1" customWidth="1"/>
    <col min="15112" max="15112" width="18.6640625" style="58" bestFit="1" customWidth="1"/>
    <col min="15113" max="15113" width="25.33203125" style="58" bestFit="1" customWidth="1"/>
    <col min="15114" max="15114" width="24.83203125" style="58" bestFit="1" customWidth="1"/>
    <col min="15115" max="15115" width="23.33203125" style="58" bestFit="1" customWidth="1"/>
    <col min="15116" max="15116" width="22.33203125" style="58" bestFit="1" customWidth="1"/>
    <col min="15117" max="15117" width="14.1640625" style="58" bestFit="1" customWidth="1"/>
    <col min="15118" max="15118" width="20.83203125" style="58" bestFit="1" customWidth="1"/>
    <col min="15119" max="15119" width="17.1640625" style="58" bestFit="1" customWidth="1"/>
    <col min="15120" max="15120" width="12.33203125" style="58" bestFit="1" customWidth="1"/>
    <col min="15121" max="15121" width="18.1640625" style="58" bestFit="1" customWidth="1"/>
    <col min="15122" max="15122" width="25.1640625" style="58" bestFit="1" customWidth="1"/>
    <col min="15123" max="15123" width="15.33203125" style="58" bestFit="1" customWidth="1"/>
    <col min="15124" max="15124" width="66.33203125" style="58" bestFit="1" customWidth="1"/>
    <col min="15125" max="15125" width="9.83203125" style="58" bestFit="1" customWidth="1"/>
    <col min="15126" max="15362" width="25.5" style="58"/>
    <col min="15363" max="15363" width="13.5" style="58" bestFit="1" customWidth="1"/>
    <col min="15364" max="15364" width="12.6640625" style="58" bestFit="1" customWidth="1"/>
    <col min="15365" max="15365" width="14.5" style="58" bestFit="1" customWidth="1"/>
    <col min="15366" max="15366" width="21.33203125" style="58" bestFit="1" customWidth="1"/>
    <col min="15367" max="15367" width="15.83203125" style="58" bestFit="1" customWidth="1"/>
    <col min="15368" max="15368" width="18.6640625" style="58" bestFit="1" customWidth="1"/>
    <col min="15369" max="15369" width="25.33203125" style="58" bestFit="1" customWidth="1"/>
    <col min="15370" max="15370" width="24.83203125" style="58" bestFit="1" customWidth="1"/>
    <col min="15371" max="15371" width="23.33203125" style="58" bestFit="1" customWidth="1"/>
    <col min="15372" max="15372" width="22.33203125" style="58" bestFit="1" customWidth="1"/>
    <col min="15373" max="15373" width="14.1640625" style="58" bestFit="1" customWidth="1"/>
    <col min="15374" max="15374" width="20.83203125" style="58" bestFit="1" customWidth="1"/>
    <col min="15375" max="15375" width="17.1640625" style="58" bestFit="1" customWidth="1"/>
    <col min="15376" max="15376" width="12.33203125" style="58" bestFit="1" customWidth="1"/>
    <col min="15377" max="15377" width="18.1640625" style="58" bestFit="1" customWidth="1"/>
    <col min="15378" max="15378" width="25.1640625" style="58" bestFit="1" customWidth="1"/>
    <col min="15379" max="15379" width="15.33203125" style="58" bestFit="1" customWidth="1"/>
    <col min="15380" max="15380" width="66.33203125" style="58" bestFit="1" customWidth="1"/>
    <col min="15381" max="15381" width="9.83203125" style="58" bestFit="1" customWidth="1"/>
    <col min="15382" max="15618" width="25.5" style="58"/>
    <col min="15619" max="15619" width="13.5" style="58" bestFit="1" customWidth="1"/>
    <col min="15620" max="15620" width="12.6640625" style="58" bestFit="1" customWidth="1"/>
    <col min="15621" max="15621" width="14.5" style="58" bestFit="1" customWidth="1"/>
    <col min="15622" max="15622" width="21.33203125" style="58" bestFit="1" customWidth="1"/>
    <col min="15623" max="15623" width="15.83203125" style="58" bestFit="1" customWidth="1"/>
    <col min="15624" max="15624" width="18.6640625" style="58" bestFit="1" customWidth="1"/>
    <col min="15625" max="15625" width="25.33203125" style="58" bestFit="1" customWidth="1"/>
    <col min="15626" max="15626" width="24.83203125" style="58" bestFit="1" customWidth="1"/>
    <col min="15627" max="15627" width="23.33203125" style="58" bestFit="1" customWidth="1"/>
    <col min="15628" max="15628" width="22.33203125" style="58" bestFit="1" customWidth="1"/>
    <col min="15629" max="15629" width="14.1640625" style="58" bestFit="1" customWidth="1"/>
    <col min="15630" max="15630" width="20.83203125" style="58" bestFit="1" customWidth="1"/>
    <col min="15631" max="15631" width="17.1640625" style="58" bestFit="1" customWidth="1"/>
    <col min="15632" max="15632" width="12.33203125" style="58" bestFit="1" customWidth="1"/>
    <col min="15633" max="15633" width="18.1640625" style="58" bestFit="1" customWidth="1"/>
    <col min="15634" max="15634" width="25.1640625" style="58" bestFit="1" customWidth="1"/>
    <col min="15635" max="15635" width="15.33203125" style="58" bestFit="1" customWidth="1"/>
    <col min="15636" max="15636" width="66.33203125" style="58" bestFit="1" customWidth="1"/>
    <col min="15637" max="15637" width="9.83203125" style="58" bestFit="1" customWidth="1"/>
    <col min="15638" max="15874" width="25.5" style="58"/>
    <col min="15875" max="15875" width="13.5" style="58" bestFit="1" customWidth="1"/>
    <col min="15876" max="15876" width="12.6640625" style="58" bestFit="1" customWidth="1"/>
    <col min="15877" max="15877" width="14.5" style="58" bestFit="1" customWidth="1"/>
    <col min="15878" max="15878" width="21.33203125" style="58" bestFit="1" customWidth="1"/>
    <col min="15879" max="15879" width="15.83203125" style="58" bestFit="1" customWidth="1"/>
    <col min="15880" max="15880" width="18.6640625" style="58" bestFit="1" customWidth="1"/>
    <col min="15881" max="15881" width="25.33203125" style="58" bestFit="1" customWidth="1"/>
    <col min="15882" max="15882" width="24.83203125" style="58" bestFit="1" customWidth="1"/>
    <col min="15883" max="15883" width="23.33203125" style="58" bestFit="1" customWidth="1"/>
    <col min="15884" max="15884" width="22.33203125" style="58" bestFit="1" customWidth="1"/>
    <col min="15885" max="15885" width="14.1640625" style="58" bestFit="1" customWidth="1"/>
    <col min="15886" max="15886" width="20.83203125" style="58" bestFit="1" customWidth="1"/>
    <col min="15887" max="15887" width="17.1640625" style="58" bestFit="1" customWidth="1"/>
    <col min="15888" max="15888" width="12.33203125" style="58" bestFit="1" customWidth="1"/>
    <col min="15889" max="15889" width="18.1640625" style="58" bestFit="1" customWidth="1"/>
    <col min="15890" max="15890" width="25.1640625" style="58" bestFit="1" customWidth="1"/>
    <col min="15891" max="15891" width="15.33203125" style="58" bestFit="1" customWidth="1"/>
    <col min="15892" max="15892" width="66.33203125" style="58" bestFit="1" customWidth="1"/>
    <col min="15893" max="15893" width="9.83203125" style="58" bestFit="1" customWidth="1"/>
    <col min="15894" max="16130" width="25.5" style="58"/>
    <col min="16131" max="16131" width="13.5" style="58" bestFit="1" customWidth="1"/>
    <col min="16132" max="16132" width="12.6640625" style="58" bestFit="1" customWidth="1"/>
    <col min="16133" max="16133" width="14.5" style="58" bestFit="1" customWidth="1"/>
    <col min="16134" max="16134" width="21.33203125" style="58" bestFit="1" customWidth="1"/>
    <col min="16135" max="16135" width="15.83203125" style="58" bestFit="1" customWidth="1"/>
    <col min="16136" max="16136" width="18.6640625" style="58" bestFit="1" customWidth="1"/>
    <col min="16137" max="16137" width="25.33203125" style="58" bestFit="1" customWidth="1"/>
    <col min="16138" max="16138" width="24.83203125" style="58" bestFit="1" customWidth="1"/>
    <col min="16139" max="16139" width="23.33203125" style="58" bestFit="1" customWidth="1"/>
    <col min="16140" max="16140" width="22.33203125" style="58" bestFit="1" customWidth="1"/>
    <col min="16141" max="16141" width="14.1640625" style="58" bestFit="1" customWidth="1"/>
    <col min="16142" max="16142" width="20.83203125" style="58" bestFit="1" customWidth="1"/>
    <col min="16143" max="16143" width="17.1640625" style="58" bestFit="1" customWidth="1"/>
    <col min="16144" max="16144" width="12.33203125" style="58" bestFit="1" customWidth="1"/>
    <col min="16145" max="16145" width="18.1640625" style="58" bestFit="1" customWidth="1"/>
    <col min="16146" max="16146" width="25.1640625" style="58" bestFit="1" customWidth="1"/>
    <col min="16147" max="16147" width="15.33203125" style="58" bestFit="1" customWidth="1"/>
    <col min="16148" max="16148" width="66.33203125" style="58" bestFit="1" customWidth="1"/>
    <col min="16149" max="16149" width="9.83203125" style="58" bestFit="1" customWidth="1"/>
    <col min="16150" max="16384" width="25.5" style="58"/>
  </cols>
  <sheetData>
    <row r="1" spans="1:242" s="10" customFormat="1" ht="5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6" t="s">
        <v>15</v>
      </c>
      <c r="Q1" s="7" t="s">
        <v>16</v>
      </c>
      <c r="R1" s="4" t="s">
        <v>17</v>
      </c>
      <c r="S1" s="1" t="s">
        <v>18</v>
      </c>
      <c r="T1" s="1" t="s">
        <v>19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</row>
    <row r="2" spans="1:242" s="26" customFormat="1" ht="15" x14ac:dyDescent="0.2">
      <c r="A2" s="11" t="s">
        <v>20</v>
      </c>
      <c r="B2" s="12">
        <v>2025</v>
      </c>
      <c r="C2" s="12" t="s">
        <v>21</v>
      </c>
      <c r="D2" s="12">
        <v>1</v>
      </c>
      <c r="E2" s="13" t="s">
        <v>22</v>
      </c>
      <c r="F2" s="14">
        <v>18471</v>
      </c>
      <c r="G2" s="15">
        <v>12182.4</v>
      </c>
      <c r="H2" s="15">
        <v>72.540000000000006</v>
      </c>
      <c r="I2" s="15"/>
      <c r="J2" s="15">
        <v>100</v>
      </c>
      <c r="K2" s="15"/>
      <c r="L2" s="16"/>
      <c r="M2" s="16">
        <f t="shared" ref="M2:M8" si="0">SUM(G2:L2)</f>
        <v>12354.94</v>
      </c>
      <c r="N2" s="17">
        <f>+F2-M2</f>
        <v>6116.0599999999995</v>
      </c>
      <c r="O2" s="18">
        <f>IF(F2=0,"",(F2-M2)/F2)</f>
        <v>0.33111688592929456</v>
      </c>
      <c r="P2" s="19">
        <v>0.5</v>
      </c>
      <c r="Q2" s="20">
        <f t="shared" ref="Q2:Q21" si="1">+N2*P2</f>
        <v>3058.0299999999997</v>
      </c>
      <c r="R2" s="21">
        <f t="shared" ref="R2:R21" si="2">+N2-Q2</f>
        <v>3058.0299999999997</v>
      </c>
      <c r="S2" s="22" t="s">
        <v>23</v>
      </c>
      <c r="T2" s="23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</row>
    <row r="3" spans="1:242" s="26" customFormat="1" ht="15" x14ac:dyDescent="0.2">
      <c r="A3" s="11" t="s">
        <v>20</v>
      </c>
      <c r="B3" s="12">
        <v>2025</v>
      </c>
      <c r="C3" s="12" t="s">
        <v>24</v>
      </c>
      <c r="D3" s="12">
        <v>1</v>
      </c>
      <c r="E3" s="13" t="s">
        <v>25</v>
      </c>
      <c r="F3" s="14">
        <v>5035.55</v>
      </c>
      <c r="G3" s="15">
        <v>2200</v>
      </c>
      <c r="H3" s="15">
        <v>39.799999999999997</v>
      </c>
      <c r="I3" s="15">
        <v>190</v>
      </c>
      <c r="J3" s="15">
        <v>200</v>
      </c>
      <c r="K3" s="15"/>
      <c r="L3" s="16"/>
      <c r="M3" s="16">
        <f t="shared" si="0"/>
        <v>2629.8</v>
      </c>
      <c r="N3" s="17">
        <f t="shared" ref="N3:N21" si="3">+F3-M3</f>
        <v>2405.75</v>
      </c>
      <c r="O3" s="18">
        <f t="shared" ref="O3:O19" si="4">IF(F3=0,"",(F3-M3)/F3)</f>
        <v>0.47775317492627417</v>
      </c>
      <c r="P3" s="19">
        <v>0.6</v>
      </c>
      <c r="Q3" s="20">
        <f t="shared" si="1"/>
        <v>1443.45</v>
      </c>
      <c r="R3" s="21">
        <f t="shared" si="2"/>
        <v>962.3</v>
      </c>
      <c r="S3" s="22" t="s">
        <v>23</v>
      </c>
      <c r="T3" s="23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</row>
    <row r="4" spans="1:242" s="26" customFormat="1" ht="15" x14ac:dyDescent="0.2">
      <c r="A4" s="11" t="s">
        <v>20</v>
      </c>
      <c r="B4" s="12">
        <v>2025</v>
      </c>
      <c r="C4" s="27" t="s">
        <v>26</v>
      </c>
      <c r="D4" s="12">
        <v>1</v>
      </c>
      <c r="E4" s="13" t="s">
        <v>27</v>
      </c>
      <c r="F4" s="14">
        <v>40254.300000000003</v>
      </c>
      <c r="G4" s="15">
        <v>14510</v>
      </c>
      <c r="H4" s="15">
        <v>323.8</v>
      </c>
      <c r="I4" s="15"/>
      <c r="J4" s="15">
        <v>1000</v>
      </c>
      <c r="K4" s="15">
        <v>630</v>
      </c>
      <c r="L4" s="16">
        <v>4815</v>
      </c>
      <c r="M4" s="16">
        <f t="shared" si="0"/>
        <v>21278.799999999999</v>
      </c>
      <c r="N4" s="17">
        <f t="shared" si="3"/>
        <v>18975.500000000004</v>
      </c>
      <c r="O4" s="18">
        <f t="shared" si="4"/>
        <v>0.47139063404406489</v>
      </c>
      <c r="P4" s="19">
        <v>0.5</v>
      </c>
      <c r="Q4" s="20">
        <f t="shared" si="1"/>
        <v>9487.7500000000018</v>
      </c>
      <c r="R4" s="21">
        <f t="shared" si="2"/>
        <v>9487.7500000000018</v>
      </c>
      <c r="S4" s="22" t="s">
        <v>23</v>
      </c>
      <c r="T4" s="23" t="s">
        <v>28</v>
      </c>
      <c r="U4" s="28" t="s">
        <v>29</v>
      </c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  <c r="IB4" s="25"/>
      <c r="IC4" s="25"/>
      <c r="ID4" s="25"/>
      <c r="IE4" s="25"/>
      <c r="IF4" s="25"/>
      <c r="IG4" s="25"/>
    </row>
    <row r="5" spans="1:242" s="26" customFormat="1" ht="15" x14ac:dyDescent="0.2">
      <c r="A5" s="11" t="s">
        <v>20</v>
      </c>
      <c r="B5" s="12">
        <v>2025</v>
      </c>
      <c r="C5" s="27" t="s">
        <v>26</v>
      </c>
      <c r="D5" s="12">
        <v>1</v>
      </c>
      <c r="E5" s="13" t="s">
        <v>30</v>
      </c>
      <c r="F5" s="14">
        <v>1932.2</v>
      </c>
      <c r="G5" s="29">
        <v>365</v>
      </c>
      <c r="H5" s="29">
        <v>7.3</v>
      </c>
      <c r="I5" s="29"/>
      <c r="J5" s="29">
        <v>100</v>
      </c>
      <c r="K5" s="29">
        <v>473</v>
      </c>
      <c r="L5" s="30"/>
      <c r="M5" s="16">
        <f t="shared" si="0"/>
        <v>945.3</v>
      </c>
      <c r="N5" s="17">
        <f t="shared" si="3"/>
        <v>986.90000000000009</v>
      </c>
      <c r="O5" s="18">
        <f t="shared" si="4"/>
        <v>0.51076493116654598</v>
      </c>
      <c r="P5" s="19">
        <v>0.5</v>
      </c>
      <c r="Q5" s="20">
        <f t="shared" si="1"/>
        <v>493.45000000000005</v>
      </c>
      <c r="R5" s="21">
        <f t="shared" si="2"/>
        <v>493.45000000000005</v>
      </c>
      <c r="S5" s="22" t="s">
        <v>23</v>
      </c>
      <c r="T5" s="27"/>
      <c r="U5" s="28" t="s">
        <v>31</v>
      </c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</row>
    <row r="6" spans="1:242" s="26" customFormat="1" ht="15" x14ac:dyDescent="0.2">
      <c r="A6" s="11" t="s">
        <v>20</v>
      </c>
      <c r="B6" s="12">
        <v>2025</v>
      </c>
      <c r="C6" s="27" t="s">
        <v>26</v>
      </c>
      <c r="D6" s="12">
        <v>1</v>
      </c>
      <c r="E6" s="13" t="s">
        <v>32</v>
      </c>
      <c r="F6" s="14">
        <v>3520.29</v>
      </c>
      <c r="G6" s="29">
        <v>920</v>
      </c>
      <c r="H6" s="29">
        <v>18.399999999999999</v>
      </c>
      <c r="I6" s="29"/>
      <c r="J6" s="29">
        <v>100</v>
      </c>
      <c r="K6" s="29">
        <v>300</v>
      </c>
      <c r="L6" s="30">
        <v>19.22</v>
      </c>
      <c r="M6" s="16">
        <f t="shared" si="0"/>
        <v>1357.6200000000001</v>
      </c>
      <c r="N6" s="17">
        <f t="shared" si="3"/>
        <v>2162.67</v>
      </c>
      <c r="O6" s="18">
        <f t="shared" si="4"/>
        <v>0.61434427277298176</v>
      </c>
      <c r="P6" s="19">
        <v>0.5</v>
      </c>
      <c r="Q6" s="20">
        <f t="shared" si="1"/>
        <v>1081.335</v>
      </c>
      <c r="R6" s="21">
        <f t="shared" si="2"/>
        <v>1081.335</v>
      </c>
      <c r="S6" s="22" t="s">
        <v>23</v>
      </c>
      <c r="T6" s="27"/>
      <c r="U6" s="28" t="s">
        <v>33</v>
      </c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5"/>
      <c r="HB6" s="25"/>
      <c r="HC6" s="25"/>
      <c r="HD6" s="25"/>
      <c r="HE6" s="25"/>
      <c r="HF6" s="25"/>
      <c r="HG6" s="25"/>
      <c r="HH6" s="25"/>
      <c r="HI6" s="25"/>
      <c r="HJ6" s="25"/>
      <c r="HK6" s="25"/>
      <c r="HL6" s="25"/>
      <c r="HM6" s="25"/>
      <c r="HN6" s="25"/>
      <c r="HO6" s="25"/>
      <c r="HP6" s="25"/>
      <c r="HQ6" s="25"/>
      <c r="HR6" s="25"/>
      <c r="HS6" s="25"/>
      <c r="HT6" s="25"/>
      <c r="HU6" s="25"/>
      <c r="HV6" s="25"/>
      <c r="HW6" s="25"/>
      <c r="HX6" s="25"/>
      <c r="HY6" s="25"/>
      <c r="HZ6" s="25"/>
      <c r="IA6" s="25"/>
      <c r="IB6" s="25"/>
      <c r="IC6" s="25"/>
      <c r="ID6" s="25"/>
      <c r="IE6" s="25"/>
      <c r="IF6" s="25"/>
      <c r="IG6" s="25"/>
    </row>
    <row r="7" spans="1:242" s="26" customFormat="1" ht="15" x14ac:dyDescent="0.2">
      <c r="A7" s="11" t="s">
        <v>20</v>
      </c>
      <c r="B7" s="12">
        <v>2025</v>
      </c>
      <c r="C7" s="27" t="s">
        <v>26</v>
      </c>
      <c r="D7" s="12">
        <v>1</v>
      </c>
      <c r="E7" s="13" t="s">
        <v>34</v>
      </c>
      <c r="F7" s="14">
        <v>24705</v>
      </c>
      <c r="G7" s="15">
        <v>22000</v>
      </c>
      <c r="H7" s="15"/>
      <c r="I7" s="15"/>
      <c r="J7" s="15"/>
      <c r="K7" s="15"/>
      <c r="L7" s="16"/>
      <c r="M7" s="16">
        <f t="shared" si="0"/>
        <v>22000</v>
      </c>
      <c r="N7" s="17">
        <f t="shared" si="3"/>
        <v>2705</v>
      </c>
      <c r="O7" s="18">
        <f t="shared" si="4"/>
        <v>0.10949200566686905</v>
      </c>
      <c r="P7" s="19">
        <v>0.5</v>
      </c>
      <c r="Q7" s="20">
        <f t="shared" si="1"/>
        <v>1352.5</v>
      </c>
      <c r="R7" s="21">
        <f t="shared" si="2"/>
        <v>1352.5</v>
      </c>
      <c r="S7" s="22" t="s">
        <v>23</v>
      </c>
      <c r="T7" s="27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</row>
    <row r="8" spans="1:242" s="26" customFormat="1" ht="15" x14ac:dyDescent="0.2">
      <c r="A8" s="11" t="s">
        <v>20</v>
      </c>
      <c r="B8" s="12">
        <v>2025</v>
      </c>
      <c r="C8" s="27" t="s">
        <v>26</v>
      </c>
      <c r="D8" s="12">
        <v>1</v>
      </c>
      <c r="E8" s="13" t="s">
        <v>35</v>
      </c>
      <c r="F8" s="14">
        <v>6861.57</v>
      </c>
      <c r="G8" s="15">
        <v>281.95999999999998</v>
      </c>
      <c r="H8" s="15"/>
      <c r="I8" s="15">
        <v>180</v>
      </c>
      <c r="J8" s="15">
        <v>100</v>
      </c>
      <c r="K8" s="15">
        <v>1296</v>
      </c>
      <c r="L8" s="16">
        <v>5490.44</v>
      </c>
      <c r="M8" s="16">
        <f t="shared" si="0"/>
        <v>7348.4</v>
      </c>
      <c r="N8" s="17">
        <f t="shared" si="3"/>
        <v>-486.82999999999993</v>
      </c>
      <c r="O8" s="18">
        <f t="shared" si="4"/>
        <v>-7.095023442156824E-2</v>
      </c>
      <c r="P8" s="19">
        <v>0.5</v>
      </c>
      <c r="Q8" s="20">
        <f t="shared" si="1"/>
        <v>-243.41499999999996</v>
      </c>
      <c r="R8" s="21">
        <f t="shared" si="2"/>
        <v>-243.41499999999996</v>
      </c>
      <c r="S8" s="22" t="s">
        <v>23</v>
      </c>
      <c r="T8" s="23"/>
      <c r="U8" s="28" t="s">
        <v>36</v>
      </c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  <c r="HP8" s="25"/>
      <c r="HQ8" s="25"/>
      <c r="HR8" s="25"/>
      <c r="HS8" s="25"/>
      <c r="HT8" s="25"/>
      <c r="HU8" s="25"/>
      <c r="HV8" s="25"/>
      <c r="HW8" s="25"/>
      <c r="HX8" s="25"/>
      <c r="HY8" s="25"/>
      <c r="HZ8" s="25"/>
      <c r="IA8" s="25"/>
      <c r="IB8" s="25"/>
      <c r="IC8" s="25"/>
      <c r="ID8" s="25"/>
      <c r="IE8" s="25"/>
      <c r="IF8" s="25"/>
      <c r="IG8" s="25"/>
    </row>
    <row r="9" spans="1:242" s="26" customFormat="1" ht="15" x14ac:dyDescent="0.2">
      <c r="A9" s="11" t="s">
        <v>20</v>
      </c>
      <c r="B9" s="12">
        <v>2025</v>
      </c>
      <c r="C9" s="12" t="s">
        <v>37</v>
      </c>
      <c r="D9" s="12">
        <v>1</v>
      </c>
      <c r="E9" s="13" t="s">
        <v>38</v>
      </c>
      <c r="F9" s="14">
        <v>5369.93</v>
      </c>
      <c r="G9" s="15">
        <f>89+1009.85</f>
        <v>1098.8499999999999</v>
      </c>
      <c r="H9" s="15"/>
      <c r="I9" s="15"/>
      <c r="J9" s="15">
        <v>100</v>
      </c>
      <c r="K9" s="15">
        <f>((5000*72)*0.0046)+((100*72)*0.0556)-89-(((59/9000)*3000)+((105/6500)*1800)+((105/6500)*1800)+((105/6500)*1800))</f>
        <v>1860.4225641025644</v>
      </c>
      <c r="L9" s="16">
        <v>100</v>
      </c>
      <c r="M9" s="16">
        <f t="array" ref="M9">SUM(+G9:L9)</f>
        <v>3159.2725641025645</v>
      </c>
      <c r="N9" s="17">
        <f t="shared" si="3"/>
        <v>2210.6574358974358</v>
      </c>
      <c r="O9" s="18">
        <f t="shared" si="4"/>
        <v>0.41167341769770477</v>
      </c>
      <c r="P9" s="19">
        <v>0.9</v>
      </c>
      <c r="Q9" s="20">
        <f t="shared" si="1"/>
        <v>1989.5916923076923</v>
      </c>
      <c r="R9" s="21">
        <f t="shared" si="2"/>
        <v>221.06574358974353</v>
      </c>
      <c r="S9" s="22" t="s">
        <v>23</v>
      </c>
      <c r="T9" s="23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  <c r="HX9" s="25"/>
      <c r="HY9" s="25"/>
      <c r="HZ9" s="25"/>
      <c r="IA9" s="25"/>
      <c r="IB9" s="25"/>
      <c r="IC9" s="25"/>
      <c r="ID9" s="25"/>
      <c r="IE9" s="25"/>
      <c r="IF9" s="25"/>
      <c r="IG9" s="25"/>
    </row>
    <row r="10" spans="1:242" s="26" customFormat="1" ht="15" x14ac:dyDescent="0.2">
      <c r="A10" s="11" t="s">
        <v>20</v>
      </c>
      <c r="B10" s="12">
        <v>2025</v>
      </c>
      <c r="C10" s="12" t="s">
        <v>37</v>
      </c>
      <c r="D10" s="12">
        <v>2</v>
      </c>
      <c r="E10" s="13" t="s">
        <v>39</v>
      </c>
      <c r="F10" s="14">
        <v>3080.56</v>
      </c>
      <c r="G10" s="15">
        <v>700</v>
      </c>
      <c r="H10" s="15"/>
      <c r="I10" s="15"/>
      <c r="J10" s="15">
        <v>50</v>
      </c>
      <c r="K10" s="15">
        <v>737.4</v>
      </c>
      <c r="L10" s="16">
        <v>720</v>
      </c>
      <c r="M10" s="16">
        <f>SUM(G10:L10)</f>
        <v>2207.4</v>
      </c>
      <c r="N10" s="17">
        <f t="shared" si="3"/>
        <v>873.15999999999985</v>
      </c>
      <c r="O10" s="18">
        <f t="shared" si="4"/>
        <v>0.28344197158958107</v>
      </c>
      <c r="P10" s="19">
        <v>0.9</v>
      </c>
      <c r="Q10" s="20">
        <f t="shared" si="1"/>
        <v>785.84399999999994</v>
      </c>
      <c r="R10" s="21">
        <f t="shared" si="2"/>
        <v>87.315999999999917</v>
      </c>
      <c r="S10" s="22"/>
      <c r="T10" s="23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  <c r="HP10" s="25"/>
      <c r="HQ10" s="25"/>
      <c r="HR10" s="25"/>
      <c r="HS10" s="25"/>
      <c r="HT10" s="25"/>
      <c r="HU10" s="25"/>
      <c r="HV10" s="25"/>
      <c r="HW10" s="25"/>
      <c r="HX10" s="25"/>
      <c r="HY10" s="25"/>
      <c r="HZ10" s="25"/>
      <c r="IA10" s="25"/>
      <c r="IB10" s="25"/>
      <c r="IC10" s="25"/>
      <c r="ID10" s="25"/>
      <c r="IE10" s="25"/>
      <c r="IF10" s="25"/>
      <c r="IG10" s="25"/>
    </row>
    <row r="11" spans="1:242" s="26" customFormat="1" ht="15" x14ac:dyDescent="0.2">
      <c r="A11" s="11" t="s">
        <v>20</v>
      </c>
      <c r="B11" s="12">
        <v>2025</v>
      </c>
      <c r="C11" s="12" t="s">
        <v>37</v>
      </c>
      <c r="D11" s="12">
        <v>1</v>
      </c>
      <c r="E11" s="13" t="s">
        <v>40</v>
      </c>
      <c r="F11" s="14">
        <v>1688.33</v>
      </c>
      <c r="G11" s="15">
        <v>313.39</v>
      </c>
      <c r="H11" s="15"/>
      <c r="I11" s="15"/>
      <c r="J11" s="15">
        <v>50</v>
      </c>
      <c r="K11" s="15">
        <v>820.8</v>
      </c>
      <c r="L11" s="16"/>
      <c r="M11" s="16">
        <f t="shared" ref="M11:M13" si="5">SUM(G11:L11)</f>
        <v>1184.19</v>
      </c>
      <c r="N11" s="17">
        <f t="shared" si="3"/>
        <v>504.13999999999987</v>
      </c>
      <c r="O11" s="18">
        <f t="shared" si="4"/>
        <v>0.29860276130851188</v>
      </c>
      <c r="P11" s="19">
        <v>0.9</v>
      </c>
      <c r="Q11" s="20">
        <f t="shared" si="1"/>
        <v>453.72599999999989</v>
      </c>
      <c r="R11" s="21">
        <f t="shared" si="2"/>
        <v>50.413999999999987</v>
      </c>
      <c r="S11" s="22" t="s">
        <v>23</v>
      </c>
      <c r="T11" s="23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  <c r="HP11" s="25"/>
      <c r="HQ11" s="25"/>
      <c r="HR11" s="25"/>
      <c r="HS11" s="25"/>
      <c r="HT11" s="25"/>
      <c r="HU11" s="25"/>
      <c r="HV11" s="25"/>
      <c r="HW11" s="25"/>
      <c r="HX11" s="25"/>
      <c r="HY11" s="25"/>
      <c r="HZ11" s="25"/>
      <c r="IA11" s="25"/>
      <c r="IB11" s="25"/>
      <c r="IC11" s="25"/>
      <c r="ID11" s="25"/>
      <c r="IE11" s="25"/>
      <c r="IF11" s="25"/>
      <c r="IG11" s="25"/>
    </row>
    <row r="12" spans="1:242" s="26" customFormat="1" ht="15" x14ac:dyDescent="0.2">
      <c r="A12" s="11" t="s">
        <v>20</v>
      </c>
      <c r="B12" s="12">
        <v>2025</v>
      </c>
      <c r="C12" s="12" t="s">
        <v>37</v>
      </c>
      <c r="D12" s="12">
        <v>1</v>
      </c>
      <c r="E12" s="13" t="s">
        <v>38</v>
      </c>
      <c r="F12" s="14">
        <v>728.69</v>
      </c>
      <c r="G12" s="15">
        <v>677.87</v>
      </c>
      <c r="H12" s="15"/>
      <c r="I12" s="15"/>
      <c r="J12" s="15"/>
      <c r="K12" s="15"/>
      <c r="L12" s="16"/>
      <c r="M12" s="16">
        <f t="shared" si="5"/>
        <v>677.87</v>
      </c>
      <c r="N12" s="17">
        <f t="shared" si="3"/>
        <v>50.82000000000005</v>
      </c>
      <c r="O12" s="18">
        <f t="shared" si="4"/>
        <v>6.9741591074393844E-2</v>
      </c>
      <c r="P12" s="19">
        <v>1</v>
      </c>
      <c r="Q12" s="20">
        <f t="shared" si="1"/>
        <v>50.82000000000005</v>
      </c>
      <c r="R12" s="21">
        <f t="shared" si="2"/>
        <v>0</v>
      </c>
      <c r="S12" s="22" t="s">
        <v>23</v>
      </c>
      <c r="T12" s="23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</row>
    <row r="13" spans="1:242" s="26" customFormat="1" ht="15" x14ac:dyDescent="0.2">
      <c r="A13" s="11" t="s">
        <v>20</v>
      </c>
      <c r="B13" s="12">
        <v>2025</v>
      </c>
      <c r="C13" s="12" t="s">
        <v>37</v>
      </c>
      <c r="D13" s="12">
        <v>1</v>
      </c>
      <c r="E13" s="13" t="s">
        <v>41</v>
      </c>
      <c r="F13" s="14">
        <v>2804.3</v>
      </c>
      <c r="G13" s="15">
        <f>1100.96</f>
        <v>1100.96</v>
      </c>
      <c r="H13" s="15"/>
      <c r="I13" s="15"/>
      <c r="J13" s="15">
        <v>100</v>
      </c>
      <c r="K13" s="15">
        <f>((3000*72)*0.0046)-39.16-89</f>
        <v>865.44</v>
      </c>
      <c r="L13" s="16"/>
      <c r="M13" s="16">
        <f t="shared" si="5"/>
        <v>2066.4</v>
      </c>
      <c r="N13" s="17">
        <f t="shared" si="3"/>
        <v>737.90000000000009</v>
      </c>
      <c r="O13" s="18">
        <f t="shared" si="4"/>
        <v>0.26313161929893381</v>
      </c>
      <c r="P13" s="19">
        <v>0.9</v>
      </c>
      <c r="Q13" s="20">
        <f t="shared" si="1"/>
        <v>664.11000000000013</v>
      </c>
      <c r="R13" s="21">
        <f t="shared" si="2"/>
        <v>73.789999999999964</v>
      </c>
      <c r="S13" s="22" t="s">
        <v>23</v>
      </c>
      <c r="T13" s="23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</row>
    <row r="14" spans="1:242" s="26" customFormat="1" ht="15" x14ac:dyDescent="0.2">
      <c r="A14" s="11" t="s">
        <v>20</v>
      </c>
      <c r="B14" s="12">
        <v>2025</v>
      </c>
      <c r="C14" s="12" t="s">
        <v>37</v>
      </c>
      <c r="D14" s="12">
        <v>2</v>
      </c>
      <c r="E14" s="13" t="s">
        <v>42</v>
      </c>
      <c r="F14" s="14">
        <v>3080.56</v>
      </c>
      <c r="G14" s="15">
        <v>1710</v>
      </c>
      <c r="H14" s="15">
        <v>39.799999999999997</v>
      </c>
      <c r="I14" s="15">
        <v>120</v>
      </c>
      <c r="J14" s="15">
        <v>100</v>
      </c>
      <c r="K14" s="15">
        <v>576</v>
      </c>
      <c r="L14" s="16"/>
      <c r="M14" s="16">
        <f>SUM(G14:L14)</f>
        <v>2545.8000000000002</v>
      </c>
      <c r="N14" s="17">
        <f t="shared" si="3"/>
        <v>534.75999999999976</v>
      </c>
      <c r="O14" s="18">
        <f t="shared" si="4"/>
        <v>0.17359181447529012</v>
      </c>
      <c r="P14" s="19">
        <v>0.9</v>
      </c>
      <c r="Q14" s="20">
        <f t="shared" si="1"/>
        <v>481.28399999999982</v>
      </c>
      <c r="R14" s="21">
        <f t="shared" si="2"/>
        <v>53.475999999999942</v>
      </c>
      <c r="S14" s="22"/>
      <c r="T14" s="23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</row>
    <row r="15" spans="1:242" s="26" customFormat="1" ht="15" x14ac:dyDescent="0.2">
      <c r="A15" s="11" t="s">
        <v>20</v>
      </c>
      <c r="B15" s="12">
        <v>2025</v>
      </c>
      <c r="C15" s="12" t="s">
        <v>37</v>
      </c>
      <c r="D15" s="12">
        <v>1</v>
      </c>
      <c r="E15" s="13" t="s">
        <v>43</v>
      </c>
      <c r="F15" s="14">
        <v>5071.59</v>
      </c>
      <c r="G15" s="15">
        <f>700+532.11</f>
        <v>1232.1100000000001</v>
      </c>
      <c r="H15" s="15"/>
      <c r="I15" s="15"/>
      <c r="J15" s="15">
        <v>100</v>
      </c>
      <c r="K15" s="15">
        <f>2433.6-89-((59/9000)*3000)-((105/6500)*1800)-((105/6500)*1800)-((105/6500)*1800)</f>
        <v>2237.7025641025648</v>
      </c>
      <c r="L15" s="16">
        <v>360</v>
      </c>
      <c r="M15" s="16">
        <f t="shared" ref="M15" si="6">SUM(G15:L15)</f>
        <v>3929.8125641025649</v>
      </c>
      <c r="N15" s="17">
        <f t="shared" si="3"/>
        <v>1141.7774358974352</v>
      </c>
      <c r="O15" s="18">
        <f t="shared" si="4"/>
        <v>0.22513204653716787</v>
      </c>
      <c r="P15" s="19">
        <v>0.9</v>
      </c>
      <c r="Q15" s="20">
        <f t="shared" si="1"/>
        <v>1027.5996923076918</v>
      </c>
      <c r="R15" s="21">
        <f t="shared" si="2"/>
        <v>114.17774358974339</v>
      </c>
      <c r="S15" s="22" t="s">
        <v>23</v>
      </c>
      <c r="T15" s="31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</row>
    <row r="16" spans="1:242" s="26" customFormat="1" ht="15" x14ac:dyDescent="0.2">
      <c r="A16" s="11" t="s">
        <v>20</v>
      </c>
      <c r="B16" s="12">
        <v>2025</v>
      </c>
      <c r="C16" s="12"/>
      <c r="D16" s="12"/>
      <c r="E16" s="13"/>
      <c r="F16" s="14"/>
      <c r="G16" s="15"/>
      <c r="H16" s="15"/>
      <c r="I16" s="15"/>
      <c r="J16" s="15"/>
      <c r="K16" s="15"/>
      <c r="L16" s="16"/>
      <c r="M16" s="16">
        <f t="shared" ref="M16:M18" si="7">SUM(G16:L16)</f>
        <v>0</v>
      </c>
      <c r="N16" s="17">
        <f t="shared" si="3"/>
        <v>0</v>
      </c>
      <c r="O16" s="18" t="str">
        <f t="shared" si="4"/>
        <v/>
      </c>
      <c r="P16" s="19"/>
      <c r="Q16" s="20">
        <f t="shared" si="1"/>
        <v>0</v>
      </c>
      <c r="R16" s="21">
        <f t="shared" si="2"/>
        <v>0</v>
      </c>
      <c r="S16" s="22"/>
      <c r="T16" s="23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  <c r="HJ16" s="25"/>
      <c r="HK16" s="25"/>
      <c r="HL16" s="25"/>
      <c r="HM16" s="25"/>
      <c r="HN16" s="25"/>
      <c r="HO16" s="25"/>
      <c r="HP16" s="25"/>
      <c r="HQ16" s="25"/>
      <c r="HR16" s="25"/>
      <c r="HS16" s="25"/>
      <c r="HT16" s="25"/>
      <c r="HU16" s="25"/>
      <c r="HV16" s="25"/>
      <c r="HW16" s="25"/>
      <c r="HX16" s="25"/>
      <c r="HY16" s="25"/>
      <c r="HZ16" s="25"/>
      <c r="IA16" s="25"/>
      <c r="IB16" s="25"/>
      <c r="IC16" s="25"/>
      <c r="ID16" s="25"/>
      <c r="IE16" s="25"/>
      <c r="IF16" s="25"/>
      <c r="IG16" s="25"/>
    </row>
    <row r="17" spans="1:242" s="26" customFormat="1" ht="15" x14ac:dyDescent="0.2">
      <c r="A17" s="11" t="s">
        <v>20</v>
      </c>
      <c r="B17" s="12">
        <v>2025</v>
      </c>
      <c r="C17" s="12"/>
      <c r="D17" s="12"/>
      <c r="E17" s="13"/>
      <c r="F17" s="14"/>
      <c r="G17" s="15"/>
      <c r="H17" s="15"/>
      <c r="I17" s="15"/>
      <c r="J17" s="15"/>
      <c r="K17" s="15"/>
      <c r="L17" s="16"/>
      <c r="M17" s="16">
        <f t="shared" si="7"/>
        <v>0</v>
      </c>
      <c r="N17" s="17">
        <f t="shared" si="3"/>
        <v>0</v>
      </c>
      <c r="O17" s="18" t="str">
        <f t="shared" si="4"/>
        <v/>
      </c>
      <c r="P17" s="19"/>
      <c r="Q17" s="20">
        <f t="shared" si="1"/>
        <v>0</v>
      </c>
      <c r="R17" s="21">
        <f t="shared" si="2"/>
        <v>0</v>
      </c>
      <c r="S17" s="22"/>
      <c r="T17" s="23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</row>
    <row r="18" spans="1:242" s="26" customFormat="1" ht="15" x14ac:dyDescent="0.2">
      <c r="A18" s="11" t="s">
        <v>20</v>
      </c>
      <c r="B18" s="12">
        <v>2025</v>
      </c>
      <c r="C18" s="12"/>
      <c r="D18" s="12"/>
      <c r="E18" s="13"/>
      <c r="F18" s="14"/>
      <c r="G18" s="15"/>
      <c r="H18" s="15"/>
      <c r="I18" s="15"/>
      <c r="J18" s="15"/>
      <c r="K18" s="15"/>
      <c r="L18" s="16"/>
      <c r="M18" s="16">
        <f t="shared" si="7"/>
        <v>0</v>
      </c>
      <c r="N18" s="17">
        <f t="shared" si="3"/>
        <v>0</v>
      </c>
      <c r="O18" s="18" t="str">
        <f t="shared" si="4"/>
        <v/>
      </c>
      <c r="P18" s="19"/>
      <c r="Q18" s="20">
        <f t="shared" si="1"/>
        <v>0</v>
      </c>
      <c r="R18" s="21">
        <f t="shared" si="2"/>
        <v>0</v>
      </c>
      <c r="S18" s="22"/>
      <c r="T18" s="23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  <c r="HP18" s="25"/>
      <c r="HQ18" s="25"/>
      <c r="HR18" s="25"/>
      <c r="HS18" s="25"/>
      <c r="HT18" s="25"/>
      <c r="HU18" s="25"/>
      <c r="HV18" s="25"/>
      <c r="HW18" s="25"/>
      <c r="HX18" s="25"/>
      <c r="HY18" s="25"/>
      <c r="HZ18" s="25"/>
      <c r="IA18" s="25"/>
      <c r="IB18" s="25"/>
      <c r="IC18" s="25"/>
      <c r="ID18" s="25"/>
      <c r="IE18" s="25"/>
      <c r="IF18" s="25"/>
      <c r="IG18" s="25"/>
    </row>
    <row r="19" spans="1:242" s="26" customFormat="1" ht="15" x14ac:dyDescent="0.2">
      <c r="A19" s="11" t="s">
        <v>20</v>
      </c>
      <c r="B19" s="12">
        <v>2025</v>
      </c>
      <c r="C19" s="12"/>
      <c r="D19" s="12"/>
      <c r="E19" s="13"/>
      <c r="F19" s="14"/>
      <c r="G19" s="15"/>
      <c r="H19" s="15"/>
      <c r="I19" s="15"/>
      <c r="J19" s="15"/>
      <c r="K19" s="15"/>
      <c r="L19" s="16"/>
      <c r="M19" s="16">
        <f>SUM(G19:L19)</f>
        <v>0</v>
      </c>
      <c r="N19" s="17">
        <f t="shared" si="3"/>
        <v>0</v>
      </c>
      <c r="O19" s="18" t="str">
        <f t="shared" si="4"/>
        <v/>
      </c>
      <c r="P19" s="19"/>
      <c r="Q19" s="20">
        <f t="shared" si="1"/>
        <v>0</v>
      </c>
      <c r="R19" s="21">
        <f t="shared" si="2"/>
        <v>0</v>
      </c>
      <c r="S19" s="22"/>
      <c r="T19" s="23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  <c r="HP19" s="25"/>
      <c r="HQ19" s="25"/>
      <c r="HR19" s="25"/>
      <c r="HS19" s="25"/>
      <c r="HT19" s="25"/>
      <c r="HU19" s="25"/>
      <c r="HV19" s="25"/>
      <c r="HW19" s="25"/>
      <c r="HX19" s="25"/>
      <c r="HY19" s="25"/>
      <c r="HZ19" s="25"/>
      <c r="IA19" s="25"/>
      <c r="IB19" s="25"/>
      <c r="IC19" s="25"/>
      <c r="ID19" s="25"/>
      <c r="IE19" s="25"/>
      <c r="IF19" s="25"/>
      <c r="IG19" s="25"/>
    </row>
    <row r="20" spans="1:242" s="26" customFormat="1" ht="15" x14ac:dyDescent="0.2">
      <c r="A20" s="11" t="s">
        <v>20</v>
      </c>
      <c r="B20" s="12">
        <v>2025</v>
      </c>
      <c r="C20" s="12"/>
      <c r="D20" s="12"/>
      <c r="E20" s="13"/>
      <c r="F20" s="14"/>
      <c r="G20" s="15"/>
      <c r="H20" s="15"/>
      <c r="I20" s="15"/>
      <c r="J20" s="15"/>
      <c r="K20" s="15"/>
      <c r="L20" s="16"/>
      <c r="M20" s="16">
        <f t="shared" ref="M20" si="8">SUM(G20:L20)</f>
        <v>0</v>
      </c>
      <c r="N20" s="17">
        <f t="shared" si="3"/>
        <v>0</v>
      </c>
      <c r="O20" s="18" t="str">
        <f>IF(F20=0,"",(F20-M20)/F20)</f>
        <v/>
      </c>
      <c r="P20" s="19"/>
      <c r="Q20" s="20">
        <f t="shared" si="1"/>
        <v>0</v>
      </c>
      <c r="R20" s="21">
        <f t="shared" si="2"/>
        <v>0</v>
      </c>
      <c r="S20" s="22"/>
      <c r="T20" s="31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  <c r="HP20" s="25"/>
      <c r="HQ20" s="25"/>
      <c r="HR20" s="25"/>
      <c r="HS20" s="25"/>
      <c r="HT20" s="25"/>
      <c r="HU20" s="25"/>
      <c r="HV20" s="25"/>
      <c r="HW20" s="25"/>
      <c r="HX20" s="25"/>
      <c r="HY20" s="25"/>
      <c r="HZ20" s="25"/>
      <c r="IA20" s="25"/>
      <c r="IB20" s="25"/>
      <c r="IC20" s="25"/>
      <c r="ID20" s="25"/>
      <c r="IE20" s="25"/>
      <c r="IF20" s="25"/>
      <c r="IG20" s="25"/>
    </row>
    <row r="21" spans="1:242" s="26" customFormat="1" ht="15" x14ac:dyDescent="0.2">
      <c r="A21" s="11" t="s">
        <v>20</v>
      </c>
      <c r="B21" s="12">
        <v>2025</v>
      </c>
      <c r="C21" s="12"/>
      <c r="D21" s="12"/>
      <c r="E21" s="13"/>
      <c r="F21" s="14"/>
      <c r="G21" s="15"/>
      <c r="H21" s="15"/>
      <c r="I21" s="15"/>
      <c r="J21" s="15"/>
      <c r="K21" s="15"/>
      <c r="L21" s="16"/>
      <c r="M21" s="16">
        <f t="shared" ref="M21" si="9">SUM(G21:L21)</f>
        <v>0</v>
      </c>
      <c r="N21" s="17">
        <f t="shared" si="3"/>
        <v>0</v>
      </c>
      <c r="O21" s="18" t="str">
        <f>IF(F21=0,"",(F21-M21)/F21)</f>
        <v/>
      </c>
      <c r="P21" s="19"/>
      <c r="Q21" s="20">
        <f t="shared" si="1"/>
        <v>0</v>
      </c>
      <c r="R21" s="21">
        <f t="shared" si="2"/>
        <v>0</v>
      </c>
      <c r="S21" s="22"/>
      <c r="T21" s="31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  <c r="HP21" s="25"/>
      <c r="HQ21" s="25"/>
      <c r="HR21" s="25"/>
      <c r="HS21" s="25"/>
      <c r="HT21" s="25"/>
      <c r="HU21" s="25"/>
      <c r="HV21" s="25"/>
      <c r="HW21" s="25"/>
      <c r="HX21" s="25"/>
      <c r="HY21" s="25"/>
      <c r="HZ21" s="25"/>
      <c r="IA21" s="25"/>
      <c r="IB21" s="25"/>
      <c r="IC21" s="25"/>
      <c r="ID21" s="25"/>
      <c r="IE21" s="25"/>
      <c r="IF21" s="25"/>
      <c r="IG21" s="25"/>
    </row>
    <row r="22" spans="1:242" s="42" customFormat="1" x14ac:dyDescent="0.2">
      <c r="A22" s="32"/>
      <c r="B22" s="33"/>
      <c r="C22" s="34" t="s">
        <v>44</v>
      </c>
      <c r="D22" s="34">
        <v>1</v>
      </c>
      <c r="E22" s="34"/>
      <c r="F22" s="35">
        <f t="shared" ref="F22:N22" si="10">SUMIF($D$2:$D$15,"1",F2:F15)</f>
        <v>116442.75</v>
      </c>
      <c r="G22" s="35">
        <f t="shared" si="10"/>
        <v>56882.54</v>
      </c>
      <c r="H22" s="35">
        <f t="shared" si="10"/>
        <v>461.84</v>
      </c>
      <c r="I22" s="35">
        <f t="shared" si="10"/>
        <v>370</v>
      </c>
      <c r="J22" s="35">
        <f t="shared" si="10"/>
        <v>1950</v>
      </c>
      <c r="K22" s="35">
        <f t="shared" si="10"/>
        <v>8483.3651282051287</v>
      </c>
      <c r="L22" s="35">
        <f t="shared" si="10"/>
        <v>10784.66</v>
      </c>
      <c r="M22" s="35">
        <f t="shared" si="10"/>
        <v>78932.405128205122</v>
      </c>
      <c r="N22" s="36">
        <f t="shared" si="10"/>
        <v>37510.34487179487</v>
      </c>
      <c r="O22" s="37"/>
      <c r="P22" s="38"/>
      <c r="Q22" s="36">
        <f>SUMIF($D$2:$D$15,"1",Q2:Q15)</f>
        <v>20858.947384615385</v>
      </c>
      <c r="R22" s="36">
        <f>SUMIF($D$2:$D$15,"1",R2:R15)</f>
        <v>16651.397487179489</v>
      </c>
      <c r="S22" s="39"/>
      <c r="T22" s="40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  <c r="CQ22" s="41"/>
      <c r="CR22" s="41"/>
      <c r="CS22" s="41"/>
      <c r="CT22" s="41"/>
      <c r="CU22" s="41"/>
      <c r="CV22" s="41"/>
      <c r="CW22" s="41"/>
      <c r="CX22" s="41"/>
      <c r="CY22" s="41"/>
      <c r="CZ22" s="41"/>
      <c r="DA22" s="41"/>
      <c r="DB22" s="41"/>
      <c r="DC22" s="41"/>
      <c r="DD22" s="41"/>
      <c r="DE22" s="41"/>
      <c r="DF22" s="41"/>
      <c r="DG22" s="41"/>
      <c r="DH22" s="41"/>
      <c r="DI22" s="41"/>
      <c r="DJ22" s="41"/>
      <c r="DK22" s="41"/>
      <c r="DL22" s="41"/>
      <c r="DM22" s="41"/>
      <c r="DN22" s="41"/>
      <c r="DO22" s="41"/>
      <c r="DP22" s="41"/>
      <c r="DQ22" s="41"/>
      <c r="DR22" s="41"/>
      <c r="DS22" s="41"/>
      <c r="DT22" s="41"/>
      <c r="DU22" s="41"/>
      <c r="DV22" s="41"/>
      <c r="DW22" s="41"/>
      <c r="DX22" s="41"/>
      <c r="DY22" s="41"/>
      <c r="DZ22" s="41"/>
      <c r="EA22" s="41"/>
      <c r="EB22" s="41"/>
      <c r="EC22" s="41"/>
      <c r="ED22" s="41"/>
      <c r="EE22" s="41"/>
      <c r="EF22" s="41"/>
      <c r="EG22" s="41"/>
      <c r="EH22" s="41"/>
      <c r="EI22" s="41"/>
      <c r="EJ22" s="41"/>
      <c r="EK22" s="41"/>
      <c r="EL22" s="41"/>
      <c r="EM22" s="41"/>
      <c r="EN22" s="41"/>
      <c r="EO22" s="41"/>
      <c r="EP22" s="41"/>
      <c r="EQ22" s="41"/>
      <c r="ER22" s="41"/>
      <c r="ES22" s="41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1"/>
      <c r="GT22" s="41"/>
      <c r="GU22" s="41"/>
      <c r="GV22" s="41"/>
      <c r="GW22" s="41"/>
      <c r="GX22" s="41"/>
      <c r="GY22" s="41"/>
      <c r="GZ22" s="41"/>
      <c r="HA22" s="41"/>
      <c r="HB22" s="41"/>
      <c r="HC22" s="41"/>
      <c r="HD22" s="41"/>
      <c r="HE22" s="41"/>
      <c r="HF22" s="41"/>
      <c r="HG22" s="41"/>
      <c r="HH22" s="41"/>
      <c r="HI22" s="41"/>
      <c r="HJ22" s="41"/>
      <c r="HK22" s="41"/>
      <c r="HL22" s="41"/>
      <c r="HM22" s="41"/>
      <c r="HN22" s="41"/>
      <c r="HO22" s="41"/>
      <c r="HP22" s="41"/>
      <c r="HQ22" s="41"/>
      <c r="HR22" s="41"/>
      <c r="HS22" s="41"/>
      <c r="HT22" s="41"/>
      <c r="HU22" s="41"/>
      <c r="HV22" s="41"/>
      <c r="HW22" s="41"/>
      <c r="HX22" s="41"/>
      <c r="HY22" s="41"/>
      <c r="HZ22" s="41"/>
      <c r="IA22" s="41"/>
      <c r="IB22" s="41"/>
      <c r="IC22" s="41"/>
      <c r="ID22" s="41"/>
      <c r="IE22" s="41"/>
      <c r="IF22" s="41"/>
      <c r="IG22" s="41"/>
    </row>
    <row r="23" spans="1:242" s="42" customFormat="1" x14ac:dyDescent="0.2">
      <c r="A23" s="32"/>
      <c r="B23" s="33"/>
      <c r="C23" s="34" t="s">
        <v>45</v>
      </c>
      <c r="D23" s="34">
        <v>2</v>
      </c>
      <c r="E23" s="34"/>
      <c r="F23" s="35">
        <f t="shared" ref="F23:N23" si="11">SUMIF($D$2:$D$15,"2",F2:F15)</f>
        <v>6161.12</v>
      </c>
      <c r="G23" s="35">
        <f t="shared" si="11"/>
        <v>2410</v>
      </c>
      <c r="H23" s="35">
        <f t="shared" si="11"/>
        <v>39.799999999999997</v>
      </c>
      <c r="I23" s="35">
        <f t="shared" si="11"/>
        <v>120</v>
      </c>
      <c r="J23" s="35">
        <f t="shared" si="11"/>
        <v>150</v>
      </c>
      <c r="K23" s="35">
        <f t="shared" si="11"/>
        <v>1313.4</v>
      </c>
      <c r="L23" s="35">
        <f t="shared" si="11"/>
        <v>720</v>
      </c>
      <c r="M23" s="35">
        <f t="shared" si="11"/>
        <v>4753.2000000000007</v>
      </c>
      <c r="N23" s="36">
        <f t="shared" si="11"/>
        <v>1407.9199999999996</v>
      </c>
      <c r="O23" s="37"/>
      <c r="P23" s="38"/>
      <c r="Q23" s="36">
        <f>SUMIF($D$2:$D$15,"2",Q2:Q15)</f>
        <v>1267.1279999999997</v>
      </c>
      <c r="R23" s="36">
        <f>SUMIF($D$2:$D$15,"2",R2:R15)</f>
        <v>140.79199999999986</v>
      </c>
      <c r="S23" s="39"/>
      <c r="T23" s="40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</row>
    <row r="24" spans="1:242" s="42" customFormat="1" ht="15" x14ac:dyDescent="0.2">
      <c r="A24" s="32"/>
      <c r="B24" s="33"/>
      <c r="C24" s="34" t="s">
        <v>46</v>
      </c>
      <c r="D24" s="34">
        <v>3</v>
      </c>
      <c r="E24" s="34"/>
      <c r="F24" s="35">
        <f t="shared" ref="F24:N24" si="12">SUMIF($D$2:$D$15,"3",F2:F15)</f>
        <v>0</v>
      </c>
      <c r="G24" s="35">
        <f t="shared" si="12"/>
        <v>0</v>
      </c>
      <c r="H24" s="35">
        <f t="shared" si="12"/>
        <v>0</v>
      </c>
      <c r="I24" s="35">
        <f t="shared" si="12"/>
        <v>0</v>
      </c>
      <c r="J24" s="35">
        <f t="shared" si="12"/>
        <v>0</v>
      </c>
      <c r="K24" s="35">
        <f t="shared" si="12"/>
        <v>0</v>
      </c>
      <c r="L24" s="35">
        <f t="shared" si="12"/>
        <v>0</v>
      </c>
      <c r="M24" s="35">
        <f t="shared" si="12"/>
        <v>0</v>
      </c>
      <c r="N24" s="36">
        <f t="shared" si="12"/>
        <v>0</v>
      </c>
      <c r="O24" s="43"/>
      <c r="P24" s="38"/>
      <c r="Q24" s="36">
        <f>SUMIF($D$2:$D$15,"3",Q2:Q15)</f>
        <v>0</v>
      </c>
      <c r="R24" s="36">
        <f>SUMIF($D$2:$D$15,"3",R2:R15)</f>
        <v>0</v>
      </c>
      <c r="S24" s="39"/>
      <c r="T24" s="40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/>
      <c r="CX24" s="41"/>
      <c r="CY24" s="41"/>
      <c r="CZ24" s="41"/>
      <c r="DA24" s="41"/>
      <c r="DB24" s="41"/>
      <c r="DC24" s="41"/>
      <c r="DD24" s="41"/>
      <c r="DE24" s="41"/>
      <c r="DF24" s="41"/>
      <c r="DG24" s="41"/>
      <c r="DH24" s="41"/>
      <c r="DI24" s="41"/>
      <c r="DJ24" s="41"/>
      <c r="DK24" s="41"/>
      <c r="DL24" s="41"/>
      <c r="DM24" s="41"/>
      <c r="DN24" s="41"/>
      <c r="DO24" s="41"/>
      <c r="DP24" s="41"/>
      <c r="DQ24" s="41"/>
      <c r="DR24" s="41"/>
      <c r="DS24" s="41"/>
      <c r="DT24" s="41"/>
      <c r="DU24" s="41"/>
      <c r="DV24" s="41"/>
      <c r="DW24" s="41"/>
      <c r="DX24" s="41"/>
      <c r="DY24" s="41"/>
      <c r="DZ24" s="41"/>
      <c r="EA24" s="41"/>
      <c r="EB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M24" s="41"/>
      <c r="EN24" s="41"/>
      <c r="EO24" s="41"/>
      <c r="EP24" s="41"/>
      <c r="EQ24" s="41"/>
      <c r="ER24" s="41"/>
      <c r="ES24" s="41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</row>
    <row r="25" spans="1:242" s="53" customFormat="1" x14ac:dyDescent="0.2">
      <c r="A25" s="132" t="s">
        <v>47</v>
      </c>
      <c r="B25" s="132"/>
      <c r="C25" s="132"/>
      <c r="D25" s="132"/>
      <c r="E25" s="132"/>
      <c r="F25" s="45">
        <f>F22+F23</f>
        <v>122603.87</v>
      </c>
      <c r="G25" s="45">
        <f t="shared" ref="G25:R25" si="13">G22+G23</f>
        <v>59292.54</v>
      </c>
      <c r="H25" s="45">
        <f t="shared" si="13"/>
        <v>501.64</v>
      </c>
      <c r="I25" s="45">
        <f t="shared" si="13"/>
        <v>490</v>
      </c>
      <c r="J25" s="45">
        <f t="shared" si="13"/>
        <v>2100</v>
      </c>
      <c r="K25" s="45">
        <f t="shared" si="13"/>
        <v>9796.7651282051283</v>
      </c>
      <c r="L25" s="45">
        <f t="shared" si="13"/>
        <v>11504.66</v>
      </c>
      <c r="M25" s="45">
        <f t="shared" si="13"/>
        <v>83685.605128205119</v>
      </c>
      <c r="N25" s="46">
        <f t="shared" si="13"/>
        <v>38918.264871794869</v>
      </c>
      <c r="O25" s="47">
        <f>IF(F25=0,"",(F25-M25)/F25)</f>
        <v>0.31743096585609309</v>
      </c>
      <c r="P25" s="48">
        <f>IF(N25=0,"",Q25/N25)</f>
        <v>0.56852676905055854</v>
      </c>
      <c r="Q25" s="46">
        <f t="shared" si="13"/>
        <v>22126.075384615386</v>
      </c>
      <c r="R25" s="46">
        <f t="shared" si="13"/>
        <v>16792.18948717949</v>
      </c>
      <c r="S25" s="49"/>
      <c r="T25" s="50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s="52"/>
      <c r="CL25" s="52"/>
      <c r="CM25" s="52"/>
      <c r="CN25" s="52"/>
      <c r="CO25" s="52"/>
      <c r="CP25" s="52"/>
      <c r="CQ25" s="52"/>
      <c r="CR25" s="52"/>
      <c r="CS25" s="52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  <c r="DF25" s="52"/>
      <c r="DG25" s="52"/>
      <c r="DH25" s="52"/>
      <c r="DI25" s="52"/>
      <c r="DJ25" s="52"/>
      <c r="DK25" s="52"/>
      <c r="DL25" s="52"/>
      <c r="DM25" s="52"/>
      <c r="DN25" s="52"/>
      <c r="DO25" s="52"/>
      <c r="DP25" s="52"/>
      <c r="DQ25" s="52"/>
      <c r="DR25" s="52"/>
      <c r="DS25" s="52"/>
      <c r="DT25" s="52"/>
      <c r="DU25" s="52"/>
      <c r="DV25" s="52"/>
      <c r="DW25" s="52"/>
      <c r="DX25" s="52"/>
      <c r="DY25" s="52"/>
      <c r="DZ25" s="52"/>
      <c r="EA25" s="52"/>
      <c r="EB25" s="52"/>
      <c r="EC25" s="52"/>
      <c r="ED25" s="52"/>
      <c r="EE25" s="52"/>
      <c r="EF25" s="52"/>
      <c r="EG25" s="52"/>
      <c r="EH25" s="52"/>
      <c r="EI25" s="52"/>
      <c r="EJ25" s="52"/>
      <c r="EK25" s="52"/>
      <c r="EL25" s="52"/>
      <c r="EM25" s="52"/>
      <c r="EN25" s="52"/>
      <c r="EO25" s="52"/>
      <c r="EP25" s="52"/>
      <c r="EQ25" s="52"/>
      <c r="ER25" s="52"/>
      <c r="ES25" s="52"/>
      <c r="ET25" s="52"/>
      <c r="EU25" s="52"/>
      <c r="EV25" s="52"/>
      <c r="EW25" s="52"/>
      <c r="EX25" s="52"/>
      <c r="EY25" s="52"/>
      <c r="EZ25" s="52"/>
      <c r="FA25" s="52"/>
      <c r="FB25" s="52"/>
      <c r="FC25" s="52"/>
      <c r="FD25" s="52"/>
      <c r="FE25" s="52"/>
      <c r="FF25" s="52"/>
      <c r="FG25" s="52"/>
      <c r="FH25" s="52"/>
      <c r="FI25" s="52"/>
      <c r="FJ25" s="52"/>
      <c r="FK25" s="52"/>
      <c r="FL25" s="52"/>
      <c r="FM25" s="52"/>
      <c r="FN25" s="52"/>
      <c r="FO25" s="52"/>
      <c r="FP25" s="52"/>
      <c r="FQ25" s="52"/>
      <c r="FR25" s="52"/>
      <c r="FS25" s="52"/>
      <c r="FT25" s="52"/>
      <c r="FU25" s="52"/>
      <c r="FV25" s="52"/>
      <c r="FW25" s="52"/>
      <c r="FX25" s="52"/>
      <c r="FY25" s="52"/>
      <c r="FZ25" s="52"/>
      <c r="GA25" s="52"/>
      <c r="GB25" s="52"/>
      <c r="GC25" s="52"/>
      <c r="GD25" s="52"/>
      <c r="GE25" s="52"/>
      <c r="GF25" s="52"/>
      <c r="GG25" s="52"/>
      <c r="GH25" s="52"/>
      <c r="GI25" s="52"/>
      <c r="GJ25" s="52"/>
      <c r="GK25" s="52"/>
      <c r="GL25" s="52"/>
      <c r="GM25" s="52"/>
      <c r="GN25" s="52"/>
      <c r="GO25" s="52"/>
      <c r="GP25" s="52"/>
      <c r="GQ25" s="52"/>
      <c r="GR25" s="52"/>
      <c r="GS25" s="52"/>
      <c r="GT25" s="52"/>
      <c r="GU25" s="52"/>
      <c r="GV25" s="52"/>
      <c r="GW25" s="52"/>
      <c r="GX25" s="52"/>
      <c r="GY25" s="52"/>
      <c r="GZ25" s="52"/>
      <c r="HA25" s="52"/>
      <c r="HB25" s="52"/>
      <c r="HC25" s="52"/>
      <c r="HD25" s="52"/>
      <c r="HE25" s="52"/>
      <c r="HF25" s="52"/>
      <c r="HG25" s="52"/>
      <c r="HH25" s="52"/>
      <c r="HI25" s="52"/>
      <c r="HJ25" s="52"/>
      <c r="HK25" s="52"/>
      <c r="HL25" s="52"/>
      <c r="HM25" s="52"/>
      <c r="HN25" s="52"/>
      <c r="HO25" s="52"/>
      <c r="HP25" s="52"/>
      <c r="HQ25" s="52"/>
      <c r="HR25" s="52"/>
      <c r="HS25" s="52"/>
      <c r="HT25" s="52"/>
      <c r="HU25" s="52"/>
      <c r="HV25" s="52"/>
      <c r="HW25" s="52"/>
      <c r="HX25" s="52"/>
      <c r="HY25" s="52"/>
      <c r="HZ25" s="52"/>
      <c r="IA25" s="52"/>
      <c r="IB25" s="52"/>
      <c r="IC25" s="52"/>
      <c r="ID25" s="52"/>
      <c r="IE25" s="52"/>
      <c r="IF25" s="52"/>
      <c r="IG25" s="52"/>
      <c r="IH25" s="52"/>
    </row>
    <row r="26" spans="1:242" s="53" customFormat="1" x14ac:dyDescent="0.2">
      <c r="A26" s="44"/>
      <c r="B26" s="44"/>
      <c r="C26" s="44"/>
      <c r="D26" s="44"/>
      <c r="E26" s="44" t="s">
        <v>48</v>
      </c>
      <c r="F26" s="45">
        <f>F25+F24</f>
        <v>122603.87</v>
      </c>
      <c r="G26" s="45">
        <f t="shared" ref="G26:R26" si="14">G25+G24</f>
        <v>59292.54</v>
      </c>
      <c r="H26" s="45">
        <f t="shared" si="14"/>
        <v>501.64</v>
      </c>
      <c r="I26" s="45">
        <f t="shared" si="14"/>
        <v>490</v>
      </c>
      <c r="J26" s="45">
        <f t="shared" si="14"/>
        <v>2100</v>
      </c>
      <c r="K26" s="45">
        <f t="shared" si="14"/>
        <v>9796.7651282051283</v>
      </c>
      <c r="L26" s="45">
        <f t="shared" si="14"/>
        <v>11504.66</v>
      </c>
      <c r="M26" s="45">
        <f t="shared" si="14"/>
        <v>83685.605128205119</v>
      </c>
      <c r="N26" s="46">
        <f t="shared" si="14"/>
        <v>38918.264871794869</v>
      </c>
      <c r="O26" s="47">
        <f>IF(F26=0,"",(F26-M26)/F26)</f>
        <v>0.31743096585609309</v>
      </c>
      <c r="P26" s="48">
        <f>IF(N26=0,"",Q26/N26)</f>
        <v>0.56852676905055854</v>
      </c>
      <c r="Q26" s="46">
        <f t="shared" si="14"/>
        <v>22126.075384615386</v>
      </c>
      <c r="R26" s="46">
        <f t="shared" si="14"/>
        <v>16792.18948717949</v>
      </c>
      <c r="S26" s="45"/>
      <c r="T26" s="45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2"/>
      <c r="CJ26" s="52"/>
      <c r="CK26" s="52"/>
      <c r="CL26" s="52"/>
      <c r="CM26" s="52"/>
      <c r="CN26" s="52"/>
      <c r="CO26" s="52"/>
      <c r="CP26" s="52"/>
      <c r="CQ26" s="52"/>
      <c r="CR26" s="52"/>
      <c r="CS26" s="52"/>
      <c r="CT26" s="52"/>
      <c r="CU26" s="52"/>
      <c r="CV26" s="52"/>
      <c r="CW26" s="52"/>
      <c r="CX26" s="52"/>
      <c r="CY26" s="52"/>
      <c r="CZ26" s="52"/>
      <c r="DA26" s="52"/>
      <c r="DB26" s="52"/>
      <c r="DC26" s="52"/>
      <c r="DD26" s="52"/>
      <c r="DE26" s="52"/>
      <c r="DF26" s="52"/>
      <c r="DG26" s="52"/>
      <c r="DH26" s="52"/>
      <c r="DI26" s="52"/>
      <c r="DJ26" s="52"/>
      <c r="DK26" s="52"/>
      <c r="DL26" s="52"/>
      <c r="DM26" s="52"/>
      <c r="DN26" s="52"/>
      <c r="DO26" s="52"/>
      <c r="DP26" s="52"/>
      <c r="DQ26" s="52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2"/>
      <c r="EE26" s="52"/>
      <c r="EF26" s="52"/>
      <c r="EG26" s="52"/>
      <c r="EH26" s="52"/>
      <c r="EI26" s="52"/>
      <c r="EJ26" s="52"/>
      <c r="EK26" s="52"/>
      <c r="EL26" s="52"/>
      <c r="EM26" s="52"/>
      <c r="EN26" s="52"/>
      <c r="EO26" s="52"/>
      <c r="EP26" s="52"/>
      <c r="EQ26" s="52"/>
      <c r="ER26" s="52"/>
      <c r="ES26" s="52"/>
      <c r="ET26" s="52"/>
      <c r="EU26" s="52"/>
      <c r="EV26" s="52"/>
      <c r="EW26" s="52"/>
      <c r="EX26" s="52"/>
      <c r="EY26" s="52"/>
      <c r="EZ26" s="52"/>
      <c r="FA26" s="52"/>
      <c r="FB26" s="52"/>
      <c r="FC26" s="52"/>
      <c r="FD26" s="52"/>
      <c r="FE26" s="52"/>
      <c r="FF26" s="52"/>
      <c r="FG26" s="52"/>
      <c r="FH26" s="52"/>
      <c r="FI26" s="52"/>
      <c r="FJ26" s="52"/>
      <c r="FK26" s="52"/>
      <c r="FL26" s="52"/>
      <c r="FM26" s="52"/>
      <c r="FN26" s="52"/>
      <c r="FO26" s="52"/>
      <c r="FP26" s="52"/>
      <c r="FQ26" s="52"/>
      <c r="FR26" s="52"/>
      <c r="FS26" s="52"/>
      <c r="FT26" s="52"/>
      <c r="FU26" s="52"/>
      <c r="FV26" s="52"/>
      <c r="FW26" s="52"/>
      <c r="FX26" s="52"/>
      <c r="FY26" s="52"/>
      <c r="FZ26" s="52"/>
      <c r="GA26" s="52"/>
      <c r="GB26" s="52"/>
      <c r="GC26" s="52"/>
      <c r="GD26" s="52"/>
      <c r="GE26" s="52"/>
      <c r="GF26" s="52"/>
      <c r="GG26" s="52"/>
      <c r="GH26" s="52"/>
      <c r="GI26" s="52"/>
      <c r="GJ26" s="52"/>
      <c r="GK26" s="52"/>
      <c r="GL26" s="52"/>
      <c r="GM26" s="52"/>
      <c r="GN26" s="52"/>
      <c r="GO26" s="52"/>
      <c r="GP26" s="52"/>
      <c r="GQ26" s="52"/>
      <c r="GR26" s="52"/>
      <c r="GS26" s="52"/>
      <c r="GT26" s="52"/>
      <c r="GU26" s="52"/>
      <c r="GV26" s="52"/>
      <c r="GW26" s="52"/>
      <c r="GX26" s="52"/>
      <c r="GY26" s="52"/>
      <c r="GZ26" s="52"/>
      <c r="HA26" s="52"/>
      <c r="HB26" s="52"/>
      <c r="HC26" s="52"/>
      <c r="HD26" s="52"/>
      <c r="HE26" s="52"/>
      <c r="HF26" s="52"/>
      <c r="HG26" s="52"/>
      <c r="HH26" s="52"/>
      <c r="HI26" s="52"/>
      <c r="HJ26" s="52"/>
      <c r="HK26" s="52"/>
      <c r="HL26" s="52"/>
      <c r="HM26" s="52"/>
      <c r="HN26" s="52"/>
      <c r="HO26" s="52"/>
      <c r="HP26" s="52"/>
      <c r="HQ26" s="52"/>
      <c r="HR26" s="52"/>
      <c r="HS26" s="52"/>
      <c r="HT26" s="52"/>
      <c r="HU26" s="52"/>
      <c r="HV26" s="52"/>
      <c r="HW26" s="52"/>
      <c r="HX26" s="52"/>
      <c r="HY26" s="52"/>
      <c r="HZ26" s="52"/>
      <c r="IA26" s="52"/>
      <c r="IB26" s="52"/>
      <c r="IC26" s="52"/>
      <c r="ID26" s="52"/>
      <c r="IE26" s="52"/>
      <c r="IF26" s="52"/>
      <c r="IG26" s="52"/>
      <c r="IH26" s="52"/>
    </row>
    <row r="27" spans="1:242" s="26" customFormat="1" ht="15" x14ac:dyDescent="0.2">
      <c r="A27" s="27" t="s">
        <v>49</v>
      </c>
      <c r="B27" s="12">
        <v>2025</v>
      </c>
      <c r="C27" s="12" t="s">
        <v>24</v>
      </c>
      <c r="D27" s="12">
        <v>1</v>
      </c>
      <c r="E27" s="13" t="s">
        <v>50</v>
      </c>
      <c r="F27" s="14">
        <v>4591.25</v>
      </c>
      <c r="G27" s="15">
        <v>2200</v>
      </c>
      <c r="H27" s="15">
        <v>39.799999999999997</v>
      </c>
      <c r="I27" s="15">
        <v>140</v>
      </c>
      <c r="J27" s="15">
        <v>200</v>
      </c>
      <c r="K27" s="15"/>
      <c r="L27" s="16"/>
      <c r="M27" s="16">
        <f t="shared" ref="M27:M32" si="15">SUM(G27:L27)</f>
        <v>2579.8000000000002</v>
      </c>
      <c r="N27" s="17">
        <f>+F27-M27</f>
        <v>2011.4499999999998</v>
      </c>
      <c r="O27" s="18">
        <f>IF(F27=0,"",(F27-M27)/F27)</f>
        <v>0.43810509120609853</v>
      </c>
      <c r="P27" s="19">
        <v>0.6</v>
      </c>
      <c r="Q27" s="20">
        <f t="shared" ref="Q27:Q46" si="16">+N27*P27</f>
        <v>1206.8699999999999</v>
      </c>
      <c r="R27" s="21">
        <v>1005.73</v>
      </c>
      <c r="S27" s="22" t="s">
        <v>23</v>
      </c>
      <c r="T27" s="23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GK27" s="25"/>
      <c r="GL27" s="25"/>
      <c r="GM27" s="25"/>
      <c r="GN27" s="25"/>
      <c r="GO27" s="25"/>
      <c r="GP27" s="25"/>
      <c r="GQ27" s="25"/>
      <c r="GR27" s="25"/>
      <c r="GS27" s="25"/>
      <c r="GT27" s="25"/>
      <c r="GU27" s="25"/>
      <c r="GV27" s="25"/>
      <c r="GW27" s="25"/>
      <c r="GX27" s="25"/>
      <c r="GY27" s="25"/>
      <c r="GZ27" s="25"/>
      <c r="HA27" s="25"/>
      <c r="HB27" s="25"/>
      <c r="HC27" s="25"/>
      <c r="HD27" s="25"/>
      <c r="HE27" s="25"/>
      <c r="HF27" s="25"/>
      <c r="HG27" s="25"/>
      <c r="HH27" s="25"/>
      <c r="HI27" s="25"/>
      <c r="HJ27" s="25"/>
      <c r="HK27" s="25"/>
      <c r="HL27" s="25"/>
      <c r="HM27" s="25"/>
      <c r="HN27" s="25"/>
      <c r="HO27" s="25"/>
      <c r="HP27" s="25"/>
      <c r="HQ27" s="25"/>
      <c r="HR27" s="25"/>
      <c r="HS27" s="25"/>
      <c r="HT27" s="25"/>
      <c r="HU27" s="25"/>
      <c r="HV27" s="25"/>
      <c r="HW27" s="25"/>
      <c r="HX27" s="25"/>
      <c r="HY27" s="25"/>
      <c r="HZ27" s="25"/>
      <c r="IA27" s="25"/>
      <c r="IB27" s="25"/>
      <c r="IC27" s="25"/>
      <c r="ID27" s="25"/>
      <c r="IE27" s="25"/>
      <c r="IF27" s="25"/>
    </row>
    <row r="28" spans="1:242" s="26" customFormat="1" ht="15" x14ac:dyDescent="0.2">
      <c r="A28" s="27" t="s">
        <v>49</v>
      </c>
      <c r="B28" s="12">
        <v>2025</v>
      </c>
      <c r="C28" s="12" t="s">
        <v>24</v>
      </c>
      <c r="D28" s="12">
        <v>1</v>
      </c>
      <c r="E28" s="13" t="s">
        <v>51</v>
      </c>
      <c r="F28" s="14">
        <v>4680.1000000000004</v>
      </c>
      <c r="G28" s="15">
        <v>2200</v>
      </c>
      <c r="H28" s="15">
        <v>32.799999999999997</v>
      </c>
      <c r="I28" s="15"/>
      <c r="J28" s="15">
        <v>200</v>
      </c>
      <c r="K28" s="15"/>
      <c r="L28" s="16"/>
      <c r="M28" s="16">
        <f t="shared" si="15"/>
        <v>2432.8000000000002</v>
      </c>
      <c r="N28" s="17">
        <f t="shared" ref="N28:N46" si="17">+F28-M28</f>
        <v>2247.3000000000002</v>
      </c>
      <c r="O28" s="18">
        <f t="shared" ref="O28:O44" si="18">IF(F28=0,"",(F28-M28)/F28)</f>
        <v>0.48018204739214976</v>
      </c>
      <c r="P28" s="19">
        <v>0.64</v>
      </c>
      <c r="Q28" s="20">
        <f t="shared" si="16"/>
        <v>1438.2720000000002</v>
      </c>
      <c r="R28" s="21">
        <f>+N28-1123.65</f>
        <v>1123.6500000000001</v>
      </c>
      <c r="S28" s="22" t="s">
        <v>23</v>
      </c>
      <c r="T28" s="31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  <c r="GP28" s="25"/>
      <c r="GQ28" s="25"/>
      <c r="GR28" s="25"/>
      <c r="GS28" s="25"/>
      <c r="GT28" s="25"/>
      <c r="GU28" s="25"/>
      <c r="GV28" s="25"/>
      <c r="GW28" s="25"/>
      <c r="GX28" s="25"/>
      <c r="GY28" s="25"/>
      <c r="GZ28" s="25"/>
      <c r="HA28" s="25"/>
      <c r="HB28" s="25"/>
      <c r="HC28" s="25"/>
      <c r="HD28" s="25"/>
      <c r="HE28" s="25"/>
      <c r="HF28" s="25"/>
      <c r="HG28" s="25"/>
      <c r="HH28" s="25"/>
      <c r="HI28" s="25"/>
      <c r="HJ28" s="25"/>
      <c r="HK28" s="25"/>
      <c r="HL28" s="25"/>
      <c r="HM28" s="25"/>
      <c r="HN28" s="25"/>
      <c r="HO28" s="25"/>
      <c r="HP28" s="25"/>
      <c r="HQ28" s="25"/>
      <c r="HR28" s="25"/>
      <c r="HS28" s="25"/>
      <c r="HT28" s="25"/>
      <c r="HU28" s="25"/>
      <c r="HV28" s="25"/>
      <c r="HW28" s="25"/>
      <c r="HX28" s="25"/>
      <c r="HY28" s="25"/>
      <c r="HZ28" s="25"/>
      <c r="IA28" s="25"/>
      <c r="IB28" s="25"/>
      <c r="IC28" s="25"/>
      <c r="ID28" s="25"/>
      <c r="IE28" s="25"/>
      <c r="IF28" s="25"/>
      <c r="IG28" s="25"/>
    </row>
    <row r="29" spans="1:242" s="26" customFormat="1" ht="16" customHeight="1" x14ac:dyDescent="0.2">
      <c r="A29" s="27" t="s">
        <v>49</v>
      </c>
      <c r="B29" s="12">
        <v>2025</v>
      </c>
      <c r="C29" s="27" t="s">
        <v>26</v>
      </c>
      <c r="D29" s="12">
        <v>1</v>
      </c>
      <c r="E29" s="13" t="s">
        <v>52</v>
      </c>
      <c r="F29" s="14">
        <v>6801.9</v>
      </c>
      <c r="G29" s="29">
        <v>1710</v>
      </c>
      <c r="H29" s="29">
        <v>39.799999999999997</v>
      </c>
      <c r="I29" s="29">
        <v>150</v>
      </c>
      <c r="J29" s="29">
        <v>100</v>
      </c>
      <c r="K29" s="29">
        <v>750</v>
      </c>
      <c r="L29" s="30">
        <v>1700</v>
      </c>
      <c r="M29" s="16">
        <f t="shared" si="15"/>
        <v>4449.8</v>
      </c>
      <c r="N29" s="17">
        <f t="shared" si="17"/>
        <v>2352.0999999999995</v>
      </c>
      <c r="O29" s="18">
        <f t="shared" si="18"/>
        <v>0.34580043811288014</v>
      </c>
      <c r="P29" s="19">
        <v>0.5</v>
      </c>
      <c r="Q29" s="20">
        <f t="shared" si="16"/>
        <v>1176.0499999999997</v>
      </c>
      <c r="R29" s="21">
        <f t="shared" ref="R29:R46" si="19">+N29-Q29</f>
        <v>1176.0499999999997</v>
      </c>
      <c r="S29" s="22" t="s">
        <v>23</v>
      </c>
      <c r="T29" s="31"/>
      <c r="U29" s="28" t="s">
        <v>53</v>
      </c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  <c r="FX29" s="25"/>
      <c r="FY29" s="25"/>
      <c r="FZ29" s="25"/>
      <c r="GA29" s="25"/>
      <c r="GB29" s="25"/>
      <c r="GC29" s="25"/>
      <c r="GD29" s="25"/>
      <c r="GE29" s="25"/>
      <c r="GF29" s="25"/>
      <c r="GG29" s="25"/>
      <c r="GH29" s="25"/>
      <c r="GI29" s="25"/>
      <c r="GJ29" s="25"/>
      <c r="GK29" s="25"/>
      <c r="GL29" s="25"/>
      <c r="GM29" s="25"/>
      <c r="GN29" s="25"/>
      <c r="GO29" s="25"/>
      <c r="GP29" s="25"/>
      <c r="GQ29" s="25"/>
      <c r="GR29" s="25"/>
      <c r="GS29" s="25"/>
      <c r="GT29" s="25"/>
      <c r="GU29" s="25"/>
      <c r="GV29" s="25"/>
      <c r="GW29" s="25"/>
      <c r="GX29" s="25"/>
      <c r="GY29" s="25"/>
      <c r="GZ29" s="25"/>
      <c r="HA29" s="25"/>
      <c r="HB29" s="25"/>
      <c r="HC29" s="25"/>
      <c r="HD29" s="25"/>
      <c r="HE29" s="25"/>
      <c r="HF29" s="25"/>
      <c r="HG29" s="25"/>
      <c r="HH29" s="25"/>
      <c r="HI29" s="25"/>
      <c r="HJ29" s="25"/>
      <c r="HK29" s="25"/>
      <c r="HL29" s="25"/>
      <c r="HM29" s="25"/>
      <c r="HN29" s="25"/>
      <c r="HO29" s="25"/>
      <c r="HP29" s="25"/>
      <c r="HQ29" s="25"/>
      <c r="HR29" s="25"/>
      <c r="HS29" s="25"/>
      <c r="HT29" s="25"/>
      <c r="HU29" s="25"/>
      <c r="HV29" s="25"/>
      <c r="HW29" s="25"/>
      <c r="HX29" s="25"/>
      <c r="HY29" s="25"/>
      <c r="HZ29" s="25"/>
      <c r="IA29" s="25"/>
      <c r="IB29" s="25"/>
      <c r="IC29" s="25"/>
      <c r="ID29" s="25"/>
      <c r="IE29" s="25"/>
      <c r="IF29" s="25"/>
      <c r="IG29" s="25"/>
    </row>
    <row r="30" spans="1:242" s="26" customFormat="1" ht="16" customHeight="1" x14ac:dyDescent="0.2">
      <c r="A30" s="27" t="s">
        <v>49</v>
      </c>
      <c r="B30" s="12">
        <v>2025</v>
      </c>
      <c r="C30" s="27" t="s">
        <v>26</v>
      </c>
      <c r="D30" s="12">
        <v>1</v>
      </c>
      <c r="E30" s="13" t="s">
        <v>54</v>
      </c>
      <c r="F30" s="14">
        <v>9681.4500000000007</v>
      </c>
      <c r="G30" s="15">
        <v>1710</v>
      </c>
      <c r="H30" s="15">
        <v>39.799999999999997</v>
      </c>
      <c r="I30" s="15"/>
      <c r="J30" s="15">
        <v>100</v>
      </c>
      <c r="K30" s="15"/>
      <c r="L30" s="16">
        <v>3327.17</v>
      </c>
      <c r="M30" s="16">
        <f t="shared" si="15"/>
        <v>5176.97</v>
      </c>
      <c r="N30" s="17">
        <f t="shared" si="17"/>
        <v>4504.4800000000005</v>
      </c>
      <c r="O30" s="18">
        <f t="shared" si="18"/>
        <v>0.46526914873288611</v>
      </c>
      <c r="P30" s="19">
        <v>0.5</v>
      </c>
      <c r="Q30" s="20">
        <f t="shared" si="16"/>
        <v>2252.2400000000002</v>
      </c>
      <c r="R30" s="21">
        <f t="shared" si="19"/>
        <v>2252.2400000000002</v>
      </c>
      <c r="S30" s="22" t="s">
        <v>23</v>
      </c>
      <c r="T30" s="31" t="s">
        <v>55</v>
      </c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  <c r="HP30" s="25"/>
      <c r="HQ30" s="25"/>
      <c r="HR30" s="25"/>
      <c r="HS30" s="25"/>
      <c r="HT30" s="25"/>
      <c r="HU30" s="25"/>
      <c r="HV30" s="25"/>
      <c r="HW30" s="25"/>
      <c r="HX30" s="25"/>
      <c r="HY30" s="25"/>
      <c r="HZ30" s="25"/>
      <c r="IA30" s="25"/>
      <c r="IB30" s="25"/>
      <c r="IC30" s="25"/>
      <c r="ID30" s="25"/>
      <c r="IE30" s="25"/>
      <c r="IF30" s="25"/>
      <c r="IG30" s="25"/>
    </row>
    <row r="31" spans="1:242" s="26" customFormat="1" ht="16" customHeight="1" x14ac:dyDescent="0.2">
      <c r="A31" s="27" t="s">
        <v>49</v>
      </c>
      <c r="B31" s="12">
        <v>2025</v>
      </c>
      <c r="C31" s="27" t="s">
        <v>26</v>
      </c>
      <c r="D31" s="12">
        <v>1</v>
      </c>
      <c r="E31" s="13" t="s">
        <v>56</v>
      </c>
      <c r="F31" s="14">
        <v>29641.200000000001</v>
      </c>
      <c r="G31" s="15">
        <v>26600</v>
      </c>
      <c r="H31" s="15"/>
      <c r="I31" s="15"/>
      <c r="J31" s="15"/>
      <c r="K31" s="15"/>
      <c r="L31" s="16"/>
      <c r="M31" s="16">
        <f t="shared" si="15"/>
        <v>26600</v>
      </c>
      <c r="N31" s="17">
        <f t="shared" si="17"/>
        <v>3041.2000000000007</v>
      </c>
      <c r="O31" s="18">
        <f t="shared" si="18"/>
        <v>0.10260043453031593</v>
      </c>
      <c r="P31" s="19">
        <v>0.5</v>
      </c>
      <c r="Q31" s="20">
        <f t="shared" si="16"/>
        <v>1520.6000000000004</v>
      </c>
      <c r="R31" s="21">
        <f t="shared" si="19"/>
        <v>1520.6000000000004</v>
      </c>
      <c r="S31" s="22" t="s">
        <v>23</v>
      </c>
      <c r="T31" s="31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GK31" s="25"/>
      <c r="GL31" s="25"/>
      <c r="GM31" s="25"/>
      <c r="GN31" s="25"/>
      <c r="GO31" s="25"/>
      <c r="GP31" s="25"/>
      <c r="GQ31" s="25"/>
      <c r="GR31" s="25"/>
      <c r="GS31" s="25"/>
      <c r="GT31" s="25"/>
      <c r="GU31" s="25"/>
      <c r="GV31" s="25"/>
      <c r="GW31" s="25"/>
      <c r="GX31" s="25"/>
      <c r="GY31" s="25"/>
      <c r="GZ31" s="25"/>
      <c r="HA31" s="25"/>
      <c r="HB31" s="25"/>
      <c r="HC31" s="25"/>
      <c r="HD31" s="25"/>
      <c r="HE31" s="25"/>
      <c r="HF31" s="25"/>
      <c r="HG31" s="25"/>
      <c r="HH31" s="25"/>
      <c r="HI31" s="25"/>
      <c r="HJ31" s="25"/>
      <c r="HK31" s="25"/>
      <c r="HL31" s="25"/>
      <c r="HM31" s="25"/>
      <c r="HN31" s="25"/>
      <c r="HO31" s="25"/>
      <c r="HP31" s="25"/>
      <c r="HQ31" s="25"/>
      <c r="HR31" s="25"/>
      <c r="HS31" s="25"/>
      <c r="HT31" s="25"/>
      <c r="HU31" s="25"/>
      <c r="HV31" s="25"/>
      <c r="HW31" s="25"/>
      <c r="HX31" s="25"/>
      <c r="HY31" s="25"/>
      <c r="HZ31" s="25"/>
      <c r="IA31" s="25"/>
      <c r="IB31" s="25"/>
      <c r="IC31" s="25"/>
      <c r="ID31" s="25"/>
      <c r="IE31" s="25"/>
      <c r="IF31" s="25"/>
      <c r="IG31" s="25"/>
    </row>
    <row r="32" spans="1:242" s="26" customFormat="1" ht="16" customHeight="1" x14ac:dyDescent="0.2">
      <c r="A32" s="27" t="s">
        <v>49</v>
      </c>
      <c r="B32" s="12">
        <v>2025</v>
      </c>
      <c r="C32" s="12" t="s">
        <v>37</v>
      </c>
      <c r="D32" s="12">
        <v>1</v>
      </c>
      <c r="E32" s="13" t="s">
        <v>57</v>
      </c>
      <c r="F32" s="14">
        <v>8174</v>
      </c>
      <c r="G32" s="15">
        <f>(1478.96)+(2140)</f>
        <v>3618.96</v>
      </c>
      <c r="H32" s="15">
        <v>39.799999999999997</v>
      </c>
      <c r="I32" s="15">
        <v>180</v>
      </c>
      <c r="J32" s="15">
        <v>300</v>
      </c>
      <c r="K32" s="15">
        <f>((3000*72)*0.0046)-(39+39+39)-(72+72+72+64)-((72/11000)*3000)</f>
        <v>576.9636363636364</v>
      </c>
      <c r="L32" s="16">
        <v>554</v>
      </c>
      <c r="M32" s="16">
        <f t="shared" si="15"/>
        <v>5269.7236363636366</v>
      </c>
      <c r="N32" s="17">
        <f t="shared" si="17"/>
        <v>2904.2763636363634</v>
      </c>
      <c r="O32" s="18">
        <f t="shared" si="18"/>
        <v>0.35530662633182813</v>
      </c>
      <c r="P32" s="19">
        <v>0.94</v>
      </c>
      <c r="Q32" s="20">
        <f t="shared" si="16"/>
        <v>2730.0197818181814</v>
      </c>
      <c r="R32" s="21">
        <f>+N32-2613.85</f>
        <v>290.42636363636348</v>
      </c>
      <c r="S32" s="22" t="s">
        <v>23</v>
      </c>
      <c r="T32" s="31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  <c r="HP32" s="25"/>
      <c r="HQ32" s="25"/>
      <c r="HR32" s="25"/>
      <c r="HS32" s="25"/>
      <c r="HT32" s="25"/>
      <c r="HU32" s="25"/>
      <c r="HV32" s="25"/>
      <c r="HW32" s="25"/>
      <c r="HX32" s="25"/>
      <c r="HY32" s="25"/>
      <c r="HZ32" s="25"/>
      <c r="IA32" s="25"/>
      <c r="IB32" s="25"/>
      <c r="IC32" s="25"/>
      <c r="ID32" s="25"/>
      <c r="IE32" s="25"/>
      <c r="IF32" s="25"/>
      <c r="IG32" s="25"/>
    </row>
    <row r="33" spans="1:241" s="26" customFormat="1" ht="16" customHeight="1" x14ac:dyDescent="0.2">
      <c r="A33" s="27" t="s">
        <v>49</v>
      </c>
      <c r="B33" s="12">
        <v>2025</v>
      </c>
      <c r="C33" s="12" t="s">
        <v>37</v>
      </c>
      <c r="D33" s="12">
        <v>2</v>
      </c>
      <c r="E33" s="13" t="s">
        <v>58</v>
      </c>
      <c r="F33" s="14">
        <v>15457.67</v>
      </c>
      <c r="G33" s="15">
        <v>9309</v>
      </c>
      <c r="H33" s="15">
        <v>66.2</v>
      </c>
      <c r="I33" s="15">
        <v>200</v>
      </c>
      <c r="J33" s="15">
        <v>650</v>
      </c>
      <c r="K33" s="15">
        <v>540</v>
      </c>
      <c r="L33" s="16"/>
      <c r="M33" s="16">
        <f>SUM(G33:L33)</f>
        <v>10765.2</v>
      </c>
      <c r="N33" s="17">
        <f t="shared" si="17"/>
        <v>4692.4699999999993</v>
      </c>
      <c r="O33" s="18">
        <f t="shared" si="18"/>
        <v>0.30356903724817513</v>
      </c>
      <c r="P33" s="19">
        <v>0.9</v>
      </c>
      <c r="Q33" s="20">
        <f t="shared" si="16"/>
        <v>4223.223</v>
      </c>
      <c r="R33" s="21">
        <f t="shared" si="19"/>
        <v>469.24699999999939</v>
      </c>
      <c r="S33" s="22"/>
      <c r="T33" s="31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GK33" s="25"/>
      <c r="GL33" s="25"/>
      <c r="GM33" s="25"/>
      <c r="GN33" s="25"/>
      <c r="GO33" s="25"/>
      <c r="GP33" s="25"/>
      <c r="GQ33" s="25"/>
      <c r="GR33" s="25"/>
      <c r="GS33" s="25"/>
      <c r="GT33" s="25"/>
      <c r="GU33" s="25"/>
      <c r="GV33" s="25"/>
      <c r="GW33" s="25"/>
      <c r="GX33" s="25"/>
      <c r="GY33" s="25"/>
      <c r="GZ33" s="25"/>
      <c r="HA33" s="25"/>
      <c r="HB33" s="25"/>
      <c r="HC33" s="25"/>
      <c r="HD33" s="25"/>
      <c r="HE33" s="25"/>
      <c r="HF33" s="25"/>
      <c r="HG33" s="25"/>
      <c r="HH33" s="25"/>
      <c r="HI33" s="25"/>
      <c r="HJ33" s="25"/>
      <c r="HK33" s="25"/>
      <c r="HL33" s="25"/>
      <c r="HM33" s="25"/>
      <c r="HN33" s="25"/>
      <c r="HO33" s="25"/>
      <c r="HP33" s="25"/>
      <c r="HQ33" s="25"/>
      <c r="HR33" s="25"/>
      <c r="HS33" s="25"/>
      <c r="HT33" s="25"/>
      <c r="HU33" s="25"/>
      <c r="HV33" s="25"/>
      <c r="HW33" s="25"/>
      <c r="HX33" s="25"/>
      <c r="HY33" s="25"/>
      <c r="HZ33" s="25"/>
      <c r="IA33" s="25"/>
      <c r="IB33" s="25"/>
      <c r="IC33" s="25"/>
      <c r="ID33" s="25"/>
      <c r="IE33" s="25"/>
      <c r="IF33" s="25"/>
      <c r="IG33" s="25"/>
    </row>
    <row r="34" spans="1:241" s="26" customFormat="1" ht="16" customHeight="1" x14ac:dyDescent="0.2">
      <c r="A34" s="27" t="s">
        <v>49</v>
      </c>
      <c r="B34" s="12">
        <v>2025</v>
      </c>
      <c r="C34" s="12" t="s">
        <v>37</v>
      </c>
      <c r="D34" s="12">
        <v>1</v>
      </c>
      <c r="E34" s="13" t="s">
        <v>59</v>
      </c>
      <c r="F34" s="14">
        <v>859</v>
      </c>
      <c r="G34" s="15">
        <v>744</v>
      </c>
      <c r="H34" s="15"/>
      <c r="I34" s="15"/>
      <c r="J34" s="15"/>
      <c r="K34" s="15"/>
      <c r="L34" s="16"/>
      <c r="M34" s="16">
        <f t="shared" ref="M34" si="20">SUM(G34:L34)</f>
        <v>744</v>
      </c>
      <c r="N34" s="17">
        <f t="shared" si="17"/>
        <v>115</v>
      </c>
      <c r="O34" s="18">
        <f t="shared" si="18"/>
        <v>0.13387660069848661</v>
      </c>
      <c r="P34" s="19">
        <v>1</v>
      </c>
      <c r="Q34" s="20">
        <f t="shared" si="16"/>
        <v>115</v>
      </c>
      <c r="R34" s="21">
        <f t="shared" si="19"/>
        <v>0</v>
      </c>
      <c r="S34" s="22" t="s">
        <v>23</v>
      </c>
      <c r="T34" s="31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D34" s="25"/>
      <c r="GE34" s="25"/>
      <c r="GF34" s="25"/>
      <c r="GG34" s="25"/>
      <c r="GH34" s="25"/>
      <c r="GI34" s="25"/>
      <c r="GJ34" s="25"/>
      <c r="GK34" s="25"/>
      <c r="GL34" s="25"/>
      <c r="GM34" s="25"/>
      <c r="GN34" s="25"/>
      <c r="GO34" s="25"/>
      <c r="GP34" s="25"/>
      <c r="GQ34" s="25"/>
      <c r="GR34" s="25"/>
      <c r="GS34" s="25"/>
      <c r="GT34" s="25"/>
      <c r="GU34" s="25"/>
      <c r="GV34" s="25"/>
      <c r="GW34" s="25"/>
      <c r="GX34" s="25"/>
      <c r="GY34" s="25"/>
      <c r="GZ34" s="25"/>
      <c r="HA34" s="25"/>
      <c r="HB34" s="25"/>
      <c r="HC34" s="25"/>
      <c r="HD34" s="25"/>
      <c r="HE34" s="25"/>
      <c r="HF34" s="25"/>
      <c r="HG34" s="25"/>
      <c r="HH34" s="25"/>
      <c r="HI34" s="25"/>
      <c r="HJ34" s="25"/>
      <c r="HK34" s="25"/>
      <c r="HL34" s="25"/>
      <c r="HM34" s="25"/>
      <c r="HN34" s="25"/>
      <c r="HO34" s="25"/>
      <c r="HP34" s="25"/>
      <c r="HQ34" s="25"/>
      <c r="HR34" s="25"/>
      <c r="HS34" s="25"/>
      <c r="HT34" s="25"/>
      <c r="HU34" s="25"/>
      <c r="HV34" s="25"/>
      <c r="HW34" s="25"/>
      <c r="HX34" s="25"/>
      <c r="HY34" s="25"/>
      <c r="HZ34" s="25"/>
      <c r="IA34" s="25"/>
      <c r="IB34" s="25"/>
      <c r="IC34" s="25"/>
      <c r="ID34" s="25"/>
      <c r="IE34" s="25"/>
      <c r="IF34" s="25"/>
      <c r="IG34" s="25"/>
    </row>
    <row r="35" spans="1:241" s="26" customFormat="1" ht="15" x14ac:dyDescent="0.2">
      <c r="A35" s="27" t="s">
        <v>49</v>
      </c>
      <c r="B35" s="12">
        <v>2025</v>
      </c>
      <c r="C35" s="12"/>
      <c r="D35" s="12"/>
      <c r="E35" s="13"/>
      <c r="F35" s="14"/>
      <c r="G35" s="15"/>
      <c r="H35" s="15"/>
      <c r="I35" s="15"/>
      <c r="J35" s="15"/>
      <c r="K35" s="15"/>
      <c r="L35" s="16"/>
      <c r="M35" s="16">
        <f>SUM(G35:L35)</f>
        <v>0</v>
      </c>
      <c r="N35" s="17">
        <f t="shared" si="17"/>
        <v>0</v>
      </c>
      <c r="O35" s="18" t="str">
        <f t="shared" si="18"/>
        <v/>
      </c>
      <c r="P35" s="19"/>
      <c r="Q35" s="20">
        <f t="shared" si="16"/>
        <v>0</v>
      </c>
      <c r="R35" s="21">
        <f t="shared" si="19"/>
        <v>0</v>
      </c>
      <c r="S35" s="22"/>
      <c r="T35" s="23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  <c r="GP35" s="25"/>
      <c r="GQ35" s="25"/>
      <c r="GR35" s="25"/>
      <c r="GS35" s="25"/>
      <c r="GT35" s="25"/>
      <c r="GU35" s="25"/>
      <c r="GV35" s="25"/>
      <c r="GW35" s="25"/>
      <c r="GX35" s="25"/>
      <c r="GY35" s="25"/>
      <c r="GZ35" s="25"/>
      <c r="HA35" s="25"/>
      <c r="HB35" s="25"/>
      <c r="HC35" s="25"/>
      <c r="HD35" s="25"/>
      <c r="HE35" s="25"/>
      <c r="HF35" s="25"/>
      <c r="HG35" s="25"/>
      <c r="HH35" s="25"/>
      <c r="HI35" s="25"/>
      <c r="HJ35" s="25"/>
      <c r="HK35" s="25"/>
      <c r="HL35" s="25"/>
      <c r="HM35" s="25"/>
      <c r="HN35" s="25"/>
      <c r="HO35" s="25"/>
      <c r="HP35" s="25"/>
      <c r="HQ35" s="25"/>
      <c r="HR35" s="25"/>
      <c r="HS35" s="25"/>
      <c r="HT35" s="25"/>
      <c r="HU35" s="25"/>
      <c r="HV35" s="25"/>
      <c r="HW35" s="25"/>
      <c r="HX35" s="25"/>
      <c r="HY35" s="25"/>
      <c r="HZ35" s="25"/>
      <c r="IA35" s="25"/>
      <c r="IB35" s="25"/>
      <c r="IC35" s="25"/>
      <c r="ID35" s="25"/>
      <c r="IE35" s="25"/>
      <c r="IF35" s="25"/>
      <c r="IG35" s="25"/>
    </row>
    <row r="36" spans="1:241" s="26" customFormat="1" ht="15" x14ac:dyDescent="0.2">
      <c r="A36" s="27" t="s">
        <v>49</v>
      </c>
      <c r="B36" s="12">
        <v>2025</v>
      </c>
      <c r="C36" s="12"/>
      <c r="D36" s="12"/>
      <c r="E36" s="13"/>
      <c r="F36" s="14"/>
      <c r="G36" s="15"/>
      <c r="H36" s="15"/>
      <c r="I36" s="15"/>
      <c r="J36" s="15"/>
      <c r="K36" s="15"/>
      <c r="L36" s="16"/>
      <c r="M36" s="16">
        <f t="shared" ref="M36:M37" si="21">SUM(G36:L36)</f>
        <v>0</v>
      </c>
      <c r="N36" s="17">
        <f t="shared" si="17"/>
        <v>0</v>
      </c>
      <c r="O36" s="18" t="str">
        <f t="shared" si="18"/>
        <v/>
      </c>
      <c r="P36" s="19"/>
      <c r="Q36" s="20">
        <f t="shared" si="16"/>
        <v>0</v>
      </c>
      <c r="R36" s="21">
        <f t="shared" si="19"/>
        <v>0</v>
      </c>
      <c r="S36" s="22"/>
      <c r="T36" s="23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  <c r="GP36" s="25"/>
      <c r="GQ36" s="25"/>
      <c r="GR36" s="25"/>
      <c r="GS36" s="25"/>
      <c r="GT36" s="25"/>
      <c r="GU36" s="25"/>
      <c r="GV36" s="25"/>
      <c r="GW36" s="25"/>
      <c r="GX36" s="25"/>
      <c r="GY36" s="25"/>
      <c r="GZ36" s="25"/>
      <c r="HA36" s="25"/>
      <c r="HB36" s="25"/>
      <c r="HC36" s="25"/>
      <c r="HD36" s="25"/>
      <c r="HE36" s="25"/>
      <c r="HF36" s="25"/>
      <c r="HG36" s="25"/>
      <c r="HH36" s="25"/>
      <c r="HI36" s="25"/>
      <c r="HJ36" s="25"/>
      <c r="HK36" s="25"/>
      <c r="HL36" s="25"/>
      <c r="HM36" s="25"/>
      <c r="HN36" s="25"/>
      <c r="HO36" s="25"/>
      <c r="HP36" s="25"/>
      <c r="HQ36" s="25"/>
      <c r="HR36" s="25"/>
      <c r="HS36" s="25"/>
      <c r="HT36" s="25"/>
      <c r="HU36" s="25"/>
      <c r="HV36" s="25"/>
      <c r="HW36" s="25"/>
      <c r="HX36" s="25"/>
      <c r="HY36" s="25"/>
      <c r="HZ36" s="25"/>
      <c r="IA36" s="25"/>
      <c r="IB36" s="25"/>
      <c r="IC36" s="25"/>
      <c r="ID36" s="25"/>
      <c r="IE36" s="25"/>
      <c r="IF36" s="25"/>
      <c r="IG36" s="25"/>
    </row>
    <row r="37" spans="1:241" s="26" customFormat="1" ht="15" x14ac:dyDescent="0.2">
      <c r="A37" s="27" t="s">
        <v>49</v>
      </c>
      <c r="B37" s="12">
        <v>2025</v>
      </c>
      <c r="C37" s="12"/>
      <c r="D37" s="12"/>
      <c r="E37" s="13"/>
      <c r="F37" s="14"/>
      <c r="G37" s="15"/>
      <c r="H37" s="15"/>
      <c r="I37" s="15"/>
      <c r="J37" s="15"/>
      <c r="K37" s="15"/>
      <c r="L37" s="16"/>
      <c r="M37" s="16">
        <f t="shared" si="21"/>
        <v>0</v>
      </c>
      <c r="N37" s="17">
        <f t="shared" si="17"/>
        <v>0</v>
      </c>
      <c r="O37" s="18" t="str">
        <f t="shared" si="18"/>
        <v/>
      </c>
      <c r="P37" s="19"/>
      <c r="Q37" s="20">
        <f t="shared" si="16"/>
        <v>0</v>
      </c>
      <c r="R37" s="21">
        <f t="shared" si="19"/>
        <v>0</v>
      </c>
      <c r="S37" s="22"/>
      <c r="T37" s="23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GK37" s="25"/>
      <c r="GL37" s="25"/>
      <c r="GM37" s="25"/>
      <c r="GN37" s="25"/>
      <c r="GO37" s="25"/>
      <c r="GP37" s="25"/>
      <c r="GQ37" s="25"/>
      <c r="GR37" s="25"/>
      <c r="GS37" s="25"/>
      <c r="GT37" s="25"/>
      <c r="GU37" s="25"/>
      <c r="GV37" s="25"/>
      <c r="GW37" s="25"/>
      <c r="GX37" s="25"/>
      <c r="GY37" s="25"/>
      <c r="GZ37" s="25"/>
      <c r="HA37" s="25"/>
      <c r="HB37" s="25"/>
      <c r="HC37" s="25"/>
      <c r="HD37" s="25"/>
      <c r="HE37" s="25"/>
      <c r="HF37" s="25"/>
      <c r="HG37" s="25"/>
      <c r="HH37" s="25"/>
      <c r="HI37" s="25"/>
      <c r="HJ37" s="25"/>
      <c r="HK37" s="25"/>
      <c r="HL37" s="25"/>
      <c r="HM37" s="25"/>
      <c r="HN37" s="25"/>
      <c r="HO37" s="25"/>
      <c r="HP37" s="25"/>
      <c r="HQ37" s="25"/>
      <c r="HR37" s="25"/>
      <c r="HS37" s="25"/>
      <c r="HT37" s="25"/>
      <c r="HU37" s="25"/>
      <c r="HV37" s="25"/>
      <c r="HW37" s="25"/>
      <c r="HX37" s="25"/>
      <c r="HY37" s="25"/>
      <c r="HZ37" s="25"/>
      <c r="IA37" s="25"/>
      <c r="IB37" s="25"/>
      <c r="IC37" s="25"/>
      <c r="ID37" s="25"/>
      <c r="IE37" s="25"/>
      <c r="IF37" s="25"/>
      <c r="IG37" s="25"/>
    </row>
    <row r="38" spans="1:241" s="26" customFormat="1" ht="15" x14ac:dyDescent="0.2">
      <c r="A38" s="27" t="s">
        <v>49</v>
      </c>
      <c r="B38" s="12">
        <v>2025</v>
      </c>
      <c r="C38" s="12"/>
      <c r="D38" s="12"/>
      <c r="E38" s="13"/>
      <c r="F38" s="14"/>
      <c r="G38" s="15"/>
      <c r="H38" s="15"/>
      <c r="I38" s="15"/>
      <c r="J38" s="15"/>
      <c r="K38" s="15"/>
      <c r="L38" s="16"/>
      <c r="M38" s="16">
        <f>SUM(G38:L38)</f>
        <v>0</v>
      </c>
      <c r="N38" s="17">
        <f t="shared" si="17"/>
        <v>0</v>
      </c>
      <c r="O38" s="18" t="str">
        <f t="shared" si="18"/>
        <v/>
      </c>
      <c r="P38" s="19"/>
      <c r="Q38" s="20">
        <f t="shared" si="16"/>
        <v>0</v>
      </c>
      <c r="R38" s="21">
        <f t="shared" si="19"/>
        <v>0</v>
      </c>
      <c r="S38" s="22"/>
      <c r="T38" s="23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GK38" s="25"/>
      <c r="GL38" s="25"/>
      <c r="GM38" s="25"/>
      <c r="GN38" s="25"/>
      <c r="GO38" s="25"/>
      <c r="GP38" s="25"/>
      <c r="GQ38" s="25"/>
      <c r="GR38" s="25"/>
      <c r="GS38" s="25"/>
      <c r="GT38" s="25"/>
      <c r="GU38" s="25"/>
      <c r="GV38" s="25"/>
      <c r="GW38" s="25"/>
      <c r="GX38" s="25"/>
      <c r="GY38" s="25"/>
      <c r="GZ38" s="25"/>
      <c r="HA38" s="25"/>
      <c r="HB38" s="25"/>
      <c r="HC38" s="25"/>
      <c r="HD38" s="25"/>
      <c r="HE38" s="25"/>
      <c r="HF38" s="25"/>
      <c r="HG38" s="25"/>
      <c r="HH38" s="25"/>
      <c r="HI38" s="25"/>
      <c r="HJ38" s="25"/>
      <c r="HK38" s="25"/>
      <c r="HL38" s="25"/>
      <c r="HM38" s="25"/>
      <c r="HN38" s="25"/>
      <c r="HO38" s="25"/>
      <c r="HP38" s="25"/>
      <c r="HQ38" s="25"/>
      <c r="HR38" s="25"/>
      <c r="HS38" s="25"/>
      <c r="HT38" s="25"/>
      <c r="HU38" s="25"/>
      <c r="HV38" s="25"/>
      <c r="HW38" s="25"/>
      <c r="HX38" s="25"/>
      <c r="HY38" s="25"/>
      <c r="HZ38" s="25"/>
      <c r="IA38" s="25"/>
      <c r="IB38" s="25"/>
      <c r="IC38" s="25"/>
      <c r="ID38" s="25"/>
      <c r="IE38" s="25"/>
      <c r="IF38" s="25"/>
      <c r="IG38" s="25"/>
    </row>
    <row r="39" spans="1:241" s="26" customFormat="1" ht="15" x14ac:dyDescent="0.2">
      <c r="A39" s="27" t="s">
        <v>49</v>
      </c>
      <c r="B39" s="12">
        <v>2025</v>
      </c>
      <c r="C39" s="12"/>
      <c r="D39" s="12"/>
      <c r="E39" s="13"/>
      <c r="F39" s="14"/>
      <c r="G39" s="15"/>
      <c r="H39" s="15"/>
      <c r="I39" s="15"/>
      <c r="J39" s="15"/>
      <c r="K39" s="15"/>
      <c r="L39" s="16"/>
      <c r="M39" s="16">
        <f t="shared" ref="M39:M40" si="22">SUM(G39:L39)</f>
        <v>0</v>
      </c>
      <c r="N39" s="17">
        <f t="shared" si="17"/>
        <v>0</v>
      </c>
      <c r="O39" s="18" t="str">
        <f t="shared" si="18"/>
        <v/>
      </c>
      <c r="P39" s="19"/>
      <c r="Q39" s="20">
        <f t="shared" si="16"/>
        <v>0</v>
      </c>
      <c r="R39" s="21">
        <f t="shared" si="19"/>
        <v>0</v>
      </c>
      <c r="S39" s="22"/>
      <c r="T39" s="31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  <c r="FX39" s="25"/>
      <c r="FY39" s="25"/>
      <c r="FZ39" s="25"/>
      <c r="GA39" s="25"/>
      <c r="GB39" s="25"/>
      <c r="GC39" s="25"/>
      <c r="GD39" s="25"/>
      <c r="GE39" s="25"/>
      <c r="GF39" s="25"/>
      <c r="GG39" s="25"/>
      <c r="GH39" s="25"/>
      <c r="GI39" s="25"/>
      <c r="GJ39" s="25"/>
      <c r="GK39" s="25"/>
      <c r="GL39" s="25"/>
      <c r="GM39" s="25"/>
      <c r="GN39" s="25"/>
      <c r="GO39" s="25"/>
      <c r="GP39" s="25"/>
      <c r="GQ39" s="25"/>
      <c r="GR39" s="25"/>
      <c r="GS39" s="25"/>
      <c r="GT39" s="25"/>
      <c r="GU39" s="25"/>
      <c r="GV39" s="25"/>
      <c r="GW39" s="25"/>
      <c r="GX39" s="25"/>
      <c r="GY39" s="25"/>
      <c r="GZ39" s="25"/>
      <c r="HA39" s="25"/>
      <c r="HB39" s="25"/>
      <c r="HC39" s="25"/>
      <c r="HD39" s="25"/>
      <c r="HE39" s="25"/>
      <c r="HF39" s="25"/>
      <c r="HG39" s="25"/>
      <c r="HH39" s="25"/>
      <c r="HI39" s="25"/>
      <c r="HJ39" s="25"/>
      <c r="HK39" s="25"/>
      <c r="HL39" s="25"/>
      <c r="HM39" s="25"/>
      <c r="HN39" s="25"/>
      <c r="HO39" s="25"/>
      <c r="HP39" s="25"/>
      <c r="HQ39" s="25"/>
      <c r="HR39" s="25"/>
      <c r="HS39" s="25"/>
      <c r="HT39" s="25"/>
      <c r="HU39" s="25"/>
      <c r="HV39" s="25"/>
      <c r="HW39" s="25"/>
      <c r="HX39" s="25"/>
      <c r="HY39" s="25"/>
      <c r="HZ39" s="25"/>
      <c r="IA39" s="25"/>
      <c r="IB39" s="25"/>
      <c r="IC39" s="25"/>
      <c r="ID39" s="25"/>
      <c r="IE39" s="25"/>
      <c r="IF39" s="25"/>
      <c r="IG39" s="25"/>
    </row>
    <row r="40" spans="1:241" s="26" customFormat="1" ht="15" x14ac:dyDescent="0.2">
      <c r="A40" s="27" t="s">
        <v>49</v>
      </c>
      <c r="B40" s="12">
        <v>2025</v>
      </c>
      <c r="C40" s="12"/>
      <c r="D40" s="12"/>
      <c r="E40" s="13"/>
      <c r="F40" s="14"/>
      <c r="G40" s="15"/>
      <c r="H40" s="15"/>
      <c r="I40" s="15"/>
      <c r="J40" s="15"/>
      <c r="K40" s="15"/>
      <c r="L40" s="16"/>
      <c r="M40" s="16">
        <f t="shared" si="22"/>
        <v>0</v>
      </c>
      <c r="N40" s="17">
        <f t="shared" si="17"/>
        <v>0</v>
      </c>
      <c r="O40" s="18" t="str">
        <f t="shared" si="18"/>
        <v/>
      </c>
      <c r="P40" s="19"/>
      <c r="Q40" s="20">
        <f t="shared" si="16"/>
        <v>0</v>
      </c>
      <c r="R40" s="21">
        <f t="shared" si="19"/>
        <v>0</v>
      </c>
      <c r="S40" s="22"/>
      <c r="T40" s="31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  <c r="HP40" s="25"/>
      <c r="HQ40" s="25"/>
      <c r="HR40" s="25"/>
      <c r="HS40" s="25"/>
      <c r="HT40" s="25"/>
      <c r="HU40" s="25"/>
      <c r="HV40" s="25"/>
      <c r="HW40" s="25"/>
      <c r="HX40" s="25"/>
      <c r="HY40" s="25"/>
      <c r="HZ40" s="25"/>
      <c r="IA40" s="25"/>
      <c r="IB40" s="25"/>
      <c r="IC40" s="25"/>
      <c r="ID40" s="25"/>
      <c r="IE40" s="25"/>
      <c r="IF40" s="25"/>
      <c r="IG40" s="25"/>
    </row>
    <row r="41" spans="1:241" s="26" customFormat="1" ht="15" x14ac:dyDescent="0.2">
      <c r="A41" s="27" t="s">
        <v>49</v>
      </c>
      <c r="B41" s="12">
        <v>2025</v>
      </c>
      <c r="C41" s="12"/>
      <c r="D41" s="12"/>
      <c r="E41" s="13"/>
      <c r="F41" s="14"/>
      <c r="G41" s="15"/>
      <c r="H41" s="15"/>
      <c r="I41" s="15"/>
      <c r="J41" s="15"/>
      <c r="K41" s="15"/>
      <c r="L41" s="16"/>
      <c r="M41" s="16">
        <f>SUM(G41:L41)</f>
        <v>0</v>
      </c>
      <c r="N41" s="17">
        <f t="shared" si="17"/>
        <v>0</v>
      </c>
      <c r="O41" s="18" t="str">
        <f t="shared" si="18"/>
        <v/>
      </c>
      <c r="P41" s="19"/>
      <c r="Q41" s="20">
        <f t="shared" si="16"/>
        <v>0</v>
      </c>
      <c r="R41" s="21">
        <f t="shared" si="19"/>
        <v>0</v>
      </c>
      <c r="S41" s="22"/>
      <c r="T41" s="23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5"/>
      <c r="FJ41" s="25"/>
      <c r="FK41" s="25"/>
      <c r="FL41" s="25"/>
      <c r="FM41" s="25"/>
      <c r="FN41" s="25"/>
      <c r="FO41" s="25"/>
      <c r="FP41" s="25"/>
      <c r="FQ41" s="25"/>
      <c r="FR41" s="25"/>
      <c r="FS41" s="25"/>
      <c r="FT41" s="25"/>
      <c r="FU41" s="25"/>
      <c r="FV41" s="25"/>
      <c r="FW41" s="25"/>
      <c r="FX41" s="25"/>
      <c r="FY41" s="25"/>
      <c r="FZ41" s="25"/>
      <c r="GA41" s="25"/>
      <c r="GB41" s="25"/>
      <c r="GC41" s="25"/>
      <c r="GD41" s="25"/>
      <c r="GE41" s="25"/>
      <c r="GF41" s="25"/>
      <c r="GG41" s="25"/>
      <c r="GH41" s="25"/>
      <c r="GI41" s="25"/>
      <c r="GJ41" s="25"/>
      <c r="GK41" s="25"/>
      <c r="GL41" s="25"/>
      <c r="GM41" s="25"/>
      <c r="GN41" s="25"/>
      <c r="GO41" s="25"/>
      <c r="GP41" s="25"/>
      <c r="GQ41" s="25"/>
      <c r="GR41" s="25"/>
      <c r="GS41" s="25"/>
      <c r="GT41" s="25"/>
      <c r="GU41" s="25"/>
      <c r="GV41" s="25"/>
      <c r="GW41" s="25"/>
      <c r="GX41" s="25"/>
      <c r="GY41" s="25"/>
      <c r="GZ41" s="25"/>
      <c r="HA41" s="25"/>
      <c r="HB41" s="25"/>
      <c r="HC41" s="25"/>
      <c r="HD41" s="25"/>
      <c r="HE41" s="25"/>
      <c r="HF41" s="25"/>
      <c r="HG41" s="25"/>
      <c r="HH41" s="25"/>
      <c r="HI41" s="25"/>
      <c r="HJ41" s="25"/>
      <c r="HK41" s="25"/>
      <c r="HL41" s="25"/>
      <c r="HM41" s="25"/>
      <c r="HN41" s="25"/>
      <c r="HO41" s="25"/>
      <c r="HP41" s="25"/>
      <c r="HQ41" s="25"/>
      <c r="HR41" s="25"/>
      <c r="HS41" s="25"/>
      <c r="HT41" s="25"/>
      <c r="HU41" s="25"/>
      <c r="HV41" s="25"/>
      <c r="HW41" s="25"/>
      <c r="HX41" s="25"/>
      <c r="HY41" s="25"/>
      <c r="HZ41" s="25"/>
      <c r="IA41" s="25"/>
      <c r="IB41" s="25"/>
      <c r="IC41" s="25"/>
      <c r="ID41" s="25"/>
      <c r="IE41" s="25"/>
      <c r="IF41" s="25"/>
      <c r="IG41" s="25"/>
    </row>
    <row r="42" spans="1:241" s="26" customFormat="1" ht="15" x14ac:dyDescent="0.2">
      <c r="A42" s="27" t="s">
        <v>49</v>
      </c>
      <c r="B42" s="12">
        <v>2025</v>
      </c>
      <c r="C42" s="12"/>
      <c r="D42" s="12"/>
      <c r="E42" s="13"/>
      <c r="F42" s="14"/>
      <c r="G42" s="15"/>
      <c r="H42" s="15"/>
      <c r="I42" s="15"/>
      <c r="J42" s="15"/>
      <c r="K42" s="15"/>
      <c r="L42" s="16"/>
      <c r="M42" s="16">
        <f t="shared" ref="M42:M43" si="23">SUM(G42:L42)</f>
        <v>0</v>
      </c>
      <c r="N42" s="17">
        <f t="shared" si="17"/>
        <v>0</v>
      </c>
      <c r="O42" s="18" t="str">
        <f t="shared" si="18"/>
        <v/>
      </c>
      <c r="P42" s="19"/>
      <c r="Q42" s="20">
        <f t="shared" si="16"/>
        <v>0</v>
      </c>
      <c r="R42" s="21">
        <f t="shared" si="19"/>
        <v>0</v>
      </c>
      <c r="S42" s="22"/>
      <c r="T42" s="23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5"/>
      <c r="FF42" s="25"/>
      <c r="FG42" s="25"/>
      <c r="FH42" s="25"/>
      <c r="FI42" s="25"/>
      <c r="FJ42" s="25"/>
      <c r="FK42" s="25"/>
      <c r="FL42" s="25"/>
      <c r="FM42" s="25"/>
      <c r="FN42" s="25"/>
      <c r="FO42" s="25"/>
      <c r="FP42" s="25"/>
      <c r="FQ42" s="25"/>
      <c r="FR42" s="25"/>
      <c r="FS42" s="25"/>
      <c r="FT42" s="25"/>
      <c r="FU42" s="25"/>
      <c r="FV42" s="25"/>
      <c r="FW42" s="25"/>
      <c r="FX42" s="25"/>
      <c r="FY42" s="25"/>
      <c r="FZ42" s="25"/>
      <c r="GA42" s="25"/>
      <c r="GB42" s="25"/>
      <c r="GC42" s="25"/>
      <c r="GD42" s="25"/>
      <c r="GE42" s="25"/>
      <c r="GF42" s="25"/>
      <c r="GG42" s="25"/>
      <c r="GH42" s="25"/>
      <c r="GI42" s="25"/>
      <c r="GJ42" s="25"/>
      <c r="GK42" s="25"/>
      <c r="GL42" s="25"/>
      <c r="GM42" s="25"/>
      <c r="GN42" s="25"/>
      <c r="GO42" s="25"/>
      <c r="GP42" s="25"/>
      <c r="GQ42" s="25"/>
      <c r="GR42" s="25"/>
      <c r="GS42" s="25"/>
      <c r="GT42" s="25"/>
      <c r="GU42" s="25"/>
      <c r="GV42" s="25"/>
      <c r="GW42" s="25"/>
      <c r="GX42" s="25"/>
      <c r="GY42" s="25"/>
      <c r="GZ42" s="25"/>
      <c r="HA42" s="25"/>
      <c r="HB42" s="25"/>
      <c r="HC42" s="25"/>
      <c r="HD42" s="25"/>
      <c r="HE42" s="25"/>
      <c r="HF42" s="25"/>
      <c r="HG42" s="25"/>
      <c r="HH42" s="25"/>
      <c r="HI42" s="25"/>
      <c r="HJ42" s="25"/>
      <c r="HK42" s="25"/>
      <c r="HL42" s="25"/>
      <c r="HM42" s="25"/>
      <c r="HN42" s="25"/>
      <c r="HO42" s="25"/>
      <c r="HP42" s="25"/>
      <c r="HQ42" s="25"/>
      <c r="HR42" s="25"/>
      <c r="HS42" s="25"/>
      <c r="HT42" s="25"/>
      <c r="HU42" s="25"/>
      <c r="HV42" s="25"/>
      <c r="HW42" s="25"/>
      <c r="HX42" s="25"/>
      <c r="HY42" s="25"/>
      <c r="HZ42" s="25"/>
      <c r="IA42" s="25"/>
      <c r="IB42" s="25"/>
      <c r="IC42" s="25"/>
      <c r="ID42" s="25"/>
      <c r="IE42" s="25"/>
      <c r="IF42" s="25"/>
      <c r="IG42" s="25"/>
    </row>
    <row r="43" spans="1:241" s="26" customFormat="1" ht="15" x14ac:dyDescent="0.2">
      <c r="A43" s="27" t="s">
        <v>49</v>
      </c>
      <c r="B43" s="12">
        <v>2025</v>
      </c>
      <c r="C43" s="12"/>
      <c r="D43" s="12"/>
      <c r="E43" s="13"/>
      <c r="F43" s="14"/>
      <c r="G43" s="15"/>
      <c r="H43" s="15"/>
      <c r="I43" s="15"/>
      <c r="J43" s="15"/>
      <c r="K43" s="15"/>
      <c r="L43" s="16"/>
      <c r="M43" s="16">
        <f t="shared" si="23"/>
        <v>0</v>
      </c>
      <c r="N43" s="17">
        <f t="shared" si="17"/>
        <v>0</v>
      </c>
      <c r="O43" s="18" t="str">
        <f t="shared" si="18"/>
        <v/>
      </c>
      <c r="P43" s="19"/>
      <c r="Q43" s="20">
        <f t="shared" si="16"/>
        <v>0</v>
      </c>
      <c r="R43" s="21">
        <f t="shared" si="19"/>
        <v>0</v>
      </c>
      <c r="S43" s="22"/>
      <c r="T43" s="23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  <c r="HP43" s="25"/>
      <c r="HQ43" s="25"/>
      <c r="HR43" s="25"/>
      <c r="HS43" s="25"/>
      <c r="HT43" s="25"/>
      <c r="HU43" s="25"/>
      <c r="HV43" s="25"/>
      <c r="HW43" s="25"/>
      <c r="HX43" s="25"/>
      <c r="HY43" s="25"/>
      <c r="HZ43" s="25"/>
      <c r="IA43" s="25"/>
      <c r="IB43" s="25"/>
      <c r="IC43" s="25"/>
      <c r="ID43" s="25"/>
      <c r="IE43" s="25"/>
      <c r="IF43" s="25"/>
      <c r="IG43" s="25"/>
    </row>
    <row r="44" spans="1:241" s="26" customFormat="1" ht="15" x14ac:dyDescent="0.2">
      <c r="A44" s="27" t="s">
        <v>49</v>
      </c>
      <c r="B44" s="12">
        <v>2025</v>
      </c>
      <c r="C44" s="12"/>
      <c r="D44" s="12"/>
      <c r="E44" s="13"/>
      <c r="F44" s="14"/>
      <c r="G44" s="15"/>
      <c r="H44" s="15"/>
      <c r="I44" s="15"/>
      <c r="J44" s="15"/>
      <c r="K44" s="15"/>
      <c r="L44" s="16"/>
      <c r="M44" s="16">
        <f>SUM(G44:L44)</f>
        <v>0</v>
      </c>
      <c r="N44" s="17">
        <f t="shared" si="17"/>
        <v>0</v>
      </c>
      <c r="O44" s="18" t="str">
        <f t="shared" si="18"/>
        <v/>
      </c>
      <c r="P44" s="19"/>
      <c r="Q44" s="20">
        <f t="shared" si="16"/>
        <v>0</v>
      </c>
      <c r="R44" s="21">
        <f t="shared" si="19"/>
        <v>0</v>
      </c>
      <c r="S44" s="22"/>
      <c r="T44" s="23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</row>
    <row r="45" spans="1:241" s="26" customFormat="1" ht="15" x14ac:dyDescent="0.2">
      <c r="A45" s="27" t="s">
        <v>49</v>
      </c>
      <c r="B45" s="12">
        <v>2025</v>
      </c>
      <c r="C45" s="12"/>
      <c r="D45" s="12"/>
      <c r="E45" s="13"/>
      <c r="F45" s="14"/>
      <c r="G45" s="15"/>
      <c r="H45" s="15"/>
      <c r="I45" s="15"/>
      <c r="J45" s="15"/>
      <c r="K45" s="15"/>
      <c r="L45" s="16"/>
      <c r="M45" s="16">
        <f t="shared" ref="M45:M46" si="24">SUM(G45:L45)</f>
        <v>0</v>
      </c>
      <c r="N45" s="17">
        <f t="shared" si="17"/>
        <v>0</v>
      </c>
      <c r="O45" s="18" t="str">
        <f>IF(F45=0,"",(F45-M45)/F45)</f>
        <v/>
      </c>
      <c r="P45" s="19"/>
      <c r="Q45" s="20">
        <f t="shared" si="16"/>
        <v>0</v>
      </c>
      <c r="R45" s="21">
        <f t="shared" si="19"/>
        <v>0</v>
      </c>
      <c r="S45" s="22"/>
      <c r="T45" s="31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</row>
    <row r="46" spans="1:241" s="26" customFormat="1" ht="15" x14ac:dyDescent="0.2">
      <c r="A46" s="27" t="s">
        <v>49</v>
      </c>
      <c r="B46" s="12">
        <v>2025</v>
      </c>
      <c r="C46" s="12"/>
      <c r="D46" s="12"/>
      <c r="E46" s="13"/>
      <c r="F46" s="14"/>
      <c r="G46" s="15"/>
      <c r="H46" s="15"/>
      <c r="I46" s="15"/>
      <c r="J46" s="15"/>
      <c r="K46" s="15"/>
      <c r="L46" s="16"/>
      <c r="M46" s="16">
        <f t="shared" si="24"/>
        <v>0</v>
      </c>
      <c r="N46" s="17">
        <f t="shared" si="17"/>
        <v>0</v>
      </c>
      <c r="O46" s="18" t="str">
        <f>IF(F46=0,"",(F46-M46)/F46)</f>
        <v/>
      </c>
      <c r="P46" s="19"/>
      <c r="Q46" s="20">
        <f t="shared" si="16"/>
        <v>0</v>
      </c>
      <c r="R46" s="21">
        <f t="shared" si="19"/>
        <v>0</v>
      </c>
      <c r="S46" s="22"/>
      <c r="T46" s="31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</row>
    <row r="47" spans="1:241" s="42" customFormat="1" x14ac:dyDescent="0.2">
      <c r="A47" s="32"/>
      <c r="B47" s="33"/>
      <c r="C47" s="34" t="s">
        <v>44</v>
      </c>
      <c r="D47" s="34">
        <v>1</v>
      </c>
      <c r="E47" s="34"/>
      <c r="F47" s="35">
        <f t="shared" ref="F47:N47" si="25">SUMIF($D$27:$D$34,"1",F27:F34)</f>
        <v>64428.9</v>
      </c>
      <c r="G47" s="35">
        <f t="shared" si="25"/>
        <v>38782.959999999999</v>
      </c>
      <c r="H47" s="35">
        <f t="shared" si="25"/>
        <v>192</v>
      </c>
      <c r="I47" s="35">
        <f t="shared" si="25"/>
        <v>470</v>
      </c>
      <c r="J47" s="35">
        <f t="shared" si="25"/>
        <v>900</v>
      </c>
      <c r="K47" s="35">
        <f t="shared" si="25"/>
        <v>1326.9636363636364</v>
      </c>
      <c r="L47" s="35">
        <f t="shared" si="25"/>
        <v>5581.17</v>
      </c>
      <c r="M47" s="35">
        <f t="shared" si="25"/>
        <v>47253.093636363643</v>
      </c>
      <c r="N47" s="36">
        <f t="shared" si="25"/>
        <v>17175.806363636366</v>
      </c>
      <c r="O47" s="37"/>
      <c r="P47" s="38"/>
      <c r="Q47" s="36">
        <f>SUMIF($D$27:$D$34,"1",Q27:Q34)</f>
        <v>10439.051781818182</v>
      </c>
      <c r="R47" s="36">
        <f>SUMIF($D$27:$D$34,"1",R27:R34)</f>
        <v>7368.6963636363635</v>
      </c>
      <c r="S47" s="39"/>
      <c r="T47" s="40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/>
      <c r="CO47" s="41"/>
      <c r="CP47" s="41"/>
      <c r="CQ47" s="41"/>
      <c r="CR47" s="41"/>
      <c r="CS47" s="41"/>
      <c r="CT47" s="41"/>
      <c r="CU47" s="41"/>
      <c r="CV47" s="41"/>
      <c r="CW47" s="41"/>
      <c r="CX47" s="41"/>
      <c r="CY47" s="41"/>
      <c r="CZ47" s="41"/>
      <c r="DA47" s="41"/>
      <c r="DB47" s="41"/>
      <c r="DC47" s="41"/>
      <c r="DD47" s="41"/>
      <c r="DE47" s="41"/>
      <c r="DF47" s="41"/>
      <c r="DG47" s="41"/>
      <c r="DH47" s="41"/>
      <c r="DI47" s="41"/>
      <c r="DJ47" s="41"/>
      <c r="DK47" s="41"/>
      <c r="DL47" s="41"/>
      <c r="DM47" s="41"/>
      <c r="DN47" s="41"/>
      <c r="DO47" s="41"/>
      <c r="DP47" s="41"/>
      <c r="DQ47" s="41"/>
      <c r="DR47" s="41"/>
      <c r="DS47" s="41"/>
      <c r="DT47" s="41"/>
      <c r="DU47" s="41"/>
      <c r="DV47" s="41"/>
      <c r="DW47" s="41"/>
      <c r="DX47" s="41"/>
      <c r="DY47" s="41"/>
      <c r="DZ47" s="41"/>
      <c r="EA47" s="41"/>
      <c r="EB47" s="41"/>
      <c r="EC47" s="41"/>
      <c r="ED47" s="41"/>
      <c r="EE47" s="41"/>
      <c r="EF47" s="41"/>
      <c r="EG47" s="41"/>
      <c r="EH47" s="41"/>
      <c r="EI47" s="41"/>
      <c r="EJ47" s="41"/>
      <c r="EK47" s="41"/>
      <c r="EL47" s="41"/>
      <c r="EM47" s="41"/>
      <c r="EN47" s="41"/>
      <c r="EO47" s="41"/>
      <c r="EP47" s="41"/>
      <c r="EQ47" s="41"/>
      <c r="ER47" s="41"/>
      <c r="ES47" s="41"/>
      <c r="ET47" s="41"/>
      <c r="EU47" s="41"/>
      <c r="EV47" s="41"/>
      <c r="EW47" s="41"/>
      <c r="EX47" s="41"/>
      <c r="EY47" s="41"/>
      <c r="EZ47" s="41"/>
      <c r="FA47" s="41"/>
      <c r="FB47" s="41"/>
      <c r="FC47" s="41"/>
      <c r="FD47" s="41"/>
      <c r="FE47" s="41"/>
      <c r="FF47" s="41"/>
      <c r="FG47" s="41"/>
      <c r="FH47" s="41"/>
      <c r="FI47" s="41"/>
      <c r="FJ47" s="41"/>
      <c r="FK47" s="41"/>
      <c r="FL47" s="41"/>
      <c r="FM47" s="41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/>
      <c r="HB47" s="41"/>
      <c r="HC47" s="41"/>
      <c r="HD47" s="41"/>
      <c r="HE47" s="41"/>
      <c r="HF47" s="41"/>
      <c r="HG47" s="41"/>
      <c r="HH47" s="41"/>
      <c r="HI47" s="41"/>
      <c r="HJ47" s="41"/>
      <c r="HK47" s="41"/>
      <c r="HL47" s="41"/>
      <c r="HM47" s="41"/>
      <c r="HN47" s="41"/>
      <c r="HO47" s="41"/>
      <c r="HP47" s="41"/>
      <c r="HQ47" s="41"/>
      <c r="HR47" s="41"/>
      <c r="HS47" s="41"/>
      <c r="HT47" s="41"/>
      <c r="HU47" s="41"/>
      <c r="HV47" s="41"/>
      <c r="HW47" s="41"/>
      <c r="HX47" s="41"/>
      <c r="HY47" s="41"/>
      <c r="HZ47" s="41"/>
      <c r="IA47" s="41"/>
      <c r="IB47" s="41"/>
      <c r="IC47" s="41"/>
      <c r="ID47" s="41"/>
      <c r="IE47" s="41"/>
      <c r="IF47" s="41"/>
      <c r="IG47" s="41"/>
    </row>
    <row r="48" spans="1:241" s="42" customFormat="1" x14ac:dyDescent="0.2">
      <c r="A48" s="32"/>
      <c r="B48" s="33"/>
      <c r="C48" s="34" t="s">
        <v>45</v>
      </c>
      <c r="D48" s="34">
        <v>2</v>
      </c>
      <c r="E48" s="34"/>
      <c r="F48" s="35">
        <f t="shared" ref="F48:N48" si="26">SUMIF($D$27:$D$34,"2",F27:F34)</f>
        <v>15457.67</v>
      </c>
      <c r="G48" s="35">
        <f t="shared" si="26"/>
        <v>9309</v>
      </c>
      <c r="H48" s="35">
        <f t="shared" si="26"/>
        <v>66.2</v>
      </c>
      <c r="I48" s="35">
        <f t="shared" si="26"/>
        <v>200</v>
      </c>
      <c r="J48" s="35">
        <f t="shared" si="26"/>
        <v>650</v>
      </c>
      <c r="K48" s="35">
        <f t="shared" si="26"/>
        <v>540</v>
      </c>
      <c r="L48" s="35">
        <f t="shared" si="26"/>
        <v>0</v>
      </c>
      <c r="M48" s="35">
        <f t="shared" si="26"/>
        <v>10765.2</v>
      </c>
      <c r="N48" s="36">
        <f t="shared" si="26"/>
        <v>4692.4699999999993</v>
      </c>
      <c r="O48" s="37"/>
      <c r="P48" s="38"/>
      <c r="Q48" s="36">
        <f>SUMIF($D$27:$D$34,"2",Q27:Q34)</f>
        <v>4223.223</v>
      </c>
      <c r="R48" s="36">
        <f>SUMIF($D$27:$D$34,"2",R27:R34)</f>
        <v>469.24699999999939</v>
      </c>
      <c r="S48" s="39"/>
      <c r="T48" s="40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/>
      <c r="CT48" s="41"/>
      <c r="CU48" s="41"/>
      <c r="CV48" s="41"/>
      <c r="CW48" s="41"/>
      <c r="CX48" s="41"/>
      <c r="CY48" s="41"/>
      <c r="CZ48" s="41"/>
      <c r="DA48" s="41"/>
      <c r="DB48" s="41"/>
      <c r="DC48" s="41"/>
      <c r="DD48" s="41"/>
      <c r="DE48" s="41"/>
      <c r="DF48" s="41"/>
      <c r="DG48" s="41"/>
      <c r="DH48" s="41"/>
      <c r="DI48" s="41"/>
      <c r="DJ48" s="41"/>
      <c r="DK48" s="41"/>
      <c r="DL48" s="41"/>
      <c r="DM48" s="41"/>
      <c r="DN48" s="41"/>
      <c r="DO48" s="41"/>
      <c r="DP48" s="41"/>
      <c r="DQ48" s="41"/>
      <c r="DR48" s="41"/>
      <c r="DS48" s="41"/>
      <c r="DT48" s="41"/>
      <c r="DU48" s="41"/>
      <c r="DV48" s="41"/>
      <c r="DW48" s="41"/>
      <c r="DX48" s="41"/>
      <c r="DY48" s="41"/>
      <c r="DZ48" s="41"/>
      <c r="EA48" s="41"/>
      <c r="EB48" s="41"/>
      <c r="EC48" s="41"/>
      <c r="ED48" s="41"/>
      <c r="EE48" s="41"/>
      <c r="EF48" s="41"/>
      <c r="EG48" s="41"/>
      <c r="EH48" s="41"/>
      <c r="EI48" s="41"/>
      <c r="EJ48" s="41"/>
      <c r="EK48" s="41"/>
      <c r="EL48" s="41"/>
      <c r="EM48" s="41"/>
      <c r="EN48" s="41"/>
      <c r="EO48" s="41"/>
      <c r="EP48" s="41"/>
      <c r="EQ48" s="41"/>
      <c r="ER48" s="41"/>
      <c r="ES48" s="41"/>
      <c r="ET48" s="41"/>
      <c r="EU48" s="41"/>
      <c r="EV48" s="41"/>
      <c r="EW48" s="41"/>
      <c r="EX48" s="41"/>
      <c r="EY48" s="41"/>
      <c r="EZ48" s="41"/>
      <c r="FA48" s="41"/>
      <c r="FB48" s="41"/>
      <c r="FC48" s="41"/>
      <c r="FD48" s="41"/>
      <c r="FE48" s="41"/>
      <c r="FF48" s="41"/>
      <c r="FG48" s="41"/>
      <c r="FH48" s="41"/>
      <c r="FI48" s="41"/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/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  <c r="HK48" s="41"/>
      <c r="HL48" s="41"/>
      <c r="HM48" s="41"/>
      <c r="HN48" s="41"/>
      <c r="HO48" s="41"/>
      <c r="HP48" s="41"/>
      <c r="HQ48" s="41"/>
      <c r="HR48" s="41"/>
      <c r="HS48" s="41"/>
      <c r="HT48" s="41"/>
      <c r="HU48" s="41"/>
      <c r="HV48" s="41"/>
      <c r="HW48" s="41"/>
      <c r="HX48" s="41"/>
      <c r="HY48" s="41"/>
      <c r="HZ48" s="41"/>
      <c r="IA48" s="41"/>
      <c r="IB48" s="41"/>
      <c r="IC48" s="41"/>
      <c r="ID48" s="41"/>
      <c r="IE48" s="41"/>
      <c r="IF48" s="41"/>
      <c r="IG48" s="41"/>
    </row>
    <row r="49" spans="1:242" s="42" customFormat="1" ht="15" x14ac:dyDescent="0.2">
      <c r="A49" s="32"/>
      <c r="B49" s="33"/>
      <c r="C49" s="34" t="s">
        <v>46</v>
      </c>
      <c r="D49" s="34">
        <v>3</v>
      </c>
      <c r="E49" s="34"/>
      <c r="F49" s="35">
        <f t="shared" ref="F49:N49" si="27">SUMIF($D$27:$D$34,"3",F27:F34)</f>
        <v>0</v>
      </c>
      <c r="G49" s="35">
        <f t="shared" si="27"/>
        <v>0</v>
      </c>
      <c r="H49" s="35">
        <f t="shared" si="27"/>
        <v>0</v>
      </c>
      <c r="I49" s="35">
        <f t="shared" si="27"/>
        <v>0</v>
      </c>
      <c r="J49" s="35">
        <f t="shared" si="27"/>
        <v>0</v>
      </c>
      <c r="K49" s="35">
        <f t="shared" si="27"/>
        <v>0</v>
      </c>
      <c r="L49" s="35">
        <f t="shared" si="27"/>
        <v>0</v>
      </c>
      <c r="M49" s="35">
        <f t="shared" si="27"/>
        <v>0</v>
      </c>
      <c r="N49" s="36">
        <f t="shared" si="27"/>
        <v>0</v>
      </c>
      <c r="O49" s="43"/>
      <c r="P49" s="38"/>
      <c r="Q49" s="36">
        <f>SUMIF($D$27:$D$34,"3",Q27:Q34)</f>
        <v>0</v>
      </c>
      <c r="R49" s="36">
        <f>SUMIF($D$27:$D$34,"3",R27:R34)</f>
        <v>0</v>
      </c>
      <c r="S49" s="39"/>
      <c r="T49" s="40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41"/>
      <c r="CO49" s="41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  <c r="DM49" s="41"/>
      <c r="DN49" s="41"/>
      <c r="DO49" s="41"/>
      <c r="DP49" s="41"/>
      <c r="DQ49" s="41"/>
      <c r="DR49" s="41"/>
      <c r="DS49" s="41"/>
      <c r="DT49" s="41"/>
      <c r="DU49" s="41"/>
      <c r="DV49" s="41"/>
      <c r="DW49" s="41"/>
      <c r="DX49" s="41"/>
      <c r="DY49" s="41"/>
      <c r="DZ49" s="41"/>
      <c r="EA49" s="41"/>
      <c r="EB49" s="41"/>
      <c r="EC49" s="41"/>
      <c r="ED49" s="41"/>
      <c r="EE49" s="41"/>
      <c r="EF49" s="41"/>
      <c r="EG49" s="41"/>
      <c r="EH49" s="41"/>
      <c r="EI49" s="41"/>
      <c r="EJ49" s="41"/>
      <c r="EK49" s="41"/>
      <c r="EL49" s="41"/>
      <c r="EM49" s="41"/>
      <c r="EN49" s="41"/>
      <c r="EO49" s="41"/>
      <c r="EP49" s="41"/>
      <c r="EQ49" s="41"/>
      <c r="ER49" s="41"/>
      <c r="ES49" s="41"/>
      <c r="ET49" s="41"/>
      <c r="EU49" s="41"/>
      <c r="EV49" s="41"/>
      <c r="EW49" s="41"/>
      <c r="EX49" s="41"/>
      <c r="EY49" s="41"/>
      <c r="EZ49" s="41"/>
      <c r="FA49" s="41"/>
      <c r="FB49" s="41"/>
      <c r="FC49" s="41"/>
      <c r="FD49" s="41"/>
      <c r="FE49" s="41"/>
      <c r="FF49" s="41"/>
      <c r="FG49" s="41"/>
      <c r="FH49" s="41"/>
      <c r="FI49" s="41"/>
      <c r="FJ49" s="41"/>
      <c r="FK49" s="41"/>
      <c r="FL49" s="41"/>
      <c r="FM49" s="41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1"/>
      <c r="GT49" s="41"/>
      <c r="GU49" s="41"/>
      <c r="GV49" s="41"/>
      <c r="GW49" s="41"/>
      <c r="GX49" s="41"/>
      <c r="GY49" s="41"/>
      <c r="GZ49" s="41"/>
      <c r="HA49" s="41"/>
      <c r="HB49" s="41"/>
      <c r="HC49" s="41"/>
      <c r="HD49" s="41"/>
      <c r="HE49" s="41"/>
      <c r="HF49" s="41"/>
      <c r="HG49" s="41"/>
      <c r="HH49" s="41"/>
      <c r="HI49" s="41"/>
      <c r="HJ49" s="41"/>
      <c r="HK49" s="41"/>
      <c r="HL49" s="41"/>
      <c r="HM49" s="41"/>
      <c r="HN49" s="41"/>
      <c r="HO49" s="41"/>
      <c r="HP49" s="41"/>
      <c r="HQ49" s="41"/>
      <c r="HR49" s="41"/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  <c r="IF49" s="41"/>
      <c r="IG49" s="41"/>
    </row>
    <row r="50" spans="1:242" s="53" customFormat="1" x14ac:dyDescent="0.2">
      <c r="A50" s="132" t="s">
        <v>47</v>
      </c>
      <c r="B50" s="132"/>
      <c r="C50" s="132"/>
      <c r="D50" s="132"/>
      <c r="E50" s="132"/>
      <c r="F50" s="45">
        <f>F47+F48</f>
        <v>79886.570000000007</v>
      </c>
      <c r="G50" s="45">
        <f t="shared" ref="G50:R50" si="28">G47+G48</f>
        <v>48091.96</v>
      </c>
      <c r="H50" s="45">
        <f t="shared" si="28"/>
        <v>258.2</v>
      </c>
      <c r="I50" s="45">
        <f t="shared" si="28"/>
        <v>670</v>
      </c>
      <c r="J50" s="45">
        <f t="shared" si="28"/>
        <v>1550</v>
      </c>
      <c r="K50" s="45">
        <f t="shared" si="28"/>
        <v>1866.9636363636364</v>
      </c>
      <c r="L50" s="45">
        <f t="shared" si="28"/>
        <v>5581.17</v>
      </c>
      <c r="M50" s="45">
        <f t="shared" si="28"/>
        <v>58018.29363636364</v>
      </c>
      <c r="N50" s="46">
        <f t="shared" si="28"/>
        <v>21868.276363636367</v>
      </c>
      <c r="O50" s="47">
        <f>IF(F50=0,"",(F50-M50)/F50)</f>
        <v>0.27374158589655767</v>
      </c>
      <c r="P50" s="48">
        <f>IF(N50=0,"",Q50/N50)</f>
        <v>0.67048150197147338</v>
      </c>
      <c r="Q50" s="46">
        <f t="shared" si="28"/>
        <v>14662.274781818182</v>
      </c>
      <c r="R50" s="46">
        <f t="shared" si="28"/>
        <v>7837.9433636363628</v>
      </c>
      <c r="S50" s="49"/>
      <c r="T50" s="50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  <c r="DK50" s="52"/>
      <c r="DL50" s="52"/>
      <c r="DM50" s="52"/>
      <c r="DN50" s="52"/>
      <c r="DO50" s="52"/>
      <c r="DP50" s="52"/>
      <c r="DQ50" s="52"/>
      <c r="DR50" s="52"/>
      <c r="DS50" s="52"/>
      <c r="DT50" s="52"/>
      <c r="DU50" s="52"/>
      <c r="DV50" s="52"/>
      <c r="DW50" s="52"/>
      <c r="DX50" s="52"/>
      <c r="DY50" s="52"/>
      <c r="DZ50" s="52"/>
      <c r="EA50" s="52"/>
      <c r="EB50" s="52"/>
      <c r="EC50" s="52"/>
      <c r="ED50" s="52"/>
      <c r="EE50" s="52"/>
      <c r="EF50" s="52"/>
      <c r="EG50" s="52"/>
      <c r="EH50" s="52"/>
      <c r="EI50" s="52"/>
      <c r="EJ50" s="52"/>
      <c r="EK50" s="52"/>
      <c r="EL50" s="52"/>
      <c r="EM50" s="52"/>
      <c r="EN50" s="52"/>
      <c r="EO50" s="52"/>
      <c r="EP50" s="52"/>
      <c r="EQ50" s="52"/>
      <c r="ER50" s="52"/>
      <c r="ES50" s="52"/>
      <c r="ET50" s="52"/>
      <c r="EU50" s="52"/>
      <c r="EV50" s="52"/>
      <c r="EW50" s="52"/>
      <c r="EX50" s="52"/>
      <c r="EY50" s="52"/>
      <c r="EZ50" s="52"/>
      <c r="FA50" s="52"/>
      <c r="FB50" s="52"/>
      <c r="FC50" s="52"/>
      <c r="FD50" s="52"/>
      <c r="FE50" s="52"/>
      <c r="FF50" s="52"/>
      <c r="FG50" s="52"/>
      <c r="FH50" s="52"/>
      <c r="FI50" s="52"/>
      <c r="FJ50" s="52"/>
      <c r="FK50" s="52"/>
      <c r="FL50" s="52"/>
      <c r="FM50" s="52"/>
      <c r="FN50" s="52"/>
      <c r="FO50" s="52"/>
      <c r="FP50" s="52"/>
      <c r="FQ50" s="52"/>
      <c r="FR50" s="52"/>
      <c r="FS50" s="52"/>
      <c r="FT50" s="52"/>
      <c r="FU50" s="52"/>
      <c r="FV50" s="52"/>
      <c r="FW50" s="52"/>
      <c r="FX50" s="52"/>
      <c r="FY50" s="52"/>
      <c r="FZ50" s="52"/>
      <c r="GA50" s="52"/>
      <c r="GB50" s="52"/>
      <c r="GC50" s="52"/>
      <c r="GD50" s="52"/>
      <c r="GE50" s="52"/>
      <c r="GF50" s="52"/>
      <c r="GG50" s="52"/>
      <c r="GH50" s="52"/>
      <c r="GI50" s="52"/>
      <c r="GJ50" s="52"/>
      <c r="GK50" s="52"/>
      <c r="GL50" s="52"/>
      <c r="GM50" s="52"/>
      <c r="GN50" s="52"/>
      <c r="GO50" s="52"/>
      <c r="GP50" s="52"/>
      <c r="GQ50" s="52"/>
      <c r="GR50" s="52"/>
      <c r="GS50" s="52"/>
      <c r="GT50" s="52"/>
      <c r="GU50" s="52"/>
      <c r="GV50" s="52"/>
      <c r="GW50" s="52"/>
      <c r="GX50" s="52"/>
      <c r="GY50" s="52"/>
      <c r="GZ50" s="52"/>
      <c r="HA50" s="52"/>
      <c r="HB50" s="52"/>
      <c r="HC50" s="52"/>
      <c r="HD50" s="52"/>
      <c r="HE50" s="52"/>
      <c r="HF50" s="52"/>
      <c r="HG50" s="52"/>
      <c r="HH50" s="52"/>
      <c r="HI50" s="52"/>
      <c r="HJ50" s="52"/>
      <c r="HK50" s="52"/>
      <c r="HL50" s="52"/>
      <c r="HM50" s="52"/>
      <c r="HN50" s="52"/>
      <c r="HO50" s="52"/>
      <c r="HP50" s="52"/>
      <c r="HQ50" s="52"/>
      <c r="HR50" s="52"/>
      <c r="HS50" s="52"/>
      <c r="HT50" s="52"/>
      <c r="HU50" s="52"/>
      <c r="HV50" s="52"/>
      <c r="HW50" s="52"/>
      <c r="HX50" s="52"/>
      <c r="HY50" s="52"/>
      <c r="HZ50" s="52"/>
      <c r="IA50" s="52"/>
      <c r="IB50" s="52"/>
      <c r="IC50" s="52"/>
      <c r="ID50" s="52"/>
      <c r="IE50" s="52"/>
      <c r="IF50" s="52"/>
      <c r="IG50" s="52"/>
      <c r="IH50" s="52"/>
    </row>
    <row r="51" spans="1:242" s="53" customFormat="1" x14ac:dyDescent="0.2">
      <c r="A51" s="44"/>
      <c r="B51" s="44"/>
      <c r="C51" s="44"/>
      <c r="D51" s="44"/>
      <c r="E51" s="44" t="s">
        <v>48</v>
      </c>
      <c r="F51" s="45">
        <f>F50+F49</f>
        <v>79886.570000000007</v>
      </c>
      <c r="G51" s="45">
        <f t="shared" ref="G51:N51" si="29">G50+G49</f>
        <v>48091.96</v>
      </c>
      <c r="H51" s="45">
        <f t="shared" si="29"/>
        <v>258.2</v>
      </c>
      <c r="I51" s="45">
        <f t="shared" si="29"/>
        <v>670</v>
      </c>
      <c r="J51" s="45">
        <f t="shared" si="29"/>
        <v>1550</v>
      </c>
      <c r="K51" s="45">
        <f t="shared" si="29"/>
        <v>1866.9636363636364</v>
      </c>
      <c r="L51" s="45">
        <f t="shared" si="29"/>
        <v>5581.17</v>
      </c>
      <c r="M51" s="45">
        <f t="shared" si="29"/>
        <v>58018.29363636364</v>
      </c>
      <c r="N51" s="46">
        <f t="shared" si="29"/>
        <v>21868.276363636367</v>
      </c>
      <c r="O51" s="47">
        <f>IF(F51=0,"",(F51-M51)/F51)</f>
        <v>0.27374158589655767</v>
      </c>
      <c r="P51" s="48">
        <f>IF(N51=0,"",Q51/N51)</f>
        <v>0.67048150197147338</v>
      </c>
      <c r="Q51" s="46">
        <f t="shared" ref="Q51:R51" si="30">Q50+Q49</f>
        <v>14662.274781818182</v>
      </c>
      <c r="R51" s="46">
        <f t="shared" si="30"/>
        <v>7837.9433636363628</v>
      </c>
      <c r="S51" s="45"/>
      <c r="T51" s="45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52"/>
      <c r="CN51" s="52"/>
      <c r="CO51" s="52"/>
      <c r="CP51" s="52"/>
      <c r="CQ51" s="52"/>
      <c r="CR51" s="52"/>
      <c r="CS51" s="52"/>
      <c r="CT51" s="52"/>
      <c r="CU51" s="52"/>
      <c r="CV51" s="52"/>
      <c r="CW51" s="52"/>
      <c r="CX51" s="52"/>
      <c r="CY51" s="52"/>
      <c r="CZ51" s="52"/>
      <c r="DA51" s="52"/>
      <c r="DB51" s="52"/>
      <c r="DC51" s="52"/>
      <c r="DD51" s="52"/>
      <c r="DE51" s="52"/>
      <c r="DF51" s="52"/>
      <c r="DG51" s="52"/>
      <c r="DH51" s="52"/>
      <c r="DI51" s="52"/>
      <c r="DJ51" s="52"/>
      <c r="DK51" s="52"/>
      <c r="DL51" s="52"/>
      <c r="DM51" s="52"/>
      <c r="DN51" s="52"/>
      <c r="DO51" s="52"/>
      <c r="DP51" s="52"/>
      <c r="DQ51" s="52"/>
      <c r="DR51" s="52"/>
      <c r="DS51" s="52"/>
      <c r="DT51" s="52"/>
      <c r="DU51" s="52"/>
      <c r="DV51" s="52"/>
      <c r="DW51" s="52"/>
      <c r="DX51" s="52"/>
      <c r="DY51" s="52"/>
      <c r="DZ51" s="52"/>
      <c r="EA51" s="52"/>
      <c r="EB51" s="52"/>
      <c r="EC51" s="52"/>
      <c r="ED51" s="52"/>
      <c r="EE51" s="52"/>
      <c r="EF51" s="52"/>
      <c r="EG51" s="52"/>
      <c r="EH51" s="52"/>
      <c r="EI51" s="52"/>
      <c r="EJ51" s="52"/>
      <c r="EK51" s="52"/>
      <c r="EL51" s="52"/>
      <c r="EM51" s="52"/>
      <c r="EN51" s="52"/>
      <c r="EO51" s="52"/>
      <c r="EP51" s="52"/>
      <c r="EQ51" s="52"/>
      <c r="ER51" s="52"/>
      <c r="ES51" s="52"/>
      <c r="ET51" s="52"/>
      <c r="EU51" s="52"/>
      <c r="EV51" s="52"/>
      <c r="EW51" s="52"/>
      <c r="EX51" s="52"/>
      <c r="EY51" s="52"/>
      <c r="EZ51" s="52"/>
      <c r="FA51" s="52"/>
      <c r="FB51" s="52"/>
      <c r="FC51" s="52"/>
      <c r="FD51" s="52"/>
      <c r="FE51" s="52"/>
      <c r="FF51" s="52"/>
      <c r="FG51" s="52"/>
      <c r="FH51" s="52"/>
      <c r="FI51" s="52"/>
      <c r="FJ51" s="52"/>
      <c r="FK51" s="52"/>
      <c r="FL51" s="52"/>
      <c r="FM51" s="52"/>
      <c r="FN51" s="52"/>
      <c r="FO51" s="52"/>
      <c r="FP51" s="52"/>
      <c r="FQ51" s="52"/>
      <c r="FR51" s="52"/>
      <c r="FS51" s="52"/>
      <c r="FT51" s="52"/>
      <c r="FU51" s="52"/>
      <c r="FV51" s="52"/>
      <c r="FW51" s="52"/>
      <c r="FX51" s="52"/>
      <c r="FY51" s="52"/>
      <c r="FZ51" s="52"/>
      <c r="GA51" s="52"/>
      <c r="GB51" s="52"/>
      <c r="GC51" s="52"/>
      <c r="GD51" s="52"/>
      <c r="GE51" s="52"/>
      <c r="GF51" s="52"/>
      <c r="GG51" s="52"/>
      <c r="GH51" s="52"/>
      <c r="GI51" s="52"/>
      <c r="GJ51" s="52"/>
      <c r="GK51" s="52"/>
      <c r="GL51" s="52"/>
      <c r="GM51" s="52"/>
      <c r="GN51" s="52"/>
      <c r="GO51" s="52"/>
      <c r="GP51" s="52"/>
      <c r="GQ51" s="52"/>
      <c r="GR51" s="52"/>
      <c r="GS51" s="52"/>
      <c r="GT51" s="52"/>
      <c r="GU51" s="52"/>
      <c r="GV51" s="52"/>
      <c r="GW51" s="52"/>
      <c r="GX51" s="52"/>
      <c r="GY51" s="52"/>
      <c r="GZ51" s="52"/>
      <c r="HA51" s="52"/>
      <c r="HB51" s="52"/>
      <c r="HC51" s="52"/>
      <c r="HD51" s="52"/>
      <c r="HE51" s="52"/>
      <c r="HF51" s="52"/>
      <c r="HG51" s="52"/>
      <c r="HH51" s="52"/>
      <c r="HI51" s="52"/>
      <c r="HJ51" s="52"/>
      <c r="HK51" s="52"/>
      <c r="HL51" s="52"/>
      <c r="HM51" s="52"/>
      <c r="HN51" s="52"/>
      <c r="HO51" s="52"/>
      <c r="HP51" s="52"/>
      <c r="HQ51" s="52"/>
      <c r="HR51" s="52"/>
      <c r="HS51" s="52"/>
      <c r="HT51" s="52"/>
      <c r="HU51" s="52"/>
      <c r="HV51" s="52"/>
      <c r="HW51" s="52"/>
      <c r="HX51" s="52"/>
      <c r="HY51" s="52"/>
      <c r="HZ51" s="52"/>
      <c r="IA51" s="52"/>
      <c r="IB51" s="52"/>
      <c r="IC51" s="52"/>
      <c r="ID51" s="52"/>
      <c r="IE51" s="52"/>
      <c r="IF51" s="52"/>
      <c r="IG51" s="52"/>
      <c r="IH51" s="52"/>
    </row>
    <row r="52" spans="1:242" s="59" customFormat="1" x14ac:dyDescent="0.2">
      <c r="A52" s="54" t="s">
        <v>60</v>
      </c>
      <c r="B52" s="55">
        <v>2025</v>
      </c>
      <c r="C52" s="12" t="s">
        <v>21</v>
      </c>
      <c r="D52" s="12">
        <v>1</v>
      </c>
      <c r="E52" s="13" t="s">
        <v>61</v>
      </c>
      <c r="F52" s="14">
        <v>1902.22</v>
      </c>
      <c r="G52" s="15">
        <v>1409</v>
      </c>
      <c r="H52" s="15"/>
      <c r="I52" s="15"/>
      <c r="J52" s="15"/>
      <c r="K52" s="15"/>
      <c r="L52" s="16"/>
      <c r="M52" s="16">
        <f t="shared" ref="M52:M57" si="31">SUM(G52:L52)</f>
        <v>1409</v>
      </c>
      <c r="N52" s="17">
        <f t="shared" ref="N52:N71" si="32">+F52-M52</f>
        <v>493.22</v>
      </c>
      <c r="O52" s="18">
        <f>IF(F52=0,"",(F52-M52)/F52)</f>
        <v>0.2592865178580816</v>
      </c>
      <c r="P52" s="19">
        <v>0.5</v>
      </c>
      <c r="Q52" s="20">
        <f t="shared" ref="Q52:Q71" si="33">+N52*P52</f>
        <v>246.61</v>
      </c>
      <c r="R52" s="21">
        <f t="shared" ref="R52:R71" si="34">+N52-Q52</f>
        <v>246.61</v>
      </c>
      <c r="S52" s="56" t="s">
        <v>23</v>
      </c>
      <c r="T52" s="31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  <c r="CE52" s="58"/>
      <c r="CF52" s="58"/>
      <c r="CG52" s="58"/>
      <c r="CH52" s="58"/>
      <c r="CI52" s="58"/>
      <c r="CJ52" s="58"/>
      <c r="CK52" s="58"/>
      <c r="CL52" s="58"/>
      <c r="CM52" s="58"/>
      <c r="CN52" s="58"/>
      <c r="CO52" s="58"/>
      <c r="CP52" s="58"/>
      <c r="CQ52" s="58"/>
      <c r="CR52" s="58"/>
      <c r="CS52" s="58"/>
      <c r="CT52" s="58"/>
      <c r="CU52" s="58"/>
      <c r="CV52" s="58"/>
      <c r="CW52" s="58"/>
      <c r="CX52" s="58"/>
      <c r="CY52" s="58"/>
      <c r="CZ52" s="58"/>
      <c r="DA52" s="58"/>
      <c r="DB52" s="58"/>
      <c r="DC52" s="58"/>
      <c r="DD52" s="58"/>
      <c r="DE52" s="58"/>
      <c r="DF52" s="58"/>
      <c r="DG52" s="58"/>
      <c r="DH52" s="58"/>
      <c r="DI52" s="58"/>
      <c r="DJ52" s="58"/>
      <c r="DK52" s="58"/>
      <c r="DL52" s="58"/>
      <c r="DM52" s="58"/>
      <c r="DN52" s="58"/>
      <c r="DO52" s="58"/>
      <c r="DP52" s="58"/>
      <c r="DQ52" s="58"/>
      <c r="DR52" s="58"/>
      <c r="DS52" s="58"/>
      <c r="DT52" s="58"/>
      <c r="DU52" s="58"/>
      <c r="DV52" s="58"/>
      <c r="DW52" s="58"/>
      <c r="DX52" s="58"/>
      <c r="DY52" s="58"/>
      <c r="DZ52" s="58"/>
      <c r="EA52" s="58"/>
      <c r="EB52" s="58"/>
      <c r="EC52" s="58"/>
      <c r="ED52" s="58"/>
      <c r="EE52" s="58"/>
      <c r="EF52" s="58"/>
      <c r="EG52" s="58"/>
      <c r="EH52" s="58"/>
      <c r="EI52" s="58"/>
      <c r="EJ52" s="58"/>
      <c r="EK52" s="58"/>
      <c r="EL52" s="58"/>
      <c r="EM52" s="58"/>
      <c r="EN52" s="58"/>
      <c r="EO52" s="58"/>
      <c r="EP52" s="58"/>
      <c r="EQ52" s="58"/>
      <c r="ER52" s="58"/>
      <c r="ES52" s="58"/>
      <c r="ET52" s="58"/>
      <c r="EU52" s="58"/>
      <c r="EV52" s="58"/>
      <c r="EW52" s="58"/>
      <c r="EX52" s="58"/>
      <c r="EY52" s="58"/>
      <c r="EZ52" s="58"/>
      <c r="FA52" s="58"/>
      <c r="FB52" s="58"/>
      <c r="FC52" s="58"/>
      <c r="FD52" s="58"/>
      <c r="FE52" s="58"/>
      <c r="FF52" s="58"/>
      <c r="FG52" s="58"/>
      <c r="FH52" s="58"/>
      <c r="FI52" s="58"/>
      <c r="FJ52" s="58"/>
      <c r="FK52" s="58"/>
      <c r="FL52" s="58"/>
      <c r="FM52" s="58"/>
      <c r="FN52" s="58"/>
      <c r="FO52" s="58"/>
      <c r="FP52" s="58"/>
      <c r="FQ52" s="58"/>
      <c r="FR52" s="58"/>
      <c r="FS52" s="58"/>
      <c r="FT52" s="58"/>
      <c r="FU52" s="58"/>
      <c r="FV52" s="58"/>
      <c r="FW52" s="58"/>
      <c r="FX52" s="58"/>
      <c r="FY52" s="58"/>
      <c r="FZ52" s="58"/>
      <c r="GA52" s="58"/>
      <c r="GB52" s="58"/>
      <c r="GC52" s="58"/>
      <c r="GD52" s="58"/>
      <c r="GE52" s="58"/>
      <c r="GF52" s="58"/>
      <c r="GG52" s="58"/>
      <c r="GH52" s="58"/>
      <c r="GI52" s="58"/>
      <c r="GJ52" s="58"/>
      <c r="GK52" s="58"/>
      <c r="GL52" s="58"/>
      <c r="GM52" s="58"/>
      <c r="GN52" s="58"/>
      <c r="GO52" s="58"/>
      <c r="GP52" s="58"/>
      <c r="GQ52" s="58"/>
      <c r="GR52" s="58"/>
      <c r="GS52" s="58"/>
      <c r="GT52" s="58"/>
      <c r="GU52" s="58"/>
      <c r="GV52" s="58"/>
      <c r="GW52" s="58"/>
      <c r="GX52" s="58"/>
      <c r="GY52" s="58"/>
      <c r="GZ52" s="58"/>
      <c r="HA52" s="58"/>
      <c r="HB52" s="58"/>
      <c r="HC52" s="58"/>
      <c r="HD52" s="58"/>
      <c r="HE52" s="58"/>
      <c r="HF52" s="58"/>
      <c r="HG52" s="58"/>
      <c r="HH52" s="58"/>
      <c r="HI52" s="58"/>
      <c r="HJ52" s="58"/>
      <c r="HK52" s="58"/>
      <c r="HL52" s="58"/>
      <c r="HM52" s="58"/>
      <c r="HN52" s="58"/>
      <c r="HO52" s="58"/>
      <c r="HP52" s="58"/>
      <c r="HQ52" s="58"/>
      <c r="HR52" s="58"/>
      <c r="HS52" s="58"/>
      <c r="HT52" s="58"/>
      <c r="HU52" s="58"/>
      <c r="HV52" s="58"/>
      <c r="HW52" s="58"/>
      <c r="HX52" s="58"/>
      <c r="HY52" s="58"/>
      <c r="HZ52" s="58"/>
      <c r="IA52" s="58"/>
      <c r="IB52" s="58"/>
      <c r="IC52" s="58"/>
      <c r="ID52" s="58"/>
      <c r="IE52" s="58"/>
      <c r="IF52" s="58"/>
      <c r="IG52" s="58"/>
      <c r="IH52" s="58"/>
    </row>
    <row r="53" spans="1:242" s="59" customFormat="1" x14ac:dyDescent="0.2">
      <c r="A53" s="54" t="s">
        <v>60</v>
      </c>
      <c r="B53" s="55">
        <v>2025</v>
      </c>
      <c r="C53" s="55" t="s">
        <v>62</v>
      </c>
      <c r="D53" s="55">
        <v>1</v>
      </c>
      <c r="E53" s="13" t="s">
        <v>63</v>
      </c>
      <c r="F53" s="14">
        <v>10162</v>
      </c>
      <c r="G53" s="60">
        <f>514+794+40+692+90+2010+752+56+114+114+114</f>
        <v>5290</v>
      </c>
      <c r="H53" s="60">
        <v>105.8</v>
      </c>
      <c r="I53" s="60">
        <v>160</v>
      </c>
      <c r="J53" s="60">
        <v>100</v>
      </c>
      <c r="K53" s="60"/>
      <c r="L53" s="61"/>
      <c r="M53" s="61">
        <f t="shared" si="31"/>
        <v>5655.8</v>
      </c>
      <c r="N53" s="62">
        <f t="shared" si="32"/>
        <v>4506.2</v>
      </c>
      <c r="O53" s="18">
        <f t="shared" ref="O53:O69" si="35">IF(F53=0,"",(F53-M53)/F53)</f>
        <v>0.44343633143082067</v>
      </c>
      <c r="P53" s="63">
        <v>0.5</v>
      </c>
      <c r="Q53" s="64">
        <f t="shared" si="33"/>
        <v>2253.1</v>
      </c>
      <c r="R53" s="65">
        <f t="shared" si="34"/>
        <v>2253.1</v>
      </c>
      <c r="S53" s="56"/>
      <c r="T53" s="66" t="s">
        <v>64</v>
      </c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58"/>
      <c r="CG53" s="58"/>
      <c r="CH53" s="58"/>
      <c r="CI53" s="58"/>
      <c r="CJ53" s="58"/>
      <c r="CK53" s="58"/>
      <c r="CL53" s="58"/>
      <c r="CM53" s="58"/>
      <c r="CN53" s="58"/>
      <c r="CO53" s="58"/>
      <c r="CP53" s="58"/>
      <c r="CQ53" s="58"/>
      <c r="CR53" s="58"/>
      <c r="CS53" s="58"/>
      <c r="CT53" s="58"/>
      <c r="CU53" s="58"/>
      <c r="CV53" s="58"/>
      <c r="CW53" s="58"/>
      <c r="CX53" s="58"/>
      <c r="CY53" s="58"/>
      <c r="CZ53" s="58"/>
      <c r="DA53" s="58"/>
      <c r="DB53" s="58"/>
      <c r="DC53" s="58"/>
      <c r="DD53" s="58"/>
      <c r="DE53" s="58"/>
      <c r="DF53" s="58"/>
      <c r="DG53" s="58"/>
      <c r="DH53" s="58"/>
      <c r="DI53" s="58"/>
      <c r="DJ53" s="58"/>
      <c r="DK53" s="58"/>
      <c r="DL53" s="58"/>
      <c r="DM53" s="58"/>
      <c r="DN53" s="58"/>
      <c r="DO53" s="58"/>
      <c r="DP53" s="58"/>
      <c r="DQ53" s="58"/>
      <c r="DR53" s="58"/>
      <c r="DS53" s="58"/>
      <c r="DT53" s="58"/>
      <c r="DU53" s="58"/>
      <c r="DV53" s="58"/>
      <c r="DW53" s="58"/>
      <c r="DX53" s="58"/>
      <c r="DY53" s="58"/>
      <c r="DZ53" s="58"/>
      <c r="EA53" s="58"/>
      <c r="EB53" s="58"/>
      <c r="EC53" s="58"/>
      <c r="ED53" s="58"/>
      <c r="EE53" s="58"/>
      <c r="EF53" s="58"/>
      <c r="EG53" s="58"/>
      <c r="EH53" s="58"/>
      <c r="EI53" s="58"/>
      <c r="EJ53" s="58"/>
      <c r="EK53" s="58"/>
      <c r="EL53" s="58"/>
      <c r="EM53" s="58"/>
      <c r="EN53" s="58"/>
      <c r="EO53" s="58"/>
      <c r="EP53" s="58"/>
      <c r="EQ53" s="58"/>
      <c r="ER53" s="58"/>
      <c r="ES53" s="58"/>
      <c r="ET53" s="58"/>
      <c r="EU53" s="58"/>
      <c r="EV53" s="58"/>
      <c r="EW53" s="58"/>
      <c r="EX53" s="58"/>
      <c r="EY53" s="58"/>
      <c r="EZ53" s="58"/>
      <c r="FA53" s="58"/>
      <c r="FB53" s="58"/>
      <c r="FC53" s="58"/>
      <c r="FD53" s="58"/>
      <c r="FE53" s="58"/>
      <c r="FF53" s="58"/>
      <c r="FG53" s="58"/>
      <c r="FH53" s="58"/>
      <c r="FI53" s="58"/>
      <c r="FJ53" s="58"/>
      <c r="FK53" s="58"/>
      <c r="FL53" s="58"/>
      <c r="FM53" s="58"/>
      <c r="FN53" s="58"/>
      <c r="FO53" s="58"/>
      <c r="FP53" s="58"/>
      <c r="FQ53" s="58"/>
      <c r="FR53" s="58"/>
      <c r="FS53" s="58"/>
      <c r="FT53" s="58"/>
      <c r="FU53" s="58"/>
      <c r="FV53" s="58"/>
      <c r="FW53" s="58"/>
      <c r="FX53" s="58"/>
      <c r="FY53" s="58"/>
      <c r="FZ53" s="58"/>
      <c r="GA53" s="58"/>
      <c r="GB53" s="58"/>
      <c r="GC53" s="58"/>
      <c r="GD53" s="58"/>
      <c r="GE53" s="58"/>
      <c r="GF53" s="58"/>
      <c r="GG53" s="58"/>
      <c r="GH53" s="58"/>
      <c r="GI53" s="58"/>
      <c r="GJ53" s="58"/>
      <c r="GK53" s="58"/>
      <c r="GL53" s="58"/>
      <c r="GM53" s="58"/>
      <c r="GN53" s="58"/>
      <c r="GO53" s="58"/>
      <c r="GP53" s="58"/>
      <c r="GQ53" s="58"/>
      <c r="GR53" s="58"/>
      <c r="GS53" s="58"/>
      <c r="GT53" s="58"/>
      <c r="GU53" s="58"/>
      <c r="GV53" s="58"/>
      <c r="GW53" s="58"/>
      <c r="GX53" s="58"/>
      <c r="GY53" s="58"/>
      <c r="GZ53" s="58"/>
      <c r="HA53" s="58"/>
      <c r="HB53" s="58"/>
      <c r="HC53" s="58"/>
      <c r="HD53" s="58"/>
      <c r="HE53" s="58"/>
      <c r="HF53" s="58"/>
      <c r="HG53" s="58"/>
      <c r="HH53" s="58"/>
      <c r="HI53" s="58"/>
      <c r="HJ53" s="58"/>
      <c r="HK53" s="58"/>
      <c r="HL53" s="58"/>
      <c r="HM53" s="58"/>
      <c r="HN53" s="58"/>
      <c r="HO53" s="58"/>
      <c r="HP53" s="58"/>
      <c r="HQ53" s="58"/>
      <c r="HR53" s="58"/>
      <c r="HS53" s="58"/>
      <c r="HT53" s="58"/>
      <c r="HU53" s="58"/>
      <c r="HV53" s="58"/>
      <c r="HW53" s="58"/>
      <c r="HX53" s="58"/>
      <c r="HY53" s="58"/>
      <c r="HZ53" s="58"/>
      <c r="IA53" s="58"/>
      <c r="IB53" s="58"/>
      <c r="IC53" s="58"/>
      <c r="ID53" s="58"/>
      <c r="IE53" s="58"/>
      <c r="IF53" s="58"/>
      <c r="IG53" s="58"/>
      <c r="IH53" s="58"/>
    </row>
    <row r="54" spans="1:242" s="59" customFormat="1" x14ac:dyDescent="0.2">
      <c r="A54" s="54" t="s">
        <v>60</v>
      </c>
      <c r="B54" s="55">
        <v>2025</v>
      </c>
      <c r="C54" s="55" t="s">
        <v>62</v>
      </c>
      <c r="D54" s="55">
        <v>1</v>
      </c>
      <c r="E54" s="13" t="s">
        <v>63</v>
      </c>
      <c r="F54" s="14">
        <v>13846.14</v>
      </c>
      <c r="G54" s="60">
        <v>12474</v>
      </c>
      <c r="H54" s="60"/>
      <c r="I54" s="60"/>
      <c r="J54" s="60">
        <v>150</v>
      </c>
      <c r="K54" s="60"/>
      <c r="L54" s="61"/>
      <c r="M54" s="61">
        <f t="shared" si="31"/>
        <v>12624</v>
      </c>
      <c r="N54" s="62">
        <f t="shared" si="32"/>
        <v>1222.1399999999994</v>
      </c>
      <c r="O54" s="18">
        <f t="shared" si="35"/>
        <v>8.8265754932421558E-2</v>
      </c>
      <c r="P54" s="63">
        <v>0.5</v>
      </c>
      <c r="Q54" s="64">
        <f t="shared" si="33"/>
        <v>611.06999999999971</v>
      </c>
      <c r="R54" s="65">
        <f t="shared" si="34"/>
        <v>611.06999999999971</v>
      </c>
      <c r="S54" s="56" t="s">
        <v>23</v>
      </c>
      <c r="T54" s="66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  <c r="CE54" s="58"/>
      <c r="CF54" s="58"/>
      <c r="CG54" s="58"/>
      <c r="CH54" s="58"/>
      <c r="CI54" s="58"/>
      <c r="CJ54" s="58"/>
      <c r="CK54" s="58"/>
      <c r="CL54" s="58"/>
      <c r="CM54" s="58"/>
      <c r="CN54" s="58"/>
      <c r="CO54" s="58"/>
      <c r="CP54" s="58"/>
      <c r="CQ54" s="58"/>
      <c r="CR54" s="58"/>
      <c r="CS54" s="58"/>
      <c r="CT54" s="58"/>
      <c r="CU54" s="58"/>
      <c r="CV54" s="58"/>
      <c r="CW54" s="58"/>
      <c r="CX54" s="58"/>
      <c r="CY54" s="58"/>
      <c r="CZ54" s="58"/>
      <c r="DA54" s="58"/>
      <c r="DB54" s="58"/>
      <c r="DC54" s="58"/>
      <c r="DD54" s="58"/>
      <c r="DE54" s="58"/>
      <c r="DF54" s="58"/>
      <c r="DG54" s="58"/>
      <c r="DH54" s="58"/>
      <c r="DI54" s="58"/>
      <c r="DJ54" s="58"/>
      <c r="DK54" s="58"/>
      <c r="DL54" s="58"/>
      <c r="DM54" s="58"/>
      <c r="DN54" s="58"/>
      <c r="DO54" s="58"/>
      <c r="DP54" s="58"/>
      <c r="DQ54" s="58"/>
      <c r="DR54" s="58"/>
      <c r="DS54" s="58"/>
      <c r="DT54" s="58"/>
      <c r="DU54" s="58"/>
      <c r="DV54" s="58"/>
      <c r="DW54" s="58"/>
      <c r="DX54" s="58"/>
      <c r="DY54" s="58"/>
      <c r="DZ54" s="58"/>
      <c r="EA54" s="58"/>
      <c r="EB54" s="58"/>
      <c r="EC54" s="58"/>
      <c r="ED54" s="58"/>
      <c r="EE54" s="58"/>
      <c r="EF54" s="58"/>
      <c r="EG54" s="58"/>
      <c r="EH54" s="58"/>
      <c r="EI54" s="58"/>
      <c r="EJ54" s="58"/>
      <c r="EK54" s="58"/>
      <c r="EL54" s="58"/>
      <c r="EM54" s="58"/>
      <c r="EN54" s="58"/>
      <c r="EO54" s="58"/>
      <c r="EP54" s="58"/>
      <c r="EQ54" s="58"/>
      <c r="ER54" s="58"/>
      <c r="ES54" s="58"/>
      <c r="ET54" s="58"/>
      <c r="EU54" s="58"/>
      <c r="EV54" s="58"/>
      <c r="EW54" s="58"/>
      <c r="EX54" s="58"/>
      <c r="EY54" s="58"/>
      <c r="EZ54" s="58"/>
      <c r="FA54" s="58"/>
      <c r="FB54" s="58"/>
      <c r="FC54" s="58"/>
      <c r="FD54" s="58"/>
      <c r="FE54" s="58"/>
      <c r="FF54" s="58"/>
      <c r="FG54" s="58"/>
      <c r="FH54" s="58"/>
      <c r="FI54" s="58"/>
      <c r="FJ54" s="58"/>
      <c r="FK54" s="58"/>
      <c r="FL54" s="58"/>
      <c r="FM54" s="58"/>
      <c r="FN54" s="58"/>
      <c r="FO54" s="58"/>
      <c r="FP54" s="58"/>
      <c r="FQ54" s="58"/>
      <c r="FR54" s="58"/>
      <c r="FS54" s="58"/>
      <c r="FT54" s="58"/>
      <c r="FU54" s="58"/>
      <c r="FV54" s="58"/>
      <c r="FW54" s="58"/>
      <c r="FX54" s="58"/>
      <c r="FY54" s="58"/>
      <c r="FZ54" s="58"/>
      <c r="GA54" s="58"/>
      <c r="GB54" s="58"/>
      <c r="GC54" s="58"/>
      <c r="GD54" s="58"/>
      <c r="GE54" s="58"/>
      <c r="GF54" s="58"/>
      <c r="GG54" s="58"/>
      <c r="GH54" s="58"/>
      <c r="GI54" s="58"/>
      <c r="GJ54" s="58"/>
      <c r="GK54" s="58"/>
      <c r="GL54" s="58"/>
      <c r="GM54" s="58"/>
      <c r="GN54" s="58"/>
      <c r="GO54" s="58"/>
      <c r="GP54" s="58"/>
      <c r="GQ54" s="58"/>
      <c r="GR54" s="58"/>
      <c r="GS54" s="58"/>
      <c r="GT54" s="58"/>
      <c r="GU54" s="58"/>
      <c r="GV54" s="58"/>
      <c r="GW54" s="58"/>
      <c r="GX54" s="58"/>
      <c r="GY54" s="58"/>
      <c r="GZ54" s="58"/>
      <c r="HA54" s="58"/>
      <c r="HB54" s="58"/>
      <c r="HC54" s="58"/>
      <c r="HD54" s="58"/>
      <c r="HE54" s="58"/>
      <c r="HF54" s="58"/>
      <c r="HG54" s="58"/>
      <c r="HH54" s="58"/>
      <c r="HI54" s="58"/>
      <c r="HJ54" s="58"/>
      <c r="HK54" s="58"/>
      <c r="HL54" s="58"/>
      <c r="HM54" s="58"/>
      <c r="HN54" s="58"/>
      <c r="HO54" s="58"/>
      <c r="HP54" s="58"/>
      <c r="HQ54" s="58"/>
      <c r="HR54" s="58"/>
      <c r="HS54" s="58"/>
      <c r="HT54" s="58"/>
      <c r="HU54" s="58"/>
      <c r="HV54" s="58"/>
      <c r="HW54" s="58"/>
      <c r="HX54" s="58"/>
      <c r="HY54" s="58"/>
      <c r="HZ54" s="58"/>
      <c r="IA54" s="58"/>
      <c r="IB54" s="58"/>
      <c r="IC54" s="58"/>
      <c r="ID54" s="58"/>
      <c r="IE54" s="58"/>
      <c r="IF54" s="58"/>
      <c r="IG54" s="58"/>
      <c r="IH54" s="58"/>
    </row>
    <row r="55" spans="1:242" s="59" customFormat="1" ht="16" customHeight="1" x14ac:dyDescent="0.2">
      <c r="A55" s="54" t="s">
        <v>60</v>
      </c>
      <c r="B55" s="55">
        <v>2025</v>
      </c>
      <c r="C55" s="54" t="s">
        <v>26</v>
      </c>
      <c r="D55" s="55">
        <v>1</v>
      </c>
      <c r="E55" s="13" t="s">
        <v>65</v>
      </c>
      <c r="F55" s="14">
        <v>16140</v>
      </c>
      <c r="G55" s="60">
        <v>4070.91</v>
      </c>
      <c r="H55" s="60">
        <v>62.8</v>
      </c>
      <c r="I55" s="60">
        <v>200</v>
      </c>
      <c r="J55" s="60">
        <v>800</v>
      </c>
      <c r="K55" s="60"/>
      <c r="L55" s="61">
        <v>1800</v>
      </c>
      <c r="M55" s="61">
        <f t="shared" si="31"/>
        <v>6933.71</v>
      </c>
      <c r="N55" s="62">
        <f t="shared" si="32"/>
        <v>9206.2900000000009</v>
      </c>
      <c r="O55" s="18">
        <f t="shared" si="35"/>
        <v>0.5704021065675341</v>
      </c>
      <c r="P55" s="63">
        <v>0.5</v>
      </c>
      <c r="Q55" s="64">
        <f t="shared" si="33"/>
        <v>4603.1450000000004</v>
      </c>
      <c r="R55" s="65">
        <f t="shared" si="34"/>
        <v>4603.1450000000004</v>
      </c>
      <c r="S55" s="56" t="s">
        <v>23</v>
      </c>
      <c r="T55" s="67" t="s">
        <v>66</v>
      </c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  <c r="CE55" s="58"/>
      <c r="CF55" s="58"/>
      <c r="CG55" s="58"/>
      <c r="CH55" s="58"/>
      <c r="CI55" s="58"/>
      <c r="CJ55" s="58"/>
      <c r="CK55" s="58"/>
      <c r="CL55" s="58"/>
      <c r="CM55" s="58"/>
      <c r="CN55" s="58"/>
      <c r="CO55" s="58"/>
      <c r="CP55" s="58"/>
      <c r="CQ55" s="58"/>
      <c r="CR55" s="58"/>
      <c r="CS55" s="58"/>
      <c r="CT55" s="58"/>
      <c r="CU55" s="58"/>
      <c r="CV55" s="58"/>
      <c r="CW55" s="58"/>
      <c r="CX55" s="58"/>
      <c r="CY55" s="58"/>
      <c r="CZ55" s="58"/>
      <c r="DA55" s="58"/>
      <c r="DB55" s="58"/>
      <c r="DC55" s="58"/>
      <c r="DD55" s="58"/>
      <c r="DE55" s="58"/>
      <c r="DF55" s="58"/>
      <c r="DG55" s="58"/>
      <c r="DH55" s="58"/>
      <c r="DI55" s="58"/>
      <c r="DJ55" s="58"/>
      <c r="DK55" s="58"/>
      <c r="DL55" s="58"/>
      <c r="DM55" s="58"/>
      <c r="DN55" s="58"/>
      <c r="DO55" s="58"/>
      <c r="DP55" s="58"/>
      <c r="DQ55" s="58"/>
      <c r="DR55" s="58"/>
      <c r="DS55" s="58"/>
      <c r="DT55" s="58"/>
      <c r="DU55" s="58"/>
      <c r="DV55" s="58"/>
      <c r="DW55" s="58"/>
      <c r="DX55" s="58"/>
      <c r="DY55" s="58"/>
      <c r="DZ55" s="58"/>
      <c r="EA55" s="58"/>
      <c r="EB55" s="58"/>
      <c r="EC55" s="58"/>
      <c r="ED55" s="58"/>
      <c r="EE55" s="58"/>
      <c r="EF55" s="58"/>
      <c r="EG55" s="58"/>
      <c r="EH55" s="58"/>
      <c r="EI55" s="58"/>
      <c r="EJ55" s="58"/>
      <c r="EK55" s="58"/>
      <c r="EL55" s="58"/>
      <c r="EM55" s="58"/>
      <c r="EN55" s="58"/>
      <c r="EO55" s="58"/>
      <c r="EP55" s="58"/>
      <c r="EQ55" s="58"/>
      <c r="ER55" s="58"/>
      <c r="ES55" s="58"/>
      <c r="ET55" s="58"/>
      <c r="EU55" s="58"/>
      <c r="EV55" s="58"/>
      <c r="EW55" s="58"/>
      <c r="EX55" s="58"/>
      <c r="EY55" s="58"/>
      <c r="EZ55" s="58"/>
      <c r="FA55" s="58"/>
      <c r="FB55" s="58"/>
      <c r="FC55" s="58"/>
      <c r="FD55" s="58"/>
      <c r="FE55" s="58"/>
      <c r="FF55" s="58"/>
      <c r="FG55" s="58"/>
      <c r="FH55" s="58"/>
      <c r="FI55" s="58"/>
      <c r="FJ55" s="58"/>
      <c r="FK55" s="58"/>
      <c r="FL55" s="58"/>
      <c r="FM55" s="58"/>
      <c r="FN55" s="58"/>
      <c r="FO55" s="58"/>
      <c r="FP55" s="58"/>
      <c r="FQ55" s="58"/>
      <c r="FR55" s="58"/>
      <c r="FS55" s="58"/>
      <c r="FT55" s="58"/>
      <c r="FU55" s="58"/>
      <c r="FV55" s="58"/>
      <c r="FW55" s="58"/>
      <c r="FX55" s="58"/>
      <c r="FY55" s="58"/>
      <c r="FZ55" s="58"/>
      <c r="GA55" s="58"/>
      <c r="GB55" s="58"/>
      <c r="GC55" s="58"/>
      <c r="GD55" s="58"/>
      <c r="GE55" s="58"/>
      <c r="GF55" s="58"/>
      <c r="GG55" s="58"/>
      <c r="GH55" s="58"/>
      <c r="GI55" s="58"/>
      <c r="GJ55" s="58"/>
      <c r="GK55" s="58"/>
      <c r="GL55" s="58"/>
      <c r="GM55" s="58"/>
      <c r="GN55" s="58"/>
      <c r="GO55" s="58"/>
      <c r="GP55" s="58"/>
      <c r="GQ55" s="58"/>
      <c r="GR55" s="58"/>
      <c r="GS55" s="58"/>
      <c r="GT55" s="58"/>
      <c r="GU55" s="58"/>
      <c r="GV55" s="58"/>
      <c r="GW55" s="58"/>
      <c r="GX55" s="58"/>
      <c r="GY55" s="58"/>
      <c r="GZ55" s="58"/>
      <c r="HA55" s="58"/>
      <c r="HB55" s="58"/>
      <c r="HC55" s="58"/>
      <c r="HD55" s="58"/>
      <c r="HE55" s="58"/>
      <c r="HF55" s="58"/>
      <c r="HG55" s="58"/>
      <c r="HH55" s="58"/>
      <c r="HI55" s="58"/>
      <c r="HJ55" s="58"/>
      <c r="HK55" s="58"/>
      <c r="HL55" s="58"/>
      <c r="HM55" s="58"/>
      <c r="HN55" s="58"/>
      <c r="HO55" s="58"/>
      <c r="HP55" s="58"/>
      <c r="HQ55" s="58"/>
      <c r="HR55" s="58"/>
      <c r="HS55" s="58"/>
      <c r="HT55" s="58"/>
      <c r="HU55" s="58"/>
      <c r="HV55" s="58"/>
      <c r="HW55" s="58"/>
      <c r="HX55" s="58"/>
      <c r="HY55" s="58"/>
      <c r="HZ55" s="58"/>
      <c r="IA55" s="58"/>
      <c r="IB55" s="58"/>
      <c r="IC55" s="58"/>
      <c r="ID55" s="58"/>
      <c r="IE55" s="58"/>
      <c r="IF55" s="58"/>
      <c r="IG55" s="58"/>
      <c r="IH55" s="58"/>
    </row>
    <row r="56" spans="1:242" s="59" customFormat="1" x14ac:dyDescent="0.2">
      <c r="A56" s="54" t="s">
        <v>60</v>
      </c>
      <c r="B56" s="55">
        <v>2025</v>
      </c>
      <c r="C56" s="54" t="s">
        <v>26</v>
      </c>
      <c r="D56" s="55">
        <v>1</v>
      </c>
      <c r="E56" s="13" t="s">
        <v>67</v>
      </c>
      <c r="F56" s="14">
        <v>10700</v>
      </c>
      <c r="G56" s="60">
        <v>3207</v>
      </c>
      <c r="H56" s="60">
        <v>67.36</v>
      </c>
      <c r="I56" s="60">
        <v>150</v>
      </c>
      <c r="J56" s="60">
        <v>100</v>
      </c>
      <c r="K56" s="60"/>
      <c r="L56" s="61">
        <v>3755.45</v>
      </c>
      <c r="M56" s="61">
        <f t="shared" si="31"/>
        <v>7279.8099999999995</v>
      </c>
      <c r="N56" s="62">
        <f t="shared" si="32"/>
        <v>3420.1900000000005</v>
      </c>
      <c r="O56" s="18">
        <f t="shared" si="35"/>
        <v>0.31964392523364493</v>
      </c>
      <c r="P56" s="63">
        <v>0.5</v>
      </c>
      <c r="Q56" s="64">
        <f t="shared" si="33"/>
        <v>1710.0950000000003</v>
      </c>
      <c r="R56" s="65">
        <f t="shared" si="34"/>
        <v>1710.0950000000003</v>
      </c>
      <c r="S56" s="56" t="s">
        <v>23</v>
      </c>
      <c r="T56" s="66" t="s">
        <v>68</v>
      </c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  <c r="CE56" s="58"/>
      <c r="CF56" s="58"/>
      <c r="CG56" s="58"/>
      <c r="CH56" s="58"/>
      <c r="CI56" s="58"/>
      <c r="CJ56" s="58"/>
      <c r="CK56" s="58"/>
      <c r="CL56" s="58"/>
      <c r="CM56" s="58"/>
      <c r="CN56" s="58"/>
      <c r="CO56" s="58"/>
      <c r="CP56" s="58"/>
      <c r="CQ56" s="58"/>
      <c r="CR56" s="58"/>
      <c r="CS56" s="58"/>
      <c r="CT56" s="58"/>
      <c r="CU56" s="58"/>
      <c r="CV56" s="58"/>
      <c r="CW56" s="58"/>
      <c r="CX56" s="58"/>
      <c r="CY56" s="58"/>
      <c r="CZ56" s="58"/>
      <c r="DA56" s="58"/>
      <c r="DB56" s="58"/>
      <c r="DC56" s="58"/>
      <c r="DD56" s="58"/>
      <c r="DE56" s="58"/>
      <c r="DF56" s="58"/>
      <c r="DG56" s="58"/>
      <c r="DH56" s="58"/>
      <c r="DI56" s="58"/>
      <c r="DJ56" s="58"/>
      <c r="DK56" s="58"/>
      <c r="DL56" s="58"/>
      <c r="DM56" s="58"/>
      <c r="DN56" s="58"/>
      <c r="DO56" s="58"/>
      <c r="DP56" s="58"/>
      <c r="DQ56" s="58"/>
      <c r="DR56" s="58"/>
      <c r="DS56" s="58"/>
      <c r="DT56" s="58"/>
      <c r="DU56" s="58"/>
      <c r="DV56" s="58"/>
      <c r="DW56" s="58"/>
      <c r="DX56" s="58"/>
      <c r="DY56" s="58"/>
      <c r="DZ56" s="58"/>
      <c r="EA56" s="58"/>
      <c r="EB56" s="58"/>
      <c r="EC56" s="58"/>
      <c r="ED56" s="58"/>
      <c r="EE56" s="58"/>
      <c r="EF56" s="58"/>
      <c r="EG56" s="58"/>
      <c r="EH56" s="58"/>
      <c r="EI56" s="58"/>
      <c r="EJ56" s="58"/>
      <c r="EK56" s="58"/>
      <c r="EL56" s="58"/>
      <c r="EM56" s="58"/>
      <c r="EN56" s="58"/>
      <c r="EO56" s="58"/>
      <c r="EP56" s="58"/>
      <c r="EQ56" s="58"/>
      <c r="ER56" s="58"/>
      <c r="ES56" s="58"/>
      <c r="ET56" s="58"/>
      <c r="EU56" s="58"/>
      <c r="EV56" s="58"/>
      <c r="EW56" s="58"/>
      <c r="EX56" s="58"/>
      <c r="EY56" s="58"/>
      <c r="EZ56" s="58"/>
      <c r="FA56" s="58"/>
      <c r="FB56" s="58"/>
      <c r="FC56" s="58"/>
      <c r="FD56" s="58"/>
      <c r="FE56" s="58"/>
      <c r="FF56" s="58"/>
      <c r="FG56" s="58"/>
      <c r="FH56" s="58"/>
      <c r="FI56" s="58"/>
      <c r="FJ56" s="58"/>
      <c r="FK56" s="58"/>
      <c r="FL56" s="58"/>
      <c r="FM56" s="58"/>
      <c r="FN56" s="58"/>
      <c r="FO56" s="58"/>
      <c r="FP56" s="58"/>
      <c r="FQ56" s="58"/>
      <c r="FR56" s="58"/>
      <c r="FS56" s="58"/>
      <c r="FT56" s="58"/>
      <c r="FU56" s="58"/>
      <c r="FV56" s="58"/>
      <c r="FW56" s="58"/>
      <c r="FX56" s="58"/>
      <c r="FY56" s="58"/>
      <c r="FZ56" s="58"/>
      <c r="GA56" s="58"/>
      <c r="GB56" s="58"/>
      <c r="GC56" s="58"/>
      <c r="GD56" s="58"/>
      <c r="GE56" s="58"/>
      <c r="GF56" s="58"/>
      <c r="GG56" s="58"/>
      <c r="GH56" s="58"/>
      <c r="GI56" s="58"/>
      <c r="GJ56" s="58"/>
      <c r="GK56" s="58"/>
      <c r="GL56" s="58"/>
      <c r="GM56" s="58"/>
      <c r="GN56" s="58"/>
      <c r="GO56" s="58"/>
      <c r="GP56" s="58"/>
      <c r="GQ56" s="58"/>
      <c r="GR56" s="58"/>
      <c r="GS56" s="58"/>
      <c r="GT56" s="58"/>
      <c r="GU56" s="58"/>
      <c r="GV56" s="58"/>
      <c r="GW56" s="58"/>
      <c r="GX56" s="58"/>
      <c r="GY56" s="58"/>
      <c r="GZ56" s="58"/>
      <c r="HA56" s="58"/>
      <c r="HB56" s="58"/>
      <c r="HC56" s="58"/>
      <c r="HD56" s="58"/>
      <c r="HE56" s="58"/>
      <c r="HF56" s="58"/>
      <c r="HG56" s="58"/>
      <c r="HH56" s="58"/>
      <c r="HI56" s="58"/>
      <c r="HJ56" s="58"/>
      <c r="HK56" s="58"/>
      <c r="HL56" s="58"/>
      <c r="HM56" s="58"/>
      <c r="HN56" s="58"/>
      <c r="HO56" s="58"/>
      <c r="HP56" s="58"/>
      <c r="HQ56" s="58"/>
      <c r="HR56" s="58"/>
      <c r="HS56" s="58"/>
      <c r="HT56" s="58"/>
      <c r="HU56" s="58"/>
      <c r="HV56" s="58"/>
      <c r="HW56" s="58"/>
      <c r="HX56" s="58"/>
      <c r="HY56" s="58"/>
      <c r="HZ56" s="58"/>
      <c r="IA56" s="58"/>
      <c r="IB56" s="58"/>
      <c r="IC56" s="58"/>
      <c r="ID56" s="58"/>
      <c r="IE56" s="58"/>
      <c r="IF56" s="58"/>
      <c r="IG56" s="58"/>
      <c r="IH56" s="58"/>
    </row>
    <row r="57" spans="1:242" s="59" customFormat="1" x14ac:dyDescent="0.2">
      <c r="A57" s="54" t="s">
        <v>60</v>
      </c>
      <c r="B57" s="55">
        <v>2025</v>
      </c>
      <c r="C57" s="54" t="s">
        <v>26</v>
      </c>
      <c r="D57" s="55">
        <v>1</v>
      </c>
      <c r="E57" s="13" t="s">
        <v>69</v>
      </c>
      <c r="F57" s="14">
        <v>9550</v>
      </c>
      <c r="G57" s="60">
        <v>5264</v>
      </c>
      <c r="H57" s="60">
        <v>32.799999999999997</v>
      </c>
      <c r="I57" s="60">
        <v>120</v>
      </c>
      <c r="J57" s="60">
        <v>414</v>
      </c>
      <c r="K57" s="60">
        <v>178.2</v>
      </c>
      <c r="L57" s="61"/>
      <c r="M57" s="61">
        <f t="shared" si="31"/>
        <v>6009</v>
      </c>
      <c r="N57" s="62">
        <f t="shared" si="32"/>
        <v>3541</v>
      </c>
      <c r="O57" s="18">
        <f t="shared" si="35"/>
        <v>0.37078534031413612</v>
      </c>
      <c r="P57" s="63">
        <v>0.5</v>
      </c>
      <c r="Q57" s="64">
        <f t="shared" si="33"/>
        <v>1770.5</v>
      </c>
      <c r="R57" s="65">
        <f t="shared" si="34"/>
        <v>1770.5</v>
      </c>
      <c r="S57" s="56" t="s">
        <v>23</v>
      </c>
      <c r="T57" s="66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  <c r="CE57" s="58"/>
      <c r="CF57" s="58"/>
      <c r="CG57" s="58"/>
      <c r="CH57" s="58"/>
      <c r="CI57" s="58"/>
      <c r="CJ57" s="58"/>
      <c r="CK57" s="58"/>
      <c r="CL57" s="58"/>
      <c r="CM57" s="58"/>
      <c r="CN57" s="58"/>
      <c r="CO57" s="58"/>
      <c r="CP57" s="58"/>
      <c r="CQ57" s="58"/>
      <c r="CR57" s="58"/>
      <c r="CS57" s="58"/>
      <c r="CT57" s="58"/>
      <c r="CU57" s="58"/>
      <c r="CV57" s="58"/>
      <c r="CW57" s="58"/>
      <c r="CX57" s="58"/>
      <c r="CY57" s="58"/>
      <c r="CZ57" s="58"/>
      <c r="DA57" s="58"/>
      <c r="DB57" s="58"/>
      <c r="DC57" s="58"/>
      <c r="DD57" s="58"/>
      <c r="DE57" s="58"/>
      <c r="DF57" s="58"/>
      <c r="DG57" s="58"/>
      <c r="DH57" s="58"/>
      <c r="DI57" s="58"/>
      <c r="DJ57" s="58"/>
      <c r="DK57" s="58"/>
      <c r="DL57" s="58"/>
      <c r="DM57" s="58"/>
      <c r="DN57" s="58"/>
      <c r="DO57" s="58"/>
      <c r="DP57" s="58"/>
      <c r="DQ57" s="58"/>
      <c r="DR57" s="58"/>
      <c r="DS57" s="58"/>
      <c r="DT57" s="58"/>
      <c r="DU57" s="58"/>
      <c r="DV57" s="58"/>
      <c r="DW57" s="58"/>
      <c r="DX57" s="58"/>
      <c r="DY57" s="58"/>
      <c r="DZ57" s="58"/>
      <c r="EA57" s="58"/>
      <c r="EB57" s="58"/>
      <c r="EC57" s="58"/>
      <c r="ED57" s="58"/>
      <c r="EE57" s="58"/>
      <c r="EF57" s="58"/>
      <c r="EG57" s="58"/>
      <c r="EH57" s="58"/>
      <c r="EI57" s="58"/>
      <c r="EJ57" s="58"/>
      <c r="EK57" s="58"/>
      <c r="EL57" s="58"/>
      <c r="EM57" s="58"/>
      <c r="EN57" s="58"/>
      <c r="EO57" s="58"/>
      <c r="EP57" s="58"/>
      <c r="EQ57" s="58"/>
      <c r="ER57" s="58"/>
      <c r="ES57" s="58"/>
      <c r="ET57" s="58"/>
      <c r="EU57" s="58"/>
      <c r="EV57" s="58"/>
      <c r="EW57" s="58"/>
      <c r="EX57" s="58"/>
      <c r="EY57" s="58"/>
      <c r="EZ57" s="58"/>
      <c r="FA57" s="58"/>
      <c r="FB57" s="58"/>
      <c r="FC57" s="58"/>
      <c r="FD57" s="58"/>
      <c r="FE57" s="58"/>
      <c r="FF57" s="58"/>
      <c r="FG57" s="58"/>
      <c r="FH57" s="58"/>
      <c r="FI57" s="58"/>
      <c r="FJ57" s="58"/>
      <c r="FK57" s="58"/>
      <c r="FL57" s="58"/>
      <c r="FM57" s="58"/>
      <c r="FN57" s="58"/>
      <c r="FO57" s="58"/>
      <c r="FP57" s="58"/>
      <c r="FQ57" s="58"/>
      <c r="FR57" s="58"/>
      <c r="FS57" s="58"/>
      <c r="FT57" s="58"/>
      <c r="FU57" s="58"/>
      <c r="FV57" s="58"/>
      <c r="FW57" s="58"/>
      <c r="FX57" s="58"/>
      <c r="FY57" s="58"/>
      <c r="FZ57" s="58"/>
      <c r="GA57" s="58"/>
      <c r="GB57" s="58"/>
      <c r="GC57" s="58"/>
      <c r="GD57" s="58"/>
      <c r="GE57" s="58"/>
      <c r="GF57" s="58"/>
      <c r="GG57" s="58"/>
      <c r="GH57" s="58"/>
      <c r="GI57" s="58"/>
      <c r="GJ57" s="58"/>
      <c r="GK57" s="58"/>
      <c r="GL57" s="58"/>
      <c r="GM57" s="58"/>
      <c r="GN57" s="58"/>
      <c r="GO57" s="58"/>
      <c r="GP57" s="58"/>
      <c r="GQ57" s="58"/>
      <c r="GR57" s="58"/>
      <c r="GS57" s="58"/>
      <c r="GT57" s="58"/>
      <c r="GU57" s="58"/>
      <c r="GV57" s="58"/>
      <c r="GW57" s="58"/>
      <c r="GX57" s="58"/>
      <c r="GY57" s="58"/>
      <c r="GZ57" s="58"/>
      <c r="HA57" s="58"/>
      <c r="HB57" s="58"/>
      <c r="HC57" s="58"/>
      <c r="HD57" s="58"/>
      <c r="HE57" s="58"/>
      <c r="HF57" s="58"/>
      <c r="HG57" s="58"/>
      <c r="HH57" s="58"/>
      <c r="HI57" s="58"/>
      <c r="HJ57" s="58"/>
      <c r="HK57" s="58"/>
      <c r="HL57" s="58"/>
      <c r="HM57" s="58"/>
      <c r="HN57" s="58"/>
      <c r="HO57" s="58"/>
      <c r="HP57" s="58"/>
      <c r="HQ57" s="58"/>
      <c r="HR57" s="58"/>
      <c r="HS57" s="58"/>
      <c r="HT57" s="58"/>
      <c r="HU57" s="58"/>
      <c r="HV57" s="58"/>
      <c r="HW57" s="58"/>
      <c r="HX57" s="58"/>
      <c r="HY57" s="58"/>
      <c r="HZ57" s="58"/>
      <c r="IA57" s="58"/>
      <c r="IB57" s="58"/>
      <c r="IC57" s="58"/>
      <c r="ID57" s="58"/>
      <c r="IE57" s="58"/>
      <c r="IF57" s="58"/>
      <c r="IG57" s="58"/>
      <c r="IH57" s="58"/>
    </row>
    <row r="58" spans="1:242" s="59" customFormat="1" x14ac:dyDescent="0.2">
      <c r="A58" s="54" t="s">
        <v>60</v>
      </c>
      <c r="B58" s="55">
        <v>2025</v>
      </c>
      <c r="C58" s="55" t="s">
        <v>37</v>
      </c>
      <c r="D58" s="55">
        <v>1</v>
      </c>
      <c r="E58" s="13" t="s">
        <v>70</v>
      </c>
      <c r="F58" s="14">
        <v>2330</v>
      </c>
      <c r="G58" s="60">
        <f>532.11+170.53+170.53</f>
        <v>873.17</v>
      </c>
      <c r="H58" s="60">
        <v>13.17</v>
      </c>
      <c r="I58" s="60"/>
      <c r="J58" s="60">
        <v>150</v>
      </c>
      <c r="K58" s="60">
        <f>((500*72)*((0.0082+0.0076)/2))+((100*72)*0.0593)-((63/9000)*3000)-((112/6500)*1800)-((112/6500)*1800)-((112/6500)*1800)-((78/11000)*3000)-((78/11000)*3000)</f>
        <v>554.76839160839165</v>
      </c>
      <c r="L58" s="61"/>
      <c r="M58" s="61">
        <f>SUM(G58:L58)</f>
        <v>1591.1083916083917</v>
      </c>
      <c r="N58" s="62">
        <f t="shared" si="32"/>
        <v>738.89160839160832</v>
      </c>
      <c r="O58" s="18">
        <f t="shared" si="35"/>
        <v>0.31712086197064737</v>
      </c>
      <c r="P58" s="63">
        <v>0.9</v>
      </c>
      <c r="Q58" s="64">
        <f t="shared" si="33"/>
        <v>665.00244755244751</v>
      </c>
      <c r="R58" s="65">
        <f t="shared" si="34"/>
        <v>73.889160839160809</v>
      </c>
      <c r="S58" s="56"/>
      <c r="T58" s="66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  <c r="CE58" s="58"/>
      <c r="CF58" s="58"/>
      <c r="CG58" s="58"/>
      <c r="CH58" s="58"/>
      <c r="CI58" s="58"/>
      <c r="CJ58" s="58"/>
      <c r="CK58" s="58"/>
      <c r="CL58" s="58"/>
      <c r="CM58" s="58"/>
      <c r="CN58" s="58"/>
      <c r="CO58" s="58"/>
      <c r="CP58" s="58"/>
      <c r="CQ58" s="58"/>
      <c r="CR58" s="58"/>
      <c r="CS58" s="58"/>
      <c r="CT58" s="58"/>
      <c r="CU58" s="58"/>
      <c r="CV58" s="58"/>
      <c r="CW58" s="58"/>
      <c r="CX58" s="58"/>
      <c r="CY58" s="58"/>
      <c r="CZ58" s="58"/>
      <c r="DA58" s="58"/>
      <c r="DB58" s="58"/>
      <c r="DC58" s="58"/>
      <c r="DD58" s="58"/>
      <c r="DE58" s="58"/>
      <c r="DF58" s="58"/>
      <c r="DG58" s="58"/>
      <c r="DH58" s="58"/>
      <c r="DI58" s="58"/>
      <c r="DJ58" s="58"/>
      <c r="DK58" s="58"/>
      <c r="DL58" s="58"/>
      <c r="DM58" s="58"/>
      <c r="DN58" s="58"/>
      <c r="DO58" s="58"/>
      <c r="DP58" s="58"/>
      <c r="DQ58" s="58"/>
      <c r="DR58" s="58"/>
      <c r="DS58" s="58"/>
      <c r="DT58" s="58"/>
      <c r="DU58" s="58"/>
      <c r="DV58" s="58"/>
      <c r="DW58" s="58"/>
      <c r="DX58" s="58"/>
      <c r="DY58" s="58"/>
      <c r="DZ58" s="58"/>
      <c r="EA58" s="58"/>
      <c r="EB58" s="58"/>
      <c r="EC58" s="58"/>
      <c r="ED58" s="58"/>
      <c r="EE58" s="58"/>
      <c r="EF58" s="58"/>
      <c r="EG58" s="58"/>
      <c r="EH58" s="58"/>
      <c r="EI58" s="58"/>
      <c r="EJ58" s="58"/>
      <c r="EK58" s="58"/>
      <c r="EL58" s="58"/>
      <c r="EM58" s="58"/>
      <c r="EN58" s="58"/>
      <c r="EO58" s="58"/>
      <c r="EP58" s="58"/>
      <c r="EQ58" s="58"/>
      <c r="ER58" s="58"/>
      <c r="ES58" s="58"/>
      <c r="ET58" s="58"/>
      <c r="EU58" s="58"/>
      <c r="EV58" s="58"/>
      <c r="EW58" s="58"/>
      <c r="EX58" s="58"/>
      <c r="EY58" s="58"/>
      <c r="EZ58" s="58"/>
      <c r="FA58" s="58"/>
      <c r="FB58" s="58"/>
      <c r="FC58" s="58"/>
      <c r="FD58" s="58"/>
      <c r="FE58" s="58"/>
      <c r="FF58" s="58"/>
      <c r="FG58" s="58"/>
      <c r="FH58" s="58"/>
      <c r="FI58" s="58"/>
      <c r="FJ58" s="58"/>
      <c r="FK58" s="58"/>
      <c r="FL58" s="58"/>
      <c r="FM58" s="58"/>
      <c r="FN58" s="58"/>
      <c r="FO58" s="58"/>
      <c r="FP58" s="58"/>
      <c r="FQ58" s="58"/>
      <c r="FR58" s="58"/>
      <c r="FS58" s="58"/>
      <c r="FT58" s="58"/>
      <c r="FU58" s="58"/>
      <c r="FV58" s="58"/>
      <c r="FW58" s="58"/>
      <c r="FX58" s="58"/>
      <c r="FY58" s="58"/>
      <c r="FZ58" s="58"/>
      <c r="GA58" s="58"/>
      <c r="GB58" s="58"/>
      <c r="GC58" s="58"/>
      <c r="GD58" s="58"/>
      <c r="GE58" s="58"/>
      <c r="GF58" s="58"/>
      <c r="GG58" s="58"/>
      <c r="GH58" s="58"/>
      <c r="GI58" s="58"/>
      <c r="GJ58" s="58"/>
      <c r="GK58" s="58"/>
      <c r="GL58" s="58"/>
      <c r="GM58" s="58"/>
      <c r="GN58" s="58"/>
      <c r="GO58" s="58"/>
      <c r="GP58" s="58"/>
      <c r="GQ58" s="58"/>
      <c r="GR58" s="58"/>
      <c r="GS58" s="58"/>
      <c r="GT58" s="58"/>
      <c r="GU58" s="58"/>
      <c r="GV58" s="58"/>
      <c r="GW58" s="58"/>
      <c r="GX58" s="58"/>
      <c r="GY58" s="58"/>
      <c r="GZ58" s="58"/>
      <c r="HA58" s="58"/>
      <c r="HB58" s="58"/>
      <c r="HC58" s="58"/>
      <c r="HD58" s="58"/>
      <c r="HE58" s="58"/>
      <c r="HF58" s="58"/>
      <c r="HG58" s="58"/>
      <c r="HH58" s="58"/>
      <c r="HI58" s="58"/>
      <c r="HJ58" s="58"/>
      <c r="HK58" s="58"/>
      <c r="HL58" s="58"/>
      <c r="HM58" s="58"/>
      <c r="HN58" s="58"/>
      <c r="HO58" s="58"/>
      <c r="HP58" s="58"/>
      <c r="HQ58" s="58"/>
      <c r="HR58" s="58"/>
      <c r="HS58" s="58"/>
      <c r="HT58" s="58"/>
      <c r="HU58" s="58"/>
      <c r="HV58" s="58"/>
      <c r="HW58" s="58"/>
      <c r="HX58" s="58"/>
      <c r="HY58" s="58"/>
      <c r="HZ58" s="58"/>
      <c r="IA58" s="58"/>
      <c r="IB58" s="58"/>
      <c r="IC58" s="58"/>
      <c r="ID58" s="58"/>
      <c r="IE58" s="58"/>
      <c r="IF58" s="58"/>
      <c r="IG58" s="58"/>
      <c r="IH58" s="58"/>
    </row>
    <row r="59" spans="1:242" s="26" customFormat="1" x14ac:dyDescent="0.2">
      <c r="A59" s="68" t="s">
        <v>60</v>
      </c>
      <c r="B59" s="69">
        <v>2025</v>
      </c>
      <c r="C59" s="70" t="s">
        <v>37</v>
      </c>
      <c r="D59" s="71">
        <v>1</v>
      </c>
      <c r="E59" s="13" t="s">
        <v>71</v>
      </c>
      <c r="F59" s="14">
        <v>2785</v>
      </c>
      <c r="G59" s="72">
        <f>700+700+89+3.92</f>
        <v>1492.92</v>
      </c>
      <c r="H59" s="72"/>
      <c r="I59" s="72"/>
      <c r="J59" s="72">
        <v>100</v>
      </c>
      <c r="K59" s="72">
        <f>((1500*72)*0.0046)-89-89</f>
        <v>318.8</v>
      </c>
      <c r="L59" s="73"/>
      <c r="M59" s="73">
        <f t="shared" ref="M59" si="36">SUM(G59:L59)</f>
        <v>1911.72</v>
      </c>
      <c r="N59" s="74">
        <f t="shared" si="32"/>
        <v>873.28</v>
      </c>
      <c r="O59" s="18">
        <f t="shared" si="35"/>
        <v>0.31356552962298023</v>
      </c>
      <c r="P59" s="75">
        <v>0.9</v>
      </c>
      <c r="Q59" s="76">
        <f t="shared" si="33"/>
        <v>785.952</v>
      </c>
      <c r="R59" s="77">
        <f t="shared" si="34"/>
        <v>87.327999999999975</v>
      </c>
      <c r="S59" s="56" t="s">
        <v>23</v>
      </c>
      <c r="T59" s="78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  <c r="HP59" s="25"/>
      <c r="HQ59" s="25"/>
      <c r="HR59" s="25"/>
      <c r="HS59" s="25"/>
      <c r="HT59" s="25"/>
      <c r="HU59" s="25"/>
      <c r="HV59" s="25"/>
      <c r="HW59" s="25"/>
      <c r="HX59" s="25"/>
      <c r="HY59" s="25"/>
      <c r="HZ59" s="25"/>
      <c r="IA59" s="25"/>
      <c r="IB59" s="25"/>
      <c r="IC59" s="25"/>
      <c r="ID59" s="25"/>
      <c r="IE59" s="25"/>
      <c r="IF59" s="25"/>
      <c r="IG59" s="25"/>
    </row>
    <row r="60" spans="1:242" s="59" customFormat="1" x14ac:dyDescent="0.2">
      <c r="A60" s="54" t="s">
        <v>60</v>
      </c>
      <c r="B60" s="55">
        <v>2025</v>
      </c>
      <c r="C60" s="55" t="s">
        <v>37</v>
      </c>
      <c r="D60" s="55">
        <v>1</v>
      </c>
      <c r="E60" s="13" t="s">
        <v>72</v>
      </c>
      <c r="F60" s="14">
        <v>3376.77</v>
      </c>
      <c r="G60" s="60">
        <f>(700)+89+(399)</f>
        <v>1188</v>
      </c>
      <c r="H60" s="60">
        <v>11.78</v>
      </c>
      <c r="I60" s="60"/>
      <c r="J60" s="60">
        <v>100</v>
      </c>
      <c r="K60" s="60">
        <f>((3000*72)*0.0046)-(85+((85/25000)*11000))</f>
        <v>871.2</v>
      </c>
      <c r="L60" s="61">
        <v>140</v>
      </c>
      <c r="M60" s="61">
        <f>SUM(G60:L60)</f>
        <v>2310.98</v>
      </c>
      <c r="N60" s="62">
        <f t="shared" si="32"/>
        <v>1065.79</v>
      </c>
      <c r="O60" s="18">
        <f t="shared" si="35"/>
        <v>0.31562410232263377</v>
      </c>
      <c r="P60" s="63">
        <v>0.9</v>
      </c>
      <c r="Q60" s="64">
        <f t="shared" si="33"/>
        <v>959.21100000000001</v>
      </c>
      <c r="R60" s="65">
        <f t="shared" si="34"/>
        <v>106.57899999999995</v>
      </c>
      <c r="S60" s="56" t="s">
        <v>23</v>
      </c>
      <c r="T60" s="66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58"/>
      <c r="CA60" s="58"/>
      <c r="CB60" s="58"/>
      <c r="CC60" s="58"/>
      <c r="CD60" s="58"/>
      <c r="CE60" s="58"/>
      <c r="CF60" s="58"/>
      <c r="CG60" s="58"/>
      <c r="CH60" s="58"/>
      <c r="CI60" s="58"/>
      <c r="CJ60" s="58"/>
      <c r="CK60" s="58"/>
      <c r="CL60" s="58"/>
      <c r="CM60" s="58"/>
      <c r="CN60" s="58"/>
      <c r="CO60" s="58"/>
      <c r="CP60" s="58"/>
      <c r="CQ60" s="58"/>
      <c r="CR60" s="58"/>
      <c r="CS60" s="58"/>
      <c r="CT60" s="58"/>
      <c r="CU60" s="58"/>
      <c r="CV60" s="58"/>
      <c r="CW60" s="58"/>
      <c r="CX60" s="58"/>
      <c r="CY60" s="58"/>
      <c r="CZ60" s="58"/>
      <c r="DA60" s="58"/>
      <c r="DB60" s="58"/>
      <c r="DC60" s="58"/>
      <c r="DD60" s="58"/>
      <c r="DE60" s="58"/>
      <c r="DF60" s="58"/>
      <c r="DG60" s="58"/>
      <c r="DH60" s="58"/>
      <c r="DI60" s="58"/>
      <c r="DJ60" s="58"/>
      <c r="DK60" s="58"/>
      <c r="DL60" s="58"/>
      <c r="DM60" s="58"/>
      <c r="DN60" s="58"/>
      <c r="DO60" s="58"/>
      <c r="DP60" s="58"/>
      <c r="DQ60" s="58"/>
      <c r="DR60" s="58"/>
      <c r="DS60" s="58"/>
      <c r="DT60" s="58"/>
      <c r="DU60" s="58"/>
      <c r="DV60" s="58"/>
      <c r="DW60" s="58"/>
      <c r="DX60" s="58"/>
      <c r="DY60" s="58"/>
      <c r="DZ60" s="58"/>
      <c r="EA60" s="58"/>
      <c r="EB60" s="58"/>
      <c r="EC60" s="58"/>
      <c r="ED60" s="58"/>
      <c r="EE60" s="58"/>
      <c r="EF60" s="58"/>
      <c r="EG60" s="58"/>
      <c r="EH60" s="58"/>
      <c r="EI60" s="58"/>
      <c r="EJ60" s="58"/>
      <c r="EK60" s="58"/>
      <c r="EL60" s="58"/>
      <c r="EM60" s="58"/>
      <c r="EN60" s="58"/>
      <c r="EO60" s="58"/>
      <c r="EP60" s="58"/>
      <c r="EQ60" s="58"/>
      <c r="ER60" s="58"/>
      <c r="ES60" s="58"/>
      <c r="ET60" s="58"/>
      <c r="EU60" s="58"/>
      <c r="EV60" s="58"/>
      <c r="EW60" s="58"/>
      <c r="EX60" s="58"/>
      <c r="EY60" s="58"/>
      <c r="EZ60" s="58"/>
      <c r="FA60" s="58"/>
      <c r="FB60" s="58"/>
      <c r="FC60" s="58"/>
      <c r="FD60" s="58"/>
      <c r="FE60" s="58"/>
      <c r="FF60" s="58"/>
      <c r="FG60" s="58"/>
      <c r="FH60" s="58"/>
      <c r="FI60" s="58"/>
      <c r="FJ60" s="58"/>
      <c r="FK60" s="58"/>
      <c r="FL60" s="58"/>
      <c r="FM60" s="58"/>
      <c r="FN60" s="58"/>
      <c r="FO60" s="58"/>
      <c r="FP60" s="58"/>
      <c r="FQ60" s="58"/>
      <c r="FR60" s="58"/>
      <c r="FS60" s="58"/>
      <c r="FT60" s="58"/>
      <c r="FU60" s="58"/>
      <c r="FV60" s="58"/>
      <c r="FW60" s="58"/>
      <c r="FX60" s="58"/>
      <c r="FY60" s="58"/>
      <c r="FZ60" s="58"/>
      <c r="GA60" s="58"/>
      <c r="GB60" s="58"/>
      <c r="GC60" s="58"/>
      <c r="GD60" s="58"/>
      <c r="GE60" s="58"/>
      <c r="GF60" s="58"/>
      <c r="GG60" s="58"/>
      <c r="GH60" s="58"/>
      <c r="GI60" s="58"/>
      <c r="GJ60" s="58"/>
      <c r="GK60" s="58"/>
      <c r="GL60" s="58"/>
      <c r="GM60" s="58"/>
      <c r="GN60" s="58"/>
      <c r="GO60" s="58"/>
      <c r="GP60" s="58"/>
      <c r="GQ60" s="58"/>
      <c r="GR60" s="58"/>
      <c r="GS60" s="58"/>
      <c r="GT60" s="58"/>
      <c r="GU60" s="58"/>
      <c r="GV60" s="58"/>
      <c r="GW60" s="58"/>
      <c r="GX60" s="58"/>
      <c r="GY60" s="58"/>
      <c r="GZ60" s="58"/>
      <c r="HA60" s="58"/>
      <c r="HB60" s="58"/>
      <c r="HC60" s="58"/>
      <c r="HD60" s="58"/>
      <c r="HE60" s="58"/>
      <c r="HF60" s="58"/>
      <c r="HG60" s="58"/>
      <c r="HH60" s="58"/>
      <c r="HI60" s="58"/>
      <c r="HJ60" s="58"/>
      <c r="HK60" s="58"/>
      <c r="HL60" s="58"/>
      <c r="HM60" s="58"/>
      <c r="HN60" s="58"/>
      <c r="HO60" s="58"/>
      <c r="HP60" s="58"/>
      <c r="HQ60" s="58"/>
      <c r="HR60" s="58"/>
      <c r="HS60" s="58"/>
      <c r="HT60" s="58"/>
      <c r="HU60" s="58"/>
      <c r="HV60" s="58"/>
      <c r="HW60" s="58"/>
      <c r="HX60" s="58"/>
      <c r="HY60" s="58"/>
      <c r="HZ60" s="58"/>
      <c r="IA60" s="58"/>
      <c r="IB60" s="58"/>
      <c r="IC60" s="58"/>
      <c r="ID60" s="58"/>
      <c r="IE60" s="58"/>
      <c r="IF60" s="58"/>
      <c r="IG60" s="58"/>
      <c r="IH60" s="58"/>
    </row>
    <row r="61" spans="1:242" s="26" customFormat="1" x14ac:dyDescent="0.2">
      <c r="A61" s="54" t="s">
        <v>60</v>
      </c>
      <c r="B61" s="12">
        <v>2025</v>
      </c>
      <c r="C61" s="12"/>
      <c r="D61" s="12"/>
      <c r="E61" s="13"/>
      <c r="F61" s="14"/>
      <c r="G61" s="15"/>
      <c r="H61" s="15"/>
      <c r="I61" s="15"/>
      <c r="J61" s="15"/>
      <c r="K61" s="15"/>
      <c r="L61" s="16"/>
      <c r="M61" s="16">
        <f t="shared" ref="M61:M62" si="37">SUM(G61:L61)</f>
        <v>0</v>
      </c>
      <c r="N61" s="17">
        <f t="shared" si="32"/>
        <v>0</v>
      </c>
      <c r="O61" s="18" t="str">
        <f t="shared" si="35"/>
        <v/>
      </c>
      <c r="P61" s="19"/>
      <c r="Q61" s="20">
        <f t="shared" si="33"/>
        <v>0</v>
      </c>
      <c r="R61" s="21">
        <f t="shared" si="34"/>
        <v>0</v>
      </c>
      <c r="S61" s="22"/>
      <c r="T61" s="23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  <c r="HP61" s="25"/>
      <c r="HQ61" s="25"/>
      <c r="HR61" s="25"/>
      <c r="HS61" s="25"/>
      <c r="HT61" s="25"/>
      <c r="HU61" s="25"/>
      <c r="HV61" s="25"/>
      <c r="HW61" s="25"/>
      <c r="HX61" s="25"/>
      <c r="HY61" s="25"/>
      <c r="HZ61" s="25"/>
      <c r="IA61" s="25"/>
      <c r="IB61" s="25"/>
      <c r="IC61" s="25"/>
      <c r="ID61" s="25"/>
      <c r="IE61" s="25"/>
      <c r="IF61" s="25"/>
      <c r="IG61" s="25"/>
    </row>
    <row r="62" spans="1:242" s="26" customFormat="1" x14ac:dyDescent="0.2">
      <c r="A62" s="54" t="s">
        <v>60</v>
      </c>
      <c r="B62" s="12">
        <v>2025</v>
      </c>
      <c r="C62" s="12"/>
      <c r="D62" s="12"/>
      <c r="E62" s="13"/>
      <c r="F62" s="14"/>
      <c r="G62" s="15"/>
      <c r="H62" s="15"/>
      <c r="I62" s="15"/>
      <c r="J62" s="15"/>
      <c r="K62" s="15"/>
      <c r="L62" s="16"/>
      <c r="M62" s="16">
        <f t="shared" si="37"/>
        <v>0</v>
      </c>
      <c r="N62" s="17">
        <f t="shared" si="32"/>
        <v>0</v>
      </c>
      <c r="O62" s="18" t="str">
        <f t="shared" si="35"/>
        <v/>
      </c>
      <c r="P62" s="19"/>
      <c r="Q62" s="20">
        <f t="shared" si="33"/>
        <v>0</v>
      </c>
      <c r="R62" s="21">
        <f t="shared" si="34"/>
        <v>0</v>
      </c>
      <c r="S62" s="22"/>
      <c r="T62" s="23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</row>
    <row r="63" spans="1:242" s="26" customFormat="1" x14ac:dyDescent="0.2">
      <c r="A63" s="54" t="s">
        <v>60</v>
      </c>
      <c r="B63" s="12">
        <v>2025</v>
      </c>
      <c r="C63" s="12"/>
      <c r="D63" s="12"/>
      <c r="E63" s="13"/>
      <c r="F63" s="14"/>
      <c r="G63" s="15"/>
      <c r="H63" s="15"/>
      <c r="I63" s="15"/>
      <c r="J63" s="15"/>
      <c r="K63" s="15"/>
      <c r="L63" s="16"/>
      <c r="M63" s="16">
        <f>SUM(G63:L63)</f>
        <v>0</v>
      </c>
      <c r="N63" s="17">
        <f t="shared" si="32"/>
        <v>0</v>
      </c>
      <c r="O63" s="18" t="str">
        <f t="shared" si="35"/>
        <v/>
      </c>
      <c r="P63" s="19"/>
      <c r="Q63" s="20">
        <f t="shared" si="33"/>
        <v>0</v>
      </c>
      <c r="R63" s="21">
        <f t="shared" si="34"/>
        <v>0</v>
      </c>
      <c r="S63" s="22"/>
      <c r="T63" s="23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  <c r="FR63" s="25"/>
      <c r="FS63" s="25"/>
      <c r="FT63" s="25"/>
      <c r="FU63" s="25"/>
      <c r="FV63" s="25"/>
      <c r="FW63" s="25"/>
      <c r="FX63" s="25"/>
      <c r="FY63" s="25"/>
      <c r="FZ63" s="25"/>
      <c r="GA63" s="25"/>
      <c r="GB63" s="25"/>
      <c r="GC63" s="25"/>
      <c r="GD63" s="25"/>
      <c r="GE63" s="25"/>
      <c r="GF63" s="25"/>
      <c r="GG63" s="25"/>
      <c r="GH63" s="25"/>
      <c r="GI63" s="25"/>
      <c r="GJ63" s="25"/>
      <c r="GK63" s="25"/>
      <c r="GL63" s="25"/>
      <c r="GM63" s="25"/>
      <c r="GN63" s="25"/>
      <c r="GO63" s="25"/>
      <c r="GP63" s="25"/>
      <c r="GQ63" s="25"/>
      <c r="GR63" s="25"/>
      <c r="GS63" s="25"/>
      <c r="GT63" s="25"/>
      <c r="GU63" s="25"/>
      <c r="GV63" s="25"/>
      <c r="GW63" s="25"/>
      <c r="GX63" s="25"/>
      <c r="GY63" s="25"/>
      <c r="GZ63" s="25"/>
      <c r="HA63" s="25"/>
      <c r="HB63" s="25"/>
      <c r="HC63" s="25"/>
      <c r="HD63" s="25"/>
      <c r="HE63" s="25"/>
      <c r="HF63" s="25"/>
      <c r="HG63" s="25"/>
      <c r="HH63" s="25"/>
      <c r="HI63" s="25"/>
      <c r="HJ63" s="25"/>
      <c r="HK63" s="25"/>
      <c r="HL63" s="25"/>
      <c r="HM63" s="25"/>
      <c r="HN63" s="25"/>
      <c r="HO63" s="25"/>
      <c r="HP63" s="25"/>
      <c r="HQ63" s="25"/>
      <c r="HR63" s="25"/>
      <c r="HS63" s="25"/>
      <c r="HT63" s="25"/>
      <c r="HU63" s="25"/>
      <c r="HV63" s="25"/>
      <c r="HW63" s="25"/>
      <c r="HX63" s="25"/>
      <c r="HY63" s="25"/>
      <c r="HZ63" s="25"/>
      <c r="IA63" s="25"/>
      <c r="IB63" s="25"/>
      <c r="IC63" s="25"/>
      <c r="ID63" s="25"/>
      <c r="IE63" s="25"/>
      <c r="IF63" s="25"/>
      <c r="IG63" s="25"/>
    </row>
    <row r="64" spans="1:242" s="26" customFormat="1" x14ac:dyDescent="0.2">
      <c r="A64" s="54" t="s">
        <v>60</v>
      </c>
      <c r="B64" s="12">
        <v>2025</v>
      </c>
      <c r="C64" s="12"/>
      <c r="D64" s="12"/>
      <c r="E64" s="13"/>
      <c r="F64" s="14"/>
      <c r="G64" s="15"/>
      <c r="H64" s="15"/>
      <c r="I64" s="15"/>
      <c r="J64" s="15"/>
      <c r="K64" s="15"/>
      <c r="L64" s="16"/>
      <c r="M64" s="16">
        <f t="shared" ref="M64:M65" si="38">SUM(G64:L64)</f>
        <v>0</v>
      </c>
      <c r="N64" s="17">
        <f t="shared" si="32"/>
        <v>0</v>
      </c>
      <c r="O64" s="18" t="str">
        <f t="shared" si="35"/>
        <v/>
      </c>
      <c r="P64" s="19"/>
      <c r="Q64" s="20">
        <f t="shared" si="33"/>
        <v>0</v>
      </c>
      <c r="R64" s="21">
        <f t="shared" si="34"/>
        <v>0</v>
      </c>
      <c r="S64" s="22"/>
      <c r="T64" s="31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  <c r="FW64" s="25"/>
      <c r="FX64" s="25"/>
      <c r="FY64" s="25"/>
      <c r="FZ64" s="25"/>
      <c r="GA64" s="25"/>
      <c r="GB64" s="25"/>
      <c r="GC64" s="25"/>
      <c r="GD64" s="25"/>
      <c r="GE64" s="25"/>
      <c r="GF64" s="25"/>
      <c r="GG64" s="25"/>
      <c r="GH64" s="25"/>
      <c r="GI64" s="25"/>
      <c r="GJ64" s="25"/>
      <c r="GK64" s="25"/>
      <c r="GL64" s="25"/>
      <c r="GM64" s="25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  <c r="HE64" s="25"/>
      <c r="HF64" s="25"/>
      <c r="HG64" s="25"/>
      <c r="HH64" s="25"/>
      <c r="HI64" s="25"/>
      <c r="HJ64" s="25"/>
      <c r="HK64" s="25"/>
      <c r="HL64" s="25"/>
      <c r="HM64" s="25"/>
      <c r="HN64" s="25"/>
      <c r="HO64" s="25"/>
      <c r="HP64" s="25"/>
      <c r="HQ64" s="25"/>
      <c r="HR64" s="25"/>
      <c r="HS64" s="25"/>
      <c r="HT64" s="25"/>
      <c r="HU64" s="25"/>
      <c r="HV64" s="25"/>
      <c r="HW64" s="25"/>
      <c r="HX64" s="25"/>
      <c r="HY64" s="25"/>
      <c r="HZ64" s="25"/>
      <c r="IA64" s="25"/>
      <c r="IB64" s="25"/>
      <c r="IC64" s="25"/>
      <c r="ID64" s="25"/>
      <c r="IE64" s="25"/>
      <c r="IF64" s="25"/>
      <c r="IG64" s="25"/>
    </row>
    <row r="65" spans="1:242" s="26" customFormat="1" x14ac:dyDescent="0.2">
      <c r="A65" s="54" t="s">
        <v>60</v>
      </c>
      <c r="B65" s="12">
        <v>2025</v>
      </c>
      <c r="C65" s="12"/>
      <c r="D65" s="12"/>
      <c r="E65" s="13"/>
      <c r="F65" s="14"/>
      <c r="G65" s="15"/>
      <c r="H65" s="15"/>
      <c r="I65" s="15"/>
      <c r="J65" s="15"/>
      <c r="K65" s="15"/>
      <c r="L65" s="16"/>
      <c r="M65" s="16">
        <f t="shared" si="38"/>
        <v>0</v>
      </c>
      <c r="N65" s="17">
        <f t="shared" si="32"/>
        <v>0</v>
      </c>
      <c r="O65" s="18" t="str">
        <f t="shared" si="35"/>
        <v/>
      </c>
      <c r="P65" s="19"/>
      <c r="Q65" s="20">
        <f t="shared" si="33"/>
        <v>0</v>
      </c>
      <c r="R65" s="21">
        <f t="shared" si="34"/>
        <v>0</v>
      </c>
      <c r="S65" s="22"/>
      <c r="T65" s="31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5"/>
      <c r="GS65" s="25"/>
      <c r="GT65" s="25"/>
      <c r="GU65" s="25"/>
      <c r="GV65" s="25"/>
      <c r="GW65" s="25"/>
      <c r="GX65" s="25"/>
      <c r="GY65" s="25"/>
      <c r="GZ65" s="25"/>
      <c r="HA65" s="25"/>
      <c r="HB65" s="25"/>
      <c r="HC65" s="25"/>
      <c r="HD65" s="25"/>
      <c r="HE65" s="25"/>
      <c r="HF65" s="25"/>
      <c r="HG65" s="25"/>
      <c r="HH65" s="25"/>
      <c r="HI65" s="25"/>
      <c r="HJ65" s="25"/>
      <c r="HK65" s="25"/>
      <c r="HL65" s="25"/>
      <c r="HM65" s="25"/>
      <c r="HN65" s="25"/>
      <c r="HO65" s="25"/>
      <c r="HP65" s="25"/>
      <c r="HQ65" s="25"/>
      <c r="HR65" s="25"/>
      <c r="HS65" s="25"/>
      <c r="HT65" s="25"/>
      <c r="HU65" s="25"/>
      <c r="HV65" s="25"/>
      <c r="HW65" s="25"/>
      <c r="HX65" s="25"/>
      <c r="HY65" s="25"/>
      <c r="HZ65" s="25"/>
      <c r="IA65" s="25"/>
      <c r="IB65" s="25"/>
      <c r="IC65" s="25"/>
      <c r="ID65" s="25"/>
      <c r="IE65" s="25"/>
      <c r="IF65" s="25"/>
      <c r="IG65" s="25"/>
    </row>
    <row r="66" spans="1:242" s="26" customFormat="1" x14ac:dyDescent="0.2">
      <c r="A66" s="54" t="s">
        <v>60</v>
      </c>
      <c r="B66" s="12">
        <v>2025</v>
      </c>
      <c r="C66" s="12"/>
      <c r="D66" s="12"/>
      <c r="E66" s="13"/>
      <c r="F66" s="14"/>
      <c r="G66" s="15"/>
      <c r="H66" s="15"/>
      <c r="I66" s="15"/>
      <c r="J66" s="15"/>
      <c r="K66" s="15"/>
      <c r="L66" s="16"/>
      <c r="M66" s="16">
        <f>SUM(G66:L66)</f>
        <v>0</v>
      </c>
      <c r="N66" s="17">
        <f t="shared" si="32"/>
        <v>0</v>
      </c>
      <c r="O66" s="18" t="str">
        <f t="shared" si="35"/>
        <v/>
      </c>
      <c r="P66" s="19"/>
      <c r="Q66" s="20">
        <f t="shared" si="33"/>
        <v>0</v>
      </c>
      <c r="R66" s="21">
        <f t="shared" si="34"/>
        <v>0</v>
      </c>
      <c r="S66" s="22"/>
      <c r="T66" s="23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  <c r="HQ66" s="25"/>
      <c r="HR66" s="25"/>
      <c r="HS66" s="25"/>
      <c r="HT66" s="25"/>
      <c r="HU66" s="25"/>
      <c r="HV66" s="25"/>
      <c r="HW66" s="25"/>
      <c r="HX66" s="25"/>
      <c r="HY66" s="25"/>
      <c r="HZ66" s="25"/>
      <c r="IA66" s="25"/>
      <c r="IB66" s="25"/>
      <c r="IC66" s="25"/>
      <c r="ID66" s="25"/>
      <c r="IE66" s="25"/>
      <c r="IF66" s="25"/>
      <c r="IG66" s="25"/>
    </row>
    <row r="67" spans="1:242" s="26" customFormat="1" ht="15" x14ac:dyDescent="0.2">
      <c r="A67" s="68" t="s">
        <v>60</v>
      </c>
      <c r="B67" s="12">
        <v>2025</v>
      </c>
      <c r="C67" s="12"/>
      <c r="D67" s="12"/>
      <c r="E67" s="13"/>
      <c r="F67" s="14"/>
      <c r="G67" s="15"/>
      <c r="H67" s="15"/>
      <c r="I67" s="15"/>
      <c r="J67" s="15"/>
      <c r="K67" s="15"/>
      <c r="L67" s="16"/>
      <c r="M67" s="16">
        <f t="shared" ref="M67:M68" si="39">SUM(G67:L67)</f>
        <v>0</v>
      </c>
      <c r="N67" s="17">
        <f t="shared" si="32"/>
        <v>0</v>
      </c>
      <c r="O67" s="18" t="str">
        <f t="shared" si="35"/>
        <v/>
      </c>
      <c r="P67" s="19"/>
      <c r="Q67" s="20">
        <f t="shared" si="33"/>
        <v>0</v>
      </c>
      <c r="R67" s="21">
        <f t="shared" si="34"/>
        <v>0</v>
      </c>
      <c r="S67" s="22"/>
      <c r="T67" s="23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  <c r="FZ67" s="25"/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GK67" s="25"/>
      <c r="GL67" s="25"/>
      <c r="GM67" s="25"/>
      <c r="GN67" s="25"/>
      <c r="GO67" s="25"/>
      <c r="GP67" s="25"/>
      <c r="GQ67" s="25"/>
      <c r="GR67" s="25"/>
      <c r="GS67" s="25"/>
      <c r="GT67" s="25"/>
      <c r="GU67" s="25"/>
      <c r="GV67" s="25"/>
      <c r="GW67" s="25"/>
      <c r="GX67" s="25"/>
      <c r="GY67" s="25"/>
      <c r="GZ67" s="25"/>
      <c r="HA67" s="25"/>
      <c r="HB67" s="25"/>
      <c r="HC67" s="25"/>
      <c r="HD67" s="25"/>
      <c r="HE67" s="25"/>
      <c r="HF67" s="25"/>
      <c r="HG67" s="25"/>
      <c r="HH67" s="25"/>
      <c r="HI67" s="25"/>
      <c r="HJ67" s="25"/>
      <c r="HK67" s="25"/>
      <c r="HL67" s="25"/>
      <c r="HM67" s="25"/>
      <c r="HN67" s="25"/>
      <c r="HO67" s="25"/>
      <c r="HP67" s="25"/>
      <c r="HQ67" s="25"/>
      <c r="HR67" s="25"/>
      <c r="HS67" s="25"/>
      <c r="HT67" s="25"/>
      <c r="HU67" s="25"/>
      <c r="HV67" s="25"/>
      <c r="HW67" s="25"/>
      <c r="HX67" s="25"/>
      <c r="HY67" s="25"/>
      <c r="HZ67" s="25"/>
      <c r="IA67" s="25"/>
      <c r="IB67" s="25"/>
      <c r="IC67" s="25"/>
      <c r="ID67" s="25"/>
      <c r="IE67" s="25"/>
      <c r="IF67" s="25"/>
      <c r="IG67" s="25"/>
    </row>
    <row r="68" spans="1:242" s="26" customFormat="1" x14ac:dyDescent="0.2">
      <c r="A68" s="54" t="s">
        <v>60</v>
      </c>
      <c r="B68" s="12">
        <v>2025</v>
      </c>
      <c r="C68" s="12"/>
      <c r="D68" s="12"/>
      <c r="E68" s="13"/>
      <c r="F68" s="14"/>
      <c r="G68" s="15"/>
      <c r="H68" s="15"/>
      <c r="I68" s="15"/>
      <c r="J68" s="15"/>
      <c r="K68" s="15"/>
      <c r="L68" s="16"/>
      <c r="M68" s="16">
        <f t="shared" si="39"/>
        <v>0</v>
      </c>
      <c r="N68" s="17">
        <f t="shared" si="32"/>
        <v>0</v>
      </c>
      <c r="O68" s="18" t="str">
        <f t="shared" si="35"/>
        <v/>
      </c>
      <c r="P68" s="19"/>
      <c r="Q68" s="20">
        <f t="shared" si="33"/>
        <v>0</v>
      </c>
      <c r="R68" s="21">
        <f t="shared" si="34"/>
        <v>0</v>
      </c>
      <c r="S68" s="22"/>
      <c r="T68" s="23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  <c r="FZ68" s="25"/>
      <c r="GA68" s="25"/>
      <c r="GB68" s="25"/>
      <c r="GC68" s="25"/>
      <c r="GD68" s="25"/>
      <c r="GE68" s="25"/>
      <c r="GF68" s="25"/>
      <c r="GG68" s="25"/>
      <c r="GH68" s="25"/>
      <c r="GI68" s="25"/>
      <c r="GJ68" s="25"/>
      <c r="GK68" s="25"/>
      <c r="GL68" s="25"/>
      <c r="GM68" s="25"/>
      <c r="GN68" s="25"/>
      <c r="GO68" s="25"/>
      <c r="GP68" s="25"/>
      <c r="GQ68" s="25"/>
      <c r="GR68" s="25"/>
      <c r="GS68" s="25"/>
      <c r="GT68" s="25"/>
      <c r="GU68" s="25"/>
      <c r="GV68" s="25"/>
      <c r="GW68" s="25"/>
      <c r="GX68" s="25"/>
      <c r="GY68" s="25"/>
      <c r="GZ68" s="25"/>
      <c r="HA68" s="25"/>
      <c r="HB68" s="25"/>
      <c r="HC68" s="25"/>
      <c r="HD68" s="25"/>
      <c r="HE68" s="25"/>
      <c r="HF68" s="25"/>
      <c r="HG68" s="25"/>
      <c r="HH68" s="25"/>
      <c r="HI68" s="25"/>
      <c r="HJ68" s="25"/>
      <c r="HK68" s="25"/>
      <c r="HL68" s="25"/>
      <c r="HM68" s="25"/>
      <c r="HN68" s="25"/>
      <c r="HO68" s="25"/>
      <c r="HP68" s="25"/>
      <c r="HQ68" s="25"/>
      <c r="HR68" s="25"/>
      <c r="HS68" s="25"/>
      <c r="HT68" s="25"/>
      <c r="HU68" s="25"/>
      <c r="HV68" s="25"/>
      <c r="HW68" s="25"/>
      <c r="HX68" s="25"/>
      <c r="HY68" s="25"/>
      <c r="HZ68" s="25"/>
      <c r="IA68" s="25"/>
      <c r="IB68" s="25"/>
      <c r="IC68" s="25"/>
      <c r="ID68" s="25"/>
      <c r="IE68" s="25"/>
      <c r="IF68" s="25"/>
      <c r="IG68" s="25"/>
    </row>
    <row r="69" spans="1:242" s="26" customFormat="1" x14ac:dyDescent="0.2">
      <c r="A69" s="54" t="s">
        <v>60</v>
      </c>
      <c r="B69" s="12">
        <v>2025</v>
      </c>
      <c r="C69" s="12"/>
      <c r="D69" s="12"/>
      <c r="E69" s="13"/>
      <c r="F69" s="14"/>
      <c r="G69" s="15"/>
      <c r="H69" s="15"/>
      <c r="I69" s="15"/>
      <c r="J69" s="15"/>
      <c r="K69" s="15"/>
      <c r="L69" s="16"/>
      <c r="M69" s="16">
        <f>SUM(G69:L69)</f>
        <v>0</v>
      </c>
      <c r="N69" s="17">
        <f t="shared" si="32"/>
        <v>0</v>
      </c>
      <c r="O69" s="18" t="str">
        <f t="shared" si="35"/>
        <v/>
      </c>
      <c r="P69" s="19"/>
      <c r="Q69" s="20">
        <f t="shared" si="33"/>
        <v>0</v>
      </c>
      <c r="R69" s="21">
        <f t="shared" si="34"/>
        <v>0</v>
      </c>
      <c r="S69" s="22"/>
      <c r="T69" s="23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  <c r="FZ69" s="25"/>
      <c r="GA69" s="25"/>
      <c r="GB69" s="25"/>
      <c r="GC69" s="25"/>
      <c r="GD69" s="25"/>
      <c r="GE69" s="25"/>
      <c r="GF69" s="25"/>
      <c r="GG69" s="25"/>
      <c r="GH69" s="25"/>
      <c r="GI69" s="25"/>
      <c r="GJ69" s="25"/>
      <c r="GK69" s="25"/>
      <c r="GL69" s="25"/>
      <c r="GM69" s="25"/>
      <c r="GN69" s="25"/>
      <c r="GO69" s="25"/>
      <c r="GP69" s="25"/>
      <c r="GQ69" s="25"/>
      <c r="GR69" s="25"/>
      <c r="GS69" s="25"/>
      <c r="GT69" s="25"/>
      <c r="GU69" s="25"/>
      <c r="GV69" s="25"/>
      <c r="GW69" s="25"/>
      <c r="GX69" s="25"/>
      <c r="GY69" s="25"/>
      <c r="GZ69" s="25"/>
      <c r="HA69" s="25"/>
      <c r="HB69" s="25"/>
      <c r="HC69" s="25"/>
      <c r="HD69" s="25"/>
      <c r="HE69" s="25"/>
      <c r="HF69" s="25"/>
      <c r="HG69" s="25"/>
      <c r="HH69" s="25"/>
      <c r="HI69" s="25"/>
      <c r="HJ69" s="25"/>
      <c r="HK69" s="25"/>
      <c r="HL69" s="25"/>
      <c r="HM69" s="25"/>
      <c r="HN69" s="25"/>
      <c r="HO69" s="25"/>
      <c r="HP69" s="25"/>
      <c r="HQ69" s="25"/>
      <c r="HR69" s="25"/>
      <c r="HS69" s="25"/>
      <c r="HT69" s="25"/>
      <c r="HU69" s="25"/>
      <c r="HV69" s="25"/>
      <c r="HW69" s="25"/>
      <c r="HX69" s="25"/>
      <c r="HY69" s="25"/>
      <c r="HZ69" s="25"/>
      <c r="IA69" s="25"/>
      <c r="IB69" s="25"/>
      <c r="IC69" s="25"/>
      <c r="ID69" s="25"/>
      <c r="IE69" s="25"/>
      <c r="IF69" s="25"/>
      <c r="IG69" s="25"/>
    </row>
    <row r="70" spans="1:242" s="26" customFormat="1" x14ac:dyDescent="0.2">
      <c r="A70" s="54" t="s">
        <v>60</v>
      </c>
      <c r="B70" s="12">
        <v>2025</v>
      </c>
      <c r="C70" s="12"/>
      <c r="D70" s="12"/>
      <c r="E70" s="13"/>
      <c r="F70" s="14"/>
      <c r="G70" s="15"/>
      <c r="H70" s="15"/>
      <c r="I70" s="15"/>
      <c r="J70" s="15"/>
      <c r="K70" s="15"/>
      <c r="L70" s="16"/>
      <c r="M70" s="16">
        <f t="shared" ref="M70:M71" si="40">SUM(G70:L70)</f>
        <v>0</v>
      </c>
      <c r="N70" s="17">
        <f t="shared" si="32"/>
        <v>0</v>
      </c>
      <c r="O70" s="18" t="str">
        <f>IF(F70=0,"",(F70-M70)/F70)</f>
        <v/>
      </c>
      <c r="P70" s="19"/>
      <c r="Q70" s="20">
        <f t="shared" si="33"/>
        <v>0</v>
      </c>
      <c r="R70" s="21">
        <f t="shared" si="34"/>
        <v>0</v>
      </c>
      <c r="S70" s="22"/>
      <c r="T70" s="31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  <c r="FZ70" s="25"/>
      <c r="GA70" s="25"/>
      <c r="GB70" s="25"/>
      <c r="GC70" s="25"/>
      <c r="GD70" s="25"/>
      <c r="GE70" s="25"/>
      <c r="GF70" s="25"/>
      <c r="GG70" s="25"/>
      <c r="GH70" s="25"/>
      <c r="GI70" s="25"/>
      <c r="GJ70" s="25"/>
      <c r="GK70" s="25"/>
      <c r="GL70" s="25"/>
      <c r="GM70" s="25"/>
      <c r="GN70" s="25"/>
      <c r="GO70" s="25"/>
      <c r="GP70" s="25"/>
      <c r="GQ70" s="25"/>
      <c r="GR70" s="25"/>
      <c r="GS70" s="25"/>
      <c r="GT70" s="25"/>
      <c r="GU70" s="25"/>
      <c r="GV70" s="25"/>
      <c r="GW70" s="25"/>
      <c r="GX70" s="25"/>
      <c r="GY70" s="25"/>
      <c r="GZ70" s="25"/>
      <c r="HA70" s="25"/>
      <c r="HB70" s="25"/>
      <c r="HC70" s="25"/>
      <c r="HD70" s="25"/>
      <c r="HE70" s="25"/>
      <c r="HF70" s="25"/>
      <c r="HG70" s="25"/>
      <c r="HH70" s="25"/>
      <c r="HI70" s="25"/>
      <c r="HJ70" s="25"/>
      <c r="HK70" s="25"/>
      <c r="HL70" s="25"/>
      <c r="HM70" s="25"/>
      <c r="HN70" s="25"/>
      <c r="HO70" s="25"/>
      <c r="HP70" s="25"/>
      <c r="HQ70" s="25"/>
      <c r="HR70" s="25"/>
      <c r="HS70" s="25"/>
      <c r="HT70" s="25"/>
      <c r="HU70" s="25"/>
      <c r="HV70" s="25"/>
      <c r="HW70" s="25"/>
      <c r="HX70" s="25"/>
      <c r="HY70" s="25"/>
      <c r="HZ70" s="25"/>
      <c r="IA70" s="25"/>
      <c r="IB70" s="25"/>
      <c r="IC70" s="25"/>
      <c r="ID70" s="25"/>
      <c r="IE70" s="25"/>
      <c r="IF70" s="25"/>
      <c r="IG70" s="25"/>
    </row>
    <row r="71" spans="1:242" s="26" customFormat="1" x14ac:dyDescent="0.2">
      <c r="A71" s="54" t="s">
        <v>60</v>
      </c>
      <c r="B71" s="12">
        <v>2025</v>
      </c>
      <c r="C71" s="12"/>
      <c r="D71" s="12"/>
      <c r="E71" s="13"/>
      <c r="F71" s="14"/>
      <c r="G71" s="15"/>
      <c r="H71" s="15"/>
      <c r="I71" s="15"/>
      <c r="J71" s="15"/>
      <c r="K71" s="15"/>
      <c r="L71" s="16"/>
      <c r="M71" s="16">
        <f t="shared" si="40"/>
        <v>0</v>
      </c>
      <c r="N71" s="17">
        <f t="shared" si="32"/>
        <v>0</v>
      </c>
      <c r="O71" s="18" t="str">
        <f>IF(F71=0,"",(F71-M71)/F71)</f>
        <v/>
      </c>
      <c r="P71" s="19"/>
      <c r="Q71" s="20">
        <f t="shared" si="33"/>
        <v>0</v>
      </c>
      <c r="R71" s="21">
        <f t="shared" si="34"/>
        <v>0</v>
      </c>
      <c r="S71" s="22"/>
      <c r="T71" s="31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  <c r="HP71" s="25"/>
      <c r="HQ71" s="25"/>
      <c r="HR71" s="25"/>
      <c r="HS71" s="25"/>
      <c r="HT71" s="25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</row>
    <row r="72" spans="1:242" s="42" customFormat="1" x14ac:dyDescent="0.2">
      <c r="A72" s="32"/>
      <c r="B72" s="33"/>
      <c r="C72" s="34" t="s">
        <v>44</v>
      </c>
      <c r="D72" s="34">
        <v>1</v>
      </c>
      <c r="E72" s="34"/>
      <c r="F72" s="35">
        <f t="shared" ref="F72:N72" si="41">SUMIF($D$52:$D$60,"1",F52:F60)</f>
        <v>70792.13</v>
      </c>
      <c r="G72" s="35">
        <f t="shared" si="41"/>
        <v>35269</v>
      </c>
      <c r="H72" s="35">
        <f t="shared" si="41"/>
        <v>293.70999999999998</v>
      </c>
      <c r="I72" s="35">
        <f t="shared" si="41"/>
        <v>630</v>
      </c>
      <c r="J72" s="35">
        <f t="shared" si="41"/>
        <v>1914</v>
      </c>
      <c r="K72" s="35">
        <f t="shared" si="41"/>
        <v>1922.9683916083916</v>
      </c>
      <c r="L72" s="35">
        <f t="shared" si="41"/>
        <v>5695.45</v>
      </c>
      <c r="M72" s="35">
        <f t="shared" si="41"/>
        <v>45725.128391608399</v>
      </c>
      <c r="N72" s="36">
        <f t="shared" si="41"/>
        <v>25067.001608391609</v>
      </c>
      <c r="O72" s="37"/>
      <c r="P72" s="38"/>
      <c r="Q72" s="36">
        <f>SUMIF($D$52:$D$60,"1",Q52:Q60)</f>
        <v>13604.685447552447</v>
      </c>
      <c r="R72" s="36">
        <f>SUMIF($D$52:$D$60,"1",R52:R60)</f>
        <v>11462.31616083916</v>
      </c>
      <c r="S72" s="39"/>
      <c r="T72" s="40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  <c r="CE72" s="41"/>
      <c r="CF72" s="41"/>
      <c r="CG72" s="41"/>
      <c r="CH72" s="41"/>
      <c r="CI72" s="41"/>
      <c r="CJ72" s="41"/>
      <c r="CK72" s="41"/>
      <c r="CL72" s="41"/>
      <c r="CM72" s="41"/>
      <c r="CN72" s="41"/>
      <c r="CO72" s="41"/>
      <c r="CP72" s="41"/>
      <c r="CQ72" s="41"/>
      <c r="CR72" s="41"/>
      <c r="CS72" s="41"/>
      <c r="CT72" s="41"/>
      <c r="CU72" s="41"/>
      <c r="CV72" s="41"/>
      <c r="CW72" s="41"/>
      <c r="CX72" s="41"/>
      <c r="CY72" s="41"/>
      <c r="CZ72" s="41"/>
      <c r="DA72" s="41"/>
      <c r="DB72" s="41"/>
      <c r="DC72" s="41"/>
      <c r="DD72" s="41"/>
      <c r="DE72" s="41"/>
      <c r="DF72" s="41"/>
      <c r="DG72" s="41"/>
      <c r="DH72" s="41"/>
      <c r="DI72" s="41"/>
      <c r="DJ72" s="41"/>
      <c r="DK72" s="41"/>
      <c r="DL72" s="41"/>
      <c r="DM72" s="41"/>
      <c r="DN72" s="41"/>
      <c r="DO72" s="41"/>
      <c r="DP72" s="41"/>
      <c r="DQ72" s="41"/>
      <c r="DR72" s="41"/>
      <c r="DS72" s="41"/>
      <c r="DT72" s="41"/>
      <c r="DU72" s="41"/>
      <c r="DV72" s="41"/>
      <c r="DW72" s="41"/>
      <c r="DX72" s="41"/>
      <c r="DY72" s="41"/>
      <c r="DZ72" s="41"/>
      <c r="EA72" s="41"/>
      <c r="EB72" s="41"/>
      <c r="EC72" s="41"/>
      <c r="ED72" s="41"/>
      <c r="EE72" s="41"/>
      <c r="EF72" s="41"/>
      <c r="EG72" s="41"/>
      <c r="EH72" s="41"/>
      <c r="EI72" s="41"/>
      <c r="EJ72" s="41"/>
      <c r="EK72" s="41"/>
      <c r="EL72" s="41"/>
      <c r="EM72" s="41"/>
      <c r="EN72" s="41"/>
      <c r="EO72" s="41"/>
      <c r="EP72" s="41"/>
      <c r="EQ72" s="41"/>
      <c r="ER72" s="41"/>
      <c r="ES72" s="41"/>
      <c r="ET72" s="41"/>
      <c r="EU72" s="41"/>
      <c r="EV72" s="41"/>
      <c r="EW72" s="41"/>
      <c r="EX72" s="41"/>
      <c r="EY72" s="41"/>
      <c r="EZ72" s="41"/>
      <c r="FA72" s="41"/>
      <c r="FB72" s="41"/>
      <c r="FC72" s="41"/>
      <c r="FD72" s="41"/>
      <c r="FE72" s="41"/>
      <c r="FF72" s="41"/>
      <c r="FG72" s="41"/>
      <c r="FH72" s="41"/>
      <c r="FI72" s="41"/>
      <c r="FJ72" s="41"/>
      <c r="FK72" s="41"/>
      <c r="FL72" s="41"/>
      <c r="FM72" s="41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1"/>
      <c r="GL72" s="41"/>
      <c r="GM72" s="41"/>
      <c r="GN72" s="41"/>
      <c r="GO72" s="41"/>
      <c r="GP72" s="41"/>
      <c r="GQ72" s="41"/>
      <c r="GR72" s="41"/>
      <c r="GS72" s="41"/>
      <c r="GT72" s="41"/>
      <c r="GU72" s="41"/>
      <c r="GV72" s="41"/>
      <c r="GW72" s="41"/>
      <c r="GX72" s="41"/>
      <c r="GY72" s="41"/>
      <c r="GZ72" s="41"/>
      <c r="HA72" s="41"/>
      <c r="HB72" s="41"/>
      <c r="HC72" s="41"/>
      <c r="HD72" s="41"/>
      <c r="HE72" s="41"/>
      <c r="HF72" s="41"/>
      <c r="HG72" s="41"/>
      <c r="HH72" s="41"/>
      <c r="HI72" s="41"/>
      <c r="HJ72" s="41"/>
      <c r="HK72" s="41"/>
      <c r="HL72" s="41"/>
      <c r="HM72" s="41"/>
      <c r="HN72" s="41"/>
      <c r="HO72" s="41"/>
      <c r="HP72" s="41"/>
      <c r="HQ72" s="41"/>
      <c r="HR72" s="41"/>
      <c r="HS72" s="41"/>
      <c r="HT72" s="41"/>
      <c r="HU72" s="41"/>
      <c r="HV72" s="41"/>
      <c r="HW72" s="41"/>
      <c r="HX72" s="41"/>
      <c r="HY72" s="41"/>
      <c r="HZ72" s="41"/>
      <c r="IA72" s="41"/>
      <c r="IB72" s="41"/>
      <c r="IC72" s="41"/>
      <c r="ID72" s="41"/>
      <c r="IE72" s="41"/>
      <c r="IF72" s="41"/>
      <c r="IG72" s="41"/>
    </row>
    <row r="73" spans="1:242" s="42" customFormat="1" x14ac:dyDescent="0.2">
      <c r="A73" s="32"/>
      <c r="B73" s="33"/>
      <c r="C73" s="34" t="s">
        <v>45</v>
      </c>
      <c r="D73" s="34">
        <v>2</v>
      </c>
      <c r="E73" s="34"/>
      <c r="F73" s="35">
        <f t="shared" ref="F73:N73" si="42">SUMIF($D$52:$D$60,"2",F52:F60)</f>
        <v>0</v>
      </c>
      <c r="G73" s="35">
        <f t="shared" si="42"/>
        <v>0</v>
      </c>
      <c r="H73" s="35">
        <f t="shared" si="42"/>
        <v>0</v>
      </c>
      <c r="I73" s="35">
        <f t="shared" si="42"/>
        <v>0</v>
      </c>
      <c r="J73" s="35">
        <f t="shared" si="42"/>
        <v>0</v>
      </c>
      <c r="K73" s="35">
        <f t="shared" si="42"/>
        <v>0</v>
      </c>
      <c r="L73" s="35">
        <f t="shared" si="42"/>
        <v>0</v>
      </c>
      <c r="M73" s="35">
        <f t="shared" si="42"/>
        <v>0</v>
      </c>
      <c r="N73" s="36">
        <f t="shared" si="42"/>
        <v>0</v>
      </c>
      <c r="O73" s="37"/>
      <c r="P73" s="38"/>
      <c r="Q73" s="36">
        <f>SUMIF($D$52:$D$60,"2",Q52:Q60)</f>
        <v>0</v>
      </c>
      <c r="R73" s="36">
        <f>SUMIF($D$52:$D$60,"2",R52:R60)</f>
        <v>0</v>
      </c>
      <c r="S73" s="39"/>
      <c r="T73" s="40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1"/>
      <c r="CC73" s="41"/>
      <c r="CD73" s="41"/>
      <c r="CE73" s="41"/>
      <c r="CF73" s="41"/>
      <c r="CG73" s="41"/>
      <c r="CH73" s="41"/>
      <c r="CI73" s="41"/>
      <c r="CJ73" s="41"/>
      <c r="CK73" s="41"/>
      <c r="CL73" s="41"/>
      <c r="CM73" s="41"/>
      <c r="CN73" s="41"/>
      <c r="CO73" s="41"/>
      <c r="CP73" s="41"/>
      <c r="CQ73" s="41"/>
      <c r="CR73" s="41"/>
      <c r="CS73" s="41"/>
      <c r="CT73" s="41"/>
      <c r="CU73" s="41"/>
      <c r="CV73" s="41"/>
      <c r="CW73" s="41"/>
      <c r="CX73" s="41"/>
      <c r="CY73" s="41"/>
      <c r="CZ73" s="41"/>
      <c r="DA73" s="41"/>
      <c r="DB73" s="41"/>
      <c r="DC73" s="41"/>
      <c r="DD73" s="41"/>
      <c r="DE73" s="41"/>
      <c r="DF73" s="41"/>
      <c r="DG73" s="41"/>
      <c r="DH73" s="41"/>
      <c r="DI73" s="41"/>
      <c r="DJ73" s="41"/>
      <c r="DK73" s="41"/>
      <c r="DL73" s="41"/>
      <c r="DM73" s="41"/>
      <c r="DN73" s="41"/>
      <c r="DO73" s="41"/>
      <c r="DP73" s="41"/>
      <c r="DQ73" s="41"/>
      <c r="DR73" s="41"/>
      <c r="DS73" s="41"/>
      <c r="DT73" s="41"/>
      <c r="DU73" s="41"/>
      <c r="DV73" s="41"/>
      <c r="DW73" s="41"/>
      <c r="DX73" s="41"/>
      <c r="DY73" s="41"/>
      <c r="DZ73" s="41"/>
      <c r="EA73" s="41"/>
      <c r="EB73" s="41"/>
      <c r="EC73" s="41"/>
      <c r="ED73" s="41"/>
      <c r="EE73" s="41"/>
      <c r="EF73" s="41"/>
      <c r="EG73" s="41"/>
      <c r="EH73" s="41"/>
      <c r="EI73" s="41"/>
      <c r="EJ73" s="41"/>
      <c r="EK73" s="41"/>
      <c r="EL73" s="41"/>
      <c r="EM73" s="41"/>
      <c r="EN73" s="41"/>
      <c r="EO73" s="41"/>
      <c r="EP73" s="41"/>
      <c r="EQ73" s="41"/>
      <c r="ER73" s="41"/>
      <c r="ES73" s="41"/>
      <c r="ET73" s="41"/>
      <c r="EU73" s="41"/>
      <c r="EV73" s="41"/>
      <c r="EW73" s="41"/>
      <c r="EX73" s="41"/>
      <c r="EY73" s="41"/>
      <c r="EZ73" s="41"/>
      <c r="FA73" s="41"/>
      <c r="FB73" s="41"/>
      <c r="FC73" s="41"/>
      <c r="FD73" s="41"/>
      <c r="FE73" s="41"/>
      <c r="FF73" s="41"/>
      <c r="FG73" s="41"/>
      <c r="FH73" s="41"/>
      <c r="FI73" s="41"/>
      <c r="FJ73" s="41"/>
      <c r="FK73" s="41"/>
      <c r="FL73" s="41"/>
      <c r="FM73" s="41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1"/>
      <c r="GL73" s="41"/>
      <c r="GM73" s="41"/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  <c r="HG73" s="41"/>
      <c r="HH73" s="41"/>
      <c r="HI73" s="41"/>
      <c r="HJ73" s="41"/>
      <c r="HK73" s="41"/>
      <c r="HL73" s="41"/>
      <c r="HM73" s="41"/>
      <c r="HN73" s="41"/>
      <c r="HO73" s="41"/>
      <c r="HP73" s="41"/>
      <c r="HQ73" s="41"/>
      <c r="HR73" s="41"/>
      <c r="HS73" s="41"/>
      <c r="HT73" s="41"/>
      <c r="HU73" s="41"/>
      <c r="HV73" s="41"/>
      <c r="HW73" s="41"/>
      <c r="HX73" s="41"/>
      <c r="HY73" s="41"/>
      <c r="HZ73" s="41"/>
      <c r="IA73" s="41"/>
      <c r="IB73" s="41"/>
      <c r="IC73" s="41"/>
      <c r="ID73" s="41"/>
      <c r="IE73" s="41"/>
      <c r="IF73" s="41"/>
      <c r="IG73" s="41"/>
    </row>
    <row r="74" spans="1:242" s="42" customFormat="1" ht="15" x14ac:dyDescent="0.2">
      <c r="A74" s="32"/>
      <c r="B74" s="33"/>
      <c r="C74" s="34" t="s">
        <v>46</v>
      </c>
      <c r="D74" s="34">
        <v>3</v>
      </c>
      <c r="E74" s="34"/>
      <c r="F74" s="35">
        <f t="shared" ref="F74:N74" si="43">SUMIF($D$52:$D$60,"3",F52:F60)</f>
        <v>0</v>
      </c>
      <c r="G74" s="35">
        <f t="shared" si="43"/>
        <v>0</v>
      </c>
      <c r="H74" s="35">
        <f t="shared" si="43"/>
        <v>0</v>
      </c>
      <c r="I74" s="35">
        <f t="shared" si="43"/>
        <v>0</v>
      </c>
      <c r="J74" s="35">
        <f t="shared" si="43"/>
        <v>0</v>
      </c>
      <c r="K74" s="35">
        <f t="shared" si="43"/>
        <v>0</v>
      </c>
      <c r="L74" s="35">
        <f t="shared" si="43"/>
        <v>0</v>
      </c>
      <c r="M74" s="35">
        <f t="shared" si="43"/>
        <v>0</v>
      </c>
      <c r="N74" s="36">
        <f t="shared" si="43"/>
        <v>0</v>
      </c>
      <c r="O74" s="43"/>
      <c r="P74" s="38"/>
      <c r="Q74" s="36">
        <f>SUMIF($D$52:$D$60,"3",Q52:Q60)</f>
        <v>0</v>
      </c>
      <c r="R74" s="36">
        <f>SUMIF($D$52:$D$60,"3",R52:R60)</f>
        <v>0</v>
      </c>
      <c r="S74" s="39"/>
      <c r="T74" s="40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  <c r="CB74" s="41"/>
      <c r="CC74" s="41"/>
      <c r="CD74" s="41"/>
      <c r="CE74" s="41"/>
      <c r="CF74" s="41"/>
      <c r="CG74" s="41"/>
      <c r="CH74" s="41"/>
      <c r="CI74" s="41"/>
      <c r="CJ74" s="41"/>
      <c r="CK74" s="41"/>
      <c r="CL74" s="41"/>
      <c r="CM74" s="41"/>
      <c r="CN74" s="41"/>
      <c r="CO74" s="41"/>
      <c r="CP74" s="41"/>
      <c r="CQ74" s="41"/>
      <c r="CR74" s="41"/>
      <c r="CS74" s="41"/>
      <c r="CT74" s="41"/>
      <c r="CU74" s="41"/>
      <c r="CV74" s="41"/>
      <c r="CW74" s="41"/>
      <c r="CX74" s="41"/>
      <c r="CY74" s="41"/>
      <c r="CZ74" s="41"/>
      <c r="DA74" s="41"/>
      <c r="DB74" s="41"/>
      <c r="DC74" s="41"/>
      <c r="DD74" s="41"/>
      <c r="DE74" s="41"/>
      <c r="DF74" s="41"/>
      <c r="DG74" s="41"/>
      <c r="DH74" s="41"/>
      <c r="DI74" s="41"/>
      <c r="DJ74" s="41"/>
      <c r="DK74" s="41"/>
      <c r="DL74" s="41"/>
      <c r="DM74" s="41"/>
      <c r="DN74" s="41"/>
      <c r="DO74" s="41"/>
      <c r="DP74" s="41"/>
      <c r="DQ74" s="41"/>
      <c r="DR74" s="41"/>
      <c r="DS74" s="41"/>
      <c r="DT74" s="41"/>
      <c r="DU74" s="41"/>
      <c r="DV74" s="41"/>
      <c r="DW74" s="41"/>
      <c r="DX74" s="41"/>
      <c r="DY74" s="41"/>
      <c r="DZ74" s="41"/>
      <c r="EA74" s="41"/>
      <c r="EB74" s="41"/>
      <c r="EC74" s="41"/>
      <c r="ED74" s="41"/>
      <c r="EE74" s="41"/>
      <c r="EF74" s="41"/>
      <c r="EG74" s="41"/>
      <c r="EH74" s="41"/>
      <c r="EI74" s="41"/>
      <c r="EJ74" s="41"/>
      <c r="EK74" s="41"/>
      <c r="EL74" s="41"/>
      <c r="EM74" s="41"/>
      <c r="EN74" s="41"/>
      <c r="EO74" s="41"/>
      <c r="EP74" s="41"/>
      <c r="EQ74" s="41"/>
      <c r="ER74" s="41"/>
      <c r="ES74" s="41"/>
      <c r="ET74" s="41"/>
      <c r="EU74" s="41"/>
      <c r="EV74" s="41"/>
      <c r="EW74" s="41"/>
      <c r="EX74" s="41"/>
      <c r="EY74" s="41"/>
      <c r="EZ74" s="41"/>
      <c r="FA74" s="41"/>
      <c r="FB74" s="41"/>
      <c r="FC74" s="41"/>
      <c r="FD74" s="41"/>
      <c r="FE74" s="41"/>
      <c r="FF74" s="41"/>
      <c r="FG74" s="41"/>
      <c r="FH74" s="41"/>
      <c r="FI74" s="41"/>
      <c r="FJ74" s="41"/>
      <c r="FK74" s="41"/>
      <c r="FL74" s="41"/>
      <c r="FM74" s="41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1"/>
      <c r="GL74" s="41"/>
      <c r="GM74" s="41"/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  <c r="HK74" s="41"/>
      <c r="HL74" s="41"/>
      <c r="HM74" s="41"/>
      <c r="HN74" s="41"/>
      <c r="HO74" s="41"/>
      <c r="HP74" s="41"/>
      <c r="HQ74" s="41"/>
      <c r="HR74" s="41"/>
      <c r="HS74" s="41"/>
      <c r="HT74" s="41"/>
      <c r="HU74" s="41"/>
      <c r="HV74" s="41"/>
      <c r="HW74" s="41"/>
      <c r="HX74" s="41"/>
      <c r="HY74" s="41"/>
      <c r="HZ74" s="41"/>
      <c r="IA74" s="41"/>
      <c r="IB74" s="41"/>
      <c r="IC74" s="41"/>
      <c r="ID74" s="41"/>
      <c r="IE74" s="41"/>
      <c r="IF74" s="41"/>
      <c r="IG74" s="41"/>
    </row>
    <row r="75" spans="1:242" s="53" customFormat="1" x14ac:dyDescent="0.2">
      <c r="A75" s="132" t="s">
        <v>47</v>
      </c>
      <c r="B75" s="132"/>
      <c r="C75" s="132"/>
      <c r="D75" s="132"/>
      <c r="E75" s="132"/>
      <c r="F75" s="45">
        <f>F72+F73</f>
        <v>70792.13</v>
      </c>
      <c r="G75" s="45">
        <f t="shared" ref="G75:R75" si="44">G72+G73</f>
        <v>35269</v>
      </c>
      <c r="H75" s="45">
        <f t="shared" si="44"/>
        <v>293.70999999999998</v>
      </c>
      <c r="I75" s="45">
        <f t="shared" si="44"/>
        <v>630</v>
      </c>
      <c r="J75" s="45">
        <f t="shared" si="44"/>
        <v>1914</v>
      </c>
      <c r="K75" s="45">
        <f t="shared" si="44"/>
        <v>1922.9683916083916</v>
      </c>
      <c r="L75" s="45">
        <f t="shared" si="44"/>
        <v>5695.45</v>
      </c>
      <c r="M75" s="45">
        <f t="shared" si="44"/>
        <v>45725.128391608399</v>
      </c>
      <c r="N75" s="46">
        <f t="shared" si="44"/>
        <v>25067.001608391609</v>
      </c>
      <c r="O75" s="47">
        <f>IF(F75=0,"",(F75-M75)/F75)</f>
        <v>0.35409305537764724</v>
      </c>
      <c r="P75" s="48">
        <f>IF(N75=0,"",Q75/N75)</f>
        <v>0.54273285892310486</v>
      </c>
      <c r="Q75" s="46">
        <f t="shared" si="44"/>
        <v>13604.685447552447</v>
      </c>
      <c r="R75" s="46">
        <f t="shared" si="44"/>
        <v>11462.31616083916</v>
      </c>
      <c r="S75" s="49"/>
      <c r="T75" s="50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2"/>
      <c r="CE75" s="52"/>
      <c r="CF75" s="52"/>
      <c r="CG75" s="52"/>
      <c r="CH75" s="52"/>
      <c r="CI75" s="52"/>
      <c r="CJ75" s="52"/>
      <c r="CK75" s="52"/>
      <c r="CL75" s="52"/>
      <c r="CM75" s="52"/>
      <c r="CN75" s="52"/>
      <c r="CO75" s="52"/>
      <c r="CP75" s="52"/>
      <c r="CQ75" s="52"/>
      <c r="CR75" s="52"/>
      <c r="CS75" s="52"/>
      <c r="CT75" s="52"/>
      <c r="CU75" s="52"/>
      <c r="CV75" s="52"/>
      <c r="CW75" s="52"/>
      <c r="CX75" s="52"/>
      <c r="CY75" s="52"/>
      <c r="CZ75" s="52"/>
      <c r="DA75" s="52"/>
      <c r="DB75" s="52"/>
      <c r="DC75" s="52"/>
      <c r="DD75" s="52"/>
      <c r="DE75" s="52"/>
      <c r="DF75" s="52"/>
      <c r="DG75" s="52"/>
      <c r="DH75" s="52"/>
      <c r="DI75" s="52"/>
      <c r="DJ75" s="52"/>
      <c r="DK75" s="52"/>
      <c r="DL75" s="52"/>
      <c r="DM75" s="52"/>
      <c r="DN75" s="52"/>
      <c r="DO75" s="52"/>
      <c r="DP75" s="52"/>
      <c r="DQ75" s="52"/>
      <c r="DR75" s="52"/>
      <c r="DS75" s="52"/>
      <c r="DT75" s="52"/>
      <c r="DU75" s="52"/>
      <c r="DV75" s="52"/>
      <c r="DW75" s="52"/>
      <c r="DX75" s="52"/>
      <c r="DY75" s="52"/>
      <c r="DZ75" s="52"/>
      <c r="EA75" s="52"/>
      <c r="EB75" s="52"/>
      <c r="EC75" s="52"/>
      <c r="ED75" s="52"/>
      <c r="EE75" s="52"/>
      <c r="EF75" s="52"/>
      <c r="EG75" s="52"/>
      <c r="EH75" s="52"/>
      <c r="EI75" s="52"/>
      <c r="EJ75" s="52"/>
      <c r="EK75" s="52"/>
      <c r="EL75" s="52"/>
      <c r="EM75" s="52"/>
      <c r="EN75" s="52"/>
      <c r="EO75" s="52"/>
      <c r="EP75" s="52"/>
      <c r="EQ75" s="52"/>
      <c r="ER75" s="52"/>
      <c r="ES75" s="52"/>
      <c r="ET75" s="52"/>
      <c r="EU75" s="52"/>
      <c r="EV75" s="52"/>
      <c r="EW75" s="52"/>
      <c r="EX75" s="52"/>
      <c r="EY75" s="52"/>
      <c r="EZ75" s="52"/>
      <c r="FA75" s="52"/>
      <c r="FB75" s="52"/>
      <c r="FC75" s="52"/>
      <c r="FD75" s="52"/>
      <c r="FE75" s="52"/>
      <c r="FF75" s="52"/>
      <c r="FG75" s="52"/>
      <c r="FH75" s="52"/>
      <c r="FI75" s="52"/>
      <c r="FJ75" s="52"/>
      <c r="FK75" s="52"/>
      <c r="FL75" s="52"/>
      <c r="FM75" s="52"/>
      <c r="FN75" s="52"/>
      <c r="FO75" s="52"/>
      <c r="FP75" s="52"/>
      <c r="FQ75" s="52"/>
      <c r="FR75" s="52"/>
      <c r="FS75" s="52"/>
      <c r="FT75" s="52"/>
      <c r="FU75" s="52"/>
      <c r="FV75" s="52"/>
      <c r="FW75" s="52"/>
      <c r="FX75" s="52"/>
      <c r="FY75" s="52"/>
      <c r="FZ75" s="52"/>
      <c r="GA75" s="52"/>
      <c r="GB75" s="52"/>
      <c r="GC75" s="52"/>
      <c r="GD75" s="52"/>
      <c r="GE75" s="52"/>
      <c r="GF75" s="52"/>
      <c r="GG75" s="52"/>
      <c r="GH75" s="52"/>
      <c r="GI75" s="52"/>
      <c r="GJ75" s="52"/>
      <c r="GK75" s="52"/>
      <c r="GL75" s="52"/>
      <c r="GM75" s="52"/>
      <c r="GN75" s="52"/>
      <c r="GO75" s="52"/>
      <c r="GP75" s="52"/>
      <c r="GQ75" s="52"/>
      <c r="GR75" s="52"/>
      <c r="GS75" s="52"/>
      <c r="GT75" s="52"/>
      <c r="GU75" s="52"/>
      <c r="GV75" s="52"/>
      <c r="GW75" s="52"/>
      <c r="GX75" s="52"/>
      <c r="GY75" s="52"/>
      <c r="GZ75" s="52"/>
      <c r="HA75" s="52"/>
      <c r="HB75" s="52"/>
      <c r="HC75" s="52"/>
      <c r="HD75" s="52"/>
      <c r="HE75" s="52"/>
      <c r="HF75" s="52"/>
      <c r="HG75" s="52"/>
      <c r="HH75" s="52"/>
      <c r="HI75" s="52"/>
      <c r="HJ75" s="52"/>
      <c r="HK75" s="52"/>
      <c r="HL75" s="52"/>
      <c r="HM75" s="52"/>
      <c r="HN75" s="52"/>
      <c r="HO75" s="52"/>
      <c r="HP75" s="52"/>
      <c r="HQ75" s="52"/>
      <c r="HR75" s="52"/>
      <c r="HS75" s="52"/>
      <c r="HT75" s="52"/>
      <c r="HU75" s="52"/>
      <c r="HV75" s="52"/>
      <c r="HW75" s="52"/>
      <c r="HX75" s="52"/>
      <c r="HY75" s="52"/>
      <c r="HZ75" s="52"/>
      <c r="IA75" s="52"/>
      <c r="IB75" s="52"/>
      <c r="IC75" s="52"/>
      <c r="ID75" s="52"/>
      <c r="IE75" s="52"/>
      <c r="IF75" s="52"/>
      <c r="IG75" s="52"/>
      <c r="IH75" s="52"/>
    </row>
    <row r="76" spans="1:242" s="53" customFormat="1" x14ac:dyDescent="0.2">
      <c r="A76" s="44"/>
      <c r="B76" s="44"/>
      <c r="C76" s="44"/>
      <c r="D76" s="44"/>
      <c r="E76" s="44" t="s">
        <v>48</v>
      </c>
      <c r="F76" s="45">
        <f>F75+F74</f>
        <v>70792.13</v>
      </c>
      <c r="G76" s="45">
        <f t="shared" ref="G76:N76" si="45">G75+G74</f>
        <v>35269</v>
      </c>
      <c r="H76" s="45">
        <f t="shared" si="45"/>
        <v>293.70999999999998</v>
      </c>
      <c r="I76" s="45">
        <f t="shared" si="45"/>
        <v>630</v>
      </c>
      <c r="J76" s="45">
        <f t="shared" si="45"/>
        <v>1914</v>
      </c>
      <c r="K76" s="45">
        <f t="shared" si="45"/>
        <v>1922.9683916083916</v>
      </c>
      <c r="L76" s="45">
        <f t="shared" si="45"/>
        <v>5695.45</v>
      </c>
      <c r="M76" s="45">
        <f t="shared" si="45"/>
        <v>45725.128391608399</v>
      </c>
      <c r="N76" s="46">
        <f t="shared" si="45"/>
        <v>25067.001608391609</v>
      </c>
      <c r="O76" s="47">
        <f>IF(F76=0,"",(F76-M76)/F76)</f>
        <v>0.35409305537764724</v>
      </c>
      <c r="P76" s="48">
        <f>IF(N76=0,"",Q76/N76)</f>
        <v>0.54273285892310486</v>
      </c>
      <c r="Q76" s="46">
        <f t="shared" ref="Q76:R76" si="46">Q75+Q74</f>
        <v>13604.685447552447</v>
      </c>
      <c r="R76" s="46">
        <f t="shared" si="46"/>
        <v>11462.31616083916</v>
      </c>
      <c r="S76" s="45"/>
      <c r="T76" s="45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  <c r="BK76" s="51"/>
      <c r="BL76" s="51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2"/>
      <c r="DI76" s="52"/>
      <c r="DJ76" s="52"/>
      <c r="DK76" s="52"/>
      <c r="DL76" s="52"/>
      <c r="DM76" s="52"/>
      <c r="DN76" s="52"/>
      <c r="DO76" s="52"/>
      <c r="DP76" s="52"/>
      <c r="DQ76" s="52"/>
      <c r="DR76" s="52"/>
      <c r="DS76" s="52"/>
      <c r="DT76" s="52"/>
      <c r="DU76" s="52"/>
      <c r="DV76" s="52"/>
      <c r="DW76" s="52"/>
      <c r="DX76" s="52"/>
      <c r="DY76" s="52"/>
      <c r="DZ76" s="52"/>
      <c r="EA76" s="52"/>
      <c r="EB76" s="52"/>
      <c r="EC76" s="52"/>
      <c r="ED76" s="52"/>
      <c r="EE76" s="52"/>
      <c r="EF76" s="52"/>
      <c r="EG76" s="52"/>
      <c r="EH76" s="52"/>
      <c r="EI76" s="52"/>
      <c r="EJ76" s="52"/>
      <c r="EK76" s="52"/>
      <c r="EL76" s="52"/>
      <c r="EM76" s="52"/>
      <c r="EN76" s="52"/>
      <c r="EO76" s="52"/>
      <c r="EP76" s="52"/>
      <c r="EQ76" s="52"/>
      <c r="ER76" s="52"/>
      <c r="ES76" s="52"/>
      <c r="ET76" s="52"/>
      <c r="EU76" s="52"/>
      <c r="EV76" s="52"/>
      <c r="EW76" s="52"/>
      <c r="EX76" s="52"/>
      <c r="EY76" s="52"/>
      <c r="EZ76" s="52"/>
      <c r="FA76" s="52"/>
      <c r="FB76" s="52"/>
      <c r="FC76" s="52"/>
      <c r="FD76" s="52"/>
      <c r="FE76" s="52"/>
      <c r="FF76" s="52"/>
      <c r="FG76" s="52"/>
      <c r="FH76" s="52"/>
      <c r="FI76" s="52"/>
      <c r="FJ76" s="52"/>
      <c r="FK76" s="52"/>
      <c r="FL76" s="52"/>
      <c r="FM76" s="52"/>
      <c r="FN76" s="52"/>
      <c r="FO76" s="52"/>
      <c r="FP76" s="52"/>
      <c r="FQ76" s="52"/>
      <c r="FR76" s="52"/>
      <c r="FS76" s="52"/>
      <c r="FT76" s="52"/>
      <c r="FU76" s="52"/>
      <c r="FV76" s="52"/>
      <c r="FW76" s="52"/>
      <c r="FX76" s="52"/>
      <c r="FY76" s="52"/>
      <c r="FZ76" s="52"/>
      <c r="GA76" s="52"/>
      <c r="GB76" s="52"/>
      <c r="GC76" s="52"/>
      <c r="GD76" s="52"/>
      <c r="GE76" s="52"/>
      <c r="GF76" s="52"/>
      <c r="GG76" s="52"/>
      <c r="GH76" s="52"/>
      <c r="GI76" s="52"/>
      <c r="GJ76" s="52"/>
      <c r="GK76" s="52"/>
      <c r="GL76" s="52"/>
      <c r="GM76" s="52"/>
      <c r="GN76" s="52"/>
      <c r="GO76" s="52"/>
      <c r="GP76" s="52"/>
      <c r="GQ76" s="52"/>
      <c r="GR76" s="52"/>
      <c r="GS76" s="52"/>
      <c r="GT76" s="52"/>
      <c r="GU76" s="52"/>
      <c r="GV76" s="52"/>
      <c r="GW76" s="52"/>
      <c r="GX76" s="52"/>
      <c r="GY76" s="52"/>
      <c r="GZ76" s="52"/>
      <c r="HA76" s="52"/>
      <c r="HB76" s="52"/>
      <c r="HC76" s="52"/>
      <c r="HD76" s="52"/>
      <c r="HE76" s="52"/>
      <c r="HF76" s="52"/>
      <c r="HG76" s="52"/>
      <c r="HH76" s="52"/>
      <c r="HI76" s="52"/>
      <c r="HJ76" s="52"/>
      <c r="HK76" s="52"/>
      <c r="HL76" s="52"/>
      <c r="HM76" s="52"/>
      <c r="HN76" s="52"/>
      <c r="HO76" s="52"/>
      <c r="HP76" s="52"/>
      <c r="HQ76" s="52"/>
      <c r="HR76" s="52"/>
      <c r="HS76" s="52"/>
      <c r="HT76" s="52"/>
      <c r="HU76" s="52"/>
      <c r="HV76" s="52"/>
      <c r="HW76" s="52"/>
      <c r="HX76" s="52"/>
      <c r="HY76" s="52"/>
      <c r="HZ76" s="52"/>
      <c r="IA76" s="52"/>
      <c r="IB76" s="52"/>
      <c r="IC76" s="52"/>
      <c r="ID76" s="52"/>
      <c r="IE76" s="52"/>
      <c r="IF76" s="52"/>
      <c r="IG76" s="52"/>
      <c r="IH76" s="52"/>
    </row>
    <row r="77" spans="1:242" s="59" customFormat="1" x14ac:dyDescent="0.2">
      <c r="A77" s="54" t="s">
        <v>73</v>
      </c>
      <c r="B77" s="55">
        <v>2025</v>
      </c>
      <c r="C77" s="55" t="s">
        <v>74</v>
      </c>
      <c r="D77" s="55">
        <v>1</v>
      </c>
      <c r="E77" s="13" t="s">
        <v>75</v>
      </c>
      <c r="F77" s="14">
        <v>10900</v>
      </c>
      <c r="G77" s="60">
        <v>5450</v>
      </c>
      <c r="H77" s="60"/>
      <c r="I77" s="79"/>
      <c r="J77" s="60"/>
      <c r="K77" s="60"/>
      <c r="L77" s="61"/>
      <c r="M77" s="61">
        <f>SUM(G77:L77)</f>
        <v>5450</v>
      </c>
      <c r="N77" s="62">
        <f t="shared" ref="N77:N84" si="47">+F77-M77</f>
        <v>5450</v>
      </c>
      <c r="O77" s="18">
        <f>IF(F77=0,"",(F77-M77)/F77)</f>
        <v>0.5</v>
      </c>
      <c r="P77" s="63">
        <v>1</v>
      </c>
      <c r="Q77" s="64">
        <f>+N77*P77</f>
        <v>5450</v>
      </c>
      <c r="R77" s="65">
        <f>+N77-Q77</f>
        <v>0</v>
      </c>
      <c r="S77" s="56"/>
      <c r="T77" s="66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L77" s="57"/>
      <c r="BM77" s="58"/>
      <c r="BN77" s="58"/>
      <c r="BO77" s="58"/>
      <c r="BP77" s="58"/>
      <c r="BQ77" s="58"/>
      <c r="BR77" s="58"/>
      <c r="BS77" s="58"/>
      <c r="BT77" s="58"/>
      <c r="BU77" s="58"/>
      <c r="BV77" s="58"/>
      <c r="BW77" s="58"/>
      <c r="BX77" s="58"/>
      <c r="BY77" s="58"/>
      <c r="BZ77" s="58"/>
      <c r="CA77" s="58"/>
      <c r="CB77" s="58"/>
      <c r="CC77" s="58"/>
      <c r="CD77" s="58"/>
      <c r="CE77" s="58"/>
      <c r="CF77" s="58"/>
      <c r="CG77" s="58"/>
      <c r="CH77" s="58"/>
      <c r="CI77" s="58"/>
      <c r="CJ77" s="58"/>
      <c r="CK77" s="58"/>
      <c r="CL77" s="58"/>
      <c r="CM77" s="58"/>
      <c r="CN77" s="58"/>
      <c r="CO77" s="58"/>
      <c r="CP77" s="58"/>
      <c r="CQ77" s="58"/>
      <c r="CR77" s="58"/>
      <c r="CS77" s="58"/>
      <c r="CT77" s="58"/>
      <c r="CU77" s="58"/>
      <c r="CV77" s="58"/>
      <c r="CW77" s="58"/>
      <c r="CX77" s="58"/>
      <c r="CY77" s="58"/>
      <c r="CZ77" s="58"/>
      <c r="DA77" s="58"/>
      <c r="DB77" s="58"/>
      <c r="DC77" s="58"/>
      <c r="DD77" s="58"/>
      <c r="DE77" s="58"/>
      <c r="DF77" s="58"/>
      <c r="DG77" s="58"/>
      <c r="DH77" s="58"/>
      <c r="DI77" s="58"/>
      <c r="DJ77" s="58"/>
      <c r="DK77" s="58"/>
      <c r="DL77" s="58"/>
      <c r="DM77" s="58"/>
      <c r="DN77" s="58"/>
      <c r="DO77" s="58"/>
      <c r="DP77" s="58"/>
      <c r="DQ77" s="58"/>
      <c r="DR77" s="58"/>
      <c r="DS77" s="58"/>
      <c r="DT77" s="58"/>
      <c r="DU77" s="58"/>
      <c r="DV77" s="58"/>
      <c r="DW77" s="58"/>
      <c r="DX77" s="58"/>
      <c r="DY77" s="58"/>
      <c r="DZ77" s="58"/>
      <c r="EA77" s="58"/>
      <c r="EB77" s="58"/>
      <c r="EC77" s="58"/>
      <c r="ED77" s="58"/>
      <c r="EE77" s="58"/>
      <c r="EF77" s="58"/>
      <c r="EG77" s="58"/>
      <c r="EH77" s="58"/>
      <c r="EI77" s="58"/>
      <c r="EJ77" s="58"/>
      <c r="EK77" s="58"/>
      <c r="EL77" s="58"/>
      <c r="EM77" s="58"/>
      <c r="EN77" s="58"/>
      <c r="EO77" s="58"/>
      <c r="EP77" s="58"/>
      <c r="EQ77" s="58"/>
      <c r="ER77" s="58"/>
      <c r="ES77" s="58"/>
      <c r="ET77" s="58"/>
      <c r="EU77" s="58"/>
      <c r="EV77" s="58"/>
      <c r="EW77" s="58"/>
      <c r="EX77" s="58"/>
      <c r="EY77" s="58"/>
      <c r="EZ77" s="58"/>
      <c r="FA77" s="58"/>
      <c r="FB77" s="58"/>
      <c r="FC77" s="58"/>
      <c r="FD77" s="58"/>
      <c r="FE77" s="58"/>
      <c r="FF77" s="58"/>
      <c r="FG77" s="58"/>
      <c r="FH77" s="58"/>
      <c r="FI77" s="58"/>
      <c r="FJ77" s="58"/>
      <c r="FK77" s="58"/>
      <c r="FL77" s="58"/>
      <c r="FM77" s="58"/>
      <c r="FN77" s="58"/>
      <c r="FO77" s="58"/>
      <c r="FP77" s="58"/>
      <c r="FQ77" s="58"/>
      <c r="FR77" s="58"/>
      <c r="FS77" s="58"/>
      <c r="FT77" s="58"/>
      <c r="FU77" s="58"/>
      <c r="FV77" s="58"/>
      <c r="FW77" s="58"/>
      <c r="FX77" s="58"/>
      <c r="FY77" s="58"/>
      <c r="FZ77" s="58"/>
      <c r="GA77" s="58"/>
      <c r="GB77" s="58"/>
      <c r="GC77" s="58"/>
      <c r="GD77" s="58"/>
      <c r="GE77" s="58"/>
      <c r="GF77" s="58"/>
      <c r="GG77" s="58"/>
      <c r="GH77" s="58"/>
      <c r="GI77" s="58"/>
      <c r="GJ77" s="58"/>
      <c r="GK77" s="58"/>
      <c r="GL77" s="58"/>
      <c r="GM77" s="58"/>
      <c r="GN77" s="58"/>
      <c r="GO77" s="58"/>
      <c r="GP77" s="58"/>
      <c r="GQ77" s="58"/>
      <c r="GR77" s="58"/>
      <c r="GS77" s="58"/>
      <c r="GT77" s="58"/>
      <c r="GU77" s="58"/>
      <c r="GV77" s="58"/>
      <c r="GW77" s="58"/>
      <c r="GX77" s="58"/>
      <c r="GY77" s="58"/>
      <c r="GZ77" s="58"/>
      <c r="HA77" s="58"/>
      <c r="HB77" s="58"/>
      <c r="HC77" s="58"/>
      <c r="HD77" s="58"/>
      <c r="HE77" s="58"/>
      <c r="HF77" s="58"/>
      <c r="HG77" s="58"/>
      <c r="HH77" s="58"/>
      <c r="HI77" s="58"/>
      <c r="HJ77" s="58"/>
      <c r="HK77" s="58"/>
      <c r="HL77" s="58"/>
      <c r="HM77" s="58"/>
      <c r="HN77" s="58"/>
      <c r="HO77" s="58"/>
      <c r="HP77" s="58"/>
      <c r="HQ77" s="58"/>
      <c r="HR77" s="58"/>
      <c r="HS77" s="58"/>
      <c r="HT77" s="58"/>
      <c r="HU77" s="58"/>
      <c r="HV77" s="58"/>
      <c r="HW77" s="58"/>
      <c r="HX77" s="58"/>
      <c r="HY77" s="58"/>
      <c r="HZ77" s="58"/>
      <c r="IA77" s="58"/>
      <c r="IB77" s="58"/>
      <c r="IC77" s="58"/>
      <c r="ID77" s="58"/>
      <c r="IE77" s="58"/>
      <c r="IF77" s="58"/>
      <c r="IG77" s="58"/>
      <c r="IH77" s="58"/>
    </row>
    <row r="78" spans="1:242" s="59" customFormat="1" x14ac:dyDescent="0.2">
      <c r="A78" s="54" t="s">
        <v>73</v>
      </c>
      <c r="B78" s="55">
        <v>2025</v>
      </c>
      <c r="C78" s="54" t="s">
        <v>76</v>
      </c>
      <c r="D78" s="55">
        <v>1</v>
      </c>
      <c r="E78" s="13" t="s">
        <v>77</v>
      </c>
      <c r="F78" s="14">
        <v>4100</v>
      </c>
      <c r="G78" s="60">
        <v>1990</v>
      </c>
      <c r="H78" s="60">
        <f>+G78*2%</f>
        <v>39.800000000000004</v>
      </c>
      <c r="I78" s="60"/>
      <c r="J78" s="60">
        <v>158.75</v>
      </c>
      <c r="K78" s="60"/>
      <c r="L78" s="61"/>
      <c r="M78" s="61">
        <f>SUM(G78:L78)</f>
        <v>2188.5500000000002</v>
      </c>
      <c r="N78" s="62">
        <f t="shared" si="47"/>
        <v>1911.4499999999998</v>
      </c>
      <c r="O78" s="18">
        <f t="shared" ref="O78:O94" si="48">IF(F78=0,"",(F78-M78)/F78)</f>
        <v>0.4662073170731707</v>
      </c>
      <c r="P78" s="63">
        <v>0.75</v>
      </c>
      <c r="Q78" s="64">
        <f t="shared" ref="Q78:Q96" si="49">+N78*P78</f>
        <v>1433.5874999999999</v>
      </c>
      <c r="R78" s="65">
        <f t="shared" ref="R78:R96" si="50">+N78-Q78</f>
        <v>477.86249999999995</v>
      </c>
      <c r="S78" s="56" t="s">
        <v>23</v>
      </c>
      <c r="T78" s="66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57"/>
      <c r="BM78" s="58"/>
      <c r="BN78" s="58"/>
      <c r="BO78" s="58"/>
      <c r="BP78" s="58"/>
      <c r="BQ78" s="58"/>
      <c r="BR78" s="58"/>
      <c r="BS78" s="58"/>
      <c r="BT78" s="58"/>
      <c r="BU78" s="58"/>
      <c r="BV78" s="58"/>
      <c r="BW78" s="58"/>
      <c r="BX78" s="58"/>
      <c r="BY78" s="58"/>
      <c r="BZ78" s="58"/>
      <c r="CA78" s="58"/>
      <c r="CB78" s="58"/>
      <c r="CC78" s="58"/>
      <c r="CD78" s="58"/>
      <c r="CE78" s="58"/>
      <c r="CF78" s="58"/>
      <c r="CG78" s="58"/>
      <c r="CH78" s="58"/>
      <c r="CI78" s="58"/>
      <c r="CJ78" s="58"/>
      <c r="CK78" s="58"/>
      <c r="CL78" s="58"/>
      <c r="CM78" s="58"/>
      <c r="CN78" s="58"/>
      <c r="CO78" s="58"/>
      <c r="CP78" s="58"/>
      <c r="CQ78" s="58"/>
      <c r="CR78" s="58"/>
      <c r="CS78" s="58"/>
      <c r="CT78" s="58"/>
      <c r="CU78" s="58"/>
      <c r="CV78" s="58"/>
      <c r="CW78" s="58"/>
      <c r="CX78" s="58"/>
      <c r="CY78" s="58"/>
      <c r="CZ78" s="58"/>
      <c r="DA78" s="58"/>
      <c r="DB78" s="58"/>
      <c r="DC78" s="58"/>
      <c r="DD78" s="58"/>
      <c r="DE78" s="58"/>
      <c r="DF78" s="58"/>
      <c r="DG78" s="58"/>
      <c r="DH78" s="58"/>
      <c r="DI78" s="58"/>
      <c r="DJ78" s="58"/>
      <c r="DK78" s="58"/>
      <c r="DL78" s="58"/>
      <c r="DM78" s="58"/>
      <c r="DN78" s="58"/>
      <c r="DO78" s="58"/>
      <c r="DP78" s="58"/>
      <c r="DQ78" s="58"/>
      <c r="DR78" s="58"/>
      <c r="DS78" s="58"/>
      <c r="DT78" s="58"/>
      <c r="DU78" s="58"/>
      <c r="DV78" s="58"/>
      <c r="DW78" s="58"/>
      <c r="DX78" s="58"/>
      <c r="DY78" s="58"/>
      <c r="DZ78" s="58"/>
      <c r="EA78" s="58"/>
      <c r="EB78" s="58"/>
      <c r="EC78" s="58"/>
      <c r="ED78" s="58"/>
      <c r="EE78" s="58"/>
      <c r="EF78" s="58"/>
      <c r="EG78" s="58"/>
      <c r="EH78" s="58"/>
      <c r="EI78" s="58"/>
      <c r="EJ78" s="58"/>
      <c r="EK78" s="58"/>
      <c r="EL78" s="58"/>
      <c r="EM78" s="58"/>
      <c r="EN78" s="58"/>
      <c r="EO78" s="58"/>
      <c r="EP78" s="58"/>
      <c r="EQ78" s="58"/>
      <c r="ER78" s="58"/>
      <c r="ES78" s="58"/>
      <c r="ET78" s="58"/>
      <c r="EU78" s="58"/>
      <c r="EV78" s="58"/>
      <c r="EW78" s="58"/>
      <c r="EX78" s="58"/>
      <c r="EY78" s="58"/>
      <c r="EZ78" s="58"/>
      <c r="FA78" s="58"/>
      <c r="FB78" s="58"/>
      <c r="FC78" s="58"/>
      <c r="FD78" s="58"/>
      <c r="FE78" s="58"/>
      <c r="FF78" s="58"/>
      <c r="FG78" s="58"/>
      <c r="FH78" s="58"/>
      <c r="FI78" s="58"/>
      <c r="FJ78" s="58"/>
      <c r="FK78" s="58"/>
      <c r="FL78" s="58"/>
      <c r="FM78" s="58"/>
      <c r="FN78" s="58"/>
      <c r="FO78" s="58"/>
      <c r="FP78" s="58"/>
      <c r="FQ78" s="58"/>
      <c r="FR78" s="58"/>
      <c r="FS78" s="58"/>
      <c r="FT78" s="58"/>
      <c r="FU78" s="58"/>
      <c r="FV78" s="58"/>
      <c r="FW78" s="58"/>
      <c r="FX78" s="58"/>
      <c r="FY78" s="58"/>
      <c r="FZ78" s="58"/>
      <c r="GA78" s="58"/>
      <c r="GB78" s="58"/>
      <c r="GC78" s="58"/>
      <c r="GD78" s="58"/>
      <c r="GE78" s="58"/>
      <c r="GF78" s="58"/>
      <c r="GG78" s="58"/>
      <c r="GH78" s="58"/>
      <c r="GI78" s="58"/>
      <c r="GJ78" s="58"/>
      <c r="GK78" s="58"/>
      <c r="GL78" s="58"/>
      <c r="GM78" s="58"/>
      <c r="GN78" s="58"/>
      <c r="GO78" s="58"/>
      <c r="GP78" s="58"/>
      <c r="GQ78" s="58"/>
      <c r="GR78" s="58"/>
      <c r="GS78" s="58"/>
      <c r="GT78" s="58"/>
      <c r="GU78" s="58"/>
      <c r="GV78" s="58"/>
      <c r="GW78" s="58"/>
      <c r="GX78" s="58"/>
      <c r="GY78" s="58"/>
      <c r="GZ78" s="58"/>
      <c r="HA78" s="58"/>
      <c r="HB78" s="58"/>
      <c r="HC78" s="58"/>
      <c r="HD78" s="58"/>
      <c r="HE78" s="58"/>
      <c r="HF78" s="58"/>
      <c r="HG78" s="58"/>
      <c r="HH78" s="58"/>
      <c r="HI78" s="58"/>
      <c r="HJ78" s="58"/>
      <c r="HK78" s="58"/>
      <c r="HL78" s="58"/>
      <c r="HM78" s="58"/>
      <c r="HN78" s="58"/>
      <c r="HO78" s="58"/>
      <c r="HP78" s="58"/>
      <c r="HQ78" s="58"/>
      <c r="HR78" s="58"/>
      <c r="HS78" s="58"/>
      <c r="HT78" s="58"/>
      <c r="HU78" s="58"/>
      <c r="HV78" s="58"/>
      <c r="HW78" s="58"/>
      <c r="HX78" s="58"/>
      <c r="HY78" s="58"/>
      <c r="HZ78" s="58"/>
      <c r="IA78" s="58"/>
      <c r="IB78" s="58"/>
      <c r="IC78" s="58"/>
      <c r="ID78" s="58"/>
      <c r="IE78" s="58"/>
      <c r="IF78" s="58"/>
      <c r="IG78" s="58"/>
      <c r="IH78" s="58"/>
    </row>
    <row r="79" spans="1:242" s="59" customFormat="1" x14ac:dyDescent="0.2">
      <c r="A79" s="54" t="s">
        <v>73</v>
      </c>
      <c r="B79" s="55">
        <v>2025</v>
      </c>
      <c r="C79" s="54" t="s">
        <v>26</v>
      </c>
      <c r="D79" s="55">
        <v>1</v>
      </c>
      <c r="E79" s="13" t="s">
        <v>78</v>
      </c>
      <c r="F79" s="14">
        <v>2035</v>
      </c>
      <c r="G79" s="60">
        <v>1050</v>
      </c>
      <c r="H79" s="60"/>
      <c r="I79" s="60"/>
      <c r="J79" s="60"/>
      <c r="K79" s="60"/>
      <c r="L79" s="61">
        <v>305</v>
      </c>
      <c r="M79" s="61">
        <f t="shared" ref="M79:M82" si="51">SUM(G79:L79)</f>
        <v>1355</v>
      </c>
      <c r="N79" s="62">
        <f t="shared" si="47"/>
        <v>680</v>
      </c>
      <c r="O79" s="18">
        <f t="shared" si="48"/>
        <v>0.33415233415233414</v>
      </c>
      <c r="P79" s="63">
        <v>0.5</v>
      </c>
      <c r="Q79" s="64">
        <f t="shared" si="49"/>
        <v>340</v>
      </c>
      <c r="R79" s="65">
        <f t="shared" si="50"/>
        <v>340</v>
      </c>
      <c r="S79" s="56"/>
      <c r="T79" s="66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57"/>
      <c r="BK79" s="57"/>
      <c r="BL79" s="57"/>
      <c r="BM79" s="58"/>
      <c r="BN79" s="58"/>
      <c r="BO79" s="58"/>
      <c r="BP79" s="58"/>
      <c r="BQ79" s="58"/>
      <c r="BR79" s="58"/>
      <c r="BS79" s="58"/>
      <c r="BT79" s="58"/>
      <c r="BU79" s="58"/>
      <c r="BV79" s="58"/>
      <c r="BW79" s="58"/>
      <c r="BX79" s="58"/>
      <c r="BY79" s="58"/>
      <c r="BZ79" s="58"/>
      <c r="CA79" s="58"/>
      <c r="CB79" s="58"/>
      <c r="CC79" s="58"/>
      <c r="CD79" s="58"/>
      <c r="CE79" s="58"/>
      <c r="CF79" s="58"/>
      <c r="CG79" s="58"/>
      <c r="CH79" s="58"/>
      <c r="CI79" s="58"/>
      <c r="CJ79" s="58"/>
      <c r="CK79" s="58"/>
      <c r="CL79" s="58"/>
      <c r="CM79" s="58"/>
      <c r="CN79" s="58"/>
      <c r="CO79" s="58"/>
      <c r="CP79" s="58"/>
      <c r="CQ79" s="58"/>
      <c r="CR79" s="58"/>
      <c r="CS79" s="58"/>
      <c r="CT79" s="58"/>
      <c r="CU79" s="58"/>
      <c r="CV79" s="58"/>
      <c r="CW79" s="58"/>
      <c r="CX79" s="58"/>
      <c r="CY79" s="58"/>
      <c r="CZ79" s="58"/>
      <c r="DA79" s="58"/>
      <c r="DB79" s="58"/>
      <c r="DC79" s="58"/>
      <c r="DD79" s="58"/>
      <c r="DE79" s="58"/>
      <c r="DF79" s="58"/>
      <c r="DG79" s="58"/>
      <c r="DH79" s="58"/>
      <c r="DI79" s="58"/>
      <c r="DJ79" s="58"/>
      <c r="DK79" s="58"/>
      <c r="DL79" s="58"/>
      <c r="DM79" s="58"/>
      <c r="DN79" s="58"/>
      <c r="DO79" s="58"/>
      <c r="DP79" s="58"/>
      <c r="DQ79" s="58"/>
      <c r="DR79" s="58"/>
      <c r="DS79" s="58"/>
      <c r="DT79" s="58"/>
      <c r="DU79" s="58"/>
      <c r="DV79" s="58"/>
      <c r="DW79" s="58"/>
      <c r="DX79" s="58"/>
      <c r="DY79" s="58"/>
      <c r="DZ79" s="58"/>
      <c r="EA79" s="58"/>
      <c r="EB79" s="58"/>
      <c r="EC79" s="58"/>
      <c r="ED79" s="58"/>
      <c r="EE79" s="58"/>
      <c r="EF79" s="58"/>
      <c r="EG79" s="58"/>
      <c r="EH79" s="58"/>
      <c r="EI79" s="58"/>
      <c r="EJ79" s="58"/>
      <c r="EK79" s="58"/>
      <c r="EL79" s="58"/>
      <c r="EM79" s="58"/>
      <c r="EN79" s="58"/>
      <c r="EO79" s="58"/>
      <c r="EP79" s="58"/>
      <c r="EQ79" s="58"/>
      <c r="ER79" s="58"/>
      <c r="ES79" s="58"/>
      <c r="ET79" s="58"/>
      <c r="EU79" s="58"/>
      <c r="EV79" s="58"/>
      <c r="EW79" s="58"/>
      <c r="EX79" s="58"/>
      <c r="EY79" s="58"/>
      <c r="EZ79" s="58"/>
      <c r="FA79" s="58"/>
      <c r="FB79" s="58"/>
      <c r="FC79" s="58"/>
      <c r="FD79" s="58"/>
      <c r="FE79" s="58"/>
      <c r="FF79" s="58"/>
      <c r="FG79" s="58"/>
      <c r="FH79" s="58"/>
      <c r="FI79" s="58"/>
      <c r="FJ79" s="58"/>
      <c r="FK79" s="58"/>
      <c r="FL79" s="58"/>
      <c r="FM79" s="58"/>
      <c r="FN79" s="58"/>
      <c r="FO79" s="58"/>
      <c r="FP79" s="58"/>
      <c r="FQ79" s="58"/>
      <c r="FR79" s="58"/>
      <c r="FS79" s="58"/>
      <c r="FT79" s="58"/>
      <c r="FU79" s="58"/>
      <c r="FV79" s="58"/>
      <c r="FW79" s="58"/>
      <c r="FX79" s="58"/>
      <c r="FY79" s="58"/>
      <c r="FZ79" s="58"/>
      <c r="GA79" s="58"/>
      <c r="GB79" s="58"/>
      <c r="GC79" s="58"/>
      <c r="GD79" s="58"/>
      <c r="GE79" s="58"/>
      <c r="GF79" s="58"/>
      <c r="GG79" s="58"/>
      <c r="GH79" s="58"/>
      <c r="GI79" s="58"/>
      <c r="GJ79" s="58"/>
      <c r="GK79" s="58"/>
      <c r="GL79" s="58"/>
      <c r="GM79" s="58"/>
      <c r="GN79" s="58"/>
      <c r="GO79" s="58"/>
      <c r="GP79" s="58"/>
      <c r="GQ79" s="58"/>
      <c r="GR79" s="58"/>
      <c r="GS79" s="58"/>
      <c r="GT79" s="58"/>
      <c r="GU79" s="58"/>
      <c r="GV79" s="58"/>
      <c r="GW79" s="58"/>
      <c r="GX79" s="58"/>
      <c r="GY79" s="58"/>
      <c r="GZ79" s="58"/>
      <c r="HA79" s="58"/>
      <c r="HB79" s="58"/>
      <c r="HC79" s="58"/>
      <c r="HD79" s="58"/>
      <c r="HE79" s="58"/>
      <c r="HF79" s="58"/>
      <c r="HG79" s="58"/>
      <c r="HH79" s="58"/>
      <c r="HI79" s="58"/>
      <c r="HJ79" s="58"/>
      <c r="HK79" s="58"/>
      <c r="HL79" s="58"/>
      <c r="HM79" s="58"/>
      <c r="HN79" s="58"/>
      <c r="HO79" s="58"/>
      <c r="HP79" s="58"/>
      <c r="HQ79" s="58"/>
      <c r="HR79" s="58"/>
      <c r="HS79" s="58"/>
      <c r="HT79" s="58"/>
      <c r="HU79" s="58"/>
      <c r="HV79" s="58"/>
      <c r="HW79" s="58"/>
      <c r="HX79" s="58"/>
      <c r="HY79" s="58"/>
      <c r="HZ79" s="58"/>
      <c r="IA79" s="58"/>
      <c r="IB79" s="58"/>
      <c r="IC79" s="58"/>
      <c r="ID79" s="58"/>
      <c r="IE79" s="58"/>
      <c r="IF79" s="58"/>
      <c r="IG79" s="58"/>
      <c r="IH79" s="58"/>
    </row>
    <row r="80" spans="1:242" s="59" customFormat="1" x14ac:dyDescent="0.2">
      <c r="A80" s="54" t="s">
        <v>73</v>
      </c>
      <c r="B80" s="55">
        <v>2025</v>
      </c>
      <c r="C80" s="55" t="s">
        <v>37</v>
      </c>
      <c r="D80" s="55">
        <v>1</v>
      </c>
      <c r="E80" s="13" t="s">
        <v>79</v>
      </c>
      <c r="F80" s="14">
        <v>1770.96</v>
      </c>
      <c r="G80" s="60">
        <v>318.95</v>
      </c>
      <c r="H80" s="60">
        <v>4.3899999999999997</v>
      </c>
      <c r="I80" s="60"/>
      <c r="J80" s="60">
        <v>50</v>
      </c>
      <c r="K80" s="60">
        <f>((1000*72)*0.0082)-((78/11000)*3000)</f>
        <v>569.12727272727284</v>
      </c>
      <c r="L80" s="61">
        <v>100</v>
      </c>
      <c r="M80" s="61">
        <f t="shared" si="51"/>
        <v>1042.4672727272728</v>
      </c>
      <c r="N80" s="62">
        <f t="shared" si="47"/>
        <v>728.49272727272728</v>
      </c>
      <c r="O80" s="18">
        <f t="shared" si="48"/>
        <v>0.41135470438221489</v>
      </c>
      <c r="P80" s="63">
        <v>0.9</v>
      </c>
      <c r="Q80" s="64">
        <f t="shared" si="49"/>
        <v>655.64345454545457</v>
      </c>
      <c r="R80" s="65">
        <f t="shared" si="50"/>
        <v>72.849272727272705</v>
      </c>
      <c r="S80" s="56" t="s">
        <v>23</v>
      </c>
      <c r="T80" s="66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57"/>
      <c r="BK80" s="57"/>
      <c r="BL80" s="57"/>
      <c r="BM80" s="58"/>
      <c r="BN80" s="58"/>
      <c r="BO80" s="58"/>
      <c r="BP80" s="58"/>
      <c r="BQ80" s="58"/>
      <c r="BR80" s="58"/>
      <c r="BS80" s="58"/>
      <c r="BT80" s="58"/>
      <c r="BU80" s="58"/>
      <c r="BV80" s="58"/>
      <c r="BW80" s="58"/>
      <c r="BX80" s="58"/>
      <c r="BY80" s="58"/>
      <c r="BZ80" s="58"/>
      <c r="CA80" s="58"/>
      <c r="CB80" s="58"/>
      <c r="CC80" s="58"/>
      <c r="CD80" s="58"/>
      <c r="CE80" s="58"/>
      <c r="CF80" s="58"/>
      <c r="CG80" s="58"/>
      <c r="CH80" s="58"/>
      <c r="CI80" s="58"/>
      <c r="CJ80" s="58"/>
      <c r="CK80" s="58"/>
      <c r="CL80" s="58"/>
      <c r="CM80" s="58"/>
      <c r="CN80" s="58"/>
      <c r="CO80" s="58"/>
      <c r="CP80" s="58"/>
      <c r="CQ80" s="58"/>
      <c r="CR80" s="58"/>
      <c r="CS80" s="58"/>
      <c r="CT80" s="58"/>
      <c r="CU80" s="58"/>
      <c r="CV80" s="58"/>
      <c r="CW80" s="58"/>
      <c r="CX80" s="58"/>
      <c r="CY80" s="58"/>
      <c r="CZ80" s="58"/>
      <c r="DA80" s="58"/>
      <c r="DB80" s="58"/>
      <c r="DC80" s="58"/>
      <c r="DD80" s="58"/>
      <c r="DE80" s="58"/>
      <c r="DF80" s="58"/>
      <c r="DG80" s="58"/>
      <c r="DH80" s="58"/>
      <c r="DI80" s="58"/>
      <c r="DJ80" s="58"/>
      <c r="DK80" s="58"/>
      <c r="DL80" s="58"/>
      <c r="DM80" s="58"/>
      <c r="DN80" s="58"/>
      <c r="DO80" s="58"/>
      <c r="DP80" s="58"/>
      <c r="DQ80" s="58"/>
      <c r="DR80" s="58"/>
      <c r="DS80" s="58"/>
      <c r="DT80" s="58"/>
      <c r="DU80" s="58"/>
      <c r="DV80" s="58"/>
      <c r="DW80" s="58"/>
      <c r="DX80" s="58"/>
      <c r="DY80" s="58"/>
      <c r="DZ80" s="58"/>
      <c r="EA80" s="58"/>
      <c r="EB80" s="58"/>
      <c r="EC80" s="58"/>
      <c r="ED80" s="58"/>
      <c r="EE80" s="58"/>
      <c r="EF80" s="58"/>
      <c r="EG80" s="58"/>
      <c r="EH80" s="58"/>
      <c r="EI80" s="58"/>
      <c r="EJ80" s="58"/>
      <c r="EK80" s="58"/>
      <c r="EL80" s="58"/>
      <c r="EM80" s="58"/>
      <c r="EN80" s="58"/>
      <c r="EO80" s="58"/>
      <c r="EP80" s="58"/>
      <c r="EQ80" s="58"/>
      <c r="ER80" s="58"/>
      <c r="ES80" s="58"/>
      <c r="ET80" s="58"/>
      <c r="EU80" s="58"/>
      <c r="EV80" s="58"/>
      <c r="EW80" s="58"/>
      <c r="EX80" s="58"/>
      <c r="EY80" s="58"/>
      <c r="EZ80" s="58"/>
      <c r="FA80" s="58"/>
      <c r="FB80" s="58"/>
      <c r="FC80" s="58"/>
      <c r="FD80" s="58"/>
      <c r="FE80" s="58"/>
      <c r="FF80" s="58"/>
      <c r="FG80" s="58"/>
      <c r="FH80" s="58"/>
      <c r="FI80" s="58"/>
      <c r="FJ80" s="58"/>
      <c r="FK80" s="58"/>
      <c r="FL80" s="58"/>
      <c r="FM80" s="58"/>
      <c r="FN80" s="58"/>
      <c r="FO80" s="58"/>
      <c r="FP80" s="58"/>
      <c r="FQ80" s="58"/>
      <c r="FR80" s="58"/>
      <c r="FS80" s="58"/>
      <c r="FT80" s="58"/>
      <c r="FU80" s="58"/>
      <c r="FV80" s="58"/>
      <c r="FW80" s="58"/>
      <c r="FX80" s="58"/>
      <c r="FY80" s="58"/>
      <c r="FZ80" s="58"/>
      <c r="GA80" s="58"/>
      <c r="GB80" s="58"/>
      <c r="GC80" s="58"/>
      <c r="GD80" s="58"/>
      <c r="GE80" s="58"/>
      <c r="GF80" s="58"/>
      <c r="GG80" s="58"/>
      <c r="GH80" s="58"/>
      <c r="GI80" s="58"/>
      <c r="GJ80" s="58"/>
      <c r="GK80" s="58"/>
      <c r="GL80" s="58"/>
      <c r="GM80" s="58"/>
      <c r="GN80" s="58"/>
      <c r="GO80" s="58"/>
      <c r="GP80" s="58"/>
      <c r="GQ80" s="58"/>
      <c r="GR80" s="58"/>
      <c r="GS80" s="58"/>
      <c r="GT80" s="58"/>
      <c r="GU80" s="58"/>
      <c r="GV80" s="58"/>
      <c r="GW80" s="58"/>
      <c r="GX80" s="58"/>
      <c r="GY80" s="58"/>
      <c r="GZ80" s="58"/>
      <c r="HA80" s="58"/>
      <c r="HB80" s="58"/>
      <c r="HC80" s="58"/>
      <c r="HD80" s="58"/>
      <c r="HE80" s="58"/>
      <c r="HF80" s="58"/>
      <c r="HG80" s="58"/>
      <c r="HH80" s="58"/>
      <c r="HI80" s="58"/>
      <c r="HJ80" s="58"/>
      <c r="HK80" s="58"/>
      <c r="HL80" s="58"/>
      <c r="HM80" s="58"/>
      <c r="HN80" s="58"/>
      <c r="HO80" s="58"/>
      <c r="HP80" s="58"/>
      <c r="HQ80" s="58"/>
      <c r="HR80" s="58"/>
      <c r="HS80" s="58"/>
      <c r="HT80" s="58"/>
      <c r="HU80" s="58"/>
      <c r="HV80" s="58"/>
      <c r="HW80" s="58"/>
      <c r="HX80" s="58"/>
      <c r="HY80" s="58"/>
      <c r="HZ80" s="58"/>
      <c r="IA80" s="58"/>
      <c r="IB80" s="58"/>
      <c r="IC80" s="58"/>
      <c r="ID80" s="58"/>
      <c r="IE80" s="58"/>
      <c r="IF80" s="58"/>
      <c r="IG80" s="58"/>
      <c r="IH80" s="58"/>
    </row>
    <row r="81" spans="1:242" s="59" customFormat="1" x14ac:dyDescent="0.2">
      <c r="A81" s="54" t="s">
        <v>73</v>
      </c>
      <c r="B81" s="55">
        <v>2025</v>
      </c>
      <c r="C81" s="54" t="s">
        <v>26</v>
      </c>
      <c r="D81" s="55">
        <v>1</v>
      </c>
      <c r="E81" s="13" t="s">
        <v>80</v>
      </c>
      <c r="F81" s="14">
        <v>4164.5</v>
      </c>
      <c r="G81" s="60">
        <f>1890-72-72-72-64</f>
        <v>1610</v>
      </c>
      <c r="H81" s="60">
        <v>32.799999999999997</v>
      </c>
      <c r="I81" s="60">
        <v>150</v>
      </c>
      <c r="J81" s="60">
        <v>100</v>
      </c>
      <c r="K81" s="60">
        <v>210</v>
      </c>
      <c r="L81" s="61"/>
      <c r="M81" s="61">
        <f t="shared" si="51"/>
        <v>2102.8000000000002</v>
      </c>
      <c r="N81" s="62">
        <f t="shared" si="47"/>
        <v>2061.6999999999998</v>
      </c>
      <c r="O81" s="18">
        <f t="shared" si="48"/>
        <v>0.49506543402569331</v>
      </c>
      <c r="P81" s="63">
        <v>0.5</v>
      </c>
      <c r="Q81" s="64">
        <f t="shared" si="49"/>
        <v>1030.8499999999999</v>
      </c>
      <c r="R81" s="65">
        <f t="shared" si="50"/>
        <v>1030.8499999999999</v>
      </c>
      <c r="S81" s="56"/>
      <c r="T81" s="66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  <c r="BL81" s="57"/>
      <c r="BM81" s="58"/>
      <c r="BN81" s="58"/>
      <c r="BO81" s="58"/>
      <c r="BP81" s="58"/>
      <c r="BQ81" s="58"/>
      <c r="BR81" s="58"/>
      <c r="BS81" s="58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58"/>
      <c r="CG81" s="58"/>
      <c r="CH81" s="58"/>
      <c r="CI81" s="58"/>
      <c r="CJ81" s="58"/>
      <c r="CK81" s="58"/>
      <c r="CL81" s="58"/>
      <c r="CM81" s="58"/>
      <c r="CN81" s="58"/>
      <c r="CO81" s="58"/>
      <c r="CP81" s="58"/>
      <c r="CQ81" s="58"/>
      <c r="CR81" s="58"/>
      <c r="CS81" s="58"/>
      <c r="CT81" s="58"/>
      <c r="CU81" s="58"/>
      <c r="CV81" s="58"/>
      <c r="CW81" s="58"/>
      <c r="CX81" s="58"/>
      <c r="CY81" s="58"/>
      <c r="CZ81" s="58"/>
      <c r="DA81" s="58"/>
      <c r="DB81" s="58"/>
      <c r="DC81" s="58"/>
      <c r="DD81" s="58"/>
      <c r="DE81" s="58"/>
      <c r="DF81" s="58"/>
      <c r="DG81" s="58"/>
      <c r="DH81" s="58"/>
      <c r="DI81" s="58"/>
      <c r="DJ81" s="58"/>
      <c r="DK81" s="58"/>
      <c r="DL81" s="58"/>
      <c r="DM81" s="58"/>
      <c r="DN81" s="58"/>
      <c r="DO81" s="58"/>
      <c r="DP81" s="58"/>
      <c r="DQ81" s="58"/>
      <c r="DR81" s="58"/>
      <c r="DS81" s="58"/>
      <c r="DT81" s="58"/>
      <c r="DU81" s="58"/>
      <c r="DV81" s="58"/>
      <c r="DW81" s="58"/>
      <c r="DX81" s="58"/>
      <c r="DY81" s="58"/>
      <c r="DZ81" s="58"/>
      <c r="EA81" s="58"/>
      <c r="EB81" s="58"/>
      <c r="EC81" s="58"/>
      <c r="ED81" s="58"/>
      <c r="EE81" s="58"/>
      <c r="EF81" s="58"/>
      <c r="EG81" s="58"/>
      <c r="EH81" s="58"/>
      <c r="EI81" s="58"/>
      <c r="EJ81" s="58"/>
      <c r="EK81" s="58"/>
      <c r="EL81" s="58"/>
      <c r="EM81" s="58"/>
      <c r="EN81" s="58"/>
      <c r="EO81" s="58"/>
      <c r="EP81" s="58"/>
      <c r="EQ81" s="58"/>
      <c r="ER81" s="58"/>
      <c r="ES81" s="58"/>
      <c r="ET81" s="58"/>
      <c r="EU81" s="58"/>
      <c r="EV81" s="58"/>
      <c r="EW81" s="58"/>
      <c r="EX81" s="58"/>
      <c r="EY81" s="58"/>
      <c r="EZ81" s="58"/>
      <c r="FA81" s="58"/>
      <c r="FB81" s="58"/>
      <c r="FC81" s="58"/>
      <c r="FD81" s="58"/>
      <c r="FE81" s="58"/>
      <c r="FF81" s="58"/>
      <c r="FG81" s="58"/>
      <c r="FH81" s="58"/>
      <c r="FI81" s="58"/>
      <c r="FJ81" s="58"/>
      <c r="FK81" s="58"/>
      <c r="FL81" s="58"/>
      <c r="FM81" s="58"/>
      <c r="FN81" s="58"/>
      <c r="FO81" s="58"/>
      <c r="FP81" s="58"/>
      <c r="FQ81" s="58"/>
      <c r="FR81" s="58"/>
      <c r="FS81" s="58"/>
      <c r="FT81" s="58"/>
      <c r="FU81" s="58"/>
      <c r="FV81" s="58"/>
      <c r="FW81" s="58"/>
      <c r="FX81" s="58"/>
      <c r="FY81" s="58"/>
      <c r="FZ81" s="58"/>
      <c r="GA81" s="58"/>
      <c r="GB81" s="58"/>
      <c r="GC81" s="58"/>
      <c r="GD81" s="58"/>
      <c r="GE81" s="58"/>
      <c r="GF81" s="58"/>
      <c r="GG81" s="58"/>
      <c r="GH81" s="58"/>
      <c r="GI81" s="58"/>
      <c r="GJ81" s="58"/>
      <c r="GK81" s="58"/>
      <c r="GL81" s="58"/>
      <c r="GM81" s="58"/>
      <c r="GN81" s="58"/>
      <c r="GO81" s="58"/>
      <c r="GP81" s="58"/>
      <c r="GQ81" s="58"/>
      <c r="GR81" s="58"/>
      <c r="GS81" s="58"/>
      <c r="GT81" s="58"/>
      <c r="GU81" s="58"/>
      <c r="GV81" s="58"/>
      <c r="GW81" s="58"/>
      <c r="GX81" s="58"/>
      <c r="GY81" s="58"/>
      <c r="GZ81" s="58"/>
      <c r="HA81" s="58"/>
      <c r="HB81" s="58"/>
      <c r="HC81" s="58"/>
      <c r="HD81" s="58"/>
      <c r="HE81" s="58"/>
      <c r="HF81" s="58"/>
      <c r="HG81" s="58"/>
      <c r="HH81" s="58"/>
      <c r="HI81" s="58"/>
      <c r="HJ81" s="58"/>
      <c r="HK81" s="58"/>
      <c r="HL81" s="58"/>
      <c r="HM81" s="58"/>
      <c r="HN81" s="58"/>
      <c r="HO81" s="58"/>
      <c r="HP81" s="58"/>
      <c r="HQ81" s="58"/>
      <c r="HR81" s="58"/>
      <c r="HS81" s="58"/>
      <c r="HT81" s="58"/>
      <c r="HU81" s="58"/>
      <c r="HV81" s="58"/>
      <c r="HW81" s="58"/>
      <c r="HX81" s="58"/>
      <c r="HY81" s="58"/>
      <c r="HZ81" s="58"/>
      <c r="IA81" s="58"/>
      <c r="IB81" s="58"/>
      <c r="IC81" s="58"/>
      <c r="ID81" s="58"/>
      <c r="IE81" s="58"/>
      <c r="IF81" s="58"/>
      <c r="IG81" s="58"/>
      <c r="IH81" s="58"/>
    </row>
    <row r="82" spans="1:242" s="59" customFormat="1" x14ac:dyDescent="0.2">
      <c r="A82" s="54" t="s">
        <v>73</v>
      </c>
      <c r="B82" s="55">
        <v>2025</v>
      </c>
      <c r="C82" s="55" t="s">
        <v>37</v>
      </c>
      <c r="D82" s="55">
        <v>1</v>
      </c>
      <c r="E82" s="13" t="s">
        <v>81</v>
      </c>
      <c r="F82" s="14">
        <v>6615</v>
      </c>
      <c r="G82" s="60">
        <f>(700*3)+399</f>
        <v>2499</v>
      </c>
      <c r="H82" s="60">
        <v>16.170000000000002</v>
      </c>
      <c r="I82" s="60"/>
      <c r="J82" s="60">
        <v>200</v>
      </c>
      <c r="K82" s="60">
        <f>((9000*72)*0.0046)-85-85-85-((85/25000)*11000)-2688.4</f>
        <v>0</v>
      </c>
      <c r="L82" s="61">
        <v>1430</v>
      </c>
      <c r="M82" s="61">
        <f t="shared" si="51"/>
        <v>4145.17</v>
      </c>
      <c r="N82" s="62">
        <f t="shared" si="47"/>
        <v>2469.83</v>
      </c>
      <c r="O82" s="18">
        <f t="shared" si="48"/>
        <v>0.37336810279667421</v>
      </c>
      <c r="P82" s="63">
        <v>0.9</v>
      </c>
      <c r="Q82" s="64">
        <f t="shared" si="49"/>
        <v>2222.8470000000002</v>
      </c>
      <c r="R82" s="65">
        <f t="shared" si="50"/>
        <v>246.98299999999972</v>
      </c>
      <c r="S82" s="56" t="s">
        <v>23</v>
      </c>
      <c r="T82" s="66" t="s">
        <v>82</v>
      </c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8"/>
      <c r="BN82" s="58"/>
      <c r="BO82" s="58"/>
      <c r="BP82" s="58"/>
      <c r="BQ82" s="58"/>
      <c r="BR82" s="58"/>
      <c r="BS82" s="58"/>
      <c r="BT82" s="58"/>
      <c r="BU82" s="58"/>
      <c r="BV82" s="58"/>
      <c r="BW82" s="58"/>
      <c r="BX82" s="58"/>
      <c r="BY82" s="58"/>
      <c r="BZ82" s="58"/>
      <c r="CA82" s="58"/>
      <c r="CB82" s="58"/>
      <c r="CC82" s="58"/>
      <c r="CD82" s="58"/>
      <c r="CE82" s="58"/>
      <c r="CF82" s="58"/>
      <c r="CG82" s="58"/>
      <c r="CH82" s="58"/>
      <c r="CI82" s="58"/>
      <c r="CJ82" s="58"/>
      <c r="CK82" s="58"/>
      <c r="CL82" s="58"/>
      <c r="CM82" s="58"/>
      <c r="CN82" s="58"/>
      <c r="CO82" s="58"/>
      <c r="CP82" s="58"/>
      <c r="CQ82" s="58"/>
      <c r="CR82" s="58"/>
      <c r="CS82" s="58"/>
      <c r="CT82" s="58"/>
      <c r="CU82" s="58"/>
      <c r="CV82" s="58"/>
      <c r="CW82" s="58"/>
      <c r="CX82" s="58"/>
      <c r="CY82" s="58"/>
      <c r="CZ82" s="58"/>
      <c r="DA82" s="58"/>
      <c r="DB82" s="58"/>
      <c r="DC82" s="58"/>
      <c r="DD82" s="58"/>
      <c r="DE82" s="58"/>
      <c r="DF82" s="58"/>
      <c r="DG82" s="58"/>
      <c r="DH82" s="58"/>
      <c r="DI82" s="58"/>
      <c r="DJ82" s="58"/>
      <c r="DK82" s="58"/>
      <c r="DL82" s="58"/>
      <c r="DM82" s="58"/>
      <c r="DN82" s="58"/>
      <c r="DO82" s="58"/>
      <c r="DP82" s="58"/>
      <c r="DQ82" s="58"/>
      <c r="DR82" s="58"/>
      <c r="DS82" s="58"/>
      <c r="DT82" s="58"/>
      <c r="DU82" s="58"/>
      <c r="DV82" s="58"/>
      <c r="DW82" s="58"/>
      <c r="DX82" s="58"/>
      <c r="DY82" s="58"/>
      <c r="DZ82" s="58"/>
      <c r="EA82" s="58"/>
      <c r="EB82" s="58"/>
      <c r="EC82" s="58"/>
      <c r="ED82" s="58"/>
      <c r="EE82" s="58"/>
      <c r="EF82" s="58"/>
      <c r="EG82" s="58"/>
      <c r="EH82" s="58"/>
      <c r="EI82" s="58"/>
      <c r="EJ82" s="58"/>
      <c r="EK82" s="58"/>
      <c r="EL82" s="58"/>
      <c r="EM82" s="58"/>
      <c r="EN82" s="58"/>
      <c r="EO82" s="58"/>
      <c r="EP82" s="58"/>
      <c r="EQ82" s="58"/>
      <c r="ER82" s="58"/>
      <c r="ES82" s="58"/>
      <c r="ET82" s="58"/>
      <c r="EU82" s="58"/>
      <c r="EV82" s="58"/>
      <c r="EW82" s="58"/>
      <c r="EX82" s="58"/>
      <c r="EY82" s="58"/>
      <c r="EZ82" s="58"/>
      <c r="FA82" s="58"/>
      <c r="FB82" s="58"/>
      <c r="FC82" s="58"/>
      <c r="FD82" s="58"/>
      <c r="FE82" s="58"/>
      <c r="FF82" s="58"/>
      <c r="FG82" s="58"/>
      <c r="FH82" s="58"/>
      <c r="FI82" s="58"/>
      <c r="FJ82" s="58"/>
      <c r="FK82" s="58"/>
      <c r="FL82" s="58"/>
      <c r="FM82" s="58"/>
      <c r="FN82" s="58"/>
      <c r="FO82" s="58"/>
      <c r="FP82" s="58"/>
      <c r="FQ82" s="58"/>
      <c r="FR82" s="58"/>
      <c r="FS82" s="58"/>
      <c r="FT82" s="58"/>
      <c r="FU82" s="58"/>
      <c r="FV82" s="58"/>
      <c r="FW82" s="58"/>
      <c r="FX82" s="58"/>
      <c r="FY82" s="58"/>
      <c r="FZ82" s="58"/>
      <c r="GA82" s="58"/>
      <c r="GB82" s="58"/>
      <c r="GC82" s="58"/>
      <c r="GD82" s="58"/>
      <c r="GE82" s="58"/>
      <c r="GF82" s="58"/>
      <c r="GG82" s="58"/>
      <c r="GH82" s="58"/>
      <c r="GI82" s="58"/>
      <c r="GJ82" s="58"/>
      <c r="GK82" s="58"/>
      <c r="GL82" s="58"/>
      <c r="GM82" s="58"/>
      <c r="GN82" s="58"/>
      <c r="GO82" s="58"/>
      <c r="GP82" s="58"/>
      <c r="GQ82" s="58"/>
      <c r="GR82" s="58"/>
      <c r="GS82" s="58"/>
      <c r="GT82" s="58"/>
      <c r="GU82" s="58"/>
      <c r="GV82" s="58"/>
      <c r="GW82" s="58"/>
      <c r="GX82" s="58"/>
      <c r="GY82" s="58"/>
      <c r="GZ82" s="58"/>
      <c r="HA82" s="58"/>
      <c r="HB82" s="58"/>
      <c r="HC82" s="58"/>
      <c r="HD82" s="58"/>
      <c r="HE82" s="58"/>
      <c r="HF82" s="58"/>
      <c r="HG82" s="58"/>
      <c r="HH82" s="58"/>
      <c r="HI82" s="58"/>
      <c r="HJ82" s="58"/>
      <c r="HK82" s="58"/>
      <c r="HL82" s="58"/>
      <c r="HM82" s="58"/>
      <c r="HN82" s="58"/>
      <c r="HO82" s="58"/>
      <c r="HP82" s="58"/>
      <c r="HQ82" s="58"/>
      <c r="HR82" s="58"/>
      <c r="HS82" s="58"/>
      <c r="HT82" s="58"/>
      <c r="HU82" s="58"/>
      <c r="HV82" s="58"/>
      <c r="HW82" s="58"/>
      <c r="HX82" s="58"/>
      <c r="HY82" s="58"/>
      <c r="HZ82" s="58"/>
      <c r="IA82" s="58"/>
      <c r="IB82" s="58"/>
      <c r="IC82" s="58"/>
      <c r="ID82" s="58"/>
      <c r="IE82" s="58"/>
      <c r="IF82" s="58"/>
      <c r="IG82" s="58"/>
      <c r="IH82" s="58"/>
    </row>
    <row r="83" spans="1:242" s="59" customFormat="1" x14ac:dyDescent="0.2">
      <c r="A83" s="54" t="s">
        <v>73</v>
      </c>
      <c r="B83" s="55">
        <v>2025</v>
      </c>
      <c r="C83" s="55" t="s">
        <v>37</v>
      </c>
      <c r="D83" s="55">
        <v>1</v>
      </c>
      <c r="E83" s="13" t="s">
        <v>83</v>
      </c>
      <c r="F83" s="14">
        <v>5808</v>
      </c>
      <c r="G83" s="60">
        <f>285+(2140-72-72-72-64+64.5+126.85+126.85+126.85)</f>
        <v>2590.0499999999997</v>
      </c>
      <c r="H83" s="60">
        <v>46.1</v>
      </c>
      <c r="I83" s="60">
        <v>100</v>
      </c>
      <c r="J83" s="60">
        <v>100</v>
      </c>
      <c r="K83" s="60">
        <f>(2433.6-(64.5+126.85+126.85+126.85))-(27*72)</f>
        <v>44.549999999999955</v>
      </c>
      <c r="L83" s="61">
        <v>864</v>
      </c>
      <c r="M83" s="61">
        <f>SUM(G83:L83)</f>
        <v>3744.7</v>
      </c>
      <c r="N83" s="62">
        <f t="shared" si="47"/>
        <v>2063.3000000000002</v>
      </c>
      <c r="O83" s="18">
        <f t="shared" si="48"/>
        <v>0.35525137741046836</v>
      </c>
      <c r="P83" s="63">
        <v>1</v>
      </c>
      <c r="Q83" s="64">
        <f t="shared" si="49"/>
        <v>2063.3000000000002</v>
      </c>
      <c r="R83" s="65">
        <f>+N83-1856.97</f>
        <v>206.33000000000015</v>
      </c>
      <c r="S83" s="56" t="s">
        <v>23</v>
      </c>
      <c r="T83" s="66" t="s">
        <v>84</v>
      </c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57"/>
      <c r="BK83" s="57"/>
      <c r="BL83" s="57"/>
      <c r="BM83" s="58"/>
      <c r="BN83" s="58"/>
      <c r="BO83" s="58"/>
      <c r="BP83" s="58"/>
      <c r="BQ83" s="58"/>
      <c r="BR83" s="58"/>
      <c r="BS83" s="58"/>
      <c r="BT83" s="58"/>
      <c r="BU83" s="58"/>
      <c r="BV83" s="58"/>
      <c r="BW83" s="58"/>
      <c r="BX83" s="58"/>
      <c r="BY83" s="58"/>
      <c r="BZ83" s="58"/>
      <c r="CA83" s="58"/>
      <c r="CB83" s="58"/>
      <c r="CC83" s="58"/>
      <c r="CD83" s="58"/>
      <c r="CE83" s="58"/>
      <c r="CF83" s="58"/>
      <c r="CG83" s="58"/>
      <c r="CH83" s="58"/>
      <c r="CI83" s="58"/>
      <c r="CJ83" s="58"/>
      <c r="CK83" s="58"/>
      <c r="CL83" s="58"/>
      <c r="CM83" s="58"/>
      <c r="CN83" s="58"/>
      <c r="CO83" s="58"/>
      <c r="CP83" s="58"/>
      <c r="CQ83" s="58"/>
      <c r="CR83" s="58"/>
      <c r="CS83" s="58"/>
      <c r="CT83" s="58"/>
      <c r="CU83" s="58"/>
      <c r="CV83" s="58"/>
      <c r="CW83" s="58"/>
      <c r="CX83" s="58"/>
      <c r="CY83" s="58"/>
      <c r="CZ83" s="58"/>
      <c r="DA83" s="58"/>
      <c r="DB83" s="58"/>
      <c r="DC83" s="58"/>
      <c r="DD83" s="58"/>
      <c r="DE83" s="58"/>
      <c r="DF83" s="58"/>
      <c r="DG83" s="58"/>
      <c r="DH83" s="58"/>
      <c r="DI83" s="58"/>
      <c r="DJ83" s="58"/>
      <c r="DK83" s="58"/>
      <c r="DL83" s="58"/>
      <c r="DM83" s="58"/>
      <c r="DN83" s="58"/>
      <c r="DO83" s="58"/>
      <c r="DP83" s="58"/>
      <c r="DQ83" s="58"/>
      <c r="DR83" s="58"/>
      <c r="DS83" s="58"/>
      <c r="DT83" s="58"/>
      <c r="DU83" s="58"/>
      <c r="DV83" s="58"/>
      <c r="DW83" s="58"/>
      <c r="DX83" s="58"/>
      <c r="DY83" s="58"/>
      <c r="DZ83" s="58"/>
      <c r="EA83" s="58"/>
      <c r="EB83" s="58"/>
      <c r="EC83" s="58"/>
      <c r="ED83" s="58"/>
      <c r="EE83" s="58"/>
      <c r="EF83" s="58"/>
      <c r="EG83" s="58"/>
      <c r="EH83" s="58"/>
      <c r="EI83" s="58"/>
      <c r="EJ83" s="58"/>
      <c r="EK83" s="58"/>
      <c r="EL83" s="58"/>
      <c r="EM83" s="58"/>
      <c r="EN83" s="58"/>
      <c r="EO83" s="58"/>
      <c r="EP83" s="58"/>
      <c r="EQ83" s="58"/>
      <c r="ER83" s="58"/>
      <c r="ES83" s="58"/>
      <c r="ET83" s="58"/>
      <c r="EU83" s="58"/>
      <c r="EV83" s="58"/>
      <c r="EW83" s="58"/>
      <c r="EX83" s="58"/>
      <c r="EY83" s="58"/>
      <c r="EZ83" s="58"/>
      <c r="FA83" s="58"/>
      <c r="FB83" s="58"/>
      <c r="FC83" s="58"/>
      <c r="FD83" s="58"/>
      <c r="FE83" s="58"/>
      <c r="FF83" s="58"/>
      <c r="FG83" s="58"/>
      <c r="FH83" s="58"/>
      <c r="FI83" s="58"/>
      <c r="FJ83" s="58"/>
      <c r="FK83" s="58"/>
      <c r="FL83" s="58"/>
      <c r="FM83" s="58"/>
      <c r="FN83" s="58"/>
      <c r="FO83" s="58"/>
      <c r="FP83" s="58"/>
      <c r="FQ83" s="58"/>
      <c r="FR83" s="58"/>
      <c r="FS83" s="58"/>
      <c r="FT83" s="58"/>
      <c r="FU83" s="58"/>
      <c r="FV83" s="58"/>
      <c r="FW83" s="58"/>
      <c r="FX83" s="58"/>
      <c r="FY83" s="58"/>
      <c r="FZ83" s="58"/>
      <c r="GA83" s="58"/>
      <c r="GB83" s="58"/>
      <c r="GC83" s="58"/>
      <c r="GD83" s="58"/>
      <c r="GE83" s="58"/>
      <c r="GF83" s="58"/>
      <c r="GG83" s="58"/>
      <c r="GH83" s="58"/>
      <c r="GI83" s="58"/>
      <c r="GJ83" s="58"/>
      <c r="GK83" s="58"/>
      <c r="GL83" s="58"/>
      <c r="GM83" s="58"/>
      <c r="GN83" s="58"/>
      <c r="GO83" s="58"/>
      <c r="GP83" s="58"/>
      <c r="GQ83" s="58"/>
      <c r="GR83" s="58"/>
      <c r="GS83" s="58"/>
      <c r="GT83" s="58"/>
      <c r="GU83" s="58"/>
      <c r="GV83" s="58"/>
      <c r="GW83" s="58"/>
      <c r="GX83" s="58"/>
      <c r="GY83" s="58"/>
      <c r="GZ83" s="58"/>
      <c r="HA83" s="58"/>
      <c r="HB83" s="58"/>
      <c r="HC83" s="58"/>
      <c r="HD83" s="58"/>
      <c r="HE83" s="58"/>
      <c r="HF83" s="58"/>
      <c r="HG83" s="58"/>
      <c r="HH83" s="58"/>
      <c r="HI83" s="58"/>
      <c r="HJ83" s="58"/>
      <c r="HK83" s="58"/>
      <c r="HL83" s="58"/>
      <c r="HM83" s="58"/>
      <c r="HN83" s="58"/>
      <c r="HO83" s="58"/>
      <c r="HP83" s="58"/>
      <c r="HQ83" s="58"/>
      <c r="HR83" s="58"/>
      <c r="HS83" s="58"/>
      <c r="HT83" s="58"/>
      <c r="HU83" s="58"/>
      <c r="HV83" s="58"/>
      <c r="HW83" s="58"/>
      <c r="HX83" s="58"/>
      <c r="HY83" s="58"/>
      <c r="HZ83" s="58"/>
      <c r="IA83" s="58"/>
      <c r="IB83" s="58"/>
      <c r="IC83" s="58"/>
      <c r="ID83" s="58"/>
      <c r="IE83" s="58"/>
      <c r="IF83" s="58"/>
      <c r="IG83" s="58"/>
      <c r="IH83" s="58"/>
    </row>
    <row r="84" spans="1:242" s="59" customFormat="1" x14ac:dyDescent="0.2">
      <c r="A84" s="54" t="s">
        <v>73</v>
      </c>
      <c r="B84" s="55">
        <v>2025</v>
      </c>
      <c r="C84" s="55" t="s">
        <v>37</v>
      </c>
      <c r="D84" s="55">
        <v>1</v>
      </c>
      <c r="E84" s="13" t="s">
        <v>85</v>
      </c>
      <c r="F84" s="14">
        <v>1770.95</v>
      </c>
      <c r="G84" s="60">
        <v>309.47000000000003</v>
      </c>
      <c r="H84" s="60">
        <v>4.3899999999999997</v>
      </c>
      <c r="I84" s="60"/>
      <c r="J84" s="60">
        <v>50</v>
      </c>
      <c r="K84" s="60">
        <f>((1200*72)*0.0082)-((78/11000)*3000)</f>
        <v>687.20727272727277</v>
      </c>
      <c r="L84" s="61">
        <v>180</v>
      </c>
      <c r="M84" s="61">
        <f>+G84+H84+I84+J84+K84+L84</f>
        <v>1231.0672727272727</v>
      </c>
      <c r="N84" s="62">
        <f t="shared" si="47"/>
        <v>539.88272727272738</v>
      </c>
      <c r="O84" s="18">
        <f t="shared" si="48"/>
        <v>0.3048548673156935</v>
      </c>
      <c r="P84" s="63">
        <v>0.9</v>
      </c>
      <c r="Q84" s="64">
        <f t="shared" si="49"/>
        <v>485.89445454545466</v>
      </c>
      <c r="R84" s="65">
        <f t="shared" si="50"/>
        <v>53.988272727272715</v>
      </c>
      <c r="S84" s="56" t="s">
        <v>23</v>
      </c>
      <c r="T84" s="66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7"/>
      <c r="BL84" s="57"/>
      <c r="BM84" s="58"/>
      <c r="BN84" s="58"/>
      <c r="BO84" s="58"/>
      <c r="BP84" s="58"/>
      <c r="BQ84" s="58"/>
      <c r="BR84" s="58"/>
      <c r="BS84" s="58"/>
      <c r="BT84" s="58"/>
      <c r="BU84" s="58"/>
      <c r="BV84" s="58"/>
      <c r="BW84" s="58"/>
      <c r="BX84" s="58"/>
      <c r="BY84" s="58"/>
      <c r="BZ84" s="58"/>
      <c r="CA84" s="58"/>
      <c r="CB84" s="58"/>
      <c r="CC84" s="58"/>
      <c r="CD84" s="58"/>
      <c r="CE84" s="58"/>
      <c r="CF84" s="58"/>
      <c r="CG84" s="58"/>
      <c r="CH84" s="58"/>
      <c r="CI84" s="58"/>
      <c r="CJ84" s="58"/>
      <c r="CK84" s="58"/>
      <c r="CL84" s="58"/>
      <c r="CM84" s="58"/>
      <c r="CN84" s="58"/>
      <c r="CO84" s="58"/>
      <c r="CP84" s="58"/>
      <c r="CQ84" s="58"/>
      <c r="CR84" s="58"/>
      <c r="CS84" s="58"/>
      <c r="CT84" s="58"/>
      <c r="CU84" s="58"/>
      <c r="CV84" s="58"/>
      <c r="CW84" s="58"/>
      <c r="CX84" s="58"/>
      <c r="CY84" s="58"/>
      <c r="CZ84" s="58"/>
      <c r="DA84" s="58"/>
      <c r="DB84" s="58"/>
      <c r="DC84" s="58"/>
      <c r="DD84" s="58"/>
      <c r="DE84" s="58"/>
      <c r="DF84" s="58"/>
      <c r="DG84" s="58"/>
      <c r="DH84" s="58"/>
      <c r="DI84" s="58"/>
      <c r="DJ84" s="58"/>
      <c r="DK84" s="58"/>
      <c r="DL84" s="58"/>
      <c r="DM84" s="58"/>
      <c r="DN84" s="58"/>
      <c r="DO84" s="58"/>
      <c r="DP84" s="58"/>
      <c r="DQ84" s="58"/>
      <c r="DR84" s="58"/>
      <c r="DS84" s="58"/>
      <c r="DT84" s="58"/>
      <c r="DU84" s="58"/>
      <c r="DV84" s="58"/>
      <c r="DW84" s="58"/>
      <c r="DX84" s="58"/>
      <c r="DY84" s="58"/>
      <c r="DZ84" s="58"/>
      <c r="EA84" s="58"/>
      <c r="EB84" s="58"/>
      <c r="EC84" s="58"/>
      <c r="ED84" s="58"/>
      <c r="EE84" s="58"/>
      <c r="EF84" s="58"/>
      <c r="EG84" s="58"/>
      <c r="EH84" s="58"/>
      <c r="EI84" s="58"/>
      <c r="EJ84" s="58"/>
      <c r="EK84" s="58"/>
      <c r="EL84" s="58"/>
      <c r="EM84" s="58"/>
      <c r="EN84" s="58"/>
      <c r="EO84" s="58"/>
      <c r="EP84" s="58"/>
      <c r="EQ84" s="58"/>
      <c r="ER84" s="58"/>
      <c r="ES84" s="58"/>
      <c r="ET84" s="58"/>
      <c r="EU84" s="58"/>
      <c r="EV84" s="58"/>
      <c r="EW84" s="58"/>
      <c r="EX84" s="58"/>
      <c r="EY84" s="58"/>
      <c r="EZ84" s="58"/>
      <c r="FA84" s="58"/>
      <c r="FB84" s="58"/>
      <c r="FC84" s="58"/>
      <c r="FD84" s="58"/>
      <c r="FE84" s="58"/>
      <c r="FF84" s="58"/>
      <c r="FG84" s="58"/>
      <c r="FH84" s="58"/>
      <c r="FI84" s="58"/>
      <c r="FJ84" s="58"/>
      <c r="FK84" s="58"/>
      <c r="FL84" s="58"/>
      <c r="FM84" s="58"/>
      <c r="FN84" s="58"/>
      <c r="FO84" s="58"/>
      <c r="FP84" s="58"/>
      <c r="FQ84" s="58"/>
      <c r="FR84" s="58"/>
      <c r="FS84" s="58"/>
      <c r="FT84" s="58"/>
      <c r="FU84" s="58"/>
      <c r="FV84" s="58"/>
      <c r="FW84" s="58"/>
      <c r="FX84" s="58"/>
      <c r="FY84" s="58"/>
      <c r="FZ84" s="58"/>
      <c r="GA84" s="58"/>
      <c r="GB84" s="58"/>
      <c r="GC84" s="58"/>
      <c r="GD84" s="58"/>
      <c r="GE84" s="58"/>
      <c r="GF84" s="58"/>
      <c r="GG84" s="58"/>
      <c r="GH84" s="58"/>
      <c r="GI84" s="58"/>
      <c r="GJ84" s="58"/>
      <c r="GK84" s="58"/>
      <c r="GL84" s="58"/>
      <c r="GM84" s="58"/>
      <c r="GN84" s="58"/>
      <c r="GO84" s="58"/>
      <c r="GP84" s="58"/>
      <c r="GQ84" s="58"/>
      <c r="GR84" s="58"/>
      <c r="GS84" s="58"/>
      <c r="GT84" s="58"/>
      <c r="GU84" s="58"/>
      <c r="GV84" s="58"/>
      <c r="GW84" s="58"/>
      <c r="GX84" s="58"/>
      <c r="GY84" s="58"/>
      <c r="GZ84" s="58"/>
      <c r="HA84" s="58"/>
      <c r="HB84" s="58"/>
      <c r="HC84" s="58"/>
      <c r="HD84" s="58"/>
      <c r="HE84" s="58"/>
      <c r="HF84" s="58"/>
      <c r="HG84" s="58"/>
      <c r="HH84" s="58"/>
      <c r="HI84" s="58"/>
      <c r="HJ84" s="58"/>
      <c r="HK84" s="58"/>
      <c r="HL84" s="58"/>
      <c r="HM84" s="58"/>
      <c r="HN84" s="58"/>
      <c r="HO84" s="58"/>
      <c r="HP84" s="58"/>
      <c r="HQ84" s="58"/>
      <c r="HR84" s="58"/>
      <c r="HS84" s="58"/>
      <c r="HT84" s="58"/>
      <c r="HU84" s="58"/>
      <c r="HV84" s="58"/>
      <c r="HW84" s="58"/>
      <c r="HX84" s="58"/>
      <c r="HY84" s="58"/>
      <c r="HZ84" s="58"/>
      <c r="IA84" s="58"/>
      <c r="IB84" s="58"/>
      <c r="IC84" s="58"/>
      <c r="ID84" s="58"/>
      <c r="IE84" s="58"/>
      <c r="IF84" s="58"/>
      <c r="IG84" s="58"/>
      <c r="IH84" s="58"/>
    </row>
    <row r="85" spans="1:242" s="59" customFormat="1" x14ac:dyDescent="0.2">
      <c r="A85" s="54" t="s">
        <v>73</v>
      </c>
      <c r="B85" s="55">
        <v>2025</v>
      </c>
      <c r="C85" s="55"/>
      <c r="D85" s="55"/>
      <c r="E85" s="13"/>
      <c r="F85" s="14"/>
      <c r="G85" s="60"/>
      <c r="H85" s="60"/>
      <c r="I85" s="79"/>
      <c r="J85" s="60"/>
      <c r="K85" s="60"/>
      <c r="L85" s="61"/>
      <c r="M85" s="61">
        <f>SUM(G85:L85)</f>
        <v>0</v>
      </c>
      <c r="N85" s="62">
        <f>+F85-M85</f>
        <v>0</v>
      </c>
      <c r="O85" s="18" t="str">
        <f t="shared" si="48"/>
        <v/>
      </c>
      <c r="P85" s="63">
        <v>0</v>
      </c>
      <c r="Q85" s="64">
        <f t="shared" si="49"/>
        <v>0</v>
      </c>
      <c r="R85" s="65">
        <f t="shared" si="50"/>
        <v>0</v>
      </c>
      <c r="S85" s="56"/>
      <c r="T85" s="66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57"/>
      <c r="BK85" s="57"/>
      <c r="BL85" s="57"/>
      <c r="BM85" s="58"/>
      <c r="BN85" s="58"/>
      <c r="BO85" s="58"/>
      <c r="BP85" s="58"/>
      <c r="BQ85" s="58"/>
      <c r="BR85" s="58"/>
      <c r="BS85" s="58"/>
      <c r="BT85" s="58"/>
      <c r="BU85" s="58"/>
      <c r="BV85" s="58"/>
      <c r="BW85" s="58"/>
      <c r="BX85" s="58"/>
      <c r="BY85" s="58"/>
      <c r="BZ85" s="58"/>
      <c r="CA85" s="58"/>
      <c r="CB85" s="58"/>
      <c r="CC85" s="58"/>
      <c r="CD85" s="58"/>
      <c r="CE85" s="58"/>
      <c r="CF85" s="58"/>
      <c r="CG85" s="58"/>
      <c r="CH85" s="58"/>
      <c r="CI85" s="58"/>
      <c r="CJ85" s="58"/>
      <c r="CK85" s="58"/>
      <c r="CL85" s="58"/>
      <c r="CM85" s="58"/>
      <c r="CN85" s="58"/>
      <c r="CO85" s="58"/>
      <c r="CP85" s="58"/>
      <c r="CQ85" s="58"/>
      <c r="CR85" s="58"/>
      <c r="CS85" s="58"/>
      <c r="CT85" s="58"/>
      <c r="CU85" s="58"/>
      <c r="CV85" s="58"/>
      <c r="CW85" s="58"/>
      <c r="CX85" s="58"/>
      <c r="CY85" s="58"/>
      <c r="CZ85" s="58"/>
      <c r="DA85" s="58"/>
      <c r="DB85" s="58"/>
      <c r="DC85" s="58"/>
      <c r="DD85" s="58"/>
      <c r="DE85" s="58"/>
      <c r="DF85" s="58"/>
      <c r="DG85" s="58"/>
      <c r="DH85" s="58"/>
      <c r="DI85" s="58"/>
      <c r="DJ85" s="58"/>
      <c r="DK85" s="58"/>
      <c r="DL85" s="58"/>
      <c r="DM85" s="58"/>
      <c r="DN85" s="58"/>
      <c r="DO85" s="58"/>
      <c r="DP85" s="58"/>
      <c r="DQ85" s="58"/>
      <c r="DR85" s="58"/>
      <c r="DS85" s="58"/>
      <c r="DT85" s="58"/>
      <c r="DU85" s="58"/>
      <c r="DV85" s="58"/>
      <c r="DW85" s="58"/>
      <c r="DX85" s="58"/>
      <c r="DY85" s="58"/>
      <c r="DZ85" s="58"/>
      <c r="EA85" s="58"/>
      <c r="EB85" s="58"/>
      <c r="EC85" s="58"/>
      <c r="ED85" s="58"/>
      <c r="EE85" s="58"/>
      <c r="EF85" s="58"/>
      <c r="EG85" s="58"/>
      <c r="EH85" s="58"/>
      <c r="EI85" s="58"/>
      <c r="EJ85" s="58"/>
      <c r="EK85" s="58"/>
      <c r="EL85" s="58"/>
      <c r="EM85" s="58"/>
      <c r="EN85" s="58"/>
      <c r="EO85" s="58"/>
      <c r="EP85" s="58"/>
      <c r="EQ85" s="58"/>
      <c r="ER85" s="58"/>
      <c r="ES85" s="58"/>
      <c r="ET85" s="58"/>
      <c r="EU85" s="58"/>
      <c r="EV85" s="58"/>
      <c r="EW85" s="58"/>
      <c r="EX85" s="58"/>
      <c r="EY85" s="58"/>
      <c r="EZ85" s="58"/>
      <c r="FA85" s="58"/>
      <c r="FB85" s="58"/>
      <c r="FC85" s="58"/>
      <c r="FD85" s="58"/>
      <c r="FE85" s="58"/>
      <c r="FF85" s="58"/>
      <c r="FG85" s="58"/>
      <c r="FH85" s="58"/>
      <c r="FI85" s="58"/>
      <c r="FJ85" s="58"/>
      <c r="FK85" s="58"/>
      <c r="FL85" s="58"/>
      <c r="FM85" s="58"/>
      <c r="FN85" s="58"/>
      <c r="FO85" s="58"/>
      <c r="FP85" s="58"/>
      <c r="FQ85" s="58"/>
      <c r="FR85" s="58"/>
      <c r="FS85" s="58"/>
      <c r="FT85" s="58"/>
      <c r="FU85" s="58"/>
      <c r="FV85" s="58"/>
      <c r="FW85" s="58"/>
      <c r="FX85" s="58"/>
      <c r="FY85" s="58"/>
      <c r="FZ85" s="58"/>
      <c r="GA85" s="58"/>
      <c r="GB85" s="58"/>
      <c r="GC85" s="58"/>
      <c r="GD85" s="58"/>
      <c r="GE85" s="58"/>
      <c r="GF85" s="58"/>
      <c r="GG85" s="58"/>
      <c r="GH85" s="58"/>
      <c r="GI85" s="58"/>
      <c r="GJ85" s="58"/>
      <c r="GK85" s="58"/>
      <c r="GL85" s="58"/>
      <c r="GM85" s="58"/>
      <c r="GN85" s="58"/>
      <c r="GO85" s="58"/>
      <c r="GP85" s="58"/>
      <c r="GQ85" s="58"/>
      <c r="GR85" s="58"/>
      <c r="GS85" s="58"/>
      <c r="GT85" s="58"/>
      <c r="GU85" s="58"/>
      <c r="GV85" s="58"/>
      <c r="GW85" s="58"/>
      <c r="GX85" s="58"/>
      <c r="GY85" s="58"/>
      <c r="GZ85" s="58"/>
      <c r="HA85" s="58"/>
      <c r="HB85" s="58"/>
      <c r="HC85" s="58"/>
      <c r="HD85" s="58"/>
      <c r="HE85" s="58"/>
      <c r="HF85" s="58"/>
      <c r="HG85" s="58"/>
      <c r="HH85" s="58"/>
      <c r="HI85" s="58"/>
      <c r="HJ85" s="58"/>
      <c r="HK85" s="58"/>
      <c r="HL85" s="58"/>
      <c r="HM85" s="58"/>
      <c r="HN85" s="58"/>
      <c r="HO85" s="58"/>
      <c r="HP85" s="58"/>
      <c r="HQ85" s="58"/>
      <c r="HR85" s="58"/>
      <c r="HS85" s="58"/>
      <c r="HT85" s="58"/>
      <c r="HU85" s="58"/>
      <c r="HV85" s="58"/>
      <c r="HW85" s="58"/>
      <c r="HX85" s="58"/>
      <c r="HY85" s="58"/>
      <c r="HZ85" s="58"/>
      <c r="IA85" s="58"/>
      <c r="IB85" s="58"/>
      <c r="IC85" s="58"/>
      <c r="ID85" s="58"/>
      <c r="IE85" s="58"/>
      <c r="IF85" s="58"/>
      <c r="IG85" s="58"/>
      <c r="IH85" s="58"/>
    </row>
    <row r="86" spans="1:242" s="59" customFormat="1" x14ac:dyDescent="0.2">
      <c r="A86" s="54" t="s">
        <v>73</v>
      </c>
      <c r="B86" s="55">
        <v>2025</v>
      </c>
      <c r="C86" s="55"/>
      <c r="D86" s="55"/>
      <c r="E86" s="13"/>
      <c r="F86" s="14"/>
      <c r="G86" s="60"/>
      <c r="H86" s="60"/>
      <c r="I86" s="60"/>
      <c r="J86" s="60"/>
      <c r="K86" s="60"/>
      <c r="L86" s="61"/>
      <c r="M86" s="61">
        <f>SUM(G86:L86)</f>
        <v>0</v>
      </c>
      <c r="N86" s="62">
        <f>+F86-M86</f>
        <v>0</v>
      </c>
      <c r="O86" s="18" t="str">
        <f t="shared" si="48"/>
        <v/>
      </c>
      <c r="P86" s="63">
        <v>0</v>
      </c>
      <c r="Q86" s="64">
        <f t="shared" si="49"/>
        <v>0</v>
      </c>
      <c r="R86" s="65">
        <f t="shared" si="50"/>
        <v>0</v>
      </c>
      <c r="S86" s="56"/>
      <c r="T86" s="66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57"/>
      <c r="BK86" s="57"/>
      <c r="BL86" s="57"/>
      <c r="BM86" s="58"/>
      <c r="BN86" s="58"/>
      <c r="BO86" s="58"/>
      <c r="BP86" s="58"/>
      <c r="BQ86" s="58"/>
      <c r="BR86" s="58"/>
      <c r="BS86" s="58"/>
      <c r="BT86" s="58"/>
      <c r="BU86" s="58"/>
      <c r="BV86" s="58"/>
      <c r="BW86" s="58"/>
      <c r="BX86" s="58"/>
      <c r="BY86" s="58"/>
      <c r="BZ86" s="58"/>
      <c r="CA86" s="58"/>
      <c r="CB86" s="58"/>
      <c r="CC86" s="58"/>
      <c r="CD86" s="58"/>
      <c r="CE86" s="58"/>
      <c r="CF86" s="58"/>
      <c r="CG86" s="58"/>
      <c r="CH86" s="58"/>
      <c r="CI86" s="58"/>
      <c r="CJ86" s="58"/>
      <c r="CK86" s="58"/>
      <c r="CL86" s="58"/>
      <c r="CM86" s="58"/>
      <c r="CN86" s="58"/>
      <c r="CO86" s="58"/>
      <c r="CP86" s="58"/>
      <c r="CQ86" s="58"/>
      <c r="CR86" s="58"/>
      <c r="CS86" s="58"/>
      <c r="CT86" s="58"/>
      <c r="CU86" s="58"/>
      <c r="CV86" s="58"/>
      <c r="CW86" s="58"/>
      <c r="CX86" s="58"/>
      <c r="CY86" s="58"/>
      <c r="CZ86" s="58"/>
      <c r="DA86" s="58"/>
      <c r="DB86" s="58"/>
      <c r="DC86" s="58"/>
      <c r="DD86" s="58"/>
      <c r="DE86" s="58"/>
      <c r="DF86" s="58"/>
      <c r="DG86" s="58"/>
      <c r="DH86" s="58"/>
      <c r="DI86" s="58"/>
      <c r="DJ86" s="58"/>
      <c r="DK86" s="58"/>
      <c r="DL86" s="58"/>
      <c r="DM86" s="58"/>
      <c r="DN86" s="58"/>
      <c r="DO86" s="58"/>
      <c r="DP86" s="58"/>
      <c r="DQ86" s="58"/>
      <c r="DR86" s="58"/>
      <c r="DS86" s="58"/>
      <c r="DT86" s="58"/>
      <c r="DU86" s="58"/>
      <c r="DV86" s="58"/>
      <c r="DW86" s="58"/>
      <c r="DX86" s="58"/>
      <c r="DY86" s="58"/>
      <c r="DZ86" s="58"/>
      <c r="EA86" s="58"/>
      <c r="EB86" s="58"/>
      <c r="EC86" s="58"/>
      <c r="ED86" s="58"/>
      <c r="EE86" s="58"/>
      <c r="EF86" s="58"/>
      <c r="EG86" s="58"/>
      <c r="EH86" s="58"/>
      <c r="EI86" s="58"/>
      <c r="EJ86" s="58"/>
      <c r="EK86" s="58"/>
      <c r="EL86" s="58"/>
      <c r="EM86" s="58"/>
      <c r="EN86" s="58"/>
      <c r="EO86" s="58"/>
      <c r="EP86" s="58"/>
      <c r="EQ86" s="58"/>
      <c r="ER86" s="58"/>
      <c r="ES86" s="58"/>
      <c r="ET86" s="58"/>
      <c r="EU86" s="58"/>
      <c r="EV86" s="58"/>
      <c r="EW86" s="58"/>
      <c r="EX86" s="58"/>
      <c r="EY86" s="58"/>
      <c r="EZ86" s="58"/>
      <c r="FA86" s="58"/>
      <c r="FB86" s="58"/>
      <c r="FC86" s="58"/>
      <c r="FD86" s="58"/>
      <c r="FE86" s="58"/>
      <c r="FF86" s="58"/>
      <c r="FG86" s="58"/>
      <c r="FH86" s="58"/>
      <c r="FI86" s="58"/>
      <c r="FJ86" s="58"/>
      <c r="FK86" s="58"/>
      <c r="FL86" s="58"/>
      <c r="FM86" s="58"/>
      <c r="FN86" s="58"/>
      <c r="FO86" s="58"/>
      <c r="FP86" s="58"/>
      <c r="FQ86" s="58"/>
      <c r="FR86" s="58"/>
      <c r="FS86" s="58"/>
      <c r="FT86" s="58"/>
      <c r="FU86" s="58"/>
      <c r="FV86" s="58"/>
      <c r="FW86" s="58"/>
      <c r="FX86" s="58"/>
      <c r="FY86" s="58"/>
      <c r="FZ86" s="58"/>
      <c r="GA86" s="58"/>
      <c r="GB86" s="58"/>
      <c r="GC86" s="58"/>
      <c r="GD86" s="58"/>
      <c r="GE86" s="58"/>
      <c r="GF86" s="58"/>
      <c r="GG86" s="58"/>
      <c r="GH86" s="58"/>
      <c r="GI86" s="58"/>
      <c r="GJ86" s="58"/>
      <c r="GK86" s="58"/>
      <c r="GL86" s="58"/>
      <c r="GM86" s="58"/>
      <c r="GN86" s="58"/>
      <c r="GO86" s="58"/>
      <c r="GP86" s="58"/>
      <c r="GQ86" s="58"/>
      <c r="GR86" s="58"/>
      <c r="GS86" s="58"/>
      <c r="GT86" s="58"/>
      <c r="GU86" s="58"/>
      <c r="GV86" s="58"/>
      <c r="GW86" s="58"/>
      <c r="GX86" s="58"/>
      <c r="GY86" s="58"/>
      <c r="GZ86" s="58"/>
      <c r="HA86" s="58"/>
      <c r="HB86" s="58"/>
      <c r="HC86" s="58"/>
      <c r="HD86" s="58"/>
      <c r="HE86" s="58"/>
      <c r="HF86" s="58"/>
      <c r="HG86" s="58"/>
      <c r="HH86" s="58"/>
      <c r="HI86" s="58"/>
      <c r="HJ86" s="58"/>
      <c r="HK86" s="58"/>
      <c r="HL86" s="58"/>
      <c r="HM86" s="58"/>
      <c r="HN86" s="58"/>
      <c r="HO86" s="58"/>
      <c r="HP86" s="58"/>
      <c r="HQ86" s="58"/>
      <c r="HR86" s="58"/>
      <c r="HS86" s="58"/>
      <c r="HT86" s="58"/>
      <c r="HU86" s="58"/>
      <c r="HV86" s="58"/>
      <c r="HW86" s="58"/>
      <c r="HX86" s="58"/>
      <c r="HY86" s="58"/>
      <c r="HZ86" s="58"/>
      <c r="IA86" s="58"/>
      <c r="IB86" s="58"/>
      <c r="IC86" s="58"/>
      <c r="ID86" s="58"/>
      <c r="IE86" s="58"/>
      <c r="IF86" s="58"/>
      <c r="IG86" s="58"/>
      <c r="IH86" s="58"/>
    </row>
    <row r="87" spans="1:242" s="59" customFormat="1" x14ac:dyDescent="0.2">
      <c r="A87" s="54" t="s">
        <v>73</v>
      </c>
      <c r="B87" s="55">
        <v>2025</v>
      </c>
      <c r="C87" s="55"/>
      <c r="D87" s="55"/>
      <c r="E87" s="13"/>
      <c r="F87" s="14"/>
      <c r="G87" s="60"/>
      <c r="H87" s="60"/>
      <c r="I87" s="60"/>
      <c r="J87" s="60"/>
      <c r="K87" s="60"/>
      <c r="L87" s="61"/>
      <c r="M87" s="61">
        <f t="shared" ref="M87:M88" si="52">SUM(G87:L87)</f>
        <v>0</v>
      </c>
      <c r="N87" s="62">
        <f t="shared" ref="N87:N88" si="53">+F87-M87</f>
        <v>0</v>
      </c>
      <c r="O87" s="18" t="str">
        <f t="shared" si="48"/>
        <v/>
      </c>
      <c r="P87" s="63">
        <v>0</v>
      </c>
      <c r="Q87" s="64">
        <f t="shared" si="49"/>
        <v>0</v>
      </c>
      <c r="R87" s="65">
        <f t="shared" si="50"/>
        <v>0</v>
      </c>
      <c r="S87" s="56"/>
      <c r="T87" s="66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57"/>
      <c r="BK87" s="57"/>
      <c r="BL87" s="57"/>
      <c r="BM87" s="58"/>
      <c r="BN87" s="58"/>
      <c r="BO87" s="58"/>
      <c r="BP87" s="58"/>
      <c r="BQ87" s="58"/>
      <c r="BR87" s="58"/>
      <c r="BS87" s="58"/>
      <c r="BT87" s="58"/>
      <c r="BU87" s="58"/>
      <c r="BV87" s="58"/>
      <c r="BW87" s="58"/>
      <c r="BX87" s="58"/>
      <c r="BY87" s="58"/>
      <c r="BZ87" s="58"/>
      <c r="CA87" s="58"/>
      <c r="CB87" s="58"/>
      <c r="CC87" s="58"/>
      <c r="CD87" s="58"/>
      <c r="CE87" s="58"/>
      <c r="CF87" s="58"/>
      <c r="CG87" s="58"/>
      <c r="CH87" s="58"/>
      <c r="CI87" s="58"/>
      <c r="CJ87" s="58"/>
      <c r="CK87" s="58"/>
      <c r="CL87" s="58"/>
      <c r="CM87" s="58"/>
      <c r="CN87" s="58"/>
      <c r="CO87" s="58"/>
      <c r="CP87" s="58"/>
      <c r="CQ87" s="58"/>
      <c r="CR87" s="58"/>
      <c r="CS87" s="58"/>
      <c r="CT87" s="58"/>
      <c r="CU87" s="58"/>
      <c r="CV87" s="58"/>
      <c r="CW87" s="58"/>
      <c r="CX87" s="58"/>
      <c r="CY87" s="58"/>
      <c r="CZ87" s="58"/>
      <c r="DA87" s="58"/>
      <c r="DB87" s="58"/>
      <c r="DC87" s="58"/>
      <c r="DD87" s="58"/>
      <c r="DE87" s="58"/>
      <c r="DF87" s="58"/>
      <c r="DG87" s="58"/>
      <c r="DH87" s="58"/>
      <c r="DI87" s="58"/>
      <c r="DJ87" s="58"/>
      <c r="DK87" s="58"/>
      <c r="DL87" s="58"/>
      <c r="DM87" s="58"/>
      <c r="DN87" s="58"/>
      <c r="DO87" s="58"/>
      <c r="DP87" s="58"/>
      <c r="DQ87" s="58"/>
      <c r="DR87" s="58"/>
      <c r="DS87" s="58"/>
      <c r="DT87" s="58"/>
      <c r="DU87" s="58"/>
      <c r="DV87" s="58"/>
      <c r="DW87" s="58"/>
      <c r="DX87" s="58"/>
      <c r="DY87" s="58"/>
      <c r="DZ87" s="58"/>
      <c r="EA87" s="58"/>
      <c r="EB87" s="58"/>
      <c r="EC87" s="58"/>
      <c r="ED87" s="58"/>
      <c r="EE87" s="58"/>
      <c r="EF87" s="58"/>
      <c r="EG87" s="58"/>
      <c r="EH87" s="58"/>
      <c r="EI87" s="58"/>
      <c r="EJ87" s="58"/>
      <c r="EK87" s="58"/>
      <c r="EL87" s="58"/>
      <c r="EM87" s="58"/>
      <c r="EN87" s="58"/>
      <c r="EO87" s="58"/>
      <c r="EP87" s="58"/>
      <c r="EQ87" s="58"/>
      <c r="ER87" s="58"/>
      <c r="ES87" s="58"/>
      <c r="ET87" s="58"/>
      <c r="EU87" s="58"/>
      <c r="EV87" s="58"/>
      <c r="EW87" s="58"/>
      <c r="EX87" s="58"/>
      <c r="EY87" s="58"/>
      <c r="EZ87" s="58"/>
      <c r="FA87" s="58"/>
      <c r="FB87" s="58"/>
      <c r="FC87" s="58"/>
      <c r="FD87" s="58"/>
      <c r="FE87" s="58"/>
      <c r="FF87" s="58"/>
      <c r="FG87" s="58"/>
      <c r="FH87" s="58"/>
      <c r="FI87" s="58"/>
      <c r="FJ87" s="58"/>
      <c r="FK87" s="58"/>
      <c r="FL87" s="58"/>
      <c r="FM87" s="58"/>
      <c r="FN87" s="58"/>
      <c r="FO87" s="58"/>
      <c r="FP87" s="58"/>
      <c r="FQ87" s="58"/>
      <c r="FR87" s="58"/>
      <c r="FS87" s="58"/>
      <c r="FT87" s="58"/>
      <c r="FU87" s="58"/>
      <c r="FV87" s="58"/>
      <c r="FW87" s="58"/>
      <c r="FX87" s="58"/>
      <c r="FY87" s="58"/>
      <c r="FZ87" s="58"/>
      <c r="GA87" s="58"/>
      <c r="GB87" s="58"/>
      <c r="GC87" s="58"/>
      <c r="GD87" s="58"/>
      <c r="GE87" s="58"/>
      <c r="GF87" s="58"/>
      <c r="GG87" s="58"/>
      <c r="GH87" s="58"/>
      <c r="GI87" s="58"/>
      <c r="GJ87" s="58"/>
      <c r="GK87" s="58"/>
      <c r="GL87" s="58"/>
      <c r="GM87" s="58"/>
      <c r="GN87" s="58"/>
      <c r="GO87" s="58"/>
      <c r="GP87" s="58"/>
      <c r="GQ87" s="58"/>
      <c r="GR87" s="58"/>
      <c r="GS87" s="58"/>
      <c r="GT87" s="58"/>
      <c r="GU87" s="58"/>
      <c r="GV87" s="58"/>
      <c r="GW87" s="58"/>
      <c r="GX87" s="58"/>
      <c r="GY87" s="58"/>
      <c r="GZ87" s="58"/>
      <c r="HA87" s="58"/>
      <c r="HB87" s="58"/>
      <c r="HC87" s="58"/>
      <c r="HD87" s="58"/>
      <c r="HE87" s="58"/>
      <c r="HF87" s="58"/>
      <c r="HG87" s="58"/>
      <c r="HH87" s="58"/>
      <c r="HI87" s="58"/>
      <c r="HJ87" s="58"/>
      <c r="HK87" s="58"/>
      <c r="HL87" s="58"/>
      <c r="HM87" s="58"/>
      <c r="HN87" s="58"/>
      <c r="HO87" s="58"/>
      <c r="HP87" s="58"/>
      <c r="HQ87" s="58"/>
      <c r="HR87" s="58"/>
      <c r="HS87" s="58"/>
      <c r="HT87" s="58"/>
      <c r="HU87" s="58"/>
      <c r="HV87" s="58"/>
      <c r="HW87" s="58"/>
      <c r="HX87" s="58"/>
      <c r="HY87" s="58"/>
      <c r="HZ87" s="58"/>
      <c r="IA87" s="58"/>
      <c r="IB87" s="58"/>
      <c r="IC87" s="58"/>
      <c r="ID87" s="58"/>
      <c r="IE87" s="58"/>
      <c r="IF87" s="58"/>
      <c r="IG87" s="58"/>
      <c r="IH87" s="58"/>
    </row>
    <row r="88" spans="1:242" s="59" customFormat="1" x14ac:dyDescent="0.2">
      <c r="A88" s="54" t="s">
        <v>73</v>
      </c>
      <c r="B88" s="55">
        <v>2025</v>
      </c>
      <c r="C88" s="55"/>
      <c r="D88" s="55"/>
      <c r="E88" s="13"/>
      <c r="F88" s="14"/>
      <c r="G88" s="60"/>
      <c r="H88" s="60"/>
      <c r="I88" s="60"/>
      <c r="J88" s="60"/>
      <c r="K88" s="60"/>
      <c r="L88" s="61"/>
      <c r="M88" s="61">
        <f t="shared" si="52"/>
        <v>0</v>
      </c>
      <c r="N88" s="62">
        <f t="shared" si="53"/>
        <v>0</v>
      </c>
      <c r="O88" s="18" t="str">
        <f t="shared" si="48"/>
        <v/>
      </c>
      <c r="P88" s="63">
        <v>0</v>
      </c>
      <c r="Q88" s="64">
        <f t="shared" si="49"/>
        <v>0</v>
      </c>
      <c r="R88" s="65">
        <f t="shared" si="50"/>
        <v>0</v>
      </c>
      <c r="S88" s="56"/>
      <c r="T88" s="66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7"/>
      <c r="BL88" s="57"/>
      <c r="BM88" s="58"/>
      <c r="BN88" s="58"/>
      <c r="BO88" s="58"/>
      <c r="BP88" s="58"/>
      <c r="BQ88" s="58"/>
      <c r="BR88" s="58"/>
      <c r="BS88" s="58"/>
      <c r="BT88" s="58"/>
      <c r="BU88" s="58"/>
      <c r="BV88" s="58"/>
      <c r="BW88" s="58"/>
      <c r="BX88" s="58"/>
      <c r="BY88" s="58"/>
      <c r="BZ88" s="58"/>
      <c r="CA88" s="58"/>
      <c r="CB88" s="58"/>
      <c r="CC88" s="58"/>
      <c r="CD88" s="58"/>
      <c r="CE88" s="58"/>
      <c r="CF88" s="58"/>
      <c r="CG88" s="58"/>
      <c r="CH88" s="58"/>
      <c r="CI88" s="58"/>
      <c r="CJ88" s="58"/>
      <c r="CK88" s="58"/>
      <c r="CL88" s="58"/>
      <c r="CM88" s="58"/>
      <c r="CN88" s="58"/>
      <c r="CO88" s="58"/>
      <c r="CP88" s="58"/>
      <c r="CQ88" s="58"/>
      <c r="CR88" s="58"/>
      <c r="CS88" s="58"/>
      <c r="CT88" s="58"/>
      <c r="CU88" s="58"/>
      <c r="CV88" s="58"/>
      <c r="CW88" s="58"/>
      <c r="CX88" s="58"/>
      <c r="CY88" s="58"/>
      <c r="CZ88" s="58"/>
      <c r="DA88" s="58"/>
      <c r="DB88" s="58"/>
      <c r="DC88" s="58"/>
      <c r="DD88" s="58"/>
      <c r="DE88" s="58"/>
      <c r="DF88" s="58"/>
      <c r="DG88" s="58"/>
      <c r="DH88" s="58"/>
      <c r="DI88" s="58"/>
      <c r="DJ88" s="58"/>
      <c r="DK88" s="58"/>
      <c r="DL88" s="58"/>
      <c r="DM88" s="58"/>
      <c r="DN88" s="58"/>
      <c r="DO88" s="58"/>
      <c r="DP88" s="58"/>
      <c r="DQ88" s="58"/>
      <c r="DR88" s="58"/>
      <c r="DS88" s="58"/>
      <c r="DT88" s="58"/>
      <c r="DU88" s="58"/>
      <c r="DV88" s="58"/>
      <c r="DW88" s="58"/>
      <c r="DX88" s="58"/>
      <c r="DY88" s="58"/>
      <c r="DZ88" s="58"/>
      <c r="EA88" s="58"/>
      <c r="EB88" s="58"/>
      <c r="EC88" s="58"/>
      <c r="ED88" s="58"/>
      <c r="EE88" s="58"/>
      <c r="EF88" s="58"/>
      <c r="EG88" s="58"/>
      <c r="EH88" s="58"/>
      <c r="EI88" s="58"/>
      <c r="EJ88" s="58"/>
      <c r="EK88" s="58"/>
      <c r="EL88" s="58"/>
      <c r="EM88" s="58"/>
      <c r="EN88" s="58"/>
      <c r="EO88" s="58"/>
      <c r="EP88" s="58"/>
      <c r="EQ88" s="58"/>
      <c r="ER88" s="58"/>
      <c r="ES88" s="58"/>
      <c r="ET88" s="58"/>
      <c r="EU88" s="58"/>
      <c r="EV88" s="58"/>
      <c r="EW88" s="58"/>
      <c r="EX88" s="58"/>
      <c r="EY88" s="58"/>
      <c r="EZ88" s="58"/>
      <c r="FA88" s="58"/>
      <c r="FB88" s="58"/>
      <c r="FC88" s="58"/>
      <c r="FD88" s="58"/>
      <c r="FE88" s="58"/>
      <c r="FF88" s="58"/>
      <c r="FG88" s="58"/>
      <c r="FH88" s="58"/>
      <c r="FI88" s="58"/>
      <c r="FJ88" s="58"/>
      <c r="FK88" s="58"/>
      <c r="FL88" s="58"/>
      <c r="FM88" s="58"/>
      <c r="FN88" s="58"/>
      <c r="FO88" s="58"/>
      <c r="FP88" s="58"/>
      <c r="FQ88" s="58"/>
      <c r="FR88" s="58"/>
      <c r="FS88" s="58"/>
      <c r="FT88" s="58"/>
      <c r="FU88" s="58"/>
      <c r="FV88" s="58"/>
      <c r="FW88" s="58"/>
      <c r="FX88" s="58"/>
      <c r="FY88" s="58"/>
      <c r="FZ88" s="58"/>
      <c r="GA88" s="58"/>
      <c r="GB88" s="58"/>
      <c r="GC88" s="58"/>
      <c r="GD88" s="58"/>
      <c r="GE88" s="58"/>
      <c r="GF88" s="58"/>
      <c r="GG88" s="58"/>
      <c r="GH88" s="58"/>
      <c r="GI88" s="58"/>
      <c r="GJ88" s="58"/>
      <c r="GK88" s="58"/>
      <c r="GL88" s="58"/>
      <c r="GM88" s="58"/>
      <c r="GN88" s="58"/>
      <c r="GO88" s="58"/>
      <c r="GP88" s="58"/>
      <c r="GQ88" s="58"/>
      <c r="GR88" s="58"/>
      <c r="GS88" s="58"/>
      <c r="GT88" s="58"/>
      <c r="GU88" s="58"/>
      <c r="GV88" s="58"/>
      <c r="GW88" s="58"/>
      <c r="GX88" s="58"/>
      <c r="GY88" s="58"/>
      <c r="GZ88" s="58"/>
      <c r="HA88" s="58"/>
      <c r="HB88" s="58"/>
      <c r="HC88" s="58"/>
      <c r="HD88" s="58"/>
      <c r="HE88" s="58"/>
      <c r="HF88" s="58"/>
      <c r="HG88" s="58"/>
      <c r="HH88" s="58"/>
      <c r="HI88" s="58"/>
      <c r="HJ88" s="58"/>
      <c r="HK88" s="58"/>
      <c r="HL88" s="58"/>
      <c r="HM88" s="58"/>
      <c r="HN88" s="58"/>
      <c r="HO88" s="58"/>
      <c r="HP88" s="58"/>
      <c r="HQ88" s="58"/>
      <c r="HR88" s="58"/>
      <c r="HS88" s="58"/>
      <c r="HT88" s="58"/>
      <c r="HU88" s="58"/>
      <c r="HV88" s="58"/>
      <c r="HW88" s="58"/>
      <c r="HX88" s="58"/>
      <c r="HY88" s="58"/>
      <c r="HZ88" s="58"/>
      <c r="IA88" s="58"/>
      <c r="IB88" s="58"/>
      <c r="IC88" s="58"/>
      <c r="ID88" s="58"/>
      <c r="IE88" s="58"/>
      <c r="IF88" s="58"/>
      <c r="IG88" s="58"/>
      <c r="IH88" s="58"/>
    </row>
    <row r="89" spans="1:242" s="59" customFormat="1" x14ac:dyDescent="0.2">
      <c r="A89" s="54" t="s">
        <v>73</v>
      </c>
      <c r="B89" s="55">
        <v>2025</v>
      </c>
      <c r="C89" s="55"/>
      <c r="D89" s="55"/>
      <c r="E89" s="13"/>
      <c r="F89" s="14"/>
      <c r="G89" s="60"/>
      <c r="H89" s="60"/>
      <c r="I89" s="79"/>
      <c r="J89" s="60"/>
      <c r="K89" s="60"/>
      <c r="L89" s="61"/>
      <c r="M89" s="61">
        <f>SUM(G89:L89)</f>
        <v>0</v>
      </c>
      <c r="N89" s="62">
        <f>+F89-M89</f>
        <v>0</v>
      </c>
      <c r="O89" s="18" t="str">
        <f t="shared" si="48"/>
        <v/>
      </c>
      <c r="P89" s="63">
        <v>0</v>
      </c>
      <c r="Q89" s="64">
        <f t="shared" si="49"/>
        <v>0</v>
      </c>
      <c r="R89" s="65">
        <f t="shared" si="50"/>
        <v>0</v>
      </c>
      <c r="S89" s="56"/>
      <c r="T89" s="66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57"/>
      <c r="BK89" s="57"/>
      <c r="BL89" s="57"/>
      <c r="BM89" s="58"/>
      <c r="BN89" s="58"/>
      <c r="BO89" s="58"/>
      <c r="BP89" s="58"/>
      <c r="BQ89" s="58"/>
      <c r="BR89" s="58"/>
      <c r="BS89" s="58"/>
      <c r="BT89" s="58"/>
      <c r="BU89" s="58"/>
      <c r="BV89" s="58"/>
      <c r="BW89" s="58"/>
      <c r="BX89" s="58"/>
      <c r="BY89" s="58"/>
      <c r="BZ89" s="58"/>
      <c r="CA89" s="58"/>
      <c r="CB89" s="58"/>
      <c r="CC89" s="58"/>
      <c r="CD89" s="58"/>
      <c r="CE89" s="58"/>
      <c r="CF89" s="58"/>
      <c r="CG89" s="58"/>
      <c r="CH89" s="58"/>
      <c r="CI89" s="58"/>
      <c r="CJ89" s="58"/>
      <c r="CK89" s="58"/>
      <c r="CL89" s="58"/>
      <c r="CM89" s="58"/>
      <c r="CN89" s="58"/>
      <c r="CO89" s="58"/>
      <c r="CP89" s="58"/>
      <c r="CQ89" s="58"/>
      <c r="CR89" s="58"/>
      <c r="CS89" s="58"/>
      <c r="CT89" s="58"/>
      <c r="CU89" s="58"/>
      <c r="CV89" s="58"/>
      <c r="CW89" s="58"/>
      <c r="CX89" s="58"/>
      <c r="CY89" s="58"/>
      <c r="CZ89" s="58"/>
      <c r="DA89" s="58"/>
      <c r="DB89" s="58"/>
      <c r="DC89" s="58"/>
      <c r="DD89" s="58"/>
      <c r="DE89" s="58"/>
      <c r="DF89" s="58"/>
      <c r="DG89" s="58"/>
      <c r="DH89" s="58"/>
      <c r="DI89" s="58"/>
      <c r="DJ89" s="58"/>
      <c r="DK89" s="58"/>
      <c r="DL89" s="58"/>
      <c r="DM89" s="58"/>
      <c r="DN89" s="58"/>
      <c r="DO89" s="58"/>
      <c r="DP89" s="58"/>
      <c r="DQ89" s="58"/>
      <c r="DR89" s="58"/>
      <c r="DS89" s="58"/>
      <c r="DT89" s="58"/>
      <c r="DU89" s="58"/>
      <c r="DV89" s="58"/>
      <c r="DW89" s="58"/>
      <c r="DX89" s="58"/>
      <c r="DY89" s="58"/>
      <c r="DZ89" s="58"/>
      <c r="EA89" s="58"/>
      <c r="EB89" s="58"/>
      <c r="EC89" s="58"/>
      <c r="ED89" s="58"/>
      <c r="EE89" s="58"/>
      <c r="EF89" s="58"/>
      <c r="EG89" s="58"/>
      <c r="EH89" s="58"/>
      <c r="EI89" s="58"/>
      <c r="EJ89" s="58"/>
      <c r="EK89" s="58"/>
      <c r="EL89" s="58"/>
      <c r="EM89" s="58"/>
      <c r="EN89" s="58"/>
      <c r="EO89" s="58"/>
      <c r="EP89" s="58"/>
      <c r="EQ89" s="58"/>
      <c r="ER89" s="58"/>
      <c r="ES89" s="58"/>
      <c r="ET89" s="58"/>
      <c r="EU89" s="58"/>
      <c r="EV89" s="58"/>
      <c r="EW89" s="58"/>
      <c r="EX89" s="58"/>
      <c r="EY89" s="58"/>
      <c r="EZ89" s="58"/>
      <c r="FA89" s="58"/>
      <c r="FB89" s="58"/>
      <c r="FC89" s="58"/>
      <c r="FD89" s="58"/>
      <c r="FE89" s="58"/>
      <c r="FF89" s="58"/>
      <c r="FG89" s="58"/>
      <c r="FH89" s="58"/>
      <c r="FI89" s="58"/>
      <c r="FJ89" s="58"/>
      <c r="FK89" s="58"/>
      <c r="FL89" s="58"/>
      <c r="FM89" s="58"/>
      <c r="FN89" s="58"/>
      <c r="FO89" s="58"/>
      <c r="FP89" s="58"/>
      <c r="FQ89" s="58"/>
      <c r="FR89" s="58"/>
      <c r="FS89" s="58"/>
      <c r="FT89" s="58"/>
      <c r="FU89" s="58"/>
      <c r="FV89" s="58"/>
      <c r="FW89" s="58"/>
      <c r="FX89" s="58"/>
      <c r="FY89" s="58"/>
      <c r="FZ89" s="58"/>
      <c r="GA89" s="58"/>
      <c r="GB89" s="58"/>
      <c r="GC89" s="58"/>
      <c r="GD89" s="58"/>
      <c r="GE89" s="58"/>
      <c r="GF89" s="58"/>
      <c r="GG89" s="58"/>
      <c r="GH89" s="58"/>
      <c r="GI89" s="58"/>
      <c r="GJ89" s="58"/>
      <c r="GK89" s="58"/>
      <c r="GL89" s="58"/>
      <c r="GM89" s="58"/>
      <c r="GN89" s="58"/>
      <c r="GO89" s="58"/>
      <c r="GP89" s="58"/>
      <c r="GQ89" s="58"/>
      <c r="GR89" s="58"/>
      <c r="GS89" s="58"/>
      <c r="GT89" s="58"/>
      <c r="GU89" s="58"/>
      <c r="GV89" s="58"/>
      <c r="GW89" s="58"/>
      <c r="GX89" s="58"/>
      <c r="GY89" s="58"/>
      <c r="GZ89" s="58"/>
      <c r="HA89" s="58"/>
      <c r="HB89" s="58"/>
      <c r="HC89" s="58"/>
      <c r="HD89" s="58"/>
      <c r="HE89" s="58"/>
      <c r="HF89" s="58"/>
      <c r="HG89" s="58"/>
      <c r="HH89" s="58"/>
      <c r="HI89" s="58"/>
      <c r="HJ89" s="58"/>
      <c r="HK89" s="58"/>
      <c r="HL89" s="58"/>
      <c r="HM89" s="58"/>
      <c r="HN89" s="58"/>
      <c r="HO89" s="58"/>
      <c r="HP89" s="58"/>
      <c r="HQ89" s="58"/>
      <c r="HR89" s="58"/>
      <c r="HS89" s="58"/>
      <c r="HT89" s="58"/>
      <c r="HU89" s="58"/>
      <c r="HV89" s="58"/>
      <c r="HW89" s="58"/>
      <c r="HX89" s="58"/>
      <c r="HY89" s="58"/>
      <c r="HZ89" s="58"/>
      <c r="IA89" s="58"/>
      <c r="IB89" s="58"/>
      <c r="IC89" s="58"/>
      <c r="ID89" s="58"/>
      <c r="IE89" s="58"/>
      <c r="IF89" s="58"/>
      <c r="IG89" s="58"/>
      <c r="IH89" s="58"/>
    </row>
    <row r="90" spans="1:242" s="59" customFormat="1" x14ac:dyDescent="0.2">
      <c r="A90" s="54" t="s">
        <v>73</v>
      </c>
      <c r="B90" s="55">
        <v>2025</v>
      </c>
      <c r="C90" s="55"/>
      <c r="D90" s="55"/>
      <c r="E90" s="13"/>
      <c r="F90" s="14"/>
      <c r="G90" s="60"/>
      <c r="H90" s="60"/>
      <c r="I90" s="60"/>
      <c r="J90" s="60"/>
      <c r="K90" s="60"/>
      <c r="L90" s="61"/>
      <c r="M90" s="61">
        <f>SUM(G90:L90)</f>
        <v>0</v>
      </c>
      <c r="N90" s="62">
        <f>+F90-M90</f>
        <v>0</v>
      </c>
      <c r="O90" s="18" t="str">
        <f t="shared" si="48"/>
        <v/>
      </c>
      <c r="P90" s="63">
        <v>0</v>
      </c>
      <c r="Q90" s="64">
        <f t="shared" si="49"/>
        <v>0</v>
      </c>
      <c r="R90" s="65">
        <f t="shared" si="50"/>
        <v>0</v>
      </c>
      <c r="S90" s="56"/>
      <c r="T90" s="66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57"/>
      <c r="BK90" s="57"/>
      <c r="BL90" s="57"/>
      <c r="BM90" s="58"/>
      <c r="BN90" s="58"/>
      <c r="BO90" s="58"/>
      <c r="BP90" s="58"/>
      <c r="BQ90" s="58"/>
      <c r="BR90" s="58"/>
      <c r="BS90" s="58"/>
      <c r="BT90" s="58"/>
      <c r="BU90" s="58"/>
      <c r="BV90" s="58"/>
      <c r="BW90" s="58"/>
      <c r="BX90" s="58"/>
      <c r="BY90" s="58"/>
      <c r="BZ90" s="58"/>
      <c r="CA90" s="58"/>
      <c r="CB90" s="58"/>
      <c r="CC90" s="58"/>
      <c r="CD90" s="58"/>
      <c r="CE90" s="58"/>
      <c r="CF90" s="58"/>
      <c r="CG90" s="58"/>
      <c r="CH90" s="58"/>
      <c r="CI90" s="58"/>
      <c r="CJ90" s="58"/>
      <c r="CK90" s="58"/>
      <c r="CL90" s="58"/>
      <c r="CM90" s="58"/>
      <c r="CN90" s="58"/>
      <c r="CO90" s="58"/>
      <c r="CP90" s="58"/>
      <c r="CQ90" s="58"/>
      <c r="CR90" s="58"/>
      <c r="CS90" s="58"/>
      <c r="CT90" s="58"/>
      <c r="CU90" s="58"/>
      <c r="CV90" s="58"/>
      <c r="CW90" s="58"/>
      <c r="CX90" s="58"/>
      <c r="CY90" s="58"/>
      <c r="CZ90" s="58"/>
      <c r="DA90" s="58"/>
      <c r="DB90" s="58"/>
      <c r="DC90" s="58"/>
      <c r="DD90" s="58"/>
      <c r="DE90" s="58"/>
      <c r="DF90" s="58"/>
      <c r="DG90" s="58"/>
      <c r="DH90" s="58"/>
      <c r="DI90" s="58"/>
      <c r="DJ90" s="58"/>
      <c r="DK90" s="58"/>
      <c r="DL90" s="58"/>
      <c r="DM90" s="58"/>
      <c r="DN90" s="58"/>
      <c r="DO90" s="58"/>
      <c r="DP90" s="58"/>
      <c r="DQ90" s="58"/>
      <c r="DR90" s="58"/>
      <c r="DS90" s="58"/>
      <c r="DT90" s="58"/>
      <c r="DU90" s="58"/>
      <c r="DV90" s="58"/>
      <c r="DW90" s="58"/>
      <c r="DX90" s="58"/>
      <c r="DY90" s="58"/>
      <c r="DZ90" s="58"/>
      <c r="EA90" s="58"/>
      <c r="EB90" s="58"/>
      <c r="EC90" s="58"/>
      <c r="ED90" s="58"/>
      <c r="EE90" s="58"/>
      <c r="EF90" s="58"/>
      <c r="EG90" s="58"/>
      <c r="EH90" s="58"/>
      <c r="EI90" s="58"/>
      <c r="EJ90" s="58"/>
      <c r="EK90" s="58"/>
      <c r="EL90" s="58"/>
      <c r="EM90" s="58"/>
      <c r="EN90" s="58"/>
      <c r="EO90" s="58"/>
      <c r="EP90" s="58"/>
      <c r="EQ90" s="58"/>
      <c r="ER90" s="58"/>
      <c r="ES90" s="58"/>
      <c r="ET90" s="58"/>
      <c r="EU90" s="58"/>
      <c r="EV90" s="58"/>
      <c r="EW90" s="58"/>
      <c r="EX90" s="58"/>
      <c r="EY90" s="58"/>
      <c r="EZ90" s="58"/>
      <c r="FA90" s="58"/>
      <c r="FB90" s="58"/>
      <c r="FC90" s="58"/>
      <c r="FD90" s="58"/>
      <c r="FE90" s="58"/>
      <c r="FF90" s="58"/>
      <c r="FG90" s="58"/>
      <c r="FH90" s="58"/>
      <c r="FI90" s="58"/>
      <c r="FJ90" s="58"/>
      <c r="FK90" s="58"/>
      <c r="FL90" s="58"/>
      <c r="FM90" s="58"/>
      <c r="FN90" s="58"/>
      <c r="FO90" s="58"/>
      <c r="FP90" s="58"/>
      <c r="FQ90" s="58"/>
      <c r="FR90" s="58"/>
      <c r="FS90" s="58"/>
      <c r="FT90" s="58"/>
      <c r="FU90" s="58"/>
      <c r="FV90" s="58"/>
      <c r="FW90" s="58"/>
      <c r="FX90" s="58"/>
      <c r="FY90" s="58"/>
      <c r="FZ90" s="58"/>
      <c r="GA90" s="58"/>
      <c r="GB90" s="58"/>
      <c r="GC90" s="58"/>
      <c r="GD90" s="58"/>
      <c r="GE90" s="58"/>
      <c r="GF90" s="58"/>
      <c r="GG90" s="58"/>
      <c r="GH90" s="58"/>
      <c r="GI90" s="58"/>
      <c r="GJ90" s="58"/>
      <c r="GK90" s="58"/>
      <c r="GL90" s="58"/>
      <c r="GM90" s="58"/>
      <c r="GN90" s="58"/>
      <c r="GO90" s="58"/>
      <c r="GP90" s="58"/>
      <c r="GQ90" s="58"/>
      <c r="GR90" s="58"/>
      <c r="GS90" s="58"/>
      <c r="GT90" s="58"/>
      <c r="GU90" s="58"/>
      <c r="GV90" s="58"/>
      <c r="GW90" s="58"/>
      <c r="GX90" s="58"/>
      <c r="GY90" s="58"/>
      <c r="GZ90" s="58"/>
      <c r="HA90" s="58"/>
      <c r="HB90" s="58"/>
      <c r="HC90" s="58"/>
      <c r="HD90" s="58"/>
      <c r="HE90" s="58"/>
      <c r="HF90" s="58"/>
      <c r="HG90" s="58"/>
      <c r="HH90" s="58"/>
      <c r="HI90" s="58"/>
      <c r="HJ90" s="58"/>
      <c r="HK90" s="58"/>
      <c r="HL90" s="58"/>
      <c r="HM90" s="58"/>
      <c r="HN90" s="58"/>
      <c r="HO90" s="58"/>
      <c r="HP90" s="58"/>
      <c r="HQ90" s="58"/>
      <c r="HR90" s="58"/>
      <c r="HS90" s="58"/>
      <c r="HT90" s="58"/>
      <c r="HU90" s="58"/>
      <c r="HV90" s="58"/>
      <c r="HW90" s="58"/>
      <c r="HX90" s="58"/>
      <c r="HY90" s="58"/>
      <c r="HZ90" s="58"/>
      <c r="IA90" s="58"/>
      <c r="IB90" s="58"/>
      <c r="IC90" s="58"/>
      <c r="ID90" s="58"/>
      <c r="IE90" s="58"/>
      <c r="IF90" s="58"/>
      <c r="IG90" s="58"/>
      <c r="IH90" s="58"/>
    </row>
    <row r="91" spans="1:242" s="59" customFormat="1" x14ac:dyDescent="0.2">
      <c r="A91" s="54" t="s">
        <v>73</v>
      </c>
      <c r="B91" s="55">
        <v>2025</v>
      </c>
      <c r="C91" s="55"/>
      <c r="D91" s="55"/>
      <c r="E91" s="13"/>
      <c r="F91" s="14"/>
      <c r="G91" s="60"/>
      <c r="H91" s="60"/>
      <c r="I91" s="60"/>
      <c r="J91" s="60"/>
      <c r="K91" s="60"/>
      <c r="L91" s="61"/>
      <c r="M91" s="61">
        <f>SUM(G91:L91)</f>
        <v>0</v>
      </c>
      <c r="N91" s="62">
        <f>+F91-M91</f>
        <v>0</v>
      </c>
      <c r="O91" s="18" t="str">
        <f t="shared" si="48"/>
        <v/>
      </c>
      <c r="P91" s="63">
        <v>0</v>
      </c>
      <c r="Q91" s="64">
        <f t="shared" si="49"/>
        <v>0</v>
      </c>
      <c r="R91" s="65">
        <f t="shared" si="50"/>
        <v>0</v>
      </c>
      <c r="S91" s="56"/>
      <c r="T91" s="66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L91" s="57"/>
      <c r="BM91" s="58"/>
      <c r="BN91" s="58"/>
      <c r="BO91" s="58"/>
      <c r="BP91" s="58"/>
      <c r="BQ91" s="58"/>
      <c r="BR91" s="58"/>
      <c r="BS91" s="58"/>
      <c r="BT91" s="58"/>
      <c r="BU91" s="58"/>
      <c r="BV91" s="58"/>
      <c r="BW91" s="58"/>
      <c r="BX91" s="58"/>
      <c r="BY91" s="58"/>
      <c r="BZ91" s="58"/>
      <c r="CA91" s="58"/>
      <c r="CB91" s="58"/>
      <c r="CC91" s="58"/>
      <c r="CD91" s="58"/>
      <c r="CE91" s="58"/>
      <c r="CF91" s="58"/>
      <c r="CG91" s="58"/>
      <c r="CH91" s="58"/>
      <c r="CI91" s="58"/>
      <c r="CJ91" s="58"/>
      <c r="CK91" s="58"/>
      <c r="CL91" s="58"/>
      <c r="CM91" s="58"/>
      <c r="CN91" s="58"/>
      <c r="CO91" s="58"/>
      <c r="CP91" s="58"/>
      <c r="CQ91" s="58"/>
      <c r="CR91" s="58"/>
      <c r="CS91" s="58"/>
      <c r="CT91" s="58"/>
      <c r="CU91" s="58"/>
      <c r="CV91" s="58"/>
      <c r="CW91" s="58"/>
      <c r="CX91" s="58"/>
      <c r="CY91" s="58"/>
      <c r="CZ91" s="58"/>
      <c r="DA91" s="58"/>
      <c r="DB91" s="58"/>
      <c r="DC91" s="58"/>
      <c r="DD91" s="58"/>
      <c r="DE91" s="58"/>
      <c r="DF91" s="58"/>
      <c r="DG91" s="58"/>
      <c r="DH91" s="58"/>
      <c r="DI91" s="58"/>
      <c r="DJ91" s="58"/>
      <c r="DK91" s="58"/>
      <c r="DL91" s="58"/>
      <c r="DM91" s="58"/>
      <c r="DN91" s="58"/>
      <c r="DO91" s="58"/>
      <c r="DP91" s="58"/>
      <c r="DQ91" s="58"/>
      <c r="DR91" s="58"/>
      <c r="DS91" s="58"/>
      <c r="DT91" s="58"/>
      <c r="DU91" s="58"/>
      <c r="DV91" s="58"/>
      <c r="DW91" s="58"/>
      <c r="DX91" s="58"/>
      <c r="DY91" s="58"/>
      <c r="DZ91" s="58"/>
      <c r="EA91" s="58"/>
      <c r="EB91" s="58"/>
      <c r="EC91" s="58"/>
      <c r="ED91" s="58"/>
      <c r="EE91" s="58"/>
      <c r="EF91" s="58"/>
      <c r="EG91" s="58"/>
      <c r="EH91" s="58"/>
      <c r="EI91" s="58"/>
      <c r="EJ91" s="58"/>
      <c r="EK91" s="58"/>
      <c r="EL91" s="58"/>
      <c r="EM91" s="58"/>
      <c r="EN91" s="58"/>
      <c r="EO91" s="58"/>
      <c r="EP91" s="58"/>
      <c r="EQ91" s="58"/>
      <c r="ER91" s="58"/>
      <c r="ES91" s="58"/>
      <c r="ET91" s="58"/>
      <c r="EU91" s="58"/>
      <c r="EV91" s="58"/>
      <c r="EW91" s="58"/>
      <c r="EX91" s="58"/>
      <c r="EY91" s="58"/>
      <c r="EZ91" s="58"/>
      <c r="FA91" s="58"/>
      <c r="FB91" s="58"/>
      <c r="FC91" s="58"/>
      <c r="FD91" s="58"/>
      <c r="FE91" s="58"/>
      <c r="FF91" s="58"/>
      <c r="FG91" s="58"/>
      <c r="FH91" s="58"/>
      <c r="FI91" s="58"/>
      <c r="FJ91" s="58"/>
      <c r="FK91" s="58"/>
      <c r="FL91" s="58"/>
      <c r="FM91" s="58"/>
      <c r="FN91" s="58"/>
      <c r="FO91" s="58"/>
      <c r="FP91" s="58"/>
      <c r="FQ91" s="58"/>
      <c r="FR91" s="58"/>
      <c r="FS91" s="58"/>
      <c r="FT91" s="58"/>
      <c r="FU91" s="58"/>
      <c r="FV91" s="58"/>
      <c r="FW91" s="58"/>
      <c r="FX91" s="58"/>
      <c r="FY91" s="58"/>
      <c r="FZ91" s="58"/>
      <c r="GA91" s="58"/>
      <c r="GB91" s="58"/>
      <c r="GC91" s="58"/>
      <c r="GD91" s="58"/>
      <c r="GE91" s="58"/>
      <c r="GF91" s="58"/>
      <c r="GG91" s="58"/>
      <c r="GH91" s="58"/>
      <c r="GI91" s="58"/>
      <c r="GJ91" s="58"/>
      <c r="GK91" s="58"/>
      <c r="GL91" s="58"/>
      <c r="GM91" s="58"/>
      <c r="GN91" s="58"/>
      <c r="GO91" s="58"/>
      <c r="GP91" s="58"/>
      <c r="GQ91" s="58"/>
      <c r="GR91" s="58"/>
      <c r="GS91" s="58"/>
      <c r="GT91" s="58"/>
      <c r="GU91" s="58"/>
      <c r="GV91" s="58"/>
      <c r="GW91" s="58"/>
      <c r="GX91" s="58"/>
      <c r="GY91" s="58"/>
      <c r="GZ91" s="58"/>
      <c r="HA91" s="58"/>
      <c r="HB91" s="58"/>
      <c r="HC91" s="58"/>
      <c r="HD91" s="58"/>
      <c r="HE91" s="58"/>
      <c r="HF91" s="58"/>
      <c r="HG91" s="58"/>
      <c r="HH91" s="58"/>
      <c r="HI91" s="58"/>
      <c r="HJ91" s="58"/>
      <c r="HK91" s="58"/>
      <c r="HL91" s="58"/>
      <c r="HM91" s="58"/>
      <c r="HN91" s="58"/>
      <c r="HO91" s="58"/>
      <c r="HP91" s="58"/>
      <c r="HQ91" s="58"/>
      <c r="HR91" s="58"/>
      <c r="HS91" s="58"/>
      <c r="HT91" s="58"/>
      <c r="HU91" s="58"/>
      <c r="HV91" s="58"/>
      <c r="HW91" s="58"/>
      <c r="HX91" s="58"/>
      <c r="HY91" s="58"/>
      <c r="HZ91" s="58"/>
      <c r="IA91" s="58"/>
      <c r="IB91" s="58"/>
      <c r="IC91" s="58"/>
      <c r="ID91" s="58"/>
      <c r="IE91" s="58"/>
      <c r="IF91" s="58"/>
      <c r="IG91" s="58"/>
      <c r="IH91" s="58"/>
    </row>
    <row r="92" spans="1:242" s="59" customFormat="1" x14ac:dyDescent="0.2">
      <c r="A92" s="54" t="s">
        <v>73</v>
      </c>
      <c r="B92" s="55">
        <v>2025</v>
      </c>
      <c r="C92" s="55"/>
      <c r="D92" s="55"/>
      <c r="E92" s="13"/>
      <c r="F92" s="14"/>
      <c r="G92" s="60"/>
      <c r="H92" s="60"/>
      <c r="I92" s="60"/>
      <c r="J92" s="60"/>
      <c r="K92" s="60"/>
      <c r="L92" s="61"/>
      <c r="M92" s="61">
        <f t="shared" ref="M92:M93" si="54">SUM(G92:L92)</f>
        <v>0</v>
      </c>
      <c r="N92" s="62">
        <f t="shared" ref="N92:N93" si="55">+F92-M92</f>
        <v>0</v>
      </c>
      <c r="O92" s="18" t="str">
        <f t="shared" si="48"/>
        <v/>
      </c>
      <c r="P92" s="63">
        <v>0</v>
      </c>
      <c r="Q92" s="64">
        <f t="shared" si="49"/>
        <v>0</v>
      </c>
      <c r="R92" s="65">
        <f t="shared" si="50"/>
        <v>0</v>
      </c>
      <c r="S92" s="56"/>
      <c r="T92" s="66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8"/>
      <c r="BN92" s="58"/>
      <c r="BO92" s="58"/>
      <c r="BP92" s="58"/>
      <c r="BQ92" s="58"/>
      <c r="BR92" s="58"/>
      <c r="BS92" s="58"/>
      <c r="BT92" s="58"/>
      <c r="BU92" s="58"/>
      <c r="BV92" s="58"/>
      <c r="BW92" s="58"/>
      <c r="BX92" s="58"/>
      <c r="BY92" s="58"/>
      <c r="BZ92" s="58"/>
      <c r="CA92" s="58"/>
      <c r="CB92" s="58"/>
      <c r="CC92" s="58"/>
      <c r="CD92" s="58"/>
      <c r="CE92" s="58"/>
      <c r="CF92" s="58"/>
      <c r="CG92" s="58"/>
      <c r="CH92" s="58"/>
      <c r="CI92" s="58"/>
      <c r="CJ92" s="58"/>
      <c r="CK92" s="58"/>
      <c r="CL92" s="58"/>
      <c r="CM92" s="58"/>
      <c r="CN92" s="58"/>
      <c r="CO92" s="58"/>
      <c r="CP92" s="58"/>
      <c r="CQ92" s="58"/>
      <c r="CR92" s="58"/>
      <c r="CS92" s="58"/>
      <c r="CT92" s="58"/>
      <c r="CU92" s="58"/>
      <c r="CV92" s="58"/>
      <c r="CW92" s="58"/>
      <c r="CX92" s="58"/>
      <c r="CY92" s="58"/>
      <c r="CZ92" s="58"/>
      <c r="DA92" s="58"/>
      <c r="DB92" s="58"/>
      <c r="DC92" s="58"/>
      <c r="DD92" s="58"/>
      <c r="DE92" s="58"/>
      <c r="DF92" s="58"/>
      <c r="DG92" s="58"/>
      <c r="DH92" s="58"/>
      <c r="DI92" s="58"/>
      <c r="DJ92" s="58"/>
      <c r="DK92" s="58"/>
      <c r="DL92" s="58"/>
      <c r="DM92" s="58"/>
      <c r="DN92" s="58"/>
      <c r="DO92" s="58"/>
      <c r="DP92" s="58"/>
      <c r="DQ92" s="58"/>
      <c r="DR92" s="58"/>
      <c r="DS92" s="58"/>
      <c r="DT92" s="58"/>
      <c r="DU92" s="58"/>
      <c r="DV92" s="58"/>
      <c r="DW92" s="58"/>
      <c r="DX92" s="58"/>
      <c r="DY92" s="58"/>
      <c r="DZ92" s="58"/>
      <c r="EA92" s="58"/>
      <c r="EB92" s="58"/>
      <c r="EC92" s="58"/>
      <c r="ED92" s="58"/>
      <c r="EE92" s="58"/>
      <c r="EF92" s="58"/>
      <c r="EG92" s="58"/>
      <c r="EH92" s="58"/>
      <c r="EI92" s="58"/>
      <c r="EJ92" s="58"/>
      <c r="EK92" s="58"/>
      <c r="EL92" s="58"/>
      <c r="EM92" s="58"/>
      <c r="EN92" s="58"/>
      <c r="EO92" s="58"/>
      <c r="EP92" s="58"/>
      <c r="EQ92" s="58"/>
      <c r="ER92" s="58"/>
      <c r="ES92" s="58"/>
      <c r="ET92" s="58"/>
      <c r="EU92" s="58"/>
      <c r="EV92" s="58"/>
      <c r="EW92" s="58"/>
      <c r="EX92" s="58"/>
      <c r="EY92" s="58"/>
      <c r="EZ92" s="58"/>
      <c r="FA92" s="58"/>
      <c r="FB92" s="58"/>
      <c r="FC92" s="58"/>
      <c r="FD92" s="58"/>
      <c r="FE92" s="58"/>
      <c r="FF92" s="58"/>
      <c r="FG92" s="58"/>
      <c r="FH92" s="58"/>
      <c r="FI92" s="58"/>
      <c r="FJ92" s="58"/>
      <c r="FK92" s="58"/>
      <c r="FL92" s="58"/>
      <c r="FM92" s="58"/>
      <c r="FN92" s="58"/>
      <c r="FO92" s="58"/>
      <c r="FP92" s="58"/>
      <c r="FQ92" s="58"/>
      <c r="FR92" s="58"/>
      <c r="FS92" s="58"/>
      <c r="FT92" s="58"/>
      <c r="FU92" s="58"/>
      <c r="FV92" s="58"/>
      <c r="FW92" s="58"/>
      <c r="FX92" s="58"/>
      <c r="FY92" s="58"/>
      <c r="FZ92" s="58"/>
      <c r="GA92" s="58"/>
      <c r="GB92" s="58"/>
      <c r="GC92" s="58"/>
      <c r="GD92" s="58"/>
      <c r="GE92" s="58"/>
      <c r="GF92" s="58"/>
      <c r="GG92" s="58"/>
      <c r="GH92" s="58"/>
      <c r="GI92" s="58"/>
      <c r="GJ92" s="58"/>
      <c r="GK92" s="58"/>
      <c r="GL92" s="58"/>
      <c r="GM92" s="58"/>
      <c r="GN92" s="58"/>
      <c r="GO92" s="58"/>
      <c r="GP92" s="58"/>
      <c r="GQ92" s="58"/>
      <c r="GR92" s="58"/>
      <c r="GS92" s="58"/>
      <c r="GT92" s="58"/>
      <c r="GU92" s="58"/>
      <c r="GV92" s="58"/>
      <c r="GW92" s="58"/>
      <c r="GX92" s="58"/>
      <c r="GY92" s="58"/>
      <c r="GZ92" s="58"/>
      <c r="HA92" s="58"/>
      <c r="HB92" s="58"/>
      <c r="HC92" s="58"/>
      <c r="HD92" s="58"/>
      <c r="HE92" s="58"/>
      <c r="HF92" s="58"/>
      <c r="HG92" s="58"/>
      <c r="HH92" s="58"/>
      <c r="HI92" s="58"/>
      <c r="HJ92" s="58"/>
      <c r="HK92" s="58"/>
      <c r="HL92" s="58"/>
      <c r="HM92" s="58"/>
      <c r="HN92" s="58"/>
      <c r="HO92" s="58"/>
      <c r="HP92" s="58"/>
      <c r="HQ92" s="58"/>
      <c r="HR92" s="58"/>
      <c r="HS92" s="58"/>
      <c r="HT92" s="58"/>
      <c r="HU92" s="58"/>
      <c r="HV92" s="58"/>
      <c r="HW92" s="58"/>
      <c r="HX92" s="58"/>
      <c r="HY92" s="58"/>
      <c r="HZ92" s="58"/>
      <c r="IA92" s="58"/>
      <c r="IB92" s="58"/>
      <c r="IC92" s="58"/>
      <c r="ID92" s="58"/>
      <c r="IE92" s="58"/>
      <c r="IF92" s="58"/>
      <c r="IG92" s="58"/>
      <c r="IH92" s="58"/>
    </row>
    <row r="93" spans="1:242" s="59" customFormat="1" x14ac:dyDescent="0.2">
      <c r="A93" s="54" t="s">
        <v>73</v>
      </c>
      <c r="B93" s="55">
        <v>2025</v>
      </c>
      <c r="C93" s="55"/>
      <c r="D93" s="55"/>
      <c r="E93" s="13"/>
      <c r="F93" s="14"/>
      <c r="G93" s="60"/>
      <c r="H93" s="60"/>
      <c r="I93" s="60"/>
      <c r="J93" s="60"/>
      <c r="K93" s="60"/>
      <c r="L93" s="61"/>
      <c r="M93" s="61">
        <f t="shared" si="54"/>
        <v>0</v>
      </c>
      <c r="N93" s="62">
        <f t="shared" si="55"/>
        <v>0</v>
      </c>
      <c r="O93" s="18" t="str">
        <f t="shared" si="48"/>
        <v/>
      </c>
      <c r="P93" s="63">
        <v>0</v>
      </c>
      <c r="Q93" s="64">
        <f t="shared" si="49"/>
        <v>0</v>
      </c>
      <c r="R93" s="65">
        <f t="shared" si="50"/>
        <v>0</v>
      </c>
      <c r="S93" s="56"/>
      <c r="T93" s="66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58"/>
      <c r="BN93" s="58"/>
      <c r="BO93" s="58"/>
      <c r="BP93" s="58"/>
      <c r="BQ93" s="58"/>
      <c r="BR93" s="58"/>
      <c r="BS93" s="58"/>
      <c r="BT93" s="58"/>
      <c r="BU93" s="58"/>
      <c r="BV93" s="58"/>
      <c r="BW93" s="58"/>
      <c r="BX93" s="58"/>
      <c r="BY93" s="58"/>
      <c r="BZ93" s="58"/>
      <c r="CA93" s="58"/>
      <c r="CB93" s="58"/>
      <c r="CC93" s="58"/>
      <c r="CD93" s="58"/>
      <c r="CE93" s="58"/>
      <c r="CF93" s="58"/>
      <c r="CG93" s="58"/>
      <c r="CH93" s="58"/>
      <c r="CI93" s="58"/>
      <c r="CJ93" s="58"/>
      <c r="CK93" s="58"/>
      <c r="CL93" s="58"/>
      <c r="CM93" s="58"/>
      <c r="CN93" s="58"/>
      <c r="CO93" s="58"/>
      <c r="CP93" s="58"/>
      <c r="CQ93" s="58"/>
      <c r="CR93" s="58"/>
      <c r="CS93" s="58"/>
      <c r="CT93" s="58"/>
      <c r="CU93" s="58"/>
      <c r="CV93" s="58"/>
      <c r="CW93" s="58"/>
      <c r="CX93" s="58"/>
      <c r="CY93" s="58"/>
      <c r="CZ93" s="58"/>
      <c r="DA93" s="58"/>
      <c r="DB93" s="58"/>
      <c r="DC93" s="58"/>
      <c r="DD93" s="58"/>
      <c r="DE93" s="58"/>
      <c r="DF93" s="58"/>
      <c r="DG93" s="58"/>
      <c r="DH93" s="58"/>
      <c r="DI93" s="58"/>
      <c r="DJ93" s="58"/>
      <c r="DK93" s="58"/>
      <c r="DL93" s="58"/>
      <c r="DM93" s="58"/>
      <c r="DN93" s="58"/>
      <c r="DO93" s="58"/>
      <c r="DP93" s="58"/>
      <c r="DQ93" s="58"/>
      <c r="DR93" s="58"/>
      <c r="DS93" s="58"/>
      <c r="DT93" s="58"/>
      <c r="DU93" s="58"/>
      <c r="DV93" s="58"/>
      <c r="DW93" s="58"/>
      <c r="DX93" s="58"/>
      <c r="DY93" s="58"/>
      <c r="DZ93" s="58"/>
      <c r="EA93" s="58"/>
      <c r="EB93" s="58"/>
      <c r="EC93" s="58"/>
      <c r="ED93" s="58"/>
      <c r="EE93" s="58"/>
      <c r="EF93" s="58"/>
      <c r="EG93" s="58"/>
      <c r="EH93" s="58"/>
      <c r="EI93" s="58"/>
      <c r="EJ93" s="58"/>
      <c r="EK93" s="58"/>
      <c r="EL93" s="58"/>
      <c r="EM93" s="58"/>
      <c r="EN93" s="58"/>
      <c r="EO93" s="58"/>
      <c r="EP93" s="58"/>
      <c r="EQ93" s="58"/>
      <c r="ER93" s="58"/>
      <c r="ES93" s="58"/>
      <c r="ET93" s="58"/>
      <c r="EU93" s="58"/>
      <c r="EV93" s="58"/>
      <c r="EW93" s="58"/>
      <c r="EX93" s="58"/>
      <c r="EY93" s="58"/>
      <c r="EZ93" s="58"/>
      <c r="FA93" s="58"/>
      <c r="FB93" s="58"/>
      <c r="FC93" s="58"/>
      <c r="FD93" s="58"/>
      <c r="FE93" s="58"/>
      <c r="FF93" s="58"/>
      <c r="FG93" s="58"/>
      <c r="FH93" s="58"/>
      <c r="FI93" s="58"/>
      <c r="FJ93" s="58"/>
      <c r="FK93" s="58"/>
      <c r="FL93" s="58"/>
      <c r="FM93" s="58"/>
      <c r="FN93" s="58"/>
      <c r="FO93" s="58"/>
      <c r="FP93" s="58"/>
      <c r="FQ93" s="58"/>
      <c r="FR93" s="58"/>
      <c r="FS93" s="58"/>
      <c r="FT93" s="58"/>
      <c r="FU93" s="58"/>
      <c r="FV93" s="58"/>
      <c r="FW93" s="58"/>
      <c r="FX93" s="58"/>
      <c r="FY93" s="58"/>
      <c r="FZ93" s="58"/>
      <c r="GA93" s="58"/>
      <c r="GB93" s="58"/>
      <c r="GC93" s="58"/>
      <c r="GD93" s="58"/>
      <c r="GE93" s="58"/>
      <c r="GF93" s="58"/>
      <c r="GG93" s="58"/>
      <c r="GH93" s="58"/>
      <c r="GI93" s="58"/>
      <c r="GJ93" s="58"/>
      <c r="GK93" s="58"/>
      <c r="GL93" s="58"/>
      <c r="GM93" s="58"/>
      <c r="GN93" s="58"/>
      <c r="GO93" s="58"/>
      <c r="GP93" s="58"/>
      <c r="GQ93" s="58"/>
      <c r="GR93" s="58"/>
      <c r="GS93" s="58"/>
      <c r="GT93" s="58"/>
      <c r="GU93" s="58"/>
      <c r="GV93" s="58"/>
      <c r="GW93" s="58"/>
      <c r="GX93" s="58"/>
      <c r="GY93" s="58"/>
      <c r="GZ93" s="58"/>
      <c r="HA93" s="58"/>
      <c r="HB93" s="58"/>
      <c r="HC93" s="58"/>
      <c r="HD93" s="58"/>
      <c r="HE93" s="58"/>
      <c r="HF93" s="58"/>
      <c r="HG93" s="58"/>
      <c r="HH93" s="58"/>
      <c r="HI93" s="58"/>
      <c r="HJ93" s="58"/>
      <c r="HK93" s="58"/>
      <c r="HL93" s="58"/>
      <c r="HM93" s="58"/>
      <c r="HN93" s="58"/>
      <c r="HO93" s="58"/>
      <c r="HP93" s="58"/>
      <c r="HQ93" s="58"/>
      <c r="HR93" s="58"/>
      <c r="HS93" s="58"/>
      <c r="HT93" s="58"/>
      <c r="HU93" s="58"/>
      <c r="HV93" s="58"/>
      <c r="HW93" s="58"/>
      <c r="HX93" s="58"/>
      <c r="HY93" s="58"/>
      <c r="HZ93" s="58"/>
      <c r="IA93" s="58"/>
      <c r="IB93" s="58"/>
      <c r="IC93" s="58"/>
      <c r="ID93" s="58"/>
      <c r="IE93" s="58"/>
      <c r="IF93" s="58"/>
      <c r="IG93" s="58"/>
      <c r="IH93" s="58"/>
    </row>
    <row r="94" spans="1:242" s="59" customFormat="1" x14ac:dyDescent="0.2">
      <c r="A94" s="54" t="s">
        <v>73</v>
      </c>
      <c r="B94" s="55">
        <v>2025</v>
      </c>
      <c r="C94" s="55"/>
      <c r="D94" s="55"/>
      <c r="E94" s="13"/>
      <c r="F94" s="14"/>
      <c r="G94" s="60"/>
      <c r="H94" s="60"/>
      <c r="I94" s="79"/>
      <c r="J94" s="60"/>
      <c r="K94" s="60"/>
      <c r="L94" s="61"/>
      <c r="M94" s="61">
        <f>SUM(G94:L94)</f>
        <v>0</v>
      </c>
      <c r="N94" s="62">
        <f>+F94-M94</f>
        <v>0</v>
      </c>
      <c r="O94" s="18" t="str">
        <f t="shared" si="48"/>
        <v/>
      </c>
      <c r="P94" s="63">
        <v>0</v>
      </c>
      <c r="Q94" s="64">
        <f t="shared" si="49"/>
        <v>0</v>
      </c>
      <c r="R94" s="65">
        <f t="shared" si="50"/>
        <v>0</v>
      </c>
      <c r="S94" s="56"/>
      <c r="T94" s="66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  <c r="BH94" s="57"/>
      <c r="BI94" s="57"/>
      <c r="BJ94" s="57"/>
      <c r="BK94" s="57"/>
      <c r="BL94" s="57"/>
      <c r="BM94" s="58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B94" s="58"/>
      <c r="CC94" s="58"/>
      <c r="CD94" s="58"/>
      <c r="CE94" s="58"/>
      <c r="CF94" s="58"/>
      <c r="CG94" s="58"/>
      <c r="CH94" s="58"/>
      <c r="CI94" s="58"/>
      <c r="CJ94" s="58"/>
      <c r="CK94" s="58"/>
      <c r="CL94" s="58"/>
      <c r="CM94" s="58"/>
      <c r="CN94" s="58"/>
      <c r="CO94" s="58"/>
      <c r="CP94" s="58"/>
      <c r="CQ94" s="58"/>
      <c r="CR94" s="58"/>
      <c r="CS94" s="58"/>
      <c r="CT94" s="58"/>
      <c r="CU94" s="58"/>
      <c r="CV94" s="58"/>
      <c r="CW94" s="58"/>
      <c r="CX94" s="58"/>
      <c r="CY94" s="58"/>
      <c r="CZ94" s="58"/>
      <c r="DA94" s="58"/>
      <c r="DB94" s="58"/>
      <c r="DC94" s="58"/>
      <c r="DD94" s="58"/>
      <c r="DE94" s="58"/>
      <c r="DF94" s="58"/>
      <c r="DG94" s="58"/>
      <c r="DH94" s="58"/>
      <c r="DI94" s="58"/>
      <c r="DJ94" s="58"/>
      <c r="DK94" s="58"/>
      <c r="DL94" s="58"/>
      <c r="DM94" s="58"/>
      <c r="DN94" s="58"/>
      <c r="DO94" s="58"/>
      <c r="DP94" s="58"/>
      <c r="DQ94" s="58"/>
      <c r="DR94" s="58"/>
      <c r="DS94" s="58"/>
      <c r="DT94" s="58"/>
      <c r="DU94" s="58"/>
      <c r="DV94" s="58"/>
      <c r="DW94" s="58"/>
      <c r="DX94" s="58"/>
      <c r="DY94" s="58"/>
      <c r="DZ94" s="58"/>
      <c r="EA94" s="58"/>
      <c r="EB94" s="58"/>
      <c r="EC94" s="58"/>
      <c r="ED94" s="58"/>
      <c r="EE94" s="58"/>
      <c r="EF94" s="58"/>
      <c r="EG94" s="58"/>
      <c r="EH94" s="58"/>
      <c r="EI94" s="58"/>
      <c r="EJ94" s="58"/>
      <c r="EK94" s="58"/>
      <c r="EL94" s="58"/>
      <c r="EM94" s="58"/>
      <c r="EN94" s="58"/>
      <c r="EO94" s="58"/>
      <c r="EP94" s="58"/>
      <c r="EQ94" s="58"/>
      <c r="ER94" s="58"/>
      <c r="ES94" s="58"/>
      <c r="ET94" s="58"/>
      <c r="EU94" s="58"/>
      <c r="EV94" s="58"/>
      <c r="EW94" s="58"/>
      <c r="EX94" s="58"/>
      <c r="EY94" s="58"/>
      <c r="EZ94" s="58"/>
      <c r="FA94" s="58"/>
      <c r="FB94" s="58"/>
      <c r="FC94" s="58"/>
      <c r="FD94" s="58"/>
      <c r="FE94" s="58"/>
      <c r="FF94" s="58"/>
      <c r="FG94" s="58"/>
      <c r="FH94" s="58"/>
      <c r="FI94" s="58"/>
      <c r="FJ94" s="58"/>
      <c r="FK94" s="58"/>
      <c r="FL94" s="58"/>
      <c r="FM94" s="58"/>
      <c r="FN94" s="58"/>
      <c r="FO94" s="58"/>
      <c r="FP94" s="58"/>
      <c r="FQ94" s="58"/>
      <c r="FR94" s="58"/>
      <c r="FS94" s="58"/>
      <c r="FT94" s="58"/>
      <c r="FU94" s="58"/>
      <c r="FV94" s="58"/>
      <c r="FW94" s="58"/>
      <c r="FX94" s="58"/>
      <c r="FY94" s="58"/>
      <c r="FZ94" s="58"/>
      <c r="GA94" s="58"/>
      <c r="GB94" s="58"/>
      <c r="GC94" s="58"/>
      <c r="GD94" s="58"/>
      <c r="GE94" s="58"/>
      <c r="GF94" s="58"/>
      <c r="GG94" s="58"/>
      <c r="GH94" s="58"/>
      <c r="GI94" s="58"/>
      <c r="GJ94" s="58"/>
      <c r="GK94" s="58"/>
      <c r="GL94" s="58"/>
      <c r="GM94" s="58"/>
      <c r="GN94" s="58"/>
      <c r="GO94" s="58"/>
      <c r="GP94" s="58"/>
      <c r="GQ94" s="58"/>
      <c r="GR94" s="58"/>
      <c r="GS94" s="58"/>
      <c r="GT94" s="58"/>
      <c r="GU94" s="58"/>
      <c r="GV94" s="58"/>
      <c r="GW94" s="58"/>
      <c r="GX94" s="58"/>
      <c r="GY94" s="58"/>
      <c r="GZ94" s="58"/>
      <c r="HA94" s="58"/>
      <c r="HB94" s="58"/>
      <c r="HC94" s="58"/>
      <c r="HD94" s="58"/>
      <c r="HE94" s="58"/>
      <c r="HF94" s="58"/>
      <c r="HG94" s="58"/>
      <c r="HH94" s="58"/>
      <c r="HI94" s="58"/>
      <c r="HJ94" s="58"/>
      <c r="HK94" s="58"/>
      <c r="HL94" s="58"/>
      <c r="HM94" s="58"/>
      <c r="HN94" s="58"/>
      <c r="HO94" s="58"/>
      <c r="HP94" s="58"/>
      <c r="HQ94" s="58"/>
      <c r="HR94" s="58"/>
      <c r="HS94" s="58"/>
      <c r="HT94" s="58"/>
      <c r="HU94" s="58"/>
      <c r="HV94" s="58"/>
      <c r="HW94" s="58"/>
      <c r="HX94" s="58"/>
      <c r="HY94" s="58"/>
      <c r="HZ94" s="58"/>
      <c r="IA94" s="58"/>
      <c r="IB94" s="58"/>
      <c r="IC94" s="58"/>
      <c r="ID94" s="58"/>
      <c r="IE94" s="58"/>
      <c r="IF94" s="58"/>
      <c r="IG94" s="58"/>
      <c r="IH94" s="58"/>
    </row>
    <row r="95" spans="1:242" s="59" customFormat="1" x14ac:dyDescent="0.2">
      <c r="A95" s="54" t="s">
        <v>73</v>
      </c>
      <c r="B95" s="55">
        <v>2025</v>
      </c>
      <c r="C95" s="55"/>
      <c r="D95" s="55"/>
      <c r="E95" s="13"/>
      <c r="F95" s="14"/>
      <c r="G95" s="60"/>
      <c r="H95" s="60"/>
      <c r="I95" s="60"/>
      <c r="J95" s="60"/>
      <c r="K95" s="60"/>
      <c r="L95" s="61"/>
      <c r="M95" s="61">
        <f>SUM(G95:L95)</f>
        <v>0</v>
      </c>
      <c r="N95" s="62">
        <f>+F95-M95</f>
        <v>0</v>
      </c>
      <c r="O95" s="18" t="str">
        <f>IF(F95=0,"",(F95-M95)/F95)</f>
        <v/>
      </c>
      <c r="P95" s="63">
        <v>0</v>
      </c>
      <c r="Q95" s="64">
        <f t="shared" si="49"/>
        <v>0</v>
      </c>
      <c r="R95" s="65">
        <f t="shared" si="50"/>
        <v>0</v>
      </c>
      <c r="S95" s="56"/>
      <c r="T95" s="66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57"/>
      <c r="BK95" s="57"/>
      <c r="BL95" s="57"/>
      <c r="BM95" s="58"/>
      <c r="BN95" s="58"/>
      <c r="BO95" s="58"/>
      <c r="BP95" s="58"/>
      <c r="BQ95" s="58"/>
      <c r="BR95" s="58"/>
      <c r="BS95" s="58"/>
      <c r="BT95" s="58"/>
      <c r="BU95" s="58"/>
      <c r="BV95" s="58"/>
      <c r="BW95" s="58"/>
      <c r="BX95" s="58"/>
      <c r="BY95" s="58"/>
      <c r="BZ95" s="58"/>
      <c r="CA95" s="58"/>
      <c r="CB95" s="58"/>
      <c r="CC95" s="58"/>
      <c r="CD95" s="58"/>
      <c r="CE95" s="58"/>
      <c r="CF95" s="58"/>
      <c r="CG95" s="58"/>
      <c r="CH95" s="58"/>
      <c r="CI95" s="58"/>
      <c r="CJ95" s="58"/>
      <c r="CK95" s="58"/>
      <c r="CL95" s="58"/>
      <c r="CM95" s="58"/>
      <c r="CN95" s="58"/>
      <c r="CO95" s="58"/>
      <c r="CP95" s="58"/>
      <c r="CQ95" s="58"/>
      <c r="CR95" s="58"/>
      <c r="CS95" s="58"/>
      <c r="CT95" s="58"/>
      <c r="CU95" s="58"/>
      <c r="CV95" s="58"/>
      <c r="CW95" s="58"/>
      <c r="CX95" s="58"/>
      <c r="CY95" s="58"/>
      <c r="CZ95" s="58"/>
      <c r="DA95" s="58"/>
      <c r="DB95" s="58"/>
      <c r="DC95" s="58"/>
      <c r="DD95" s="58"/>
      <c r="DE95" s="58"/>
      <c r="DF95" s="58"/>
      <c r="DG95" s="58"/>
      <c r="DH95" s="58"/>
      <c r="DI95" s="58"/>
      <c r="DJ95" s="58"/>
      <c r="DK95" s="58"/>
      <c r="DL95" s="58"/>
      <c r="DM95" s="58"/>
      <c r="DN95" s="58"/>
      <c r="DO95" s="58"/>
      <c r="DP95" s="58"/>
      <c r="DQ95" s="58"/>
      <c r="DR95" s="58"/>
      <c r="DS95" s="58"/>
      <c r="DT95" s="58"/>
      <c r="DU95" s="58"/>
      <c r="DV95" s="58"/>
      <c r="DW95" s="58"/>
      <c r="DX95" s="58"/>
      <c r="DY95" s="58"/>
      <c r="DZ95" s="58"/>
      <c r="EA95" s="58"/>
      <c r="EB95" s="58"/>
      <c r="EC95" s="58"/>
      <c r="ED95" s="58"/>
      <c r="EE95" s="58"/>
      <c r="EF95" s="58"/>
      <c r="EG95" s="58"/>
      <c r="EH95" s="58"/>
      <c r="EI95" s="58"/>
      <c r="EJ95" s="58"/>
      <c r="EK95" s="58"/>
      <c r="EL95" s="58"/>
      <c r="EM95" s="58"/>
      <c r="EN95" s="58"/>
      <c r="EO95" s="58"/>
      <c r="EP95" s="58"/>
      <c r="EQ95" s="58"/>
      <c r="ER95" s="58"/>
      <c r="ES95" s="58"/>
      <c r="ET95" s="58"/>
      <c r="EU95" s="58"/>
      <c r="EV95" s="58"/>
      <c r="EW95" s="58"/>
      <c r="EX95" s="58"/>
      <c r="EY95" s="58"/>
      <c r="EZ95" s="58"/>
      <c r="FA95" s="58"/>
      <c r="FB95" s="58"/>
      <c r="FC95" s="58"/>
      <c r="FD95" s="58"/>
      <c r="FE95" s="58"/>
      <c r="FF95" s="58"/>
      <c r="FG95" s="58"/>
      <c r="FH95" s="58"/>
      <c r="FI95" s="58"/>
      <c r="FJ95" s="58"/>
      <c r="FK95" s="58"/>
      <c r="FL95" s="58"/>
      <c r="FM95" s="58"/>
      <c r="FN95" s="58"/>
      <c r="FO95" s="58"/>
      <c r="FP95" s="58"/>
      <c r="FQ95" s="58"/>
      <c r="FR95" s="58"/>
      <c r="FS95" s="58"/>
      <c r="FT95" s="58"/>
      <c r="FU95" s="58"/>
      <c r="FV95" s="58"/>
      <c r="FW95" s="58"/>
      <c r="FX95" s="58"/>
      <c r="FY95" s="58"/>
      <c r="FZ95" s="58"/>
      <c r="GA95" s="58"/>
      <c r="GB95" s="58"/>
      <c r="GC95" s="58"/>
      <c r="GD95" s="58"/>
      <c r="GE95" s="58"/>
      <c r="GF95" s="58"/>
      <c r="GG95" s="58"/>
      <c r="GH95" s="58"/>
      <c r="GI95" s="58"/>
      <c r="GJ95" s="58"/>
      <c r="GK95" s="58"/>
      <c r="GL95" s="58"/>
      <c r="GM95" s="58"/>
      <c r="GN95" s="58"/>
      <c r="GO95" s="58"/>
      <c r="GP95" s="58"/>
      <c r="GQ95" s="58"/>
      <c r="GR95" s="58"/>
      <c r="GS95" s="58"/>
      <c r="GT95" s="58"/>
      <c r="GU95" s="58"/>
      <c r="GV95" s="58"/>
      <c r="GW95" s="58"/>
      <c r="GX95" s="58"/>
      <c r="GY95" s="58"/>
      <c r="GZ95" s="58"/>
      <c r="HA95" s="58"/>
      <c r="HB95" s="58"/>
      <c r="HC95" s="58"/>
      <c r="HD95" s="58"/>
      <c r="HE95" s="58"/>
      <c r="HF95" s="58"/>
      <c r="HG95" s="58"/>
      <c r="HH95" s="58"/>
      <c r="HI95" s="58"/>
      <c r="HJ95" s="58"/>
      <c r="HK95" s="58"/>
      <c r="HL95" s="58"/>
      <c r="HM95" s="58"/>
      <c r="HN95" s="58"/>
      <c r="HO95" s="58"/>
      <c r="HP95" s="58"/>
      <c r="HQ95" s="58"/>
      <c r="HR95" s="58"/>
      <c r="HS95" s="58"/>
      <c r="HT95" s="58"/>
      <c r="HU95" s="58"/>
      <c r="HV95" s="58"/>
      <c r="HW95" s="58"/>
      <c r="HX95" s="58"/>
      <c r="HY95" s="58"/>
      <c r="HZ95" s="58"/>
      <c r="IA95" s="58"/>
      <c r="IB95" s="58"/>
      <c r="IC95" s="58"/>
      <c r="ID95" s="58"/>
      <c r="IE95" s="58"/>
      <c r="IF95" s="58"/>
      <c r="IG95" s="58"/>
      <c r="IH95" s="58"/>
    </row>
    <row r="96" spans="1:242" s="59" customFormat="1" x14ac:dyDescent="0.2">
      <c r="A96" s="54" t="s">
        <v>73</v>
      </c>
      <c r="B96" s="55">
        <v>2025</v>
      </c>
      <c r="C96" s="55"/>
      <c r="D96" s="55"/>
      <c r="E96" s="13"/>
      <c r="F96" s="14"/>
      <c r="G96" s="60"/>
      <c r="H96" s="60"/>
      <c r="I96" s="60"/>
      <c r="J96" s="60"/>
      <c r="K96" s="60"/>
      <c r="L96" s="61"/>
      <c r="M96" s="61">
        <f t="shared" ref="M96" si="56">SUM(G96:L96)</f>
        <v>0</v>
      </c>
      <c r="N96" s="62">
        <f>+F96-M96</f>
        <v>0</v>
      </c>
      <c r="O96" s="18" t="str">
        <f>IF(F96=0,"",(F96-M96)/F96)</f>
        <v/>
      </c>
      <c r="P96" s="63">
        <v>0</v>
      </c>
      <c r="Q96" s="64">
        <f t="shared" si="49"/>
        <v>0</v>
      </c>
      <c r="R96" s="65">
        <f t="shared" si="50"/>
        <v>0</v>
      </c>
      <c r="S96" s="56"/>
      <c r="T96" s="66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57"/>
      <c r="BD96" s="57"/>
      <c r="BE96" s="57"/>
      <c r="BF96" s="57"/>
      <c r="BG96" s="57"/>
      <c r="BH96" s="57"/>
      <c r="BI96" s="57"/>
      <c r="BJ96" s="57"/>
      <c r="BK96" s="57"/>
      <c r="BL96" s="57"/>
      <c r="BM96" s="58"/>
      <c r="BN96" s="58"/>
      <c r="BO96" s="58"/>
      <c r="BP96" s="58"/>
      <c r="BQ96" s="58"/>
      <c r="BR96" s="58"/>
      <c r="BS96" s="58"/>
      <c r="BT96" s="58"/>
      <c r="BU96" s="58"/>
      <c r="BV96" s="58"/>
      <c r="BW96" s="58"/>
      <c r="BX96" s="58"/>
      <c r="BY96" s="58"/>
      <c r="BZ96" s="58"/>
      <c r="CA96" s="58"/>
      <c r="CB96" s="58"/>
      <c r="CC96" s="58"/>
      <c r="CD96" s="58"/>
      <c r="CE96" s="58"/>
      <c r="CF96" s="58"/>
      <c r="CG96" s="58"/>
      <c r="CH96" s="58"/>
      <c r="CI96" s="58"/>
      <c r="CJ96" s="58"/>
      <c r="CK96" s="58"/>
      <c r="CL96" s="58"/>
      <c r="CM96" s="58"/>
      <c r="CN96" s="58"/>
      <c r="CO96" s="58"/>
      <c r="CP96" s="58"/>
      <c r="CQ96" s="58"/>
      <c r="CR96" s="58"/>
      <c r="CS96" s="58"/>
      <c r="CT96" s="58"/>
      <c r="CU96" s="58"/>
      <c r="CV96" s="58"/>
      <c r="CW96" s="58"/>
      <c r="CX96" s="58"/>
      <c r="CY96" s="58"/>
      <c r="CZ96" s="58"/>
      <c r="DA96" s="58"/>
      <c r="DB96" s="58"/>
      <c r="DC96" s="58"/>
      <c r="DD96" s="58"/>
      <c r="DE96" s="58"/>
      <c r="DF96" s="58"/>
      <c r="DG96" s="58"/>
      <c r="DH96" s="58"/>
      <c r="DI96" s="58"/>
      <c r="DJ96" s="58"/>
      <c r="DK96" s="58"/>
      <c r="DL96" s="58"/>
      <c r="DM96" s="58"/>
      <c r="DN96" s="58"/>
      <c r="DO96" s="58"/>
      <c r="DP96" s="58"/>
      <c r="DQ96" s="58"/>
      <c r="DR96" s="58"/>
      <c r="DS96" s="58"/>
      <c r="DT96" s="58"/>
      <c r="DU96" s="58"/>
      <c r="DV96" s="58"/>
      <c r="DW96" s="58"/>
      <c r="DX96" s="58"/>
      <c r="DY96" s="58"/>
      <c r="DZ96" s="58"/>
      <c r="EA96" s="58"/>
      <c r="EB96" s="58"/>
      <c r="EC96" s="58"/>
      <c r="ED96" s="58"/>
      <c r="EE96" s="58"/>
      <c r="EF96" s="58"/>
      <c r="EG96" s="58"/>
      <c r="EH96" s="58"/>
      <c r="EI96" s="58"/>
      <c r="EJ96" s="58"/>
      <c r="EK96" s="58"/>
      <c r="EL96" s="58"/>
      <c r="EM96" s="58"/>
      <c r="EN96" s="58"/>
      <c r="EO96" s="58"/>
      <c r="EP96" s="58"/>
      <c r="EQ96" s="58"/>
      <c r="ER96" s="58"/>
      <c r="ES96" s="58"/>
      <c r="ET96" s="58"/>
      <c r="EU96" s="58"/>
      <c r="EV96" s="58"/>
      <c r="EW96" s="58"/>
      <c r="EX96" s="58"/>
      <c r="EY96" s="58"/>
      <c r="EZ96" s="58"/>
      <c r="FA96" s="58"/>
      <c r="FB96" s="58"/>
      <c r="FC96" s="58"/>
      <c r="FD96" s="58"/>
      <c r="FE96" s="58"/>
      <c r="FF96" s="58"/>
      <c r="FG96" s="58"/>
      <c r="FH96" s="58"/>
      <c r="FI96" s="58"/>
      <c r="FJ96" s="58"/>
      <c r="FK96" s="58"/>
      <c r="FL96" s="58"/>
      <c r="FM96" s="58"/>
      <c r="FN96" s="58"/>
      <c r="FO96" s="58"/>
      <c r="FP96" s="58"/>
      <c r="FQ96" s="58"/>
      <c r="FR96" s="58"/>
      <c r="FS96" s="58"/>
      <c r="FT96" s="58"/>
      <c r="FU96" s="58"/>
      <c r="FV96" s="58"/>
      <c r="FW96" s="58"/>
      <c r="FX96" s="58"/>
      <c r="FY96" s="58"/>
      <c r="FZ96" s="58"/>
      <c r="GA96" s="58"/>
      <c r="GB96" s="58"/>
      <c r="GC96" s="58"/>
      <c r="GD96" s="58"/>
      <c r="GE96" s="58"/>
      <c r="GF96" s="58"/>
      <c r="GG96" s="58"/>
      <c r="GH96" s="58"/>
      <c r="GI96" s="58"/>
      <c r="GJ96" s="58"/>
      <c r="GK96" s="58"/>
      <c r="GL96" s="58"/>
      <c r="GM96" s="58"/>
      <c r="GN96" s="58"/>
      <c r="GO96" s="58"/>
      <c r="GP96" s="58"/>
      <c r="GQ96" s="58"/>
      <c r="GR96" s="58"/>
      <c r="GS96" s="58"/>
      <c r="GT96" s="58"/>
      <c r="GU96" s="58"/>
      <c r="GV96" s="58"/>
      <c r="GW96" s="58"/>
      <c r="GX96" s="58"/>
      <c r="GY96" s="58"/>
      <c r="GZ96" s="58"/>
      <c r="HA96" s="58"/>
      <c r="HB96" s="58"/>
      <c r="HC96" s="58"/>
      <c r="HD96" s="58"/>
      <c r="HE96" s="58"/>
      <c r="HF96" s="58"/>
      <c r="HG96" s="58"/>
      <c r="HH96" s="58"/>
      <c r="HI96" s="58"/>
      <c r="HJ96" s="58"/>
      <c r="HK96" s="58"/>
      <c r="HL96" s="58"/>
      <c r="HM96" s="58"/>
      <c r="HN96" s="58"/>
      <c r="HO96" s="58"/>
      <c r="HP96" s="58"/>
      <c r="HQ96" s="58"/>
      <c r="HR96" s="58"/>
      <c r="HS96" s="58"/>
      <c r="HT96" s="58"/>
      <c r="HU96" s="58"/>
      <c r="HV96" s="58"/>
      <c r="HW96" s="58"/>
      <c r="HX96" s="58"/>
      <c r="HY96" s="58"/>
      <c r="HZ96" s="58"/>
      <c r="IA96" s="58"/>
      <c r="IB96" s="58"/>
      <c r="IC96" s="58"/>
      <c r="ID96" s="58"/>
      <c r="IE96" s="58"/>
      <c r="IF96" s="58"/>
      <c r="IG96" s="58"/>
      <c r="IH96" s="58"/>
    </row>
    <row r="97" spans="1:242" s="42" customFormat="1" x14ac:dyDescent="0.2">
      <c r="A97" s="32"/>
      <c r="B97" s="33"/>
      <c r="C97" s="34" t="s">
        <v>44</v>
      </c>
      <c r="D97" s="34">
        <v>1</v>
      </c>
      <c r="E97" s="34"/>
      <c r="F97" s="35">
        <f>SUMIF($D$77:$D$96,"1",F77:F96)</f>
        <v>37164.409999999996</v>
      </c>
      <c r="G97" s="35">
        <f t="shared" ref="G97:M97" si="57">SUMIF($D$77:$D$96,"1",G77:G96)</f>
        <v>15817.47</v>
      </c>
      <c r="H97" s="35">
        <f t="shared" si="57"/>
        <v>143.65</v>
      </c>
      <c r="I97" s="35">
        <f t="shared" si="57"/>
        <v>250</v>
      </c>
      <c r="J97" s="35">
        <f t="shared" si="57"/>
        <v>658.75</v>
      </c>
      <c r="K97" s="35">
        <f t="shared" si="57"/>
        <v>1510.8845454545456</v>
      </c>
      <c r="L97" s="35">
        <f t="shared" si="57"/>
        <v>2879</v>
      </c>
      <c r="M97" s="35">
        <f t="shared" si="57"/>
        <v>21259.754545454543</v>
      </c>
      <c r="N97" s="36">
        <f>SUMIF($D$77:$D$96,"1",N77:N96)</f>
        <v>15904.655454545455</v>
      </c>
      <c r="O97" s="37"/>
      <c r="P97" s="38"/>
      <c r="Q97" s="36">
        <f>SUMIF($D$77:$D$96,"1",Q77:Q96)</f>
        <v>13682.122409090909</v>
      </c>
      <c r="R97" s="36">
        <f>SUMIF($D$77:$D$96,"1",R77:R96)</f>
        <v>2428.8630454545446</v>
      </c>
      <c r="S97" s="39"/>
      <c r="T97" s="40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  <c r="CC97" s="41"/>
      <c r="CD97" s="41"/>
      <c r="CE97" s="41"/>
      <c r="CF97" s="41"/>
      <c r="CG97" s="41"/>
      <c r="CH97" s="41"/>
      <c r="CI97" s="41"/>
      <c r="CJ97" s="41"/>
      <c r="CK97" s="41"/>
      <c r="CL97" s="41"/>
      <c r="CM97" s="41"/>
      <c r="CN97" s="41"/>
      <c r="CO97" s="41"/>
      <c r="CP97" s="41"/>
      <c r="CQ97" s="41"/>
      <c r="CR97" s="41"/>
      <c r="CS97" s="41"/>
      <c r="CT97" s="41"/>
      <c r="CU97" s="41"/>
      <c r="CV97" s="41"/>
      <c r="CW97" s="41"/>
      <c r="CX97" s="41"/>
      <c r="CY97" s="41"/>
      <c r="CZ97" s="41"/>
      <c r="DA97" s="41"/>
      <c r="DB97" s="41"/>
      <c r="DC97" s="41"/>
      <c r="DD97" s="41"/>
      <c r="DE97" s="41"/>
      <c r="DF97" s="41"/>
      <c r="DG97" s="41"/>
      <c r="DH97" s="41"/>
      <c r="DI97" s="41"/>
      <c r="DJ97" s="41"/>
      <c r="DK97" s="41"/>
      <c r="DL97" s="41"/>
      <c r="DM97" s="41"/>
      <c r="DN97" s="41"/>
      <c r="DO97" s="41"/>
      <c r="DP97" s="41"/>
      <c r="DQ97" s="41"/>
      <c r="DR97" s="41"/>
      <c r="DS97" s="41"/>
      <c r="DT97" s="41"/>
      <c r="DU97" s="41"/>
      <c r="DV97" s="41"/>
      <c r="DW97" s="41"/>
      <c r="DX97" s="41"/>
      <c r="DY97" s="41"/>
      <c r="DZ97" s="41"/>
      <c r="EA97" s="41"/>
      <c r="EB97" s="41"/>
      <c r="EC97" s="41"/>
      <c r="ED97" s="41"/>
      <c r="EE97" s="41"/>
      <c r="EF97" s="41"/>
      <c r="EG97" s="41"/>
      <c r="EH97" s="41"/>
      <c r="EI97" s="41"/>
      <c r="EJ97" s="41"/>
      <c r="EK97" s="41"/>
      <c r="EL97" s="41"/>
      <c r="EM97" s="41"/>
      <c r="EN97" s="41"/>
      <c r="EO97" s="41"/>
      <c r="EP97" s="41"/>
      <c r="EQ97" s="41"/>
      <c r="ER97" s="41"/>
      <c r="ES97" s="41"/>
      <c r="ET97" s="41"/>
      <c r="EU97" s="41"/>
      <c r="EV97" s="41"/>
      <c r="EW97" s="41"/>
      <c r="EX97" s="41"/>
      <c r="EY97" s="41"/>
      <c r="EZ97" s="41"/>
      <c r="FA97" s="41"/>
      <c r="FB97" s="41"/>
      <c r="FC97" s="41"/>
      <c r="FD97" s="41"/>
      <c r="FE97" s="41"/>
      <c r="FF97" s="41"/>
      <c r="FG97" s="41"/>
      <c r="FH97" s="41"/>
      <c r="FI97" s="41"/>
      <c r="FJ97" s="41"/>
      <c r="FK97" s="41"/>
      <c r="FL97" s="41"/>
      <c r="FM97" s="41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1"/>
      <c r="GT97" s="41"/>
      <c r="GU97" s="41"/>
      <c r="GV97" s="41"/>
      <c r="GW97" s="41"/>
      <c r="GX97" s="41"/>
      <c r="GY97" s="41"/>
      <c r="GZ97" s="41"/>
      <c r="HA97" s="41"/>
      <c r="HB97" s="41"/>
      <c r="HC97" s="41"/>
      <c r="HD97" s="41"/>
      <c r="HE97" s="41"/>
      <c r="HF97" s="41"/>
      <c r="HG97" s="41"/>
      <c r="HH97" s="41"/>
      <c r="HI97" s="41"/>
      <c r="HJ97" s="41"/>
      <c r="HK97" s="41"/>
      <c r="HL97" s="41"/>
      <c r="HM97" s="41"/>
      <c r="HN97" s="41"/>
      <c r="HO97" s="41"/>
      <c r="HP97" s="41"/>
      <c r="HQ97" s="41"/>
      <c r="HR97" s="41"/>
      <c r="HS97" s="41"/>
      <c r="HT97" s="41"/>
      <c r="HU97" s="41"/>
      <c r="HV97" s="41"/>
      <c r="HW97" s="41"/>
      <c r="HX97" s="41"/>
      <c r="HY97" s="41"/>
      <c r="HZ97" s="41"/>
      <c r="IA97" s="41"/>
      <c r="IB97" s="41"/>
      <c r="IC97" s="41"/>
      <c r="ID97" s="41"/>
      <c r="IE97" s="41"/>
      <c r="IF97" s="41"/>
      <c r="IG97" s="41"/>
    </row>
    <row r="98" spans="1:242" s="42" customFormat="1" x14ac:dyDescent="0.2">
      <c r="A98" s="32"/>
      <c r="B98" s="33"/>
      <c r="C98" s="34" t="s">
        <v>45</v>
      </c>
      <c r="D98" s="34">
        <v>2</v>
      </c>
      <c r="E98" s="34"/>
      <c r="F98" s="35">
        <f t="shared" ref="F98:N98" si="58">SUMIF($D$77:$D$96,"2",F77:F96)</f>
        <v>0</v>
      </c>
      <c r="G98" s="35">
        <f t="shared" si="58"/>
        <v>0</v>
      </c>
      <c r="H98" s="35">
        <f t="shared" si="58"/>
        <v>0</v>
      </c>
      <c r="I98" s="35">
        <f t="shared" si="58"/>
        <v>0</v>
      </c>
      <c r="J98" s="35">
        <f t="shared" si="58"/>
        <v>0</v>
      </c>
      <c r="K98" s="35">
        <f t="shared" si="58"/>
        <v>0</v>
      </c>
      <c r="L98" s="35">
        <f t="shared" si="58"/>
        <v>0</v>
      </c>
      <c r="M98" s="35">
        <f t="shared" si="58"/>
        <v>0</v>
      </c>
      <c r="N98" s="36">
        <f t="shared" si="58"/>
        <v>0</v>
      </c>
      <c r="O98" s="37"/>
      <c r="P98" s="38"/>
      <c r="Q98" s="36">
        <f>SUMIF($D$77:$D$96,"2",Q77:Q96)</f>
        <v>0</v>
      </c>
      <c r="R98" s="36">
        <f>SUMIF($D$77:$D$96,"2",R77:R96)</f>
        <v>0</v>
      </c>
      <c r="S98" s="39"/>
      <c r="T98" s="40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/>
      <c r="CS98" s="41"/>
      <c r="CT98" s="41"/>
      <c r="CU98" s="41"/>
      <c r="CV98" s="41"/>
      <c r="CW98" s="41"/>
      <c r="CX98" s="41"/>
      <c r="CY98" s="41"/>
      <c r="CZ98" s="41"/>
      <c r="DA98" s="41"/>
      <c r="DB98" s="41"/>
      <c r="DC98" s="41"/>
      <c r="DD98" s="41"/>
      <c r="DE98" s="41"/>
      <c r="DF98" s="41"/>
      <c r="DG98" s="41"/>
      <c r="DH98" s="41"/>
      <c r="DI98" s="41"/>
      <c r="DJ98" s="41"/>
      <c r="DK98" s="41"/>
      <c r="DL98" s="41"/>
      <c r="DM98" s="41"/>
      <c r="DN98" s="41"/>
      <c r="DO98" s="41"/>
      <c r="DP98" s="41"/>
      <c r="DQ98" s="41"/>
      <c r="DR98" s="41"/>
      <c r="DS98" s="41"/>
      <c r="DT98" s="41"/>
      <c r="DU98" s="41"/>
      <c r="DV98" s="41"/>
      <c r="DW98" s="41"/>
      <c r="DX98" s="41"/>
      <c r="DY98" s="41"/>
      <c r="DZ98" s="41"/>
      <c r="EA98" s="41"/>
      <c r="EB98" s="41"/>
      <c r="EC98" s="41"/>
      <c r="ED98" s="41"/>
      <c r="EE98" s="41"/>
      <c r="EF98" s="41"/>
      <c r="EG98" s="41"/>
      <c r="EH98" s="41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/>
      <c r="FB98" s="41"/>
      <c r="FC98" s="41"/>
      <c r="FD98" s="41"/>
      <c r="FE98" s="41"/>
      <c r="FF98" s="41"/>
      <c r="FG98" s="41"/>
      <c r="FH98" s="41"/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/>
      <c r="HT98" s="41"/>
      <c r="HU98" s="41"/>
      <c r="HV98" s="41"/>
      <c r="HW98" s="41"/>
      <c r="HX98" s="41"/>
      <c r="HY98" s="41"/>
      <c r="HZ98" s="41"/>
      <c r="IA98" s="41"/>
      <c r="IB98" s="41"/>
      <c r="IC98" s="41"/>
      <c r="ID98" s="41"/>
      <c r="IE98" s="41"/>
      <c r="IF98" s="41"/>
      <c r="IG98" s="41"/>
    </row>
    <row r="99" spans="1:242" s="42" customFormat="1" ht="15" x14ac:dyDescent="0.2">
      <c r="A99" s="32"/>
      <c r="B99" s="33"/>
      <c r="C99" s="34" t="s">
        <v>46</v>
      </c>
      <c r="D99" s="34">
        <v>3</v>
      </c>
      <c r="E99" s="34"/>
      <c r="F99" s="35">
        <f t="shared" ref="F99:N99" si="59">SUMIF($D$77:$D$96,"3",F77:F96)</f>
        <v>0</v>
      </c>
      <c r="G99" s="35">
        <f t="shared" si="59"/>
        <v>0</v>
      </c>
      <c r="H99" s="35">
        <f t="shared" si="59"/>
        <v>0</v>
      </c>
      <c r="I99" s="35">
        <f t="shared" si="59"/>
        <v>0</v>
      </c>
      <c r="J99" s="35">
        <f t="shared" si="59"/>
        <v>0</v>
      </c>
      <c r="K99" s="35">
        <f t="shared" si="59"/>
        <v>0</v>
      </c>
      <c r="L99" s="35">
        <f t="shared" si="59"/>
        <v>0</v>
      </c>
      <c r="M99" s="35">
        <f t="shared" si="59"/>
        <v>0</v>
      </c>
      <c r="N99" s="36">
        <f t="shared" si="59"/>
        <v>0</v>
      </c>
      <c r="O99" s="43"/>
      <c r="P99" s="38"/>
      <c r="Q99" s="36">
        <f>SUMIF($D$77:$D$96,"3",Q77:Q96)</f>
        <v>0</v>
      </c>
      <c r="R99" s="36">
        <f>SUMIF($D$77:$D$96,"3",R77:R96)</f>
        <v>0</v>
      </c>
      <c r="S99" s="39"/>
      <c r="T99" s="40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  <c r="CC99" s="41"/>
      <c r="CD99" s="41"/>
      <c r="CE99" s="41"/>
      <c r="CF99" s="41"/>
      <c r="CG99" s="41"/>
      <c r="CH99" s="41"/>
      <c r="CI99" s="41"/>
      <c r="CJ99" s="41"/>
      <c r="CK99" s="41"/>
      <c r="CL99" s="41"/>
      <c r="CM99" s="41"/>
      <c r="CN99" s="41"/>
      <c r="CO99" s="41"/>
      <c r="CP99" s="41"/>
      <c r="CQ99" s="41"/>
      <c r="CR99" s="41"/>
      <c r="CS99" s="41"/>
      <c r="CT99" s="41"/>
      <c r="CU99" s="41"/>
      <c r="CV99" s="41"/>
      <c r="CW99" s="41"/>
      <c r="CX99" s="41"/>
      <c r="CY99" s="41"/>
      <c r="CZ99" s="41"/>
      <c r="DA99" s="41"/>
      <c r="DB99" s="41"/>
      <c r="DC99" s="41"/>
      <c r="DD99" s="41"/>
      <c r="DE99" s="41"/>
      <c r="DF99" s="41"/>
      <c r="DG99" s="41"/>
      <c r="DH99" s="41"/>
      <c r="DI99" s="41"/>
      <c r="DJ99" s="41"/>
      <c r="DK99" s="41"/>
      <c r="DL99" s="41"/>
      <c r="DM99" s="41"/>
      <c r="DN99" s="41"/>
      <c r="DO99" s="41"/>
      <c r="DP99" s="41"/>
      <c r="DQ99" s="41"/>
      <c r="DR99" s="41"/>
      <c r="DS99" s="41"/>
      <c r="DT99" s="41"/>
      <c r="DU99" s="41"/>
      <c r="DV99" s="41"/>
      <c r="DW99" s="41"/>
      <c r="DX99" s="41"/>
      <c r="DY99" s="41"/>
      <c r="DZ99" s="41"/>
      <c r="EA99" s="41"/>
      <c r="EB99" s="41"/>
      <c r="EC99" s="41"/>
      <c r="ED99" s="41"/>
      <c r="EE99" s="41"/>
      <c r="EF99" s="41"/>
      <c r="EG99" s="41"/>
      <c r="EH99" s="41"/>
      <c r="EI99" s="41"/>
      <c r="EJ99" s="41"/>
      <c r="EK99" s="41"/>
      <c r="EL99" s="41"/>
      <c r="EM99" s="41"/>
      <c r="EN99" s="41"/>
      <c r="EO99" s="41"/>
      <c r="EP99" s="41"/>
      <c r="EQ99" s="41"/>
      <c r="ER99" s="41"/>
      <c r="ES99" s="41"/>
      <c r="ET99" s="41"/>
      <c r="EU99" s="41"/>
      <c r="EV99" s="41"/>
      <c r="EW99" s="41"/>
      <c r="EX99" s="41"/>
      <c r="EY99" s="41"/>
      <c r="EZ99" s="41"/>
      <c r="FA99" s="41"/>
      <c r="FB99" s="41"/>
      <c r="FC99" s="41"/>
      <c r="FD99" s="41"/>
      <c r="FE99" s="41"/>
      <c r="FF99" s="41"/>
      <c r="FG99" s="41"/>
      <c r="FH99" s="41"/>
      <c r="FI99" s="41"/>
      <c r="FJ99" s="41"/>
      <c r="FK99" s="41"/>
      <c r="FL99" s="41"/>
      <c r="FM99" s="41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1"/>
      <c r="GT99" s="41"/>
      <c r="GU99" s="41"/>
      <c r="GV99" s="41"/>
      <c r="GW99" s="41"/>
      <c r="GX99" s="41"/>
      <c r="GY99" s="41"/>
      <c r="GZ99" s="41"/>
      <c r="HA99" s="41"/>
      <c r="HB99" s="41"/>
      <c r="HC99" s="41"/>
      <c r="HD99" s="41"/>
      <c r="HE99" s="41"/>
      <c r="HF99" s="41"/>
      <c r="HG99" s="41"/>
      <c r="HH99" s="41"/>
      <c r="HI99" s="41"/>
      <c r="HJ99" s="41"/>
      <c r="HK99" s="41"/>
      <c r="HL99" s="41"/>
      <c r="HM99" s="41"/>
      <c r="HN99" s="41"/>
      <c r="HO99" s="41"/>
      <c r="HP99" s="41"/>
      <c r="HQ99" s="41"/>
      <c r="HR99" s="41"/>
      <c r="HS99" s="41"/>
      <c r="HT99" s="41"/>
      <c r="HU99" s="41"/>
      <c r="HV99" s="41"/>
      <c r="HW99" s="41"/>
      <c r="HX99" s="41"/>
      <c r="HY99" s="41"/>
      <c r="HZ99" s="41"/>
      <c r="IA99" s="41"/>
      <c r="IB99" s="41"/>
      <c r="IC99" s="41"/>
      <c r="ID99" s="41"/>
      <c r="IE99" s="41"/>
      <c r="IF99" s="41"/>
      <c r="IG99" s="41"/>
    </row>
    <row r="100" spans="1:242" s="53" customFormat="1" x14ac:dyDescent="0.2">
      <c r="A100" s="132" t="s">
        <v>47</v>
      </c>
      <c r="B100" s="132"/>
      <c r="C100" s="132"/>
      <c r="D100" s="132"/>
      <c r="E100" s="132"/>
      <c r="F100" s="45">
        <f>F97+F98</f>
        <v>37164.409999999996</v>
      </c>
      <c r="G100" s="45">
        <f t="shared" ref="G100:R100" si="60">G97+G98</f>
        <v>15817.47</v>
      </c>
      <c r="H100" s="45">
        <f t="shared" si="60"/>
        <v>143.65</v>
      </c>
      <c r="I100" s="45">
        <f t="shared" si="60"/>
        <v>250</v>
      </c>
      <c r="J100" s="45">
        <f t="shared" si="60"/>
        <v>658.75</v>
      </c>
      <c r="K100" s="45">
        <f t="shared" si="60"/>
        <v>1510.8845454545456</v>
      </c>
      <c r="L100" s="45">
        <f t="shared" si="60"/>
        <v>2879</v>
      </c>
      <c r="M100" s="45">
        <f t="shared" si="60"/>
        <v>21259.754545454543</v>
      </c>
      <c r="N100" s="46">
        <f t="shared" si="60"/>
        <v>15904.655454545455</v>
      </c>
      <c r="O100" s="47">
        <f>IF(F100=0,"",(F100-M100)/F100)</f>
        <v>0.42795393373782753</v>
      </c>
      <c r="P100" s="48">
        <f>IF(N100=0,"",Q100/N100)</f>
        <v>0.86025896305604288</v>
      </c>
      <c r="Q100" s="46">
        <f t="shared" si="60"/>
        <v>13682.122409090909</v>
      </c>
      <c r="R100" s="46">
        <f t="shared" si="60"/>
        <v>2428.8630454545446</v>
      </c>
      <c r="S100" s="49"/>
      <c r="T100" s="50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1"/>
      <c r="BD100" s="51"/>
      <c r="BE100" s="51"/>
      <c r="BF100" s="51"/>
      <c r="BG100" s="51"/>
      <c r="BH100" s="51"/>
      <c r="BI100" s="51"/>
      <c r="BJ100" s="51"/>
      <c r="BK100" s="51"/>
      <c r="BL100" s="51"/>
      <c r="BM100" s="52"/>
      <c r="BN100" s="52"/>
      <c r="BO100" s="52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  <c r="CA100" s="52"/>
      <c r="CB100" s="52"/>
      <c r="CC100" s="52"/>
      <c r="CD100" s="52"/>
      <c r="CE100" s="52"/>
      <c r="CF100" s="52"/>
      <c r="CG100" s="52"/>
      <c r="CH100" s="52"/>
      <c r="CI100" s="52"/>
      <c r="CJ100" s="52"/>
      <c r="CK100" s="52"/>
      <c r="CL100" s="52"/>
      <c r="CM100" s="52"/>
      <c r="CN100" s="52"/>
      <c r="CO100" s="52"/>
      <c r="CP100" s="52"/>
      <c r="CQ100" s="52"/>
      <c r="CR100" s="52"/>
      <c r="CS100" s="52"/>
      <c r="CT100" s="52"/>
      <c r="CU100" s="52"/>
      <c r="CV100" s="52"/>
      <c r="CW100" s="52"/>
      <c r="CX100" s="52"/>
      <c r="CY100" s="52"/>
      <c r="CZ100" s="52"/>
      <c r="DA100" s="52"/>
      <c r="DB100" s="52"/>
      <c r="DC100" s="52"/>
      <c r="DD100" s="52"/>
      <c r="DE100" s="52"/>
      <c r="DF100" s="52"/>
      <c r="DG100" s="52"/>
      <c r="DH100" s="52"/>
      <c r="DI100" s="52"/>
      <c r="DJ100" s="52"/>
      <c r="DK100" s="52"/>
      <c r="DL100" s="52"/>
      <c r="DM100" s="52"/>
      <c r="DN100" s="52"/>
      <c r="DO100" s="52"/>
      <c r="DP100" s="52"/>
      <c r="DQ100" s="52"/>
      <c r="DR100" s="52"/>
      <c r="DS100" s="52"/>
      <c r="DT100" s="52"/>
      <c r="DU100" s="52"/>
      <c r="DV100" s="52"/>
      <c r="DW100" s="52"/>
      <c r="DX100" s="52"/>
      <c r="DY100" s="52"/>
      <c r="DZ100" s="52"/>
      <c r="EA100" s="52"/>
      <c r="EB100" s="52"/>
      <c r="EC100" s="52"/>
      <c r="ED100" s="52"/>
      <c r="EE100" s="52"/>
      <c r="EF100" s="52"/>
      <c r="EG100" s="52"/>
      <c r="EH100" s="52"/>
      <c r="EI100" s="52"/>
      <c r="EJ100" s="52"/>
      <c r="EK100" s="52"/>
      <c r="EL100" s="52"/>
      <c r="EM100" s="52"/>
      <c r="EN100" s="52"/>
      <c r="EO100" s="52"/>
      <c r="EP100" s="52"/>
      <c r="EQ100" s="52"/>
      <c r="ER100" s="52"/>
      <c r="ES100" s="52"/>
      <c r="ET100" s="52"/>
      <c r="EU100" s="52"/>
      <c r="EV100" s="52"/>
      <c r="EW100" s="52"/>
      <c r="EX100" s="52"/>
      <c r="EY100" s="52"/>
      <c r="EZ100" s="52"/>
      <c r="FA100" s="52"/>
      <c r="FB100" s="52"/>
      <c r="FC100" s="52"/>
      <c r="FD100" s="52"/>
      <c r="FE100" s="52"/>
      <c r="FF100" s="52"/>
      <c r="FG100" s="52"/>
      <c r="FH100" s="52"/>
      <c r="FI100" s="52"/>
      <c r="FJ100" s="52"/>
      <c r="FK100" s="52"/>
      <c r="FL100" s="52"/>
      <c r="FM100" s="52"/>
      <c r="FN100" s="52"/>
      <c r="FO100" s="52"/>
      <c r="FP100" s="52"/>
      <c r="FQ100" s="52"/>
      <c r="FR100" s="52"/>
      <c r="FS100" s="52"/>
      <c r="FT100" s="52"/>
      <c r="FU100" s="52"/>
      <c r="FV100" s="52"/>
      <c r="FW100" s="52"/>
      <c r="FX100" s="52"/>
      <c r="FY100" s="52"/>
      <c r="FZ100" s="52"/>
      <c r="GA100" s="52"/>
      <c r="GB100" s="52"/>
      <c r="GC100" s="52"/>
      <c r="GD100" s="52"/>
      <c r="GE100" s="52"/>
      <c r="GF100" s="52"/>
      <c r="GG100" s="52"/>
      <c r="GH100" s="52"/>
      <c r="GI100" s="52"/>
      <c r="GJ100" s="52"/>
      <c r="GK100" s="52"/>
      <c r="GL100" s="52"/>
      <c r="GM100" s="52"/>
      <c r="GN100" s="52"/>
      <c r="GO100" s="52"/>
      <c r="GP100" s="52"/>
      <c r="GQ100" s="52"/>
      <c r="GR100" s="52"/>
      <c r="GS100" s="52"/>
      <c r="GT100" s="52"/>
      <c r="GU100" s="52"/>
      <c r="GV100" s="52"/>
      <c r="GW100" s="52"/>
      <c r="GX100" s="52"/>
      <c r="GY100" s="52"/>
      <c r="GZ100" s="52"/>
      <c r="HA100" s="52"/>
      <c r="HB100" s="52"/>
      <c r="HC100" s="52"/>
      <c r="HD100" s="52"/>
      <c r="HE100" s="52"/>
      <c r="HF100" s="52"/>
      <c r="HG100" s="52"/>
      <c r="HH100" s="52"/>
      <c r="HI100" s="52"/>
      <c r="HJ100" s="52"/>
      <c r="HK100" s="52"/>
      <c r="HL100" s="52"/>
      <c r="HM100" s="52"/>
      <c r="HN100" s="52"/>
      <c r="HO100" s="52"/>
      <c r="HP100" s="52"/>
      <c r="HQ100" s="52"/>
      <c r="HR100" s="52"/>
      <c r="HS100" s="52"/>
      <c r="HT100" s="52"/>
      <c r="HU100" s="52"/>
      <c r="HV100" s="52"/>
      <c r="HW100" s="52"/>
      <c r="HX100" s="52"/>
      <c r="HY100" s="52"/>
      <c r="HZ100" s="52"/>
      <c r="IA100" s="52"/>
      <c r="IB100" s="52"/>
      <c r="IC100" s="52"/>
      <c r="ID100" s="52"/>
      <c r="IE100" s="52"/>
      <c r="IF100" s="52"/>
      <c r="IG100" s="52"/>
      <c r="IH100" s="52"/>
    </row>
    <row r="101" spans="1:242" s="53" customFormat="1" x14ac:dyDescent="0.2">
      <c r="A101" s="44"/>
      <c r="B101" s="44"/>
      <c r="C101" s="44"/>
      <c r="D101" s="44"/>
      <c r="E101" s="44" t="s">
        <v>48</v>
      </c>
      <c r="F101" s="45">
        <f>F100+F99</f>
        <v>37164.409999999996</v>
      </c>
      <c r="G101" s="45">
        <f t="shared" ref="G101:N101" si="61">G100+G99</f>
        <v>15817.47</v>
      </c>
      <c r="H101" s="45">
        <f t="shared" si="61"/>
        <v>143.65</v>
      </c>
      <c r="I101" s="45">
        <f t="shared" si="61"/>
        <v>250</v>
      </c>
      <c r="J101" s="45">
        <f t="shared" si="61"/>
        <v>658.75</v>
      </c>
      <c r="K101" s="45">
        <f t="shared" si="61"/>
        <v>1510.8845454545456</v>
      </c>
      <c r="L101" s="45">
        <f t="shared" si="61"/>
        <v>2879</v>
      </c>
      <c r="M101" s="45">
        <f t="shared" si="61"/>
        <v>21259.754545454543</v>
      </c>
      <c r="N101" s="46">
        <f t="shared" si="61"/>
        <v>15904.655454545455</v>
      </c>
      <c r="O101" s="47">
        <f>IF(F101=0,"",(F101-M101)/F101)</f>
        <v>0.42795393373782753</v>
      </c>
      <c r="P101" s="48">
        <f>IF(N101=0,"",Q101/N101)</f>
        <v>0.86025896305604288</v>
      </c>
      <c r="Q101" s="46">
        <f t="shared" ref="Q101:R101" si="62">Q100+Q99</f>
        <v>13682.122409090909</v>
      </c>
      <c r="R101" s="46">
        <f t="shared" si="62"/>
        <v>2428.8630454545446</v>
      </c>
      <c r="S101" s="45"/>
      <c r="T101" s="45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  <c r="BM101" s="52"/>
      <c r="BN101" s="52"/>
      <c r="BO101" s="52"/>
      <c r="BP101" s="52"/>
      <c r="BQ101" s="52"/>
      <c r="BR101" s="52"/>
      <c r="BS101" s="52"/>
      <c r="BT101" s="52"/>
      <c r="BU101" s="52"/>
      <c r="BV101" s="52"/>
      <c r="BW101" s="52"/>
      <c r="BX101" s="52"/>
      <c r="BY101" s="52"/>
      <c r="BZ101" s="52"/>
      <c r="CA101" s="52"/>
      <c r="CB101" s="52"/>
      <c r="CC101" s="52"/>
      <c r="CD101" s="52"/>
      <c r="CE101" s="52"/>
      <c r="CF101" s="52"/>
      <c r="CG101" s="52"/>
      <c r="CH101" s="52"/>
      <c r="CI101" s="52"/>
      <c r="CJ101" s="52"/>
      <c r="CK101" s="52"/>
      <c r="CL101" s="52"/>
      <c r="CM101" s="52"/>
      <c r="CN101" s="52"/>
      <c r="CO101" s="52"/>
      <c r="CP101" s="52"/>
      <c r="CQ101" s="52"/>
      <c r="CR101" s="52"/>
      <c r="CS101" s="52"/>
      <c r="CT101" s="52"/>
      <c r="CU101" s="52"/>
      <c r="CV101" s="52"/>
      <c r="CW101" s="52"/>
      <c r="CX101" s="52"/>
      <c r="CY101" s="52"/>
      <c r="CZ101" s="52"/>
      <c r="DA101" s="52"/>
      <c r="DB101" s="52"/>
      <c r="DC101" s="52"/>
      <c r="DD101" s="52"/>
      <c r="DE101" s="52"/>
      <c r="DF101" s="52"/>
      <c r="DG101" s="52"/>
      <c r="DH101" s="52"/>
      <c r="DI101" s="52"/>
      <c r="DJ101" s="52"/>
      <c r="DK101" s="52"/>
      <c r="DL101" s="52"/>
      <c r="DM101" s="52"/>
      <c r="DN101" s="52"/>
      <c r="DO101" s="52"/>
      <c r="DP101" s="52"/>
      <c r="DQ101" s="52"/>
      <c r="DR101" s="52"/>
      <c r="DS101" s="52"/>
      <c r="DT101" s="52"/>
      <c r="DU101" s="52"/>
      <c r="DV101" s="52"/>
      <c r="DW101" s="52"/>
      <c r="DX101" s="52"/>
      <c r="DY101" s="52"/>
      <c r="DZ101" s="52"/>
      <c r="EA101" s="52"/>
      <c r="EB101" s="52"/>
      <c r="EC101" s="52"/>
      <c r="ED101" s="52"/>
      <c r="EE101" s="52"/>
      <c r="EF101" s="52"/>
      <c r="EG101" s="52"/>
      <c r="EH101" s="52"/>
      <c r="EI101" s="52"/>
      <c r="EJ101" s="52"/>
      <c r="EK101" s="52"/>
      <c r="EL101" s="52"/>
      <c r="EM101" s="52"/>
      <c r="EN101" s="52"/>
      <c r="EO101" s="52"/>
      <c r="EP101" s="52"/>
      <c r="EQ101" s="52"/>
      <c r="ER101" s="52"/>
      <c r="ES101" s="52"/>
      <c r="ET101" s="52"/>
      <c r="EU101" s="52"/>
      <c r="EV101" s="52"/>
      <c r="EW101" s="52"/>
      <c r="EX101" s="52"/>
      <c r="EY101" s="52"/>
      <c r="EZ101" s="52"/>
      <c r="FA101" s="52"/>
      <c r="FB101" s="52"/>
      <c r="FC101" s="52"/>
      <c r="FD101" s="52"/>
      <c r="FE101" s="52"/>
      <c r="FF101" s="52"/>
      <c r="FG101" s="52"/>
      <c r="FH101" s="52"/>
      <c r="FI101" s="52"/>
      <c r="FJ101" s="52"/>
      <c r="FK101" s="52"/>
      <c r="FL101" s="52"/>
      <c r="FM101" s="52"/>
      <c r="FN101" s="52"/>
      <c r="FO101" s="52"/>
      <c r="FP101" s="52"/>
      <c r="FQ101" s="52"/>
      <c r="FR101" s="52"/>
      <c r="FS101" s="52"/>
      <c r="FT101" s="52"/>
      <c r="FU101" s="52"/>
      <c r="FV101" s="52"/>
      <c r="FW101" s="52"/>
      <c r="FX101" s="52"/>
      <c r="FY101" s="52"/>
      <c r="FZ101" s="52"/>
      <c r="GA101" s="52"/>
      <c r="GB101" s="52"/>
      <c r="GC101" s="52"/>
      <c r="GD101" s="52"/>
      <c r="GE101" s="52"/>
      <c r="GF101" s="52"/>
      <c r="GG101" s="52"/>
      <c r="GH101" s="52"/>
      <c r="GI101" s="52"/>
      <c r="GJ101" s="52"/>
      <c r="GK101" s="52"/>
      <c r="GL101" s="52"/>
      <c r="GM101" s="52"/>
      <c r="GN101" s="52"/>
      <c r="GO101" s="52"/>
      <c r="GP101" s="52"/>
      <c r="GQ101" s="52"/>
      <c r="GR101" s="52"/>
      <c r="GS101" s="52"/>
      <c r="GT101" s="52"/>
      <c r="GU101" s="52"/>
      <c r="GV101" s="52"/>
      <c r="GW101" s="52"/>
      <c r="GX101" s="52"/>
      <c r="GY101" s="52"/>
      <c r="GZ101" s="52"/>
      <c r="HA101" s="52"/>
      <c r="HB101" s="52"/>
      <c r="HC101" s="52"/>
      <c r="HD101" s="52"/>
      <c r="HE101" s="52"/>
      <c r="HF101" s="52"/>
      <c r="HG101" s="52"/>
      <c r="HH101" s="52"/>
      <c r="HI101" s="52"/>
      <c r="HJ101" s="52"/>
      <c r="HK101" s="52"/>
      <c r="HL101" s="52"/>
      <c r="HM101" s="52"/>
      <c r="HN101" s="52"/>
      <c r="HO101" s="52"/>
      <c r="HP101" s="52"/>
      <c r="HQ101" s="52"/>
      <c r="HR101" s="52"/>
      <c r="HS101" s="52"/>
      <c r="HT101" s="52"/>
      <c r="HU101" s="52"/>
      <c r="HV101" s="52"/>
      <c r="HW101" s="52"/>
      <c r="HX101" s="52"/>
      <c r="HY101" s="52"/>
      <c r="HZ101" s="52"/>
      <c r="IA101" s="52"/>
      <c r="IB101" s="52"/>
      <c r="IC101" s="52"/>
      <c r="ID101" s="52"/>
      <c r="IE101" s="52"/>
      <c r="IF101" s="52"/>
      <c r="IG101" s="52"/>
      <c r="IH101" s="52"/>
    </row>
    <row r="102" spans="1:242" s="59" customFormat="1" x14ac:dyDescent="0.2">
      <c r="A102" s="54" t="s">
        <v>86</v>
      </c>
      <c r="B102" s="55">
        <v>2025</v>
      </c>
      <c r="C102" s="55" t="s">
        <v>37</v>
      </c>
      <c r="D102" s="55">
        <v>1</v>
      </c>
      <c r="E102" s="13" t="s">
        <v>87</v>
      </c>
      <c r="F102" s="14">
        <v>2722.5</v>
      </c>
      <c r="G102" s="60">
        <v>532.11</v>
      </c>
      <c r="H102" s="60">
        <v>10</v>
      </c>
      <c r="I102" s="60"/>
      <c r="J102" s="60">
        <v>50</v>
      </c>
      <c r="K102" s="60">
        <f>((800*72)*0.0076)+((100*72)*0.0593)-((63/9000)*3000)-((112/6500)*1800)-((112/6500)*1800)-((112/6500)*1800)</f>
        <v>750.67384615384617</v>
      </c>
      <c r="L102" s="61">
        <v>300</v>
      </c>
      <c r="M102" s="61">
        <f t="shared" ref="M102" si="63">SUM(G102:L102)</f>
        <v>1642.7838461538463</v>
      </c>
      <c r="N102" s="62">
        <f>+F102-M102</f>
        <v>1079.7161538461537</v>
      </c>
      <c r="O102" s="18">
        <f>IF(F102=0,"",(F102-M102)/F102)</f>
        <v>0.39658995549904635</v>
      </c>
      <c r="P102" s="63">
        <v>0.9</v>
      </c>
      <c r="Q102" s="64">
        <f>+N102*P102</f>
        <v>971.74453846153835</v>
      </c>
      <c r="R102" s="65">
        <f>+N102-Q102</f>
        <v>107.97161538461535</v>
      </c>
      <c r="S102" s="56"/>
      <c r="T102" s="66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  <c r="BG102" s="57"/>
      <c r="BH102" s="57"/>
      <c r="BI102" s="57"/>
      <c r="BJ102" s="57"/>
      <c r="BK102" s="57"/>
      <c r="BL102" s="57"/>
      <c r="BM102" s="58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B102" s="58"/>
      <c r="CC102" s="58"/>
      <c r="CD102" s="58"/>
      <c r="CE102" s="58"/>
      <c r="CF102" s="58"/>
      <c r="CG102" s="58"/>
      <c r="CH102" s="58"/>
      <c r="CI102" s="58"/>
      <c r="CJ102" s="58"/>
      <c r="CK102" s="58"/>
      <c r="CL102" s="58"/>
      <c r="CM102" s="58"/>
      <c r="CN102" s="58"/>
      <c r="CO102" s="58"/>
      <c r="CP102" s="58"/>
      <c r="CQ102" s="58"/>
      <c r="CR102" s="58"/>
      <c r="CS102" s="58"/>
      <c r="CT102" s="58"/>
      <c r="CU102" s="58"/>
      <c r="CV102" s="58"/>
      <c r="CW102" s="58"/>
      <c r="CX102" s="58"/>
      <c r="CY102" s="58"/>
      <c r="CZ102" s="58"/>
      <c r="DA102" s="58"/>
      <c r="DB102" s="58"/>
      <c r="DC102" s="58"/>
      <c r="DD102" s="58"/>
      <c r="DE102" s="58"/>
      <c r="DF102" s="58"/>
      <c r="DG102" s="58"/>
      <c r="DH102" s="58"/>
      <c r="DI102" s="58"/>
      <c r="DJ102" s="58"/>
      <c r="DK102" s="58"/>
      <c r="DL102" s="58"/>
      <c r="DM102" s="58"/>
      <c r="DN102" s="58"/>
      <c r="DO102" s="58"/>
      <c r="DP102" s="58"/>
      <c r="DQ102" s="58"/>
      <c r="DR102" s="58"/>
      <c r="DS102" s="58"/>
      <c r="DT102" s="58"/>
      <c r="DU102" s="58"/>
      <c r="DV102" s="58"/>
      <c r="DW102" s="58"/>
      <c r="DX102" s="58"/>
      <c r="DY102" s="58"/>
      <c r="DZ102" s="58"/>
      <c r="EA102" s="58"/>
      <c r="EB102" s="58"/>
      <c r="EC102" s="58"/>
      <c r="ED102" s="58"/>
      <c r="EE102" s="58"/>
      <c r="EF102" s="58"/>
      <c r="EG102" s="58"/>
      <c r="EH102" s="58"/>
      <c r="EI102" s="58"/>
      <c r="EJ102" s="58"/>
      <c r="EK102" s="58"/>
      <c r="EL102" s="58"/>
      <c r="EM102" s="58"/>
      <c r="EN102" s="58"/>
      <c r="EO102" s="58"/>
      <c r="EP102" s="58"/>
      <c r="EQ102" s="58"/>
      <c r="ER102" s="58"/>
      <c r="ES102" s="58"/>
      <c r="ET102" s="58"/>
      <c r="EU102" s="58"/>
      <c r="EV102" s="58"/>
      <c r="EW102" s="58"/>
      <c r="EX102" s="58"/>
      <c r="EY102" s="58"/>
      <c r="EZ102" s="58"/>
      <c r="FA102" s="58"/>
      <c r="FB102" s="58"/>
      <c r="FC102" s="58"/>
      <c r="FD102" s="58"/>
      <c r="FE102" s="58"/>
      <c r="FF102" s="58"/>
      <c r="FG102" s="58"/>
      <c r="FH102" s="58"/>
      <c r="FI102" s="58"/>
      <c r="FJ102" s="58"/>
      <c r="FK102" s="58"/>
      <c r="FL102" s="58"/>
      <c r="FM102" s="58"/>
      <c r="FN102" s="58"/>
      <c r="FO102" s="58"/>
      <c r="FP102" s="58"/>
      <c r="FQ102" s="58"/>
      <c r="FR102" s="58"/>
      <c r="FS102" s="58"/>
      <c r="FT102" s="58"/>
      <c r="FU102" s="58"/>
      <c r="FV102" s="58"/>
      <c r="FW102" s="58"/>
      <c r="FX102" s="58"/>
      <c r="FY102" s="58"/>
      <c r="FZ102" s="58"/>
      <c r="GA102" s="58"/>
      <c r="GB102" s="58"/>
      <c r="GC102" s="58"/>
      <c r="GD102" s="58"/>
      <c r="GE102" s="58"/>
      <c r="GF102" s="58"/>
      <c r="GG102" s="58"/>
      <c r="GH102" s="58"/>
      <c r="GI102" s="58"/>
      <c r="GJ102" s="58"/>
      <c r="GK102" s="58"/>
      <c r="GL102" s="58"/>
      <c r="GM102" s="58"/>
      <c r="GN102" s="58"/>
      <c r="GO102" s="58"/>
      <c r="GP102" s="58"/>
      <c r="GQ102" s="58"/>
      <c r="GR102" s="58"/>
      <c r="GS102" s="58"/>
      <c r="GT102" s="58"/>
      <c r="GU102" s="58"/>
      <c r="GV102" s="58"/>
      <c r="GW102" s="58"/>
      <c r="GX102" s="58"/>
      <c r="GY102" s="58"/>
      <c r="GZ102" s="58"/>
      <c r="HA102" s="58"/>
      <c r="HB102" s="58"/>
      <c r="HC102" s="58"/>
      <c r="HD102" s="58"/>
      <c r="HE102" s="58"/>
      <c r="HF102" s="58"/>
      <c r="HG102" s="58"/>
      <c r="HH102" s="58"/>
      <c r="HI102" s="58"/>
      <c r="HJ102" s="58"/>
      <c r="HK102" s="58"/>
      <c r="HL102" s="58"/>
      <c r="HM102" s="58"/>
      <c r="HN102" s="58"/>
      <c r="HO102" s="58"/>
      <c r="HP102" s="58"/>
      <c r="HQ102" s="58"/>
      <c r="HR102" s="58"/>
      <c r="HS102" s="58"/>
      <c r="HT102" s="58"/>
      <c r="HU102" s="58"/>
      <c r="HV102" s="58"/>
      <c r="HW102" s="58"/>
      <c r="HX102" s="58"/>
      <c r="HY102" s="58"/>
      <c r="HZ102" s="58"/>
      <c r="IA102" s="58"/>
      <c r="IB102" s="58"/>
      <c r="IC102" s="58"/>
      <c r="ID102" s="58"/>
      <c r="IE102" s="58"/>
      <c r="IF102" s="58"/>
      <c r="IG102" s="58"/>
      <c r="IH102" s="58"/>
    </row>
    <row r="103" spans="1:242" s="59" customFormat="1" x14ac:dyDescent="0.2">
      <c r="A103" s="54" t="s">
        <v>86</v>
      </c>
      <c r="B103" s="55">
        <v>2025</v>
      </c>
      <c r="C103" s="55" t="s">
        <v>37</v>
      </c>
      <c r="D103" s="55">
        <v>2</v>
      </c>
      <c r="E103" s="13" t="s">
        <v>88</v>
      </c>
      <c r="F103" s="14">
        <v>4840.66</v>
      </c>
      <c r="G103" s="60">
        <v>2618</v>
      </c>
      <c r="H103" s="60">
        <v>42.8</v>
      </c>
      <c r="I103" s="60">
        <v>150</v>
      </c>
      <c r="J103" s="60">
        <v>200</v>
      </c>
      <c r="K103" s="60"/>
      <c r="L103" s="61"/>
      <c r="M103" s="61">
        <f>SUM(G103:L103)</f>
        <v>3010.8</v>
      </c>
      <c r="N103" s="62">
        <f t="shared" ref="N103:N121" si="64">+F103-M103</f>
        <v>1829.8599999999997</v>
      </c>
      <c r="O103" s="18">
        <f t="shared" ref="O103:O119" si="65">IF(F103=0,"",(F103-M103)/F103)</f>
        <v>0.37801869992934845</v>
      </c>
      <c r="P103" s="63">
        <v>0.9</v>
      </c>
      <c r="Q103" s="64">
        <f t="shared" ref="Q103:Q121" si="66">+N103*P103</f>
        <v>1646.8739999999998</v>
      </c>
      <c r="R103" s="65">
        <f t="shared" ref="R103:R121" si="67">+N103-Q103</f>
        <v>182.98599999999988</v>
      </c>
      <c r="S103" s="56"/>
      <c r="T103" s="66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57"/>
      <c r="BK103" s="57"/>
      <c r="BL103" s="57"/>
      <c r="BM103" s="58"/>
      <c r="BN103" s="58"/>
      <c r="BO103" s="58"/>
      <c r="BP103" s="58"/>
      <c r="BQ103" s="58"/>
      <c r="BR103" s="58"/>
      <c r="BS103" s="58"/>
      <c r="BT103" s="58"/>
      <c r="BU103" s="58"/>
      <c r="BV103" s="58"/>
      <c r="BW103" s="58"/>
      <c r="BX103" s="58"/>
      <c r="BY103" s="58"/>
      <c r="BZ103" s="58"/>
      <c r="CA103" s="58"/>
      <c r="CB103" s="58"/>
      <c r="CC103" s="58"/>
      <c r="CD103" s="58"/>
      <c r="CE103" s="58"/>
      <c r="CF103" s="58"/>
      <c r="CG103" s="58"/>
      <c r="CH103" s="58"/>
      <c r="CI103" s="58"/>
      <c r="CJ103" s="58"/>
      <c r="CK103" s="58"/>
      <c r="CL103" s="58"/>
      <c r="CM103" s="58"/>
      <c r="CN103" s="58"/>
      <c r="CO103" s="58"/>
      <c r="CP103" s="58"/>
      <c r="CQ103" s="58"/>
      <c r="CR103" s="58"/>
      <c r="CS103" s="58"/>
      <c r="CT103" s="58"/>
      <c r="CU103" s="58"/>
      <c r="CV103" s="58"/>
      <c r="CW103" s="58"/>
      <c r="CX103" s="58"/>
      <c r="CY103" s="58"/>
      <c r="CZ103" s="58"/>
      <c r="DA103" s="58"/>
      <c r="DB103" s="58"/>
      <c r="DC103" s="58"/>
      <c r="DD103" s="58"/>
      <c r="DE103" s="58"/>
      <c r="DF103" s="58"/>
      <c r="DG103" s="58"/>
      <c r="DH103" s="58"/>
      <c r="DI103" s="58"/>
      <c r="DJ103" s="58"/>
      <c r="DK103" s="58"/>
      <c r="DL103" s="58"/>
      <c r="DM103" s="58"/>
      <c r="DN103" s="58"/>
      <c r="DO103" s="58"/>
      <c r="DP103" s="58"/>
      <c r="DQ103" s="58"/>
      <c r="DR103" s="58"/>
      <c r="DS103" s="58"/>
      <c r="DT103" s="58"/>
      <c r="DU103" s="58"/>
      <c r="DV103" s="58"/>
      <c r="DW103" s="58"/>
      <c r="DX103" s="58"/>
      <c r="DY103" s="58"/>
      <c r="DZ103" s="58"/>
      <c r="EA103" s="58"/>
      <c r="EB103" s="58"/>
      <c r="EC103" s="58"/>
      <c r="ED103" s="58"/>
      <c r="EE103" s="58"/>
      <c r="EF103" s="58"/>
      <c r="EG103" s="58"/>
      <c r="EH103" s="58"/>
      <c r="EI103" s="58"/>
      <c r="EJ103" s="58"/>
      <c r="EK103" s="58"/>
      <c r="EL103" s="58"/>
      <c r="EM103" s="58"/>
      <c r="EN103" s="58"/>
      <c r="EO103" s="58"/>
      <c r="EP103" s="58"/>
      <c r="EQ103" s="58"/>
      <c r="ER103" s="58"/>
      <c r="ES103" s="58"/>
      <c r="ET103" s="58"/>
      <c r="EU103" s="58"/>
      <c r="EV103" s="58"/>
      <c r="EW103" s="58"/>
      <c r="EX103" s="58"/>
      <c r="EY103" s="58"/>
      <c r="EZ103" s="58"/>
      <c r="FA103" s="58"/>
      <c r="FB103" s="58"/>
      <c r="FC103" s="58"/>
      <c r="FD103" s="58"/>
      <c r="FE103" s="58"/>
      <c r="FF103" s="58"/>
      <c r="FG103" s="58"/>
      <c r="FH103" s="58"/>
      <c r="FI103" s="58"/>
      <c r="FJ103" s="58"/>
      <c r="FK103" s="58"/>
      <c r="FL103" s="58"/>
      <c r="FM103" s="58"/>
      <c r="FN103" s="58"/>
      <c r="FO103" s="58"/>
      <c r="FP103" s="58"/>
      <c r="FQ103" s="58"/>
      <c r="FR103" s="58"/>
      <c r="FS103" s="58"/>
      <c r="FT103" s="58"/>
      <c r="FU103" s="58"/>
      <c r="FV103" s="58"/>
      <c r="FW103" s="58"/>
      <c r="FX103" s="58"/>
      <c r="FY103" s="58"/>
      <c r="FZ103" s="58"/>
      <c r="GA103" s="58"/>
      <c r="GB103" s="58"/>
      <c r="GC103" s="58"/>
      <c r="GD103" s="58"/>
      <c r="GE103" s="58"/>
      <c r="GF103" s="58"/>
      <c r="GG103" s="58"/>
      <c r="GH103" s="58"/>
      <c r="GI103" s="58"/>
      <c r="GJ103" s="58"/>
      <c r="GK103" s="58"/>
      <c r="GL103" s="58"/>
      <c r="GM103" s="58"/>
      <c r="GN103" s="58"/>
      <c r="GO103" s="58"/>
      <c r="GP103" s="58"/>
      <c r="GQ103" s="58"/>
      <c r="GR103" s="58"/>
      <c r="GS103" s="58"/>
      <c r="GT103" s="58"/>
      <c r="GU103" s="58"/>
      <c r="GV103" s="58"/>
      <c r="GW103" s="58"/>
      <c r="GX103" s="58"/>
      <c r="GY103" s="58"/>
      <c r="GZ103" s="58"/>
      <c r="HA103" s="58"/>
      <c r="HB103" s="58"/>
      <c r="HC103" s="58"/>
      <c r="HD103" s="58"/>
      <c r="HE103" s="58"/>
      <c r="HF103" s="58"/>
      <c r="HG103" s="58"/>
      <c r="HH103" s="58"/>
      <c r="HI103" s="58"/>
      <c r="HJ103" s="58"/>
      <c r="HK103" s="58"/>
      <c r="HL103" s="58"/>
      <c r="HM103" s="58"/>
      <c r="HN103" s="58"/>
      <c r="HO103" s="58"/>
      <c r="HP103" s="58"/>
      <c r="HQ103" s="58"/>
      <c r="HR103" s="58"/>
      <c r="HS103" s="58"/>
      <c r="HT103" s="58"/>
      <c r="HU103" s="58"/>
      <c r="HV103" s="58"/>
      <c r="HW103" s="58"/>
      <c r="HX103" s="58"/>
      <c r="HY103" s="58"/>
      <c r="HZ103" s="58"/>
      <c r="IA103" s="58"/>
      <c r="IB103" s="58"/>
      <c r="IC103" s="58"/>
      <c r="ID103" s="58"/>
      <c r="IE103" s="58"/>
      <c r="IF103" s="58"/>
      <c r="IG103" s="58"/>
      <c r="IH103" s="58"/>
    </row>
    <row r="104" spans="1:242" s="59" customFormat="1" x14ac:dyDescent="0.2">
      <c r="A104" s="54" t="s">
        <v>86</v>
      </c>
      <c r="B104" s="55">
        <v>2025</v>
      </c>
      <c r="C104" s="55" t="s">
        <v>26</v>
      </c>
      <c r="D104" s="55">
        <v>1</v>
      </c>
      <c r="E104" s="13" t="s">
        <v>89</v>
      </c>
      <c r="F104" s="14">
        <v>9310</v>
      </c>
      <c r="G104" s="60">
        <f>532.11+532.11+1990-(72+72+72+64)</f>
        <v>2774.2200000000003</v>
      </c>
      <c r="H104" s="60">
        <f>((1270+64+72+72+72+90+350)*0.02)+12.15</f>
        <v>51.95</v>
      </c>
      <c r="I104" s="60">
        <v>150</v>
      </c>
      <c r="J104" s="60">
        <v>200</v>
      </c>
      <c r="K104" s="60">
        <f>(993+(((2000*72)-3000)*0.0076)+(((400*72)-5400)*0.0593))-3452.22</f>
        <v>0</v>
      </c>
      <c r="L104" s="61">
        <v>4000</v>
      </c>
      <c r="M104" s="61">
        <f t="shared" ref="M104:M121" si="68">SUM(G104:L104)</f>
        <v>7176.17</v>
      </c>
      <c r="N104" s="62">
        <f t="shared" si="64"/>
        <v>2133.83</v>
      </c>
      <c r="O104" s="18">
        <f t="shared" si="65"/>
        <v>0.22919763694951664</v>
      </c>
      <c r="P104" s="63">
        <v>0.5</v>
      </c>
      <c r="Q104" s="64">
        <f t="shared" si="66"/>
        <v>1066.915</v>
      </c>
      <c r="R104" s="65">
        <f t="shared" si="67"/>
        <v>1066.915</v>
      </c>
      <c r="S104" s="56"/>
      <c r="T104" s="66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  <c r="BG104" s="57"/>
      <c r="BH104" s="57"/>
      <c r="BI104" s="57"/>
      <c r="BJ104" s="57"/>
      <c r="BK104" s="57"/>
      <c r="BL104" s="57"/>
      <c r="BM104" s="58"/>
      <c r="BN104" s="58"/>
      <c r="BO104" s="58"/>
      <c r="BP104" s="58"/>
      <c r="BQ104" s="58"/>
      <c r="BR104" s="58"/>
      <c r="BS104" s="58"/>
      <c r="BT104" s="58"/>
      <c r="BU104" s="58"/>
      <c r="BV104" s="58"/>
      <c r="BW104" s="58"/>
      <c r="BX104" s="58"/>
      <c r="BY104" s="58"/>
      <c r="BZ104" s="58"/>
      <c r="CA104" s="58"/>
      <c r="CB104" s="58"/>
      <c r="CC104" s="58"/>
      <c r="CD104" s="58"/>
      <c r="CE104" s="58"/>
      <c r="CF104" s="58"/>
      <c r="CG104" s="58"/>
      <c r="CH104" s="58"/>
      <c r="CI104" s="58"/>
      <c r="CJ104" s="58"/>
      <c r="CK104" s="58"/>
      <c r="CL104" s="58"/>
      <c r="CM104" s="58"/>
      <c r="CN104" s="58"/>
      <c r="CO104" s="58"/>
      <c r="CP104" s="58"/>
      <c r="CQ104" s="58"/>
      <c r="CR104" s="58"/>
      <c r="CS104" s="58"/>
      <c r="CT104" s="58"/>
      <c r="CU104" s="58"/>
      <c r="CV104" s="58"/>
      <c r="CW104" s="58"/>
      <c r="CX104" s="58"/>
      <c r="CY104" s="58"/>
      <c r="CZ104" s="58"/>
      <c r="DA104" s="58"/>
      <c r="DB104" s="58"/>
      <c r="DC104" s="58"/>
      <c r="DD104" s="58"/>
      <c r="DE104" s="58"/>
      <c r="DF104" s="58"/>
      <c r="DG104" s="58"/>
      <c r="DH104" s="58"/>
      <c r="DI104" s="58"/>
      <c r="DJ104" s="58"/>
      <c r="DK104" s="58"/>
      <c r="DL104" s="58"/>
      <c r="DM104" s="58"/>
      <c r="DN104" s="58"/>
      <c r="DO104" s="58"/>
      <c r="DP104" s="58"/>
      <c r="DQ104" s="58"/>
      <c r="DR104" s="58"/>
      <c r="DS104" s="58"/>
      <c r="DT104" s="58"/>
      <c r="DU104" s="58"/>
      <c r="DV104" s="58"/>
      <c r="DW104" s="58"/>
      <c r="DX104" s="58"/>
      <c r="DY104" s="58"/>
      <c r="DZ104" s="58"/>
      <c r="EA104" s="58"/>
      <c r="EB104" s="58"/>
      <c r="EC104" s="58"/>
      <c r="ED104" s="58"/>
      <c r="EE104" s="58"/>
      <c r="EF104" s="58"/>
      <c r="EG104" s="58"/>
      <c r="EH104" s="58"/>
      <c r="EI104" s="58"/>
      <c r="EJ104" s="58"/>
      <c r="EK104" s="58"/>
      <c r="EL104" s="58"/>
      <c r="EM104" s="58"/>
      <c r="EN104" s="58"/>
      <c r="EO104" s="58"/>
      <c r="EP104" s="58"/>
      <c r="EQ104" s="58"/>
      <c r="ER104" s="58"/>
      <c r="ES104" s="58"/>
      <c r="ET104" s="58"/>
      <c r="EU104" s="58"/>
      <c r="EV104" s="58"/>
      <c r="EW104" s="58"/>
      <c r="EX104" s="58"/>
      <c r="EY104" s="58"/>
      <c r="EZ104" s="58"/>
      <c r="FA104" s="58"/>
      <c r="FB104" s="58"/>
      <c r="FC104" s="58"/>
      <c r="FD104" s="58"/>
      <c r="FE104" s="58"/>
      <c r="FF104" s="58"/>
      <c r="FG104" s="58"/>
      <c r="FH104" s="58"/>
      <c r="FI104" s="58"/>
      <c r="FJ104" s="58"/>
      <c r="FK104" s="58"/>
      <c r="FL104" s="58"/>
      <c r="FM104" s="58"/>
      <c r="FN104" s="58"/>
      <c r="FO104" s="58"/>
      <c r="FP104" s="58"/>
      <c r="FQ104" s="58"/>
      <c r="FR104" s="58"/>
      <c r="FS104" s="58"/>
      <c r="FT104" s="58"/>
      <c r="FU104" s="58"/>
      <c r="FV104" s="58"/>
      <c r="FW104" s="58"/>
      <c r="FX104" s="58"/>
      <c r="FY104" s="58"/>
      <c r="FZ104" s="58"/>
      <c r="GA104" s="58"/>
      <c r="GB104" s="58"/>
      <c r="GC104" s="58"/>
      <c r="GD104" s="58"/>
      <c r="GE104" s="58"/>
      <c r="GF104" s="58"/>
      <c r="GG104" s="58"/>
      <c r="GH104" s="58"/>
      <c r="GI104" s="58"/>
      <c r="GJ104" s="58"/>
      <c r="GK104" s="58"/>
      <c r="GL104" s="58"/>
      <c r="GM104" s="58"/>
      <c r="GN104" s="58"/>
      <c r="GO104" s="58"/>
      <c r="GP104" s="58"/>
      <c r="GQ104" s="58"/>
      <c r="GR104" s="58"/>
      <c r="GS104" s="58"/>
      <c r="GT104" s="58"/>
      <c r="GU104" s="58"/>
      <c r="GV104" s="58"/>
      <c r="GW104" s="58"/>
      <c r="GX104" s="58"/>
      <c r="GY104" s="58"/>
      <c r="GZ104" s="58"/>
      <c r="HA104" s="58"/>
      <c r="HB104" s="58"/>
      <c r="HC104" s="58"/>
      <c r="HD104" s="58"/>
      <c r="HE104" s="58"/>
      <c r="HF104" s="58"/>
      <c r="HG104" s="58"/>
      <c r="HH104" s="58"/>
      <c r="HI104" s="58"/>
      <c r="HJ104" s="58"/>
      <c r="HK104" s="58"/>
      <c r="HL104" s="58"/>
      <c r="HM104" s="58"/>
      <c r="HN104" s="58"/>
      <c r="HO104" s="58"/>
      <c r="HP104" s="58"/>
      <c r="HQ104" s="58"/>
      <c r="HR104" s="58"/>
      <c r="HS104" s="58"/>
      <c r="HT104" s="58"/>
      <c r="HU104" s="58"/>
      <c r="HV104" s="58"/>
      <c r="HW104" s="58"/>
      <c r="HX104" s="58"/>
      <c r="HY104" s="58"/>
      <c r="HZ104" s="58"/>
      <c r="IA104" s="58"/>
      <c r="IB104" s="58"/>
      <c r="IC104" s="58"/>
      <c r="ID104" s="58"/>
      <c r="IE104" s="58"/>
      <c r="IF104" s="58"/>
      <c r="IG104" s="58"/>
      <c r="IH104" s="58"/>
    </row>
    <row r="105" spans="1:242" s="59" customFormat="1" x14ac:dyDescent="0.2">
      <c r="A105" s="54" t="s">
        <v>86</v>
      </c>
      <c r="B105" s="55">
        <v>2025</v>
      </c>
      <c r="C105" s="55" t="s">
        <v>26</v>
      </c>
      <c r="D105" s="55">
        <v>1</v>
      </c>
      <c r="E105" s="13" t="s">
        <v>90</v>
      </c>
      <c r="F105" s="14">
        <v>3570</v>
      </c>
      <c r="G105" s="60"/>
      <c r="H105" s="60">
        <v>120</v>
      </c>
      <c r="I105" s="60">
        <v>120</v>
      </c>
      <c r="J105" s="60">
        <v>100</v>
      </c>
      <c r="K105" s="60">
        <v>1500</v>
      </c>
      <c r="L105" s="61"/>
      <c r="M105" s="61">
        <f t="shared" si="68"/>
        <v>1840</v>
      </c>
      <c r="N105" s="62">
        <f t="shared" si="64"/>
        <v>1730</v>
      </c>
      <c r="O105" s="18">
        <f t="shared" si="65"/>
        <v>0.484593837535014</v>
      </c>
      <c r="P105" s="63">
        <v>0.5</v>
      </c>
      <c r="Q105" s="64">
        <f t="shared" si="66"/>
        <v>865</v>
      </c>
      <c r="R105" s="65">
        <f t="shared" si="67"/>
        <v>865</v>
      </c>
      <c r="S105" s="56"/>
      <c r="T105" s="66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  <c r="BA105" s="57"/>
      <c r="BB105" s="57"/>
      <c r="BC105" s="57"/>
      <c r="BD105" s="57"/>
      <c r="BE105" s="57"/>
      <c r="BF105" s="57"/>
      <c r="BG105" s="57"/>
      <c r="BH105" s="57"/>
      <c r="BI105" s="57"/>
      <c r="BJ105" s="57"/>
      <c r="BK105" s="57"/>
      <c r="BL105" s="57"/>
      <c r="BM105" s="58"/>
      <c r="BN105" s="58"/>
      <c r="BO105" s="58"/>
      <c r="BP105" s="58"/>
      <c r="BQ105" s="58"/>
      <c r="BR105" s="58"/>
      <c r="BS105" s="58"/>
      <c r="BT105" s="58"/>
      <c r="BU105" s="58"/>
      <c r="BV105" s="58"/>
      <c r="BW105" s="58"/>
      <c r="BX105" s="58"/>
      <c r="BY105" s="58"/>
      <c r="BZ105" s="58"/>
      <c r="CA105" s="58"/>
      <c r="CB105" s="58"/>
      <c r="CC105" s="58"/>
      <c r="CD105" s="58"/>
      <c r="CE105" s="58"/>
      <c r="CF105" s="58"/>
      <c r="CG105" s="58"/>
      <c r="CH105" s="58"/>
      <c r="CI105" s="58"/>
      <c r="CJ105" s="58"/>
      <c r="CK105" s="58"/>
      <c r="CL105" s="58"/>
      <c r="CM105" s="58"/>
      <c r="CN105" s="58"/>
      <c r="CO105" s="58"/>
      <c r="CP105" s="58"/>
      <c r="CQ105" s="58"/>
      <c r="CR105" s="58"/>
      <c r="CS105" s="58"/>
      <c r="CT105" s="58"/>
      <c r="CU105" s="58"/>
      <c r="CV105" s="58"/>
      <c r="CW105" s="58"/>
      <c r="CX105" s="58"/>
      <c r="CY105" s="58"/>
      <c r="CZ105" s="58"/>
      <c r="DA105" s="58"/>
      <c r="DB105" s="58"/>
      <c r="DC105" s="58"/>
      <c r="DD105" s="58"/>
      <c r="DE105" s="58"/>
      <c r="DF105" s="58"/>
      <c r="DG105" s="58"/>
      <c r="DH105" s="58"/>
      <c r="DI105" s="58"/>
      <c r="DJ105" s="58"/>
      <c r="DK105" s="58"/>
      <c r="DL105" s="58"/>
      <c r="DM105" s="58"/>
      <c r="DN105" s="58"/>
      <c r="DO105" s="58"/>
      <c r="DP105" s="58"/>
      <c r="DQ105" s="58"/>
      <c r="DR105" s="58"/>
      <c r="DS105" s="58"/>
      <c r="DT105" s="58"/>
      <c r="DU105" s="58"/>
      <c r="DV105" s="58"/>
      <c r="DW105" s="58"/>
      <c r="DX105" s="58"/>
      <c r="DY105" s="58"/>
      <c r="DZ105" s="58"/>
      <c r="EA105" s="58"/>
      <c r="EB105" s="58"/>
      <c r="EC105" s="58"/>
      <c r="ED105" s="58"/>
      <c r="EE105" s="58"/>
      <c r="EF105" s="58"/>
      <c r="EG105" s="58"/>
      <c r="EH105" s="58"/>
      <c r="EI105" s="58"/>
      <c r="EJ105" s="58"/>
      <c r="EK105" s="58"/>
      <c r="EL105" s="58"/>
      <c r="EM105" s="58"/>
      <c r="EN105" s="58"/>
      <c r="EO105" s="58"/>
      <c r="EP105" s="58"/>
      <c r="EQ105" s="58"/>
      <c r="ER105" s="58"/>
      <c r="ES105" s="58"/>
      <c r="ET105" s="58"/>
      <c r="EU105" s="58"/>
      <c r="EV105" s="58"/>
      <c r="EW105" s="58"/>
      <c r="EX105" s="58"/>
      <c r="EY105" s="58"/>
      <c r="EZ105" s="58"/>
      <c r="FA105" s="58"/>
      <c r="FB105" s="58"/>
      <c r="FC105" s="58"/>
      <c r="FD105" s="58"/>
      <c r="FE105" s="58"/>
      <c r="FF105" s="58"/>
      <c r="FG105" s="58"/>
      <c r="FH105" s="58"/>
      <c r="FI105" s="58"/>
      <c r="FJ105" s="58"/>
      <c r="FK105" s="58"/>
      <c r="FL105" s="58"/>
      <c r="FM105" s="58"/>
      <c r="FN105" s="58"/>
      <c r="FO105" s="58"/>
      <c r="FP105" s="58"/>
      <c r="FQ105" s="58"/>
      <c r="FR105" s="58"/>
      <c r="FS105" s="58"/>
      <c r="FT105" s="58"/>
      <c r="FU105" s="58"/>
      <c r="FV105" s="58"/>
      <c r="FW105" s="58"/>
      <c r="FX105" s="58"/>
      <c r="FY105" s="58"/>
      <c r="FZ105" s="58"/>
      <c r="GA105" s="58"/>
      <c r="GB105" s="58"/>
      <c r="GC105" s="58"/>
      <c r="GD105" s="58"/>
      <c r="GE105" s="58"/>
      <c r="GF105" s="58"/>
      <c r="GG105" s="58"/>
      <c r="GH105" s="58"/>
      <c r="GI105" s="58"/>
      <c r="GJ105" s="58"/>
      <c r="GK105" s="58"/>
      <c r="GL105" s="58"/>
      <c r="GM105" s="58"/>
      <c r="GN105" s="58"/>
      <c r="GO105" s="58"/>
      <c r="GP105" s="58"/>
      <c r="GQ105" s="58"/>
      <c r="GR105" s="58"/>
      <c r="GS105" s="58"/>
      <c r="GT105" s="58"/>
      <c r="GU105" s="58"/>
      <c r="GV105" s="58"/>
      <c r="GW105" s="58"/>
      <c r="GX105" s="58"/>
      <c r="GY105" s="58"/>
      <c r="GZ105" s="58"/>
      <c r="HA105" s="58"/>
      <c r="HB105" s="58"/>
      <c r="HC105" s="58"/>
      <c r="HD105" s="58"/>
      <c r="HE105" s="58"/>
      <c r="HF105" s="58"/>
      <c r="HG105" s="58"/>
      <c r="HH105" s="58"/>
      <c r="HI105" s="58"/>
      <c r="HJ105" s="58"/>
      <c r="HK105" s="58"/>
      <c r="HL105" s="58"/>
      <c r="HM105" s="58"/>
      <c r="HN105" s="58"/>
      <c r="HO105" s="58"/>
      <c r="HP105" s="58"/>
      <c r="HQ105" s="58"/>
      <c r="HR105" s="58"/>
      <c r="HS105" s="58"/>
      <c r="HT105" s="58"/>
      <c r="HU105" s="58"/>
      <c r="HV105" s="58"/>
      <c r="HW105" s="58"/>
      <c r="HX105" s="58"/>
      <c r="HY105" s="58"/>
      <c r="HZ105" s="58"/>
      <c r="IA105" s="58"/>
      <c r="IB105" s="58"/>
      <c r="IC105" s="58"/>
      <c r="ID105" s="58"/>
      <c r="IE105" s="58"/>
      <c r="IF105" s="58"/>
      <c r="IG105" s="58"/>
      <c r="IH105" s="58"/>
    </row>
    <row r="106" spans="1:242" s="59" customFormat="1" x14ac:dyDescent="0.2">
      <c r="A106" s="54" t="s">
        <v>86</v>
      </c>
      <c r="B106" s="55">
        <v>2025</v>
      </c>
      <c r="C106" s="55"/>
      <c r="D106" s="55"/>
      <c r="E106" s="13"/>
      <c r="F106" s="14"/>
      <c r="G106" s="60"/>
      <c r="H106" s="60"/>
      <c r="I106" s="60"/>
      <c r="J106" s="60"/>
      <c r="K106" s="60"/>
      <c r="L106" s="61"/>
      <c r="M106" s="61">
        <f t="shared" si="68"/>
        <v>0</v>
      </c>
      <c r="N106" s="62">
        <f t="shared" si="64"/>
        <v>0</v>
      </c>
      <c r="O106" s="18" t="str">
        <f t="shared" si="65"/>
        <v/>
      </c>
      <c r="P106" s="63">
        <v>0</v>
      </c>
      <c r="Q106" s="64">
        <f t="shared" si="66"/>
        <v>0</v>
      </c>
      <c r="R106" s="65">
        <f t="shared" si="67"/>
        <v>0</v>
      </c>
      <c r="S106" s="56"/>
      <c r="T106" s="66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  <c r="BA106" s="57"/>
      <c r="BB106" s="57"/>
      <c r="BC106" s="57"/>
      <c r="BD106" s="57"/>
      <c r="BE106" s="57"/>
      <c r="BF106" s="57"/>
      <c r="BG106" s="57"/>
      <c r="BH106" s="57"/>
      <c r="BI106" s="57"/>
      <c r="BJ106" s="57"/>
      <c r="BK106" s="57"/>
      <c r="BL106" s="57"/>
      <c r="BM106" s="58"/>
      <c r="BN106" s="58"/>
      <c r="BO106" s="58"/>
      <c r="BP106" s="58"/>
      <c r="BQ106" s="58"/>
      <c r="BR106" s="58"/>
      <c r="BS106" s="58"/>
      <c r="BT106" s="58"/>
      <c r="BU106" s="58"/>
      <c r="BV106" s="58"/>
      <c r="BW106" s="58"/>
      <c r="BX106" s="58"/>
      <c r="BY106" s="58"/>
      <c r="BZ106" s="58"/>
      <c r="CA106" s="58"/>
      <c r="CB106" s="58"/>
      <c r="CC106" s="58"/>
      <c r="CD106" s="58"/>
      <c r="CE106" s="58"/>
      <c r="CF106" s="58"/>
      <c r="CG106" s="58"/>
      <c r="CH106" s="58"/>
      <c r="CI106" s="58"/>
      <c r="CJ106" s="58"/>
      <c r="CK106" s="58"/>
      <c r="CL106" s="58"/>
      <c r="CM106" s="58"/>
      <c r="CN106" s="58"/>
      <c r="CO106" s="58"/>
      <c r="CP106" s="58"/>
      <c r="CQ106" s="58"/>
      <c r="CR106" s="58"/>
      <c r="CS106" s="58"/>
      <c r="CT106" s="58"/>
      <c r="CU106" s="58"/>
      <c r="CV106" s="58"/>
      <c r="CW106" s="58"/>
      <c r="CX106" s="58"/>
      <c r="CY106" s="58"/>
      <c r="CZ106" s="58"/>
      <c r="DA106" s="58"/>
      <c r="DB106" s="58"/>
      <c r="DC106" s="58"/>
      <c r="DD106" s="58"/>
      <c r="DE106" s="58"/>
      <c r="DF106" s="58"/>
      <c r="DG106" s="58"/>
      <c r="DH106" s="58"/>
      <c r="DI106" s="58"/>
      <c r="DJ106" s="58"/>
      <c r="DK106" s="58"/>
      <c r="DL106" s="58"/>
      <c r="DM106" s="58"/>
      <c r="DN106" s="58"/>
      <c r="DO106" s="58"/>
      <c r="DP106" s="58"/>
      <c r="DQ106" s="58"/>
      <c r="DR106" s="58"/>
      <c r="DS106" s="58"/>
      <c r="DT106" s="58"/>
      <c r="DU106" s="58"/>
      <c r="DV106" s="58"/>
      <c r="DW106" s="58"/>
      <c r="DX106" s="58"/>
      <c r="DY106" s="58"/>
      <c r="DZ106" s="58"/>
      <c r="EA106" s="58"/>
      <c r="EB106" s="58"/>
      <c r="EC106" s="58"/>
      <c r="ED106" s="58"/>
      <c r="EE106" s="58"/>
      <c r="EF106" s="58"/>
      <c r="EG106" s="58"/>
      <c r="EH106" s="58"/>
      <c r="EI106" s="58"/>
      <c r="EJ106" s="58"/>
      <c r="EK106" s="58"/>
      <c r="EL106" s="58"/>
      <c r="EM106" s="58"/>
      <c r="EN106" s="58"/>
      <c r="EO106" s="58"/>
      <c r="EP106" s="58"/>
      <c r="EQ106" s="58"/>
      <c r="ER106" s="58"/>
      <c r="ES106" s="58"/>
      <c r="ET106" s="58"/>
      <c r="EU106" s="58"/>
      <c r="EV106" s="58"/>
      <c r="EW106" s="58"/>
      <c r="EX106" s="58"/>
      <c r="EY106" s="58"/>
      <c r="EZ106" s="58"/>
      <c r="FA106" s="58"/>
      <c r="FB106" s="58"/>
      <c r="FC106" s="58"/>
      <c r="FD106" s="58"/>
      <c r="FE106" s="58"/>
      <c r="FF106" s="58"/>
      <c r="FG106" s="58"/>
      <c r="FH106" s="58"/>
      <c r="FI106" s="58"/>
      <c r="FJ106" s="58"/>
      <c r="FK106" s="58"/>
      <c r="FL106" s="58"/>
      <c r="FM106" s="58"/>
      <c r="FN106" s="58"/>
      <c r="FO106" s="58"/>
      <c r="FP106" s="58"/>
      <c r="FQ106" s="58"/>
      <c r="FR106" s="58"/>
      <c r="FS106" s="58"/>
      <c r="FT106" s="58"/>
      <c r="FU106" s="58"/>
      <c r="FV106" s="58"/>
      <c r="FW106" s="58"/>
      <c r="FX106" s="58"/>
      <c r="FY106" s="58"/>
      <c r="FZ106" s="58"/>
      <c r="GA106" s="58"/>
      <c r="GB106" s="58"/>
      <c r="GC106" s="58"/>
      <c r="GD106" s="58"/>
      <c r="GE106" s="58"/>
      <c r="GF106" s="58"/>
      <c r="GG106" s="58"/>
      <c r="GH106" s="58"/>
      <c r="GI106" s="58"/>
      <c r="GJ106" s="58"/>
      <c r="GK106" s="58"/>
      <c r="GL106" s="58"/>
      <c r="GM106" s="58"/>
      <c r="GN106" s="58"/>
      <c r="GO106" s="58"/>
      <c r="GP106" s="58"/>
      <c r="GQ106" s="58"/>
      <c r="GR106" s="58"/>
      <c r="GS106" s="58"/>
      <c r="GT106" s="58"/>
      <c r="GU106" s="58"/>
      <c r="GV106" s="58"/>
      <c r="GW106" s="58"/>
      <c r="GX106" s="58"/>
      <c r="GY106" s="58"/>
      <c r="GZ106" s="58"/>
      <c r="HA106" s="58"/>
      <c r="HB106" s="58"/>
      <c r="HC106" s="58"/>
      <c r="HD106" s="58"/>
      <c r="HE106" s="58"/>
      <c r="HF106" s="58"/>
      <c r="HG106" s="58"/>
      <c r="HH106" s="58"/>
      <c r="HI106" s="58"/>
      <c r="HJ106" s="58"/>
      <c r="HK106" s="58"/>
      <c r="HL106" s="58"/>
      <c r="HM106" s="58"/>
      <c r="HN106" s="58"/>
      <c r="HO106" s="58"/>
      <c r="HP106" s="58"/>
      <c r="HQ106" s="58"/>
      <c r="HR106" s="58"/>
      <c r="HS106" s="58"/>
      <c r="HT106" s="58"/>
      <c r="HU106" s="58"/>
      <c r="HV106" s="58"/>
      <c r="HW106" s="58"/>
      <c r="HX106" s="58"/>
      <c r="HY106" s="58"/>
      <c r="HZ106" s="58"/>
      <c r="IA106" s="58"/>
      <c r="IB106" s="58"/>
      <c r="IC106" s="58"/>
      <c r="ID106" s="58"/>
      <c r="IE106" s="58"/>
      <c r="IF106" s="58"/>
      <c r="IG106" s="58"/>
      <c r="IH106" s="58"/>
    </row>
    <row r="107" spans="1:242" s="59" customFormat="1" x14ac:dyDescent="0.2">
      <c r="A107" s="54" t="s">
        <v>86</v>
      </c>
      <c r="B107" s="55">
        <v>2025</v>
      </c>
      <c r="C107" s="55"/>
      <c r="D107" s="55"/>
      <c r="E107" s="13"/>
      <c r="F107" s="14"/>
      <c r="G107" s="60"/>
      <c r="H107" s="60"/>
      <c r="I107" s="60"/>
      <c r="J107" s="60"/>
      <c r="K107" s="60"/>
      <c r="L107" s="61"/>
      <c r="M107" s="61">
        <f t="shared" si="68"/>
        <v>0</v>
      </c>
      <c r="N107" s="62">
        <f t="shared" si="64"/>
        <v>0</v>
      </c>
      <c r="O107" s="18" t="str">
        <f t="shared" si="65"/>
        <v/>
      </c>
      <c r="P107" s="63">
        <v>0</v>
      </c>
      <c r="Q107" s="64">
        <f t="shared" si="66"/>
        <v>0</v>
      </c>
      <c r="R107" s="65">
        <f t="shared" si="67"/>
        <v>0</v>
      </c>
      <c r="S107" s="56"/>
      <c r="T107" s="66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  <c r="BG107" s="57"/>
      <c r="BH107" s="57"/>
      <c r="BI107" s="57"/>
      <c r="BJ107" s="57"/>
      <c r="BK107" s="57"/>
      <c r="BL107" s="57"/>
      <c r="BM107" s="58"/>
      <c r="BN107" s="58"/>
      <c r="BO107" s="58"/>
      <c r="BP107" s="58"/>
      <c r="BQ107" s="58"/>
      <c r="BR107" s="58"/>
      <c r="BS107" s="58"/>
      <c r="BT107" s="58"/>
      <c r="BU107" s="58"/>
      <c r="BV107" s="58"/>
      <c r="BW107" s="58"/>
      <c r="BX107" s="58"/>
      <c r="BY107" s="58"/>
      <c r="BZ107" s="58"/>
      <c r="CA107" s="58"/>
      <c r="CB107" s="58"/>
      <c r="CC107" s="58"/>
      <c r="CD107" s="58"/>
      <c r="CE107" s="58"/>
      <c r="CF107" s="58"/>
      <c r="CG107" s="58"/>
      <c r="CH107" s="58"/>
      <c r="CI107" s="58"/>
      <c r="CJ107" s="58"/>
      <c r="CK107" s="58"/>
      <c r="CL107" s="58"/>
      <c r="CM107" s="58"/>
      <c r="CN107" s="58"/>
      <c r="CO107" s="58"/>
      <c r="CP107" s="58"/>
      <c r="CQ107" s="58"/>
      <c r="CR107" s="58"/>
      <c r="CS107" s="58"/>
      <c r="CT107" s="58"/>
      <c r="CU107" s="58"/>
      <c r="CV107" s="58"/>
      <c r="CW107" s="58"/>
      <c r="CX107" s="58"/>
      <c r="CY107" s="58"/>
      <c r="CZ107" s="58"/>
      <c r="DA107" s="58"/>
      <c r="DB107" s="58"/>
      <c r="DC107" s="58"/>
      <c r="DD107" s="58"/>
      <c r="DE107" s="58"/>
      <c r="DF107" s="58"/>
      <c r="DG107" s="58"/>
      <c r="DH107" s="58"/>
      <c r="DI107" s="58"/>
      <c r="DJ107" s="58"/>
      <c r="DK107" s="58"/>
      <c r="DL107" s="58"/>
      <c r="DM107" s="58"/>
      <c r="DN107" s="58"/>
      <c r="DO107" s="58"/>
      <c r="DP107" s="58"/>
      <c r="DQ107" s="58"/>
      <c r="DR107" s="58"/>
      <c r="DS107" s="58"/>
      <c r="DT107" s="58"/>
      <c r="DU107" s="58"/>
      <c r="DV107" s="58"/>
      <c r="DW107" s="58"/>
      <c r="DX107" s="58"/>
      <c r="DY107" s="58"/>
      <c r="DZ107" s="58"/>
      <c r="EA107" s="58"/>
      <c r="EB107" s="58"/>
      <c r="EC107" s="58"/>
      <c r="ED107" s="58"/>
      <c r="EE107" s="58"/>
      <c r="EF107" s="58"/>
      <c r="EG107" s="58"/>
      <c r="EH107" s="58"/>
      <c r="EI107" s="58"/>
      <c r="EJ107" s="58"/>
      <c r="EK107" s="58"/>
      <c r="EL107" s="58"/>
      <c r="EM107" s="58"/>
      <c r="EN107" s="58"/>
      <c r="EO107" s="58"/>
      <c r="EP107" s="58"/>
      <c r="EQ107" s="58"/>
      <c r="ER107" s="58"/>
      <c r="ES107" s="58"/>
      <c r="ET107" s="58"/>
      <c r="EU107" s="58"/>
      <c r="EV107" s="58"/>
      <c r="EW107" s="58"/>
      <c r="EX107" s="58"/>
      <c r="EY107" s="58"/>
      <c r="EZ107" s="58"/>
      <c r="FA107" s="58"/>
      <c r="FB107" s="58"/>
      <c r="FC107" s="58"/>
      <c r="FD107" s="58"/>
      <c r="FE107" s="58"/>
      <c r="FF107" s="58"/>
      <c r="FG107" s="58"/>
      <c r="FH107" s="58"/>
      <c r="FI107" s="58"/>
      <c r="FJ107" s="58"/>
      <c r="FK107" s="58"/>
      <c r="FL107" s="58"/>
      <c r="FM107" s="58"/>
      <c r="FN107" s="58"/>
      <c r="FO107" s="58"/>
      <c r="FP107" s="58"/>
      <c r="FQ107" s="58"/>
      <c r="FR107" s="58"/>
      <c r="FS107" s="58"/>
      <c r="FT107" s="58"/>
      <c r="FU107" s="58"/>
      <c r="FV107" s="58"/>
      <c r="FW107" s="58"/>
      <c r="FX107" s="58"/>
      <c r="FY107" s="58"/>
      <c r="FZ107" s="58"/>
      <c r="GA107" s="58"/>
      <c r="GB107" s="58"/>
      <c r="GC107" s="58"/>
      <c r="GD107" s="58"/>
      <c r="GE107" s="58"/>
      <c r="GF107" s="58"/>
      <c r="GG107" s="58"/>
      <c r="GH107" s="58"/>
      <c r="GI107" s="58"/>
      <c r="GJ107" s="58"/>
      <c r="GK107" s="58"/>
      <c r="GL107" s="58"/>
      <c r="GM107" s="58"/>
      <c r="GN107" s="58"/>
      <c r="GO107" s="58"/>
      <c r="GP107" s="58"/>
      <c r="GQ107" s="58"/>
      <c r="GR107" s="58"/>
      <c r="GS107" s="58"/>
      <c r="GT107" s="58"/>
      <c r="GU107" s="58"/>
      <c r="GV107" s="58"/>
      <c r="GW107" s="58"/>
      <c r="GX107" s="58"/>
      <c r="GY107" s="58"/>
      <c r="GZ107" s="58"/>
      <c r="HA107" s="58"/>
      <c r="HB107" s="58"/>
      <c r="HC107" s="58"/>
      <c r="HD107" s="58"/>
      <c r="HE107" s="58"/>
      <c r="HF107" s="58"/>
      <c r="HG107" s="58"/>
      <c r="HH107" s="58"/>
      <c r="HI107" s="58"/>
      <c r="HJ107" s="58"/>
      <c r="HK107" s="58"/>
      <c r="HL107" s="58"/>
      <c r="HM107" s="58"/>
      <c r="HN107" s="58"/>
      <c r="HO107" s="58"/>
      <c r="HP107" s="58"/>
      <c r="HQ107" s="58"/>
      <c r="HR107" s="58"/>
      <c r="HS107" s="58"/>
      <c r="HT107" s="58"/>
      <c r="HU107" s="58"/>
      <c r="HV107" s="58"/>
      <c r="HW107" s="58"/>
      <c r="HX107" s="58"/>
      <c r="HY107" s="58"/>
      <c r="HZ107" s="58"/>
      <c r="IA107" s="58"/>
      <c r="IB107" s="58"/>
      <c r="IC107" s="58"/>
      <c r="ID107" s="58"/>
      <c r="IE107" s="58"/>
      <c r="IF107" s="58"/>
      <c r="IG107" s="58"/>
      <c r="IH107" s="58"/>
    </row>
    <row r="108" spans="1:242" s="59" customFormat="1" x14ac:dyDescent="0.2">
      <c r="A108" s="54" t="s">
        <v>86</v>
      </c>
      <c r="B108" s="55">
        <v>2025</v>
      </c>
      <c r="C108" s="55"/>
      <c r="D108" s="55"/>
      <c r="E108" s="13"/>
      <c r="F108" s="14"/>
      <c r="G108" s="60"/>
      <c r="H108" s="60"/>
      <c r="I108" s="60"/>
      <c r="J108" s="60"/>
      <c r="K108" s="60"/>
      <c r="L108" s="61"/>
      <c r="M108" s="61">
        <f t="shared" si="68"/>
        <v>0</v>
      </c>
      <c r="N108" s="62">
        <f t="shared" si="64"/>
        <v>0</v>
      </c>
      <c r="O108" s="18" t="str">
        <f t="shared" si="65"/>
        <v/>
      </c>
      <c r="P108" s="63">
        <v>0</v>
      </c>
      <c r="Q108" s="64">
        <f t="shared" si="66"/>
        <v>0</v>
      </c>
      <c r="R108" s="65">
        <f t="shared" si="67"/>
        <v>0</v>
      </c>
      <c r="S108" s="56"/>
      <c r="T108" s="66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  <c r="BA108" s="57"/>
      <c r="BB108" s="57"/>
      <c r="BC108" s="57"/>
      <c r="BD108" s="57"/>
      <c r="BE108" s="57"/>
      <c r="BF108" s="57"/>
      <c r="BG108" s="57"/>
      <c r="BH108" s="57"/>
      <c r="BI108" s="57"/>
      <c r="BJ108" s="57"/>
      <c r="BK108" s="57"/>
      <c r="BL108" s="57"/>
      <c r="BM108" s="58"/>
      <c r="BN108" s="58"/>
      <c r="BO108" s="58"/>
      <c r="BP108" s="58"/>
      <c r="BQ108" s="58"/>
      <c r="BR108" s="58"/>
      <c r="BS108" s="58"/>
      <c r="BT108" s="58"/>
      <c r="BU108" s="58"/>
      <c r="BV108" s="58"/>
      <c r="BW108" s="58"/>
      <c r="BX108" s="58"/>
      <c r="BY108" s="58"/>
      <c r="BZ108" s="58"/>
      <c r="CA108" s="58"/>
      <c r="CB108" s="58"/>
      <c r="CC108" s="58"/>
      <c r="CD108" s="58"/>
      <c r="CE108" s="58"/>
      <c r="CF108" s="58"/>
      <c r="CG108" s="58"/>
      <c r="CH108" s="58"/>
      <c r="CI108" s="58"/>
      <c r="CJ108" s="58"/>
      <c r="CK108" s="58"/>
      <c r="CL108" s="58"/>
      <c r="CM108" s="58"/>
      <c r="CN108" s="58"/>
      <c r="CO108" s="58"/>
      <c r="CP108" s="58"/>
      <c r="CQ108" s="58"/>
      <c r="CR108" s="58"/>
      <c r="CS108" s="58"/>
      <c r="CT108" s="58"/>
      <c r="CU108" s="58"/>
      <c r="CV108" s="58"/>
      <c r="CW108" s="58"/>
      <c r="CX108" s="58"/>
      <c r="CY108" s="58"/>
      <c r="CZ108" s="58"/>
      <c r="DA108" s="58"/>
      <c r="DB108" s="58"/>
      <c r="DC108" s="58"/>
      <c r="DD108" s="58"/>
      <c r="DE108" s="58"/>
      <c r="DF108" s="58"/>
      <c r="DG108" s="58"/>
      <c r="DH108" s="58"/>
      <c r="DI108" s="58"/>
      <c r="DJ108" s="58"/>
      <c r="DK108" s="58"/>
      <c r="DL108" s="58"/>
      <c r="DM108" s="58"/>
      <c r="DN108" s="58"/>
      <c r="DO108" s="58"/>
      <c r="DP108" s="58"/>
      <c r="DQ108" s="58"/>
      <c r="DR108" s="58"/>
      <c r="DS108" s="58"/>
      <c r="DT108" s="58"/>
      <c r="DU108" s="58"/>
      <c r="DV108" s="58"/>
      <c r="DW108" s="58"/>
      <c r="DX108" s="58"/>
      <c r="DY108" s="58"/>
      <c r="DZ108" s="58"/>
      <c r="EA108" s="58"/>
      <c r="EB108" s="58"/>
      <c r="EC108" s="58"/>
      <c r="ED108" s="58"/>
      <c r="EE108" s="58"/>
      <c r="EF108" s="58"/>
      <c r="EG108" s="58"/>
      <c r="EH108" s="58"/>
      <c r="EI108" s="58"/>
      <c r="EJ108" s="58"/>
      <c r="EK108" s="58"/>
      <c r="EL108" s="58"/>
      <c r="EM108" s="58"/>
      <c r="EN108" s="58"/>
      <c r="EO108" s="58"/>
      <c r="EP108" s="58"/>
      <c r="EQ108" s="58"/>
      <c r="ER108" s="58"/>
      <c r="ES108" s="58"/>
      <c r="ET108" s="58"/>
      <c r="EU108" s="58"/>
      <c r="EV108" s="58"/>
      <c r="EW108" s="58"/>
      <c r="EX108" s="58"/>
      <c r="EY108" s="58"/>
      <c r="EZ108" s="58"/>
      <c r="FA108" s="58"/>
      <c r="FB108" s="58"/>
      <c r="FC108" s="58"/>
      <c r="FD108" s="58"/>
      <c r="FE108" s="58"/>
      <c r="FF108" s="58"/>
      <c r="FG108" s="58"/>
      <c r="FH108" s="58"/>
      <c r="FI108" s="58"/>
      <c r="FJ108" s="58"/>
      <c r="FK108" s="58"/>
      <c r="FL108" s="58"/>
      <c r="FM108" s="58"/>
      <c r="FN108" s="58"/>
      <c r="FO108" s="58"/>
      <c r="FP108" s="58"/>
      <c r="FQ108" s="58"/>
      <c r="FR108" s="58"/>
      <c r="FS108" s="58"/>
      <c r="FT108" s="58"/>
      <c r="FU108" s="58"/>
      <c r="FV108" s="58"/>
      <c r="FW108" s="58"/>
      <c r="FX108" s="58"/>
      <c r="FY108" s="58"/>
      <c r="FZ108" s="58"/>
      <c r="GA108" s="58"/>
      <c r="GB108" s="58"/>
      <c r="GC108" s="58"/>
      <c r="GD108" s="58"/>
      <c r="GE108" s="58"/>
      <c r="GF108" s="58"/>
      <c r="GG108" s="58"/>
      <c r="GH108" s="58"/>
      <c r="GI108" s="58"/>
      <c r="GJ108" s="58"/>
      <c r="GK108" s="58"/>
      <c r="GL108" s="58"/>
      <c r="GM108" s="58"/>
      <c r="GN108" s="58"/>
      <c r="GO108" s="58"/>
      <c r="GP108" s="58"/>
      <c r="GQ108" s="58"/>
      <c r="GR108" s="58"/>
      <c r="GS108" s="58"/>
      <c r="GT108" s="58"/>
      <c r="GU108" s="58"/>
      <c r="GV108" s="58"/>
      <c r="GW108" s="58"/>
      <c r="GX108" s="58"/>
      <c r="GY108" s="58"/>
      <c r="GZ108" s="58"/>
      <c r="HA108" s="58"/>
      <c r="HB108" s="58"/>
      <c r="HC108" s="58"/>
      <c r="HD108" s="58"/>
      <c r="HE108" s="58"/>
      <c r="HF108" s="58"/>
      <c r="HG108" s="58"/>
      <c r="HH108" s="58"/>
      <c r="HI108" s="58"/>
      <c r="HJ108" s="58"/>
      <c r="HK108" s="58"/>
      <c r="HL108" s="58"/>
      <c r="HM108" s="58"/>
      <c r="HN108" s="58"/>
      <c r="HO108" s="58"/>
      <c r="HP108" s="58"/>
      <c r="HQ108" s="58"/>
      <c r="HR108" s="58"/>
      <c r="HS108" s="58"/>
      <c r="HT108" s="58"/>
      <c r="HU108" s="58"/>
      <c r="HV108" s="58"/>
      <c r="HW108" s="58"/>
      <c r="HX108" s="58"/>
      <c r="HY108" s="58"/>
      <c r="HZ108" s="58"/>
      <c r="IA108" s="58"/>
      <c r="IB108" s="58"/>
      <c r="IC108" s="58"/>
      <c r="ID108" s="58"/>
      <c r="IE108" s="58"/>
      <c r="IF108" s="58"/>
      <c r="IG108" s="58"/>
      <c r="IH108" s="58"/>
    </row>
    <row r="109" spans="1:242" s="59" customFormat="1" x14ac:dyDescent="0.2">
      <c r="A109" s="54" t="s">
        <v>86</v>
      </c>
      <c r="B109" s="55">
        <v>2025</v>
      </c>
      <c r="C109" s="55"/>
      <c r="D109" s="55"/>
      <c r="E109" s="13"/>
      <c r="F109" s="14"/>
      <c r="G109" s="60"/>
      <c r="H109" s="60"/>
      <c r="I109" s="60"/>
      <c r="J109" s="60"/>
      <c r="K109" s="60"/>
      <c r="L109" s="61"/>
      <c r="M109" s="61">
        <f t="shared" si="68"/>
        <v>0</v>
      </c>
      <c r="N109" s="62">
        <f t="shared" si="64"/>
        <v>0</v>
      </c>
      <c r="O109" s="18" t="str">
        <f t="shared" si="65"/>
        <v/>
      </c>
      <c r="P109" s="63">
        <v>0</v>
      </c>
      <c r="Q109" s="64">
        <f t="shared" si="66"/>
        <v>0</v>
      </c>
      <c r="R109" s="65">
        <f t="shared" si="67"/>
        <v>0</v>
      </c>
      <c r="S109" s="56"/>
      <c r="T109" s="66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  <c r="BA109" s="57"/>
      <c r="BB109" s="57"/>
      <c r="BC109" s="57"/>
      <c r="BD109" s="57"/>
      <c r="BE109" s="57"/>
      <c r="BF109" s="57"/>
      <c r="BG109" s="57"/>
      <c r="BH109" s="57"/>
      <c r="BI109" s="57"/>
      <c r="BJ109" s="57"/>
      <c r="BK109" s="57"/>
      <c r="BL109" s="57"/>
      <c r="BM109" s="58"/>
      <c r="BN109" s="58"/>
      <c r="BO109" s="58"/>
      <c r="BP109" s="58"/>
      <c r="BQ109" s="58"/>
      <c r="BR109" s="58"/>
      <c r="BS109" s="58"/>
      <c r="BT109" s="58"/>
      <c r="BU109" s="58"/>
      <c r="BV109" s="58"/>
      <c r="BW109" s="58"/>
      <c r="BX109" s="58"/>
      <c r="BY109" s="58"/>
      <c r="BZ109" s="58"/>
      <c r="CA109" s="58"/>
      <c r="CB109" s="58"/>
      <c r="CC109" s="58"/>
      <c r="CD109" s="58"/>
      <c r="CE109" s="58"/>
      <c r="CF109" s="58"/>
      <c r="CG109" s="58"/>
      <c r="CH109" s="58"/>
      <c r="CI109" s="58"/>
      <c r="CJ109" s="58"/>
      <c r="CK109" s="58"/>
      <c r="CL109" s="58"/>
      <c r="CM109" s="58"/>
      <c r="CN109" s="58"/>
      <c r="CO109" s="58"/>
      <c r="CP109" s="58"/>
      <c r="CQ109" s="58"/>
      <c r="CR109" s="58"/>
      <c r="CS109" s="58"/>
      <c r="CT109" s="58"/>
      <c r="CU109" s="58"/>
      <c r="CV109" s="58"/>
      <c r="CW109" s="58"/>
      <c r="CX109" s="58"/>
      <c r="CY109" s="58"/>
      <c r="CZ109" s="58"/>
      <c r="DA109" s="58"/>
      <c r="DB109" s="58"/>
      <c r="DC109" s="58"/>
      <c r="DD109" s="58"/>
      <c r="DE109" s="58"/>
      <c r="DF109" s="58"/>
      <c r="DG109" s="58"/>
      <c r="DH109" s="58"/>
      <c r="DI109" s="58"/>
      <c r="DJ109" s="58"/>
      <c r="DK109" s="58"/>
      <c r="DL109" s="58"/>
      <c r="DM109" s="58"/>
      <c r="DN109" s="58"/>
      <c r="DO109" s="58"/>
      <c r="DP109" s="58"/>
      <c r="DQ109" s="58"/>
      <c r="DR109" s="58"/>
      <c r="DS109" s="58"/>
      <c r="DT109" s="58"/>
      <c r="DU109" s="58"/>
      <c r="DV109" s="58"/>
      <c r="DW109" s="58"/>
      <c r="DX109" s="58"/>
      <c r="DY109" s="58"/>
      <c r="DZ109" s="58"/>
      <c r="EA109" s="58"/>
      <c r="EB109" s="58"/>
      <c r="EC109" s="58"/>
      <c r="ED109" s="58"/>
      <c r="EE109" s="58"/>
      <c r="EF109" s="58"/>
      <c r="EG109" s="58"/>
      <c r="EH109" s="58"/>
      <c r="EI109" s="58"/>
      <c r="EJ109" s="58"/>
      <c r="EK109" s="58"/>
      <c r="EL109" s="58"/>
      <c r="EM109" s="58"/>
      <c r="EN109" s="58"/>
      <c r="EO109" s="58"/>
      <c r="EP109" s="58"/>
      <c r="EQ109" s="58"/>
      <c r="ER109" s="58"/>
      <c r="ES109" s="58"/>
      <c r="ET109" s="58"/>
      <c r="EU109" s="58"/>
      <c r="EV109" s="58"/>
      <c r="EW109" s="58"/>
      <c r="EX109" s="58"/>
      <c r="EY109" s="58"/>
      <c r="EZ109" s="58"/>
      <c r="FA109" s="58"/>
      <c r="FB109" s="58"/>
      <c r="FC109" s="58"/>
      <c r="FD109" s="58"/>
      <c r="FE109" s="58"/>
      <c r="FF109" s="58"/>
      <c r="FG109" s="58"/>
      <c r="FH109" s="58"/>
      <c r="FI109" s="58"/>
      <c r="FJ109" s="58"/>
      <c r="FK109" s="58"/>
      <c r="FL109" s="58"/>
      <c r="FM109" s="58"/>
      <c r="FN109" s="58"/>
      <c r="FO109" s="58"/>
      <c r="FP109" s="58"/>
      <c r="FQ109" s="58"/>
      <c r="FR109" s="58"/>
      <c r="FS109" s="58"/>
      <c r="FT109" s="58"/>
      <c r="FU109" s="58"/>
      <c r="FV109" s="58"/>
      <c r="FW109" s="58"/>
      <c r="FX109" s="58"/>
      <c r="FY109" s="58"/>
      <c r="FZ109" s="58"/>
      <c r="GA109" s="58"/>
      <c r="GB109" s="58"/>
      <c r="GC109" s="58"/>
      <c r="GD109" s="58"/>
      <c r="GE109" s="58"/>
      <c r="GF109" s="58"/>
      <c r="GG109" s="58"/>
      <c r="GH109" s="58"/>
      <c r="GI109" s="58"/>
      <c r="GJ109" s="58"/>
      <c r="GK109" s="58"/>
      <c r="GL109" s="58"/>
      <c r="GM109" s="58"/>
      <c r="GN109" s="58"/>
      <c r="GO109" s="58"/>
      <c r="GP109" s="58"/>
      <c r="GQ109" s="58"/>
      <c r="GR109" s="58"/>
      <c r="GS109" s="58"/>
      <c r="GT109" s="58"/>
      <c r="GU109" s="58"/>
      <c r="GV109" s="58"/>
      <c r="GW109" s="58"/>
      <c r="GX109" s="58"/>
      <c r="GY109" s="58"/>
      <c r="GZ109" s="58"/>
      <c r="HA109" s="58"/>
      <c r="HB109" s="58"/>
      <c r="HC109" s="58"/>
      <c r="HD109" s="58"/>
      <c r="HE109" s="58"/>
      <c r="HF109" s="58"/>
      <c r="HG109" s="58"/>
      <c r="HH109" s="58"/>
      <c r="HI109" s="58"/>
      <c r="HJ109" s="58"/>
      <c r="HK109" s="58"/>
      <c r="HL109" s="58"/>
      <c r="HM109" s="58"/>
      <c r="HN109" s="58"/>
      <c r="HO109" s="58"/>
      <c r="HP109" s="58"/>
      <c r="HQ109" s="58"/>
      <c r="HR109" s="58"/>
      <c r="HS109" s="58"/>
      <c r="HT109" s="58"/>
      <c r="HU109" s="58"/>
      <c r="HV109" s="58"/>
      <c r="HW109" s="58"/>
      <c r="HX109" s="58"/>
      <c r="HY109" s="58"/>
      <c r="HZ109" s="58"/>
      <c r="IA109" s="58"/>
      <c r="IB109" s="58"/>
      <c r="IC109" s="58"/>
      <c r="ID109" s="58"/>
      <c r="IE109" s="58"/>
      <c r="IF109" s="58"/>
      <c r="IG109" s="58"/>
      <c r="IH109" s="58"/>
    </row>
    <row r="110" spans="1:242" s="59" customFormat="1" x14ac:dyDescent="0.2">
      <c r="A110" s="54" t="s">
        <v>86</v>
      </c>
      <c r="B110" s="55">
        <v>2025</v>
      </c>
      <c r="C110" s="55"/>
      <c r="D110" s="55"/>
      <c r="E110" s="13"/>
      <c r="F110" s="14"/>
      <c r="G110" s="60"/>
      <c r="H110" s="60"/>
      <c r="I110" s="60"/>
      <c r="J110" s="60"/>
      <c r="K110" s="60"/>
      <c r="L110" s="61"/>
      <c r="M110" s="61">
        <f t="shared" si="68"/>
        <v>0</v>
      </c>
      <c r="N110" s="62">
        <f t="shared" si="64"/>
        <v>0</v>
      </c>
      <c r="O110" s="18" t="str">
        <f t="shared" si="65"/>
        <v/>
      </c>
      <c r="P110" s="63">
        <v>0</v>
      </c>
      <c r="Q110" s="64">
        <f t="shared" si="66"/>
        <v>0</v>
      </c>
      <c r="R110" s="65">
        <f t="shared" si="67"/>
        <v>0</v>
      </c>
      <c r="S110" s="56"/>
      <c r="T110" s="66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57"/>
      <c r="BH110" s="57"/>
      <c r="BI110" s="57"/>
      <c r="BJ110" s="57"/>
      <c r="BK110" s="57"/>
      <c r="BL110" s="57"/>
      <c r="BM110" s="58"/>
      <c r="BN110" s="58"/>
      <c r="BO110" s="58"/>
      <c r="BP110" s="58"/>
      <c r="BQ110" s="58"/>
      <c r="BR110" s="58"/>
      <c r="BS110" s="58"/>
      <c r="BT110" s="58"/>
      <c r="BU110" s="58"/>
      <c r="BV110" s="58"/>
      <c r="BW110" s="58"/>
      <c r="BX110" s="58"/>
      <c r="BY110" s="58"/>
      <c r="BZ110" s="58"/>
      <c r="CA110" s="58"/>
      <c r="CB110" s="58"/>
      <c r="CC110" s="58"/>
      <c r="CD110" s="58"/>
      <c r="CE110" s="58"/>
      <c r="CF110" s="58"/>
      <c r="CG110" s="58"/>
      <c r="CH110" s="58"/>
      <c r="CI110" s="58"/>
      <c r="CJ110" s="58"/>
      <c r="CK110" s="58"/>
      <c r="CL110" s="58"/>
      <c r="CM110" s="58"/>
      <c r="CN110" s="58"/>
      <c r="CO110" s="58"/>
      <c r="CP110" s="58"/>
      <c r="CQ110" s="58"/>
      <c r="CR110" s="58"/>
      <c r="CS110" s="58"/>
      <c r="CT110" s="58"/>
      <c r="CU110" s="58"/>
      <c r="CV110" s="58"/>
      <c r="CW110" s="58"/>
      <c r="CX110" s="58"/>
      <c r="CY110" s="58"/>
      <c r="CZ110" s="58"/>
      <c r="DA110" s="58"/>
      <c r="DB110" s="58"/>
      <c r="DC110" s="58"/>
      <c r="DD110" s="58"/>
      <c r="DE110" s="58"/>
      <c r="DF110" s="58"/>
      <c r="DG110" s="58"/>
      <c r="DH110" s="58"/>
      <c r="DI110" s="58"/>
      <c r="DJ110" s="58"/>
      <c r="DK110" s="58"/>
      <c r="DL110" s="58"/>
      <c r="DM110" s="58"/>
      <c r="DN110" s="58"/>
      <c r="DO110" s="58"/>
      <c r="DP110" s="58"/>
      <c r="DQ110" s="58"/>
      <c r="DR110" s="58"/>
      <c r="DS110" s="58"/>
      <c r="DT110" s="58"/>
      <c r="DU110" s="58"/>
      <c r="DV110" s="58"/>
      <c r="DW110" s="58"/>
      <c r="DX110" s="58"/>
      <c r="DY110" s="58"/>
      <c r="DZ110" s="58"/>
      <c r="EA110" s="58"/>
      <c r="EB110" s="58"/>
      <c r="EC110" s="58"/>
      <c r="ED110" s="58"/>
      <c r="EE110" s="58"/>
      <c r="EF110" s="58"/>
      <c r="EG110" s="58"/>
      <c r="EH110" s="58"/>
      <c r="EI110" s="58"/>
      <c r="EJ110" s="58"/>
      <c r="EK110" s="58"/>
      <c r="EL110" s="58"/>
      <c r="EM110" s="58"/>
      <c r="EN110" s="58"/>
      <c r="EO110" s="58"/>
      <c r="EP110" s="58"/>
      <c r="EQ110" s="58"/>
      <c r="ER110" s="58"/>
      <c r="ES110" s="58"/>
      <c r="ET110" s="58"/>
      <c r="EU110" s="58"/>
      <c r="EV110" s="58"/>
      <c r="EW110" s="58"/>
      <c r="EX110" s="58"/>
      <c r="EY110" s="58"/>
      <c r="EZ110" s="58"/>
      <c r="FA110" s="58"/>
      <c r="FB110" s="58"/>
      <c r="FC110" s="58"/>
      <c r="FD110" s="58"/>
      <c r="FE110" s="58"/>
      <c r="FF110" s="58"/>
      <c r="FG110" s="58"/>
      <c r="FH110" s="58"/>
      <c r="FI110" s="58"/>
      <c r="FJ110" s="58"/>
      <c r="FK110" s="58"/>
      <c r="FL110" s="58"/>
      <c r="FM110" s="58"/>
      <c r="FN110" s="58"/>
      <c r="FO110" s="58"/>
      <c r="FP110" s="58"/>
      <c r="FQ110" s="58"/>
      <c r="FR110" s="58"/>
      <c r="FS110" s="58"/>
      <c r="FT110" s="58"/>
      <c r="FU110" s="58"/>
      <c r="FV110" s="58"/>
      <c r="FW110" s="58"/>
      <c r="FX110" s="58"/>
      <c r="FY110" s="58"/>
      <c r="FZ110" s="58"/>
      <c r="GA110" s="58"/>
      <c r="GB110" s="58"/>
      <c r="GC110" s="58"/>
      <c r="GD110" s="58"/>
      <c r="GE110" s="58"/>
      <c r="GF110" s="58"/>
      <c r="GG110" s="58"/>
      <c r="GH110" s="58"/>
      <c r="GI110" s="58"/>
      <c r="GJ110" s="58"/>
      <c r="GK110" s="58"/>
      <c r="GL110" s="58"/>
      <c r="GM110" s="58"/>
      <c r="GN110" s="58"/>
      <c r="GO110" s="58"/>
      <c r="GP110" s="58"/>
      <c r="GQ110" s="58"/>
      <c r="GR110" s="58"/>
      <c r="GS110" s="58"/>
      <c r="GT110" s="58"/>
      <c r="GU110" s="58"/>
      <c r="GV110" s="58"/>
      <c r="GW110" s="58"/>
      <c r="GX110" s="58"/>
      <c r="GY110" s="58"/>
      <c r="GZ110" s="58"/>
      <c r="HA110" s="58"/>
      <c r="HB110" s="58"/>
      <c r="HC110" s="58"/>
      <c r="HD110" s="58"/>
      <c r="HE110" s="58"/>
      <c r="HF110" s="58"/>
      <c r="HG110" s="58"/>
      <c r="HH110" s="58"/>
      <c r="HI110" s="58"/>
      <c r="HJ110" s="58"/>
      <c r="HK110" s="58"/>
      <c r="HL110" s="58"/>
      <c r="HM110" s="58"/>
      <c r="HN110" s="58"/>
      <c r="HO110" s="58"/>
      <c r="HP110" s="58"/>
      <c r="HQ110" s="58"/>
      <c r="HR110" s="58"/>
      <c r="HS110" s="58"/>
      <c r="HT110" s="58"/>
      <c r="HU110" s="58"/>
      <c r="HV110" s="58"/>
      <c r="HW110" s="58"/>
      <c r="HX110" s="58"/>
      <c r="HY110" s="58"/>
      <c r="HZ110" s="58"/>
      <c r="IA110" s="58"/>
      <c r="IB110" s="58"/>
      <c r="IC110" s="58"/>
      <c r="ID110" s="58"/>
      <c r="IE110" s="58"/>
      <c r="IF110" s="58"/>
      <c r="IG110" s="58"/>
      <c r="IH110" s="58"/>
    </row>
    <row r="111" spans="1:242" s="59" customFormat="1" x14ac:dyDescent="0.2">
      <c r="A111" s="54" t="s">
        <v>86</v>
      </c>
      <c r="B111" s="55">
        <v>2025</v>
      </c>
      <c r="C111" s="55"/>
      <c r="D111" s="55"/>
      <c r="E111" s="13"/>
      <c r="F111" s="14"/>
      <c r="G111" s="60"/>
      <c r="H111" s="60"/>
      <c r="I111" s="60"/>
      <c r="J111" s="60"/>
      <c r="K111" s="60"/>
      <c r="L111" s="61"/>
      <c r="M111" s="61">
        <f t="shared" si="68"/>
        <v>0</v>
      </c>
      <c r="N111" s="62">
        <f t="shared" si="64"/>
        <v>0</v>
      </c>
      <c r="O111" s="18" t="str">
        <f t="shared" si="65"/>
        <v/>
      </c>
      <c r="P111" s="63">
        <v>0</v>
      </c>
      <c r="Q111" s="64">
        <f t="shared" si="66"/>
        <v>0</v>
      </c>
      <c r="R111" s="65">
        <f t="shared" si="67"/>
        <v>0</v>
      </c>
      <c r="S111" s="56"/>
      <c r="T111" s="66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  <c r="BJ111" s="57"/>
      <c r="BK111" s="57"/>
      <c r="BL111" s="57"/>
      <c r="BM111" s="58"/>
      <c r="BN111" s="58"/>
      <c r="BO111" s="58"/>
      <c r="BP111" s="58"/>
      <c r="BQ111" s="58"/>
      <c r="BR111" s="58"/>
      <c r="BS111" s="58"/>
      <c r="BT111" s="58"/>
      <c r="BU111" s="58"/>
      <c r="BV111" s="58"/>
      <c r="BW111" s="58"/>
      <c r="BX111" s="58"/>
      <c r="BY111" s="58"/>
      <c r="BZ111" s="58"/>
      <c r="CA111" s="58"/>
      <c r="CB111" s="58"/>
      <c r="CC111" s="58"/>
      <c r="CD111" s="58"/>
      <c r="CE111" s="58"/>
      <c r="CF111" s="58"/>
      <c r="CG111" s="58"/>
      <c r="CH111" s="58"/>
      <c r="CI111" s="58"/>
      <c r="CJ111" s="58"/>
      <c r="CK111" s="58"/>
      <c r="CL111" s="58"/>
      <c r="CM111" s="58"/>
      <c r="CN111" s="58"/>
      <c r="CO111" s="58"/>
      <c r="CP111" s="58"/>
      <c r="CQ111" s="58"/>
      <c r="CR111" s="58"/>
      <c r="CS111" s="58"/>
      <c r="CT111" s="58"/>
      <c r="CU111" s="58"/>
      <c r="CV111" s="58"/>
      <c r="CW111" s="58"/>
      <c r="CX111" s="58"/>
      <c r="CY111" s="58"/>
      <c r="CZ111" s="58"/>
      <c r="DA111" s="58"/>
      <c r="DB111" s="58"/>
      <c r="DC111" s="58"/>
      <c r="DD111" s="58"/>
      <c r="DE111" s="58"/>
      <c r="DF111" s="58"/>
      <c r="DG111" s="58"/>
      <c r="DH111" s="58"/>
      <c r="DI111" s="58"/>
      <c r="DJ111" s="58"/>
      <c r="DK111" s="58"/>
      <c r="DL111" s="58"/>
      <c r="DM111" s="58"/>
      <c r="DN111" s="58"/>
      <c r="DO111" s="58"/>
      <c r="DP111" s="58"/>
      <c r="DQ111" s="58"/>
      <c r="DR111" s="58"/>
      <c r="DS111" s="58"/>
      <c r="DT111" s="58"/>
      <c r="DU111" s="58"/>
      <c r="DV111" s="58"/>
      <c r="DW111" s="58"/>
      <c r="DX111" s="58"/>
      <c r="DY111" s="58"/>
      <c r="DZ111" s="58"/>
      <c r="EA111" s="58"/>
      <c r="EB111" s="58"/>
      <c r="EC111" s="58"/>
      <c r="ED111" s="58"/>
      <c r="EE111" s="58"/>
      <c r="EF111" s="58"/>
      <c r="EG111" s="58"/>
      <c r="EH111" s="58"/>
      <c r="EI111" s="58"/>
      <c r="EJ111" s="58"/>
      <c r="EK111" s="58"/>
      <c r="EL111" s="58"/>
      <c r="EM111" s="58"/>
      <c r="EN111" s="58"/>
      <c r="EO111" s="58"/>
      <c r="EP111" s="58"/>
      <c r="EQ111" s="58"/>
      <c r="ER111" s="58"/>
      <c r="ES111" s="58"/>
      <c r="ET111" s="58"/>
      <c r="EU111" s="58"/>
      <c r="EV111" s="58"/>
      <c r="EW111" s="58"/>
      <c r="EX111" s="58"/>
      <c r="EY111" s="58"/>
      <c r="EZ111" s="58"/>
      <c r="FA111" s="58"/>
      <c r="FB111" s="58"/>
      <c r="FC111" s="58"/>
      <c r="FD111" s="58"/>
      <c r="FE111" s="58"/>
      <c r="FF111" s="58"/>
      <c r="FG111" s="58"/>
      <c r="FH111" s="58"/>
      <c r="FI111" s="58"/>
      <c r="FJ111" s="58"/>
      <c r="FK111" s="58"/>
      <c r="FL111" s="58"/>
      <c r="FM111" s="58"/>
      <c r="FN111" s="58"/>
      <c r="FO111" s="58"/>
      <c r="FP111" s="58"/>
      <c r="FQ111" s="58"/>
      <c r="FR111" s="58"/>
      <c r="FS111" s="58"/>
      <c r="FT111" s="58"/>
      <c r="FU111" s="58"/>
      <c r="FV111" s="58"/>
      <c r="FW111" s="58"/>
      <c r="FX111" s="58"/>
      <c r="FY111" s="58"/>
      <c r="FZ111" s="58"/>
      <c r="GA111" s="58"/>
      <c r="GB111" s="58"/>
      <c r="GC111" s="58"/>
      <c r="GD111" s="58"/>
      <c r="GE111" s="58"/>
      <c r="GF111" s="58"/>
      <c r="GG111" s="58"/>
      <c r="GH111" s="58"/>
      <c r="GI111" s="58"/>
      <c r="GJ111" s="58"/>
      <c r="GK111" s="58"/>
      <c r="GL111" s="58"/>
      <c r="GM111" s="58"/>
      <c r="GN111" s="58"/>
      <c r="GO111" s="58"/>
      <c r="GP111" s="58"/>
      <c r="GQ111" s="58"/>
      <c r="GR111" s="58"/>
      <c r="GS111" s="58"/>
      <c r="GT111" s="58"/>
      <c r="GU111" s="58"/>
      <c r="GV111" s="58"/>
      <c r="GW111" s="58"/>
      <c r="GX111" s="58"/>
      <c r="GY111" s="58"/>
      <c r="GZ111" s="58"/>
      <c r="HA111" s="58"/>
      <c r="HB111" s="58"/>
      <c r="HC111" s="58"/>
      <c r="HD111" s="58"/>
      <c r="HE111" s="58"/>
      <c r="HF111" s="58"/>
      <c r="HG111" s="58"/>
      <c r="HH111" s="58"/>
      <c r="HI111" s="58"/>
      <c r="HJ111" s="58"/>
      <c r="HK111" s="58"/>
      <c r="HL111" s="58"/>
      <c r="HM111" s="58"/>
      <c r="HN111" s="58"/>
      <c r="HO111" s="58"/>
      <c r="HP111" s="58"/>
      <c r="HQ111" s="58"/>
      <c r="HR111" s="58"/>
      <c r="HS111" s="58"/>
      <c r="HT111" s="58"/>
      <c r="HU111" s="58"/>
      <c r="HV111" s="58"/>
      <c r="HW111" s="58"/>
      <c r="HX111" s="58"/>
      <c r="HY111" s="58"/>
      <c r="HZ111" s="58"/>
      <c r="IA111" s="58"/>
      <c r="IB111" s="58"/>
      <c r="IC111" s="58"/>
      <c r="ID111" s="58"/>
      <c r="IE111" s="58"/>
      <c r="IF111" s="58"/>
      <c r="IG111" s="58"/>
      <c r="IH111" s="58"/>
    </row>
    <row r="112" spans="1:242" s="59" customFormat="1" x14ac:dyDescent="0.2">
      <c r="A112" s="54" t="s">
        <v>86</v>
      </c>
      <c r="B112" s="55">
        <v>2025</v>
      </c>
      <c r="C112" s="55"/>
      <c r="D112" s="55"/>
      <c r="E112" s="13"/>
      <c r="F112" s="14"/>
      <c r="G112" s="60"/>
      <c r="H112" s="60"/>
      <c r="I112" s="60"/>
      <c r="J112" s="60"/>
      <c r="K112" s="60"/>
      <c r="L112" s="61"/>
      <c r="M112" s="61">
        <f t="shared" si="68"/>
        <v>0</v>
      </c>
      <c r="N112" s="62">
        <f t="shared" si="64"/>
        <v>0</v>
      </c>
      <c r="O112" s="18" t="str">
        <f t="shared" si="65"/>
        <v/>
      </c>
      <c r="P112" s="63">
        <v>0</v>
      </c>
      <c r="Q112" s="64">
        <f t="shared" si="66"/>
        <v>0</v>
      </c>
      <c r="R112" s="65">
        <f t="shared" si="67"/>
        <v>0</v>
      </c>
      <c r="S112" s="56"/>
      <c r="T112" s="66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  <c r="BJ112" s="57"/>
      <c r="BK112" s="57"/>
      <c r="BL112" s="57"/>
      <c r="BM112" s="58"/>
      <c r="BN112" s="58"/>
      <c r="BO112" s="58"/>
      <c r="BP112" s="58"/>
      <c r="BQ112" s="58"/>
      <c r="BR112" s="58"/>
      <c r="BS112" s="58"/>
      <c r="BT112" s="58"/>
      <c r="BU112" s="58"/>
      <c r="BV112" s="58"/>
      <c r="BW112" s="58"/>
      <c r="BX112" s="58"/>
      <c r="BY112" s="58"/>
      <c r="BZ112" s="58"/>
      <c r="CA112" s="58"/>
      <c r="CB112" s="58"/>
      <c r="CC112" s="58"/>
      <c r="CD112" s="58"/>
      <c r="CE112" s="58"/>
      <c r="CF112" s="58"/>
      <c r="CG112" s="58"/>
      <c r="CH112" s="58"/>
      <c r="CI112" s="58"/>
      <c r="CJ112" s="58"/>
      <c r="CK112" s="58"/>
      <c r="CL112" s="58"/>
      <c r="CM112" s="58"/>
      <c r="CN112" s="58"/>
      <c r="CO112" s="58"/>
      <c r="CP112" s="58"/>
      <c r="CQ112" s="58"/>
      <c r="CR112" s="58"/>
      <c r="CS112" s="58"/>
      <c r="CT112" s="58"/>
      <c r="CU112" s="58"/>
      <c r="CV112" s="58"/>
      <c r="CW112" s="58"/>
      <c r="CX112" s="58"/>
      <c r="CY112" s="58"/>
      <c r="CZ112" s="58"/>
      <c r="DA112" s="58"/>
      <c r="DB112" s="58"/>
      <c r="DC112" s="58"/>
      <c r="DD112" s="58"/>
      <c r="DE112" s="58"/>
      <c r="DF112" s="58"/>
      <c r="DG112" s="58"/>
      <c r="DH112" s="58"/>
      <c r="DI112" s="58"/>
      <c r="DJ112" s="58"/>
      <c r="DK112" s="58"/>
      <c r="DL112" s="58"/>
      <c r="DM112" s="58"/>
      <c r="DN112" s="58"/>
      <c r="DO112" s="58"/>
      <c r="DP112" s="58"/>
      <c r="DQ112" s="58"/>
      <c r="DR112" s="58"/>
      <c r="DS112" s="58"/>
      <c r="DT112" s="58"/>
      <c r="DU112" s="58"/>
      <c r="DV112" s="58"/>
      <c r="DW112" s="58"/>
      <c r="DX112" s="58"/>
      <c r="DY112" s="58"/>
      <c r="DZ112" s="58"/>
      <c r="EA112" s="58"/>
      <c r="EB112" s="58"/>
      <c r="EC112" s="58"/>
      <c r="ED112" s="58"/>
      <c r="EE112" s="58"/>
      <c r="EF112" s="58"/>
      <c r="EG112" s="58"/>
      <c r="EH112" s="58"/>
      <c r="EI112" s="58"/>
      <c r="EJ112" s="58"/>
      <c r="EK112" s="58"/>
      <c r="EL112" s="58"/>
      <c r="EM112" s="58"/>
      <c r="EN112" s="58"/>
      <c r="EO112" s="58"/>
      <c r="EP112" s="58"/>
      <c r="EQ112" s="58"/>
      <c r="ER112" s="58"/>
      <c r="ES112" s="58"/>
      <c r="ET112" s="58"/>
      <c r="EU112" s="58"/>
      <c r="EV112" s="58"/>
      <c r="EW112" s="58"/>
      <c r="EX112" s="58"/>
      <c r="EY112" s="58"/>
      <c r="EZ112" s="58"/>
      <c r="FA112" s="58"/>
      <c r="FB112" s="58"/>
      <c r="FC112" s="58"/>
      <c r="FD112" s="58"/>
      <c r="FE112" s="58"/>
      <c r="FF112" s="58"/>
      <c r="FG112" s="58"/>
      <c r="FH112" s="58"/>
      <c r="FI112" s="58"/>
      <c r="FJ112" s="58"/>
      <c r="FK112" s="58"/>
      <c r="FL112" s="58"/>
      <c r="FM112" s="58"/>
      <c r="FN112" s="58"/>
      <c r="FO112" s="58"/>
      <c r="FP112" s="58"/>
      <c r="FQ112" s="58"/>
      <c r="FR112" s="58"/>
      <c r="FS112" s="58"/>
      <c r="FT112" s="58"/>
      <c r="FU112" s="58"/>
      <c r="FV112" s="58"/>
      <c r="FW112" s="58"/>
      <c r="FX112" s="58"/>
      <c r="FY112" s="58"/>
      <c r="FZ112" s="58"/>
      <c r="GA112" s="58"/>
      <c r="GB112" s="58"/>
      <c r="GC112" s="58"/>
      <c r="GD112" s="58"/>
      <c r="GE112" s="58"/>
      <c r="GF112" s="58"/>
      <c r="GG112" s="58"/>
      <c r="GH112" s="58"/>
      <c r="GI112" s="58"/>
      <c r="GJ112" s="58"/>
      <c r="GK112" s="58"/>
      <c r="GL112" s="58"/>
      <c r="GM112" s="58"/>
      <c r="GN112" s="58"/>
      <c r="GO112" s="58"/>
      <c r="GP112" s="58"/>
      <c r="GQ112" s="58"/>
      <c r="GR112" s="58"/>
      <c r="GS112" s="58"/>
      <c r="GT112" s="58"/>
      <c r="GU112" s="58"/>
      <c r="GV112" s="58"/>
      <c r="GW112" s="58"/>
      <c r="GX112" s="58"/>
      <c r="GY112" s="58"/>
      <c r="GZ112" s="58"/>
      <c r="HA112" s="58"/>
      <c r="HB112" s="58"/>
      <c r="HC112" s="58"/>
      <c r="HD112" s="58"/>
      <c r="HE112" s="58"/>
      <c r="HF112" s="58"/>
      <c r="HG112" s="58"/>
      <c r="HH112" s="58"/>
      <c r="HI112" s="58"/>
      <c r="HJ112" s="58"/>
      <c r="HK112" s="58"/>
      <c r="HL112" s="58"/>
      <c r="HM112" s="58"/>
      <c r="HN112" s="58"/>
      <c r="HO112" s="58"/>
      <c r="HP112" s="58"/>
      <c r="HQ112" s="58"/>
      <c r="HR112" s="58"/>
      <c r="HS112" s="58"/>
      <c r="HT112" s="58"/>
      <c r="HU112" s="58"/>
      <c r="HV112" s="58"/>
      <c r="HW112" s="58"/>
      <c r="HX112" s="58"/>
      <c r="HY112" s="58"/>
      <c r="HZ112" s="58"/>
      <c r="IA112" s="58"/>
      <c r="IB112" s="58"/>
      <c r="IC112" s="58"/>
      <c r="ID112" s="58"/>
      <c r="IE112" s="58"/>
      <c r="IF112" s="58"/>
      <c r="IG112" s="58"/>
      <c r="IH112" s="58"/>
    </row>
    <row r="113" spans="1:242" s="59" customFormat="1" x14ac:dyDescent="0.2">
      <c r="A113" s="54" t="s">
        <v>86</v>
      </c>
      <c r="B113" s="55">
        <v>2025</v>
      </c>
      <c r="C113" s="55"/>
      <c r="D113" s="55"/>
      <c r="E113" s="13"/>
      <c r="F113" s="14"/>
      <c r="G113" s="60"/>
      <c r="H113" s="60"/>
      <c r="I113" s="60"/>
      <c r="J113" s="60"/>
      <c r="K113" s="60"/>
      <c r="L113" s="61"/>
      <c r="M113" s="61">
        <f t="shared" si="68"/>
        <v>0</v>
      </c>
      <c r="N113" s="62">
        <f t="shared" si="64"/>
        <v>0</v>
      </c>
      <c r="O113" s="18" t="str">
        <f t="shared" si="65"/>
        <v/>
      </c>
      <c r="P113" s="63">
        <v>0</v>
      </c>
      <c r="Q113" s="64">
        <f t="shared" si="66"/>
        <v>0</v>
      </c>
      <c r="R113" s="65">
        <f t="shared" si="67"/>
        <v>0</v>
      </c>
      <c r="S113" s="56"/>
      <c r="T113" s="66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  <c r="BJ113" s="57"/>
      <c r="BK113" s="57"/>
      <c r="BL113" s="57"/>
      <c r="BM113" s="58"/>
      <c r="BN113" s="58"/>
      <c r="BO113" s="58"/>
      <c r="BP113" s="58"/>
      <c r="BQ113" s="58"/>
      <c r="BR113" s="58"/>
      <c r="BS113" s="58"/>
      <c r="BT113" s="58"/>
      <c r="BU113" s="58"/>
      <c r="BV113" s="58"/>
      <c r="BW113" s="58"/>
      <c r="BX113" s="58"/>
      <c r="BY113" s="58"/>
      <c r="BZ113" s="58"/>
      <c r="CA113" s="58"/>
      <c r="CB113" s="58"/>
      <c r="CC113" s="58"/>
      <c r="CD113" s="58"/>
      <c r="CE113" s="58"/>
      <c r="CF113" s="58"/>
      <c r="CG113" s="58"/>
      <c r="CH113" s="58"/>
      <c r="CI113" s="58"/>
      <c r="CJ113" s="58"/>
      <c r="CK113" s="58"/>
      <c r="CL113" s="58"/>
      <c r="CM113" s="58"/>
      <c r="CN113" s="58"/>
      <c r="CO113" s="58"/>
      <c r="CP113" s="58"/>
      <c r="CQ113" s="58"/>
      <c r="CR113" s="58"/>
      <c r="CS113" s="58"/>
      <c r="CT113" s="58"/>
      <c r="CU113" s="58"/>
      <c r="CV113" s="58"/>
      <c r="CW113" s="58"/>
      <c r="CX113" s="58"/>
      <c r="CY113" s="58"/>
      <c r="CZ113" s="58"/>
      <c r="DA113" s="58"/>
      <c r="DB113" s="58"/>
      <c r="DC113" s="58"/>
      <c r="DD113" s="58"/>
      <c r="DE113" s="58"/>
      <c r="DF113" s="58"/>
      <c r="DG113" s="58"/>
      <c r="DH113" s="58"/>
      <c r="DI113" s="58"/>
      <c r="DJ113" s="58"/>
      <c r="DK113" s="58"/>
      <c r="DL113" s="58"/>
      <c r="DM113" s="58"/>
      <c r="DN113" s="58"/>
      <c r="DO113" s="58"/>
      <c r="DP113" s="58"/>
      <c r="DQ113" s="58"/>
      <c r="DR113" s="58"/>
      <c r="DS113" s="58"/>
      <c r="DT113" s="58"/>
      <c r="DU113" s="58"/>
      <c r="DV113" s="58"/>
      <c r="DW113" s="58"/>
      <c r="DX113" s="58"/>
      <c r="DY113" s="58"/>
      <c r="DZ113" s="58"/>
      <c r="EA113" s="58"/>
      <c r="EB113" s="58"/>
      <c r="EC113" s="58"/>
      <c r="ED113" s="58"/>
      <c r="EE113" s="58"/>
      <c r="EF113" s="58"/>
      <c r="EG113" s="58"/>
      <c r="EH113" s="58"/>
      <c r="EI113" s="58"/>
      <c r="EJ113" s="58"/>
      <c r="EK113" s="58"/>
      <c r="EL113" s="58"/>
      <c r="EM113" s="58"/>
      <c r="EN113" s="58"/>
      <c r="EO113" s="58"/>
      <c r="EP113" s="58"/>
      <c r="EQ113" s="58"/>
      <c r="ER113" s="58"/>
      <c r="ES113" s="58"/>
      <c r="ET113" s="58"/>
      <c r="EU113" s="58"/>
      <c r="EV113" s="58"/>
      <c r="EW113" s="58"/>
      <c r="EX113" s="58"/>
      <c r="EY113" s="58"/>
      <c r="EZ113" s="58"/>
      <c r="FA113" s="58"/>
      <c r="FB113" s="58"/>
      <c r="FC113" s="58"/>
      <c r="FD113" s="58"/>
      <c r="FE113" s="58"/>
      <c r="FF113" s="58"/>
      <c r="FG113" s="58"/>
      <c r="FH113" s="58"/>
      <c r="FI113" s="58"/>
      <c r="FJ113" s="58"/>
      <c r="FK113" s="58"/>
      <c r="FL113" s="58"/>
      <c r="FM113" s="58"/>
      <c r="FN113" s="58"/>
      <c r="FO113" s="58"/>
      <c r="FP113" s="58"/>
      <c r="FQ113" s="58"/>
      <c r="FR113" s="58"/>
      <c r="FS113" s="58"/>
      <c r="FT113" s="58"/>
      <c r="FU113" s="58"/>
      <c r="FV113" s="58"/>
      <c r="FW113" s="58"/>
      <c r="FX113" s="58"/>
      <c r="FY113" s="58"/>
      <c r="FZ113" s="58"/>
      <c r="GA113" s="58"/>
      <c r="GB113" s="58"/>
      <c r="GC113" s="58"/>
      <c r="GD113" s="58"/>
      <c r="GE113" s="58"/>
      <c r="GF113" s="58"/>
      <c r="GG113" s="58"/>
      <c r="GH113" s="58"/>
      <c r="GI113" s="58"/>
      <c r="GJ113" s="58"/>
      <c r="GK113" s="58"/>
      <c r="GL113" s="58"/>
      <c r="GM113" s="58"/>
      <c r="GN113" s="58"/>
      <c r="GO113" s="58"/>
      <c r="GP113" s="58"/>
      <c r="GQ113" s="58"/>
      <c r="GR113" s="58"/>
      <c r="GS113" s="58"/>
      <c r="GT113" s="58"/>
      <c r="GU113" s="58"/>
      <c r="GV113" s="58"/>
      <c r="GW113" s="58"/>
      <c r="GX113" s="58"/>
      <c r="GY113" s="58"/>
      <c r="GZ113" s="58"/>
      <c r="HA113" s="58"/>
      <c r="HB113" s="58"/>
      <c r="HC113" s="58"/>
      <c r="HD113" s="58"/>
      <c r="HE113" s="58"/>
      <c r="HF113" s="58"/>
      <c r="HG113" s="58"/>
      <c r="HH113" s="58"/>
      <c r="HI113" s="58"/>
      <c r="HJ113" s="58"/>
      <c r="HK113" s="58"/>
      <c r="HL113" s="58"/>
      <c r="HM113" s="58"/>
      <c r="HN113" s="58"/>
      <c r="HO113" s="58"/>
      <c r="HP113" s="58"/>
      <c r="HQ113" s="58"/>
      <c r="HR113" s="58"/>
      <c r="HS113" s="58"/>
      <c r="HT113" s="58"/>
      <c r="HU113" s="58"/>
      <c r="HV113" s="58"/>
      <c r="HW113" s="58"/>
      <c r="HX113" s="58"/>
      <c r="HY113" s="58"/>
      <c r="HZ113" s="58"/>
      <c r="IA113" s="58"/>
      <c r="IB113" s="58"/>
      <c r="IC113" s="58"/>
      <c r="ID113" s="58"/>
      <c r="IE113" s="58"/>
      <c r="IF113" s="58"/>
      <c r="IG113" s="58"/>
      <c r="IH113" s="58"/>
    </row>
    <row r="114" spans="1:242" s="59" customFormat="1" x14ac:dyDescent="0.2">
      <c r="A114" s="54" t="s">
        <v>86</v>
      </c>
      <c r="B114" s="55">
        <v>2025</v>
      </c>
      <c r="C114" s="55"/>
      <c r="D114" s="55"/>
      <c r="E114" s="13"/>
      <c r="F114" s="14"/>
      <c r="G114" s="60"/>
      <c r="H114" s="60"/>
      <c r="I114" s="60"/>
      <c r="J114" s="60"/>
      <c r="K114" s="60"/>
      <c r="L114" s="61"/>
      <c r="M114" s="61">
        <f t="shared" si="68"/>
        <v>0</v>
      </c>
      <c r="N114" s="62">
        <f t="shared" si="64"/>
        <v>0</v>
      </c>
      <c r="O114" s="18" t="str">
        <f t="shared" si="65"/>
        <v/>
      </c>
      <c r="P114" s="63">
        <v>0</v>
      </c>
      <c r="Q114" s="64">
        <f t="shared" si="66"/>
        <v>0</v>
      </c>
      <c r="R114" s="65">
        <f t="shared" si="67"/>
        <v>0</v>
      </c>
      <c r="S114" s="56"/>
      <c r="T114" s="66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  <c r="BJ114" s="57"/>
      <c r="BK114" s="57"/>
      <c r="BL114" s="57"/>
      <c r="BM114" s="58"/>
      <c r="BN114" s="58"/>
      <c r="BO114" s="58"/>
      <c r="BP114" s="58"/>
      <c r="BQ114" s="58"/>
      <c r="BR114" s="58"/>
      <c r="BS114" s="58"/>
      <c r="BT114" s="58"/>
      <c r="BU114" s="58"/>
      <c r="BV114" s="58"/>
      <c r="BW114" s="58"/>
      <c r="BX114" s="58"/>
      <c r="BY114" s="58"/>
      <c r="BZ114" s="58"/>
      <c r="CA114" s="58"/>
      <c r="CB114" s="58"/>
      <c r="CC114" s="58"/>
      <c r="CD114" s="58"/>
      <c r="CE114" s="58"/>
      <c r="CF114" s="58"/>
      <c r="CG114" s="58"/>
      <c r="CH114" s="58"/>
      <c r="CI114" s="58"/>
      <c r="CJ114" s="58"/>
      <c r="CK114" s="58"/>
      <c r="CL114" s="58"/>
      <c r="CM114" s="58"/>
      <c r="CN114" s="58"/>
      <c r="CO114" s="58"/>
      <c r="CP114" s="58"/>
      <c r="CQ114" s="58"/>
      <c r="CR114" s="58"/>
      <c r="CS114" s="58"/>
      <c r="CT114" s="58"/>
      <c r="CU114" s="58"/>
      <c r="CV114" s="58"/>
      <c r="CW114" s="58"/>
      <c r="CX114" s="58"/>
      <c r="CY114" s="58"/>
      <c r="CZ114" s="58"/>
      <c r="DA114" s="58"/>
      <c r="DB114" s="58"/>
      <c r="DC114" s="58"/>
      <c r="DD114" s="58"/>
      <c r="DE114" s="58"/>
      <c r="DF114" s="58"/>
      <c r="DG114" s="58"/>
      <c r="DH114" s="58"/>
      <c r="DI114" s="58"/>
      <c r="DJ114" s="58"/>
      <c r="DK114" s="58"/>
      <c r="DL114" s="58"/>
      <c r="DM114" s="58"/>
      <c r="DN114" s="58"/>
      <c r="DO114" s="58"/>
      <c r="DP114" s="58"/>
      <c r="DQ114" s="58"/>
      <c r="DR114" s="58"/>
      <c r="DS114" s="58"/>
      <c r="DT114" s="58"/>
      <c r="DU114" s="58"/>
      <c r="DV114" s="58"/>
      <c r="DW114" s="58"/>
      <c r="DX114" s="58"/>
      <c r="DY114" s="58"/>
      <c r="DZ114" s="58"/>
      <c r="EA114" s="58"/>
      <c r="EB114" s="58"/>
      <c r="EC114" s="58"/>
      <c r="ED114" s="58"/>
      <c r="EE114" s="58"/>
      <c r="EF114" s="58"/>
      <c r="EG114" s="58"/>
      <c r="EH114" s="58"/>
      <c r="EI114" s="58"/>
      <c r="EJ114" s="58"/>
      <c r="EK114" s="58"/>
      <c r="EL114" s="58"/>
      <c r="EM114" s="58"/>
      <c r="EN114" s="58"/>
      <c r="EO114" s="58"/>
      <c r="EP114" s="58"/>
      <c r="EQ114" s="58"/>
      <c r="ER114" s="58"/>
      <c r="ES114" s="58"/>
      <c r="ET114" s="58"/>
      <c r="EU114" s="58"/>
      <c r="EV114" s="58"/>
      <c r="EW114" s="58"/>
      <c r="EX114" s="58"/>
      <c r="EY114" s="58"/>
      <c r="EZ114" s="58"/>
      <c r="FA114" s="58"/>
      <c r="FB114" s="58"/>
      <c r="FC114" s="58"/>
      <c r="FD114" s="58"/>
      <c r="FE114" s="58"/>
      <c r="FF114" s="58"/>
      <c r="FG114" s="58"/>
      <c r="FH114" s="58"/>
      <c r="FI114" s="58"/>
      <c r="FJ114" s="58"/>
      <c r="FK114" s="58"/>
      <c r="FL114" s="58"/>
      <c r="FM114" s="58"/>
      <c r="FN114" s="58"/>
      <c r="FO114" s="58"/>
      <c r="FP114" s="58"/>
      <c r="FQ114" s="58"/>
      <c r="FR114" s="58"/>
      <c r="FS114" s="58"/>
      <c r="FT114" s="58"/>
      <c r="FU114" s="58"/>
      <c r="FV114" s="58"/>
      <c r="FW114" s="58"/>
      <c r="FX114" s="58"/>
      <c r="FY114" s="58"/>
      <c r="FZ114" s="58"/>
      <c r="GA114" s="58"/>
      <c r="GB114" s="58"/>
      <c r="GC114" s="58"/>
      <c r="GD114" s="58"/>
      <c r="GE114" s="58"/>
      <c r="GF114" s="58"/>
      <c r="GG114" s="58"/>
      <c r="GH114" s="58"/>
      <c r="GI114" s="58"/>
      <c r="GJ114" s="58"/>
      <c r="GK114" s="58"/>
      <c r="GL114" s="58"/>
      <c r="GM114" s="58"/>
      <c r="GN114" s="58"/>
      <c r="GO114" s="58"/>
      <c r="GP114" s="58"/>
      <c r="GQ114" s="58"/>
      <c r="GR114" s="58"/>
      <c r="GS114" s="58"/>
      <c r="GT114" s="58"/>
      <c r="GU114" s="58"/>
      <c r="GV114" s="58"/>
      <c r="GW114" s="58"/>
      <c r="GX114" s="58"/>
      <c r="GY114" s="58"/>
      <c r="GZ114" s="58"/>
      <c r="HA114" s="58"/>
      <c r="HB114" s="58"/>
      <c r="HC114" s="58"/>
      <c r="HD114" s="58"/>
      <c r="HE114" s="58"/>
      <c r="HF114" s="58"/>
      <c r="HG114" s="58"/>
      <c r="HH114" s="58"/>
      <c r="HI114" s="58"/>
      <c r="HJ114" s="58"/>
      <c r="HK114" s="58"/>
      <c r="HL114" s="58"/>
      <c r="HM114" s="58"/>
      <c r="HN114" s="58"/>
      <c r="HO114" s="58"/>
      <c r="HP114" s="58"/>
      <c r="HQ114" s="58"/>
      <c r="HR114" s="58"/>
      <c r="HS114" s="58"/>
      <c r="HT114" s="58"/>
      <c r="HU114" s="58"/>
      <c r="HV114" s="58"/>
      <c r="HW114" s="58"/>
      <c r="HX114" s="58"/>
      <c r="HY114" s="58"/>
      <c r="HZ114" s="58"/>
      <c r="IA114" s="58"/>
      <c r="IB114" s="58"/>
      <c r="IC114" s="58"/>
      <c r="ID114" s="58"/>
      <c r="IE114" s="58"/>
      <c r="IF114" s="58"/>
      <c r="IG114" s="58"/>
      <c r="IH114" s="58"/>
    </row>
    <row r="115" spans="1:242" s="59" customFormat="1" x14ac:dyDescent="0.2">
      <c r="A115" s="54" t="s">
        <v>86</v>
      </c>
      <c r="B115" s="55">
        <v>2025</v>
      </c>
      <c r="C115" s="55"/>
      <c r="D115" s="55"/>
      <c r="E115" s="13"/>
      <c r="F115" s="14"/>
      <c r="G115" s="60"/>
      <c r="H115" s="60"/>
      <c r="I115" s="60"/>
      <c r="J115" s="60"/>
      <c r="K115" s="60"/>
      <c r="L115" s="61"/>
      <c r="M115" s="61">
        <f t="shared" si="68"/>
        <v>0</v>
      </c>
      <c r="N115" s="62">
        <f t="shared" si="64"/>
        <v>0</v>
      </c>
      <c r="O115" s="18" t="str">
        <f t="shared" si="65"/>
        <v/>
      </c>
      <c r="P115" s="63">
        <v>0</v>
      </c>
      <c r="Q115" s="64">
        <f t="shared" si="66"/>
        <v>0</v>
      </c>
      <c r="R115" s="65">
        <f t="shared" si="67"/>
        <v>0</v>
      </c>
      <c r="S115" s="56"/>
      <c r="T115" s="66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  <c r="BJ115" s="57"/>
      <c r="BK115" s="57"/>
      <c r="BL115" s="57"/>
      <c r="BM115" s="58"/>
      <c r="BN115" s="58"/>
      <c r="BO115" s="58"/>
      <c r="BP115" s="58"/>
      <c r="BQ115" s="58"/>
      <c r="BR115" s="58"/>
      <c r="BS115" s="58"/>
      <c r="BT115" s="58"/>
      <c r="BU115" s="58"/>
      <c r="BV115" s="58"/>
      <c r="BW115" s="58"/>
      <c r="BX115" s="58"/>
      <c r="BY115" s="58"/>
      <c r="BZ115" s="58"/>
      <c r="CA115" s="58"/>
      <c r="CB115" s="58"/>
      <c r="CC115" s="58"/>
      <c r="CD115" s="58"/>
      <c r="CE115" s="58"/>
      <c r="CF115" s="58"/>
      <c r="CG115" s="58"/>
      <c r="CH115" s="58"/>
      <c r="CI115" s="58"/>
      <c r="CJ115" s="58"/>
      <c r="CK115" s="58"/>
      <c r="CL115" s="58"/>
      <c r="CM115" s="58"/>
      <c r="CN115" s="58"/>
      <c r="CO115" s="58"/>
      <c r="CP115" s="58"/>
      <c r="CQ115" s="58"/>
      <c r="CR115" s="58"/>
      <c r="CS115" s="58"/>
      <c r="CT115" s="58"/>
      <c r="CU115" s="58"/>
      <c r="CV115" s="58"/>
      <c r="CW115" s="58"/>
      <c r="CX115" s="58"/>
      <c r="CY115" s="58"/>
      <c r="CZ115" s="58"/>
      <c r="DA115" s="58"/>
      <c r="DB115" s="58"/>
      <c r="DC115" s="58"/>
      <c r="DD115" s="58"/>
      <c r="DE115" s="58"/>
      <c r="DF115" s="58"/>
      <c r="DG115" s="58"/>
      <c r="DH115" s="58"/>
      <c r="DI115" s="58"/>
      <c r="DJ115" s="58"/>
      <c r="DK115" s="58"/>
      <c r="DL115" s="58"/>
      <c r="DM115" s="58"/>
      <c r="DN115" s="58"/>
      <c r="DO115" s="58"/>
      <c r="DP115" s="58"/>
      <c r="DQ115" s="58"/>
      <c r="DR115" s="58"/>
      <c r="DS115" s="58"/>
      <c r="DT115" s="58"/>
      <c r="DU115" s="58"/>
      <c r="DV115" s="58"/>
      <c r="DW115" s="58"/>
      <c r="DX115" s="58"/>
      <c r="DY115" s="58"/>
      <c r="DZ115" s="58"/>
      <c r="EA115" s="58"/>
      <c r="EB115" s="58"/>
      <c r="EC115" s="58"/>
      <c r="ED115" s="58"/>
      <c r="EE115" s="58"/>
      <c r="EF115" s="58"/>
      <c r="EG115" s="58"/>
      <c r="EH115" s="58"/>
      <c r="EI115" s="58"/>
      <c r="EJ115" s="58"/>
      <c r="EK115" s="58"/>
      <c r="EL115" s="58"/>
      <c r="EM115" s="58"/>
      <c r="EN115" s="58"/>
      <c r="EO115" s="58"/>
      <c r="EP115" s="58"/>
      <c r="EQ115" s="58"/>
      <c r="ER115" s="58"/>
      <c r="ES115" s="58"/>
      <c r="ET115" s="58"/>
      <c r="EU115" s="58"/>
      <c r="EV115" s="58"/>
      <c r="EW115" s="58"/>
      <c r="EX115" s="58"/>
      <c r="EY115" s="58"/>
      <c r="EZ115" s="58"/>
      <c r="FA115" s="58"/>
      <c r="FB115" s="58"/>
      <c r="FC115" s="58"/>
      <c r="FD115" s="58"/>
      <c r="FE115" s="58"/>
      <c r="FF115" s="58"/>
      <c r="FG115" s="58"/>
      <c r="FH115" s="58"/>
      <c r="FI115" s="58"/>
      <c r="FJ115" s="58"/>
      <c r="FK115" s="58"/>
      <c r="FL115" s="58"/>
      <c r="FM115" s="58"/>
      <c r="FN115" s="58"/>
      <c r="FO115" s="58"/>
      <c r="FP115" s="58"/>
      <c r="FQ115" s="58"/>
      <c r="FR115" s="58"/>
      <c r="FS115" s="58"/>
      <c r="FT115" s="58"/>
      <c r="FU115" s="58"/>
      <c r="FV115" s="58"/>
      <c r="FW115" s="58"/>
      <c r="FX115" s="58"/>
      <c r="FY115" s="58"/>
      <c r="FZ115" s="58"/>
      <c r="GA115" s="58"/>
      <c r="GB115" s="58"/>
      <c r="GC115" s="58"/>
      <c r="GD115" s="58"/>
      <c r="GE115" s="58"/>
      <c r="GF115" s="58"/>
      <c r="GG115" s="58"/>
      <c r="GH115" s="58"/>
      <c r="GI115" s="58"/>
      <c r="GJ115" s="58"/>
      <c r="GK115" s="58"/>
      <c r="GL115" s="58"/>
      <c r="GM115" s="58"/>
      <c r="GN115" s="58"/>
      <c r="GO115" s="58"/>
      <c r="GP115" s="58"/>
      <c r="GQ115" s="58"/>
      <c r="GR115" s="58"/>
      <c r="GS115" s="58"/>
      <c r="GT115" s="58"/>
      <c r="GU115" s="58"/>
      <c r="GV115" s="58"/>
      <c r="GW115" s="58"/>
      <c r="GX115" s="58"/>
      <c r="GY115" s="58"/>
      <c r="GZ115" s="58"/>
      <c r="HA115" s="58"/>
      <c r="HB115" s="58"/>
      <c r="HC115" s="58"/>
      <c r="HD115" s="58"/>
      <c r="HE115" s="58"/>
      <c r="HF115" s="58"/>
      <c r="HG115" s="58"/>
      <c r="HH115" s="58"/>
      <c r="HI115" s="58"/>
      <c r="HJ115" s="58"/>
      <c r="HK115" s="58"/>
      <c r="HL115" s="58"/>
      <c r="HM115" s="58"/>
      <c r="HN115" s="58"/>
      <c r="HO115" s="58"/>
      <c r="HP115" s="58"/>
      <c r="HQ115" s="58"/>
      <c r="HR115" s="58"/>
      <c r="HS115" s="58"/>
      <c r="HT115" s="58"/>
      <c r="HU115" s="58"/>
      <c r="HV115" s="58"/>
      <c r="HW115" s="58"/>
      <c r="HX115" s="58"/>
      <c r="HY115" s="58"/>
      <c r="HZ115" s="58"/>
      <c r="IA115" s="58"/>
      <c r="IB115" s="58"/>
      <c r="IC115" s="58"/>
      <c r="ID115" s="58"/>
      <c r="IE115" s="58"/>
      <c r="IF115" s="58"/>
      <c r="IG115" s="58"/>
      <c r="IH115" s="58"/>
    </row>
    <row r="116" spans="1:242" s="59" customFormat="1" x14ac:dyDescent="0.2">
      <c r="A116" s="54" t="s">
        <v>86</v>
      </c>
      <c r="B116" s="55">
        <v>2025</v>
      </c>
      <c r="C116" s="55"/>
      <c r="D116" s="55"/>
      <c r="E116" s="13"/>
      <c r="F116" s="14"/>
      <c r="G116" s="60"/>
      <c r="H116" s="60"/>
      <c r="I116" s="60"/>
      <c r="J116" s="60"/>
      <c r="K116" s="60"/>
      <c r="L116" s="61"/>
      <c r="M116" s="61">
        <f t="shared" si="68"/>
        <v>0</v>
      </c>
      <c r="N116" s="62">
        <f t="shared" si="64"/>
        <v>0</v>
      </c>
      <c r="O116" s="18" t="str">
        <f t="shared" si="65"/>
        <v/>
      </c>
      <c r="P116" s="63">
        <v>0</v>
      </c>
      <c r="Q116" s="64">
        <f t="shared" si="66"/>
        <v>0</v>
      </c>
      <c r="R116" s="65">
        <f t="shared" si="67"/>
        <v>0</v>
      </c>
      <c r="S116" s="56"/>
      <c r="T116" s="66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  <c r="BJ116" s="57"/>
      <c r="BK116" s="57"/>
      <c r="BL116" s="57"/>
      <c r="BM116" s="58"/>
      <c r="BN116" s="58"/>
      <c r="BO116" s="58"/>
      <c r="BP116" s="58"/>
      <c r="BQ116" s="58"/>
      <c r="BR116" s="58"/>
      <c r="BS116" s="58"/>
      <c r="BT116" s="58"/>
      <c r="BU116" s="58"/>
      <c r="BV116" s="58"/>
      <c r="BW116" s="58"/>
      <c r="BX116" s="58"/>
      <c r="BY116" s="58"/>
      <c r="BZ116" s="58"/>
      <c r="CA116" s="58"/>
      <c r="CB116" s="58"/>
      <c r="CC116" s="58"/>
      <c r="CD116" s="58"/>
      <c r="CE116" s="58"/>
      <c r="CF116" s="58"/>
      <c r="CG116" s="58"/>
      <c r="CH116" s="58"/>
      <c r="CI116" s="58"/>
      <c r="CJ116" s="58"/>
      <c r="CK116" s="58"/>
      <c r="CL116" s="58"/>
      <c r="CM116" s="58"/>
      <c r="CN116" s="58"/>
      <c r="CO116" s="58"/>
      <c r="CP116" s="58"/>
      <c r="CQ116" s="58"/>
      <c r="CR116" s="58"/>
      <c r="CS116" s="58"/>
      <c r="CT116" s="58"/>
      <c r="CU116" s="58"/>
      <c r="CV116" s="58"/>
      <c r="CW116" s="58"/>
      <c r="CX116" s="58"/>
      <c r="CY116" s="58"/>
      <c r="CZ116" s="58"/>
      <c r="DA116" s="58"/>
      <c r="DB116" s="58"/>
      <c r="DC116" s="58"/>
      <c r="DD116" s="58"/>
      <c r="DE116" s="58"/>
      <c r="DF116" s="58"/>
      <c r="DG116" s="58"/>
      <c r="DH116" s="58"/>
      <c r="DI116" s="58"/>
      <c r="DJ116" s="58"/>
      <c r="DK116" s="58"/>
      <c r="DL116" s="58"/>
      <c r="DM116" s="58"/>
      <c r="DN116" s="58"/>
      <c r="DO116" s="58"/>
      <c r="DP116" s="58"/>
      <c r="DQ116" s="58"/>
      <c r="DR116" s="58"/>
      <c r="DS116" s="58"/>
      <c r="DT116" s="58"/>
      <c r="DU116" s="58"/>
      <c r="DV116" s="58"/>
      <c r="DW116" s="58"/>
      <c r="DX116" s="58"/>
      <c r="DY116" s="58"/>
      <c r="DZ116" s="58"/>
      <c r="EA116" s="58"/>
      <c r="EB116" s="58"/>
      <c r="EC116" s="58"/>
      <c r="ED116" s="58"/>
      <c r="EE116" s="58"/>
      <c r="EF116" s="58"/>
      <c r="EG116" s="58"/>
      <c r="EH116" s="58"/>
      <c r="EI116" s="58"/>
      <c r="EJ116" s="58"/>
      <c r="EK116" s="58"/>
      <c r="EL116" s="58"/>
      <c r="EM116" s="58"/>
      <c r="EN116" s="58"/>
      <c r="EO116" s="58"/>
      <c r="EP116" s="58"/>
      <c r="EQ116" s="58"/>
      <c r="ER116" s="58"/>
      <c r="ES116" s="58"/>
      <c r="ET116" s="58"/>
      <c r="EU116" s="58"/>
      <c r="EV116" s="58"/>
      <c r="EW116" s="58"/>
      <c r="EX116" s="58"/>
      <c r="EY116" s="58"/>
      <c r="EZ116" s="58"/>
      <c r="FA116" s="58"/>
      <c r="FB116" s="58"/>
      <c r="FC116" s="58"/>
      <c r="FD116" s="58"/>
      <c r="FE116" s="58"/>
      <c r="FF116" s="58"/>
      <c r="FG116" s="58"/>
      <c r="FH116" s="58"/>
      <c r="FI116" s="58"/>
      <c r="FJ116" s="58"/>
      <c r="FK116" s="58"/>
      <c r="FL116" s="58"/>
      <c r="FM116" s="58"/>
      <c r="FN116" s="58"/>
      <c r="FO116" s="58"/>
      <c r="FP116" s="58"/>
      <c r="FQ116" s="58"/>
      <c r="FR116" s="58"/>
      <c r="FS116" s="58"/>
      <c r="FT116" s="58"/>
      <c r="FU116" s="58"/>
      <c r="FV116" s="58"/>
      <c r="FW116" s="58"/>
      <c r="FX116" s="58"/>
      <c r="FY116" s="58"/>
      <c r="FZ116" s="58"/>
      <c r="GA116" s="58"/>
      <c r="GB116" s="58"/>
      <c r="GC116" s="58"/>
      <c r="GD116" s="58"/>
      <c r="GE116" s="58"/>
      <c r="GF116" s="58"/>
      <c r="GG116" s="58"/>
      <c r="GH116" s="58"/>
      <c r="GI116" s="58"/>
      <c r="GJ116" s="58"/>
      <c r="GK116" s="58"/>
      <c r="GL116" s="58"/>
      <c r="GM116" s="58"/>
      <c r="GN116" s="58"/>
      <c r="GO116" s="58"/>
      <c r="GP116" s="58"/>
      <c r="GQ116" s="58"/>
      <c r="GR116" s="58"/>
      <c r="GS116" s="58"/>
      <c r="GT116" s="58"/>
      <c r="GU116" s="58"/>
      <c r="GV116" s="58"/>
      <c r="GW116" s="58"/>
      <c r="GX116" s="58"/>
      <c r="GY116" s="58"/>
      <c r="GZ116" s="58"/>
      <c r="HA116" s="58"/>
      <c r="HB116" s="58"/>
      <c r="HC116" s="58"/>
      <c r="HD116" s="58"/>
      <c r="HE116" s="58"/>
      <c r="HF116" s="58"/>
      <c r="HG116" s="58"/>
      <c r="HH116" s="58"/>
      <c r="HI116" s="58"/>
      <c r="HJ116" s="58"/>
      <c r="HK116" s="58"/>
      <c r="HL116" s="58"/>
      <c r="HM116" s="58"/>
      <c r="HN116" s="58"/>
      <c r="HO116" s="58"/>
      <c r="HP116" s="58"/>
      <c r="HQ116" s="58"/>
      <c r="HR116" s="58"/>
      <c r="HS116" s="58"/>
      <c r="HT116" s="58"/>
      <c r="HU116" s="58"/>
      <c r="HV116" s="58"/>
      <c r="HW116" s="58"/>
      <c r="HX116" s="58"/>
      <c r="HY116" s="58"/>
      <c r="HZ116" s="58"/>
      <c r="IA116" s="58"/>
      <c r="IB116" s="58"/>
      <c r="IC116" s="58"/>
      <c r="ID116" s="58"/>
      <c r="IE116" s="58"/>
      <c r="IF116" s="58"/>
      <c r="IG116" s="58"/>
      <c r="IH116" s="58"/>
    </row>
    <row r="117" spans="1:242" s="59" customFormat="1" x14ac:dyDescent="0.2">
      <c r="A117" s="54" t="s">
        <v>86</v>
      </c>
      <c r="B117" s="55">
        <v>2025</v>
      </c>
      <c r="C117" s="55"/>
      <c r="D117" s="55"/>
      <c r="E117" s="13"/>
      <c r="F117" s="14"/>
      <c r="G117" s="60"/>
      <c r="H117" s="60"/>
      <c r="I117" s="60"/>
      <c r="J117" s="60"/>
      <c r="K117" s="60"/>
      <c r="L117" s="61"/>
      <c r="M117" s="61">
        <f t="shared" si="68"/>
        <v>0</v>
      </c>
      <c r="N117" s="62">
        <f t="shared" si="64"/>
        <v>0</v>
      </c>
      <c r="O117" s="18" t="str">
        <f t="shared" si="65"/>
        <v/>
      </c>
      <c r="P117" s="63">
        <v>0</v>
      </c>
      <c r="Q117" s="64">
        <f t="shared" si="66"/>
        <v>0</v>
      </c>
      <c r="R117" s="65">
        <f t="shared" si="67"/>
        <v>0</v>
      </c>
      <c r="S117" s="56"/>
      <c r="T117" s="66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  <c r="BJ117" s="57"/>
      <c r="BK117" s="57"/>
      <c r="BL117" s="57"/>
      <c r="BM117" s="58"/>
      <c r="BN117" s="58"/>
      <c r="BO117" s="58"/>
      <c r="BP117" s="58"/>
      <c r="BQ117" s="58"/>
      <c r="BR117" s="58"/>
      <c r="BS117" s="58"/>
      <c r="BT117" s="58"/>
      <c r="BU117" s="58"/>
      <c r="BV117" s="58"/>
      <c r="BW117" s="58"/>
      <c r="BX117" s="58"/>
      <c r="BY117" s="58"/>
      <c r="BZ117" s="58"/>
      <c r="CA117" s="58"/>
      <c r="CB117" s="58"/>
      <c r="CC117" s="58"/>
      <c r="CD117" s="58"/>
      <c r="CE117" s="58"/>
      <c r="CF117" s="58"/>
      <c r="CG117" s="58"/>
      <c r="CH117" s="58"/>
      <c r="CI117" s="58"/>
      <c r="CJ117" s="58"/>
      <c r="CK117" s="58"/>
      <c r="CL117" s="58"/>
      <c r="CM117" s="58"/>
      <c r="CN117" s="58"/>
      <c r="CO117" s="58"/>
      <c r="CP117" s="58"/>
      <c r="CQ117" s="58"/>
      <c r="CR117" s="58"/>
      <c r="CS117" s="58"/>
      <c r="CT117" s="58"/>
      <c r="CU117" s="58"/>
      <c r="CV117" s="58"/>
      <c r="CW117" s="58"/>
      <c r="CX117" s="58"/>
      <c r="CY117" s="58"/>
      <c r="CZ117" s="58"/>
      <c r="DA117" s="58"/>
      <c r="DB117" s="58"/>
      <c r="DC117" s="58"/>
      <c r="DD117" s="58"/>
      <c r="DE117" s="58"/>
      <c r="DF117" s="58"/>
      <c r="DG117" s="58"/>
      <c r="DH117" s="58"/>
      <c r="DI117" s="58"/>
      <c r="DJ117" s="58"/>
      <c r="DK117" s="58"/>
      <c r="DL117" s="58"/>
      <c r="DM117" s="58"/>
      <c r="DN117" s="58"/>
      <c r="DO117" s="58"/>
      <c r="DP117" s="58"/>
      <c r="DQ117" s="58"/>
      <c r="DR117" s="58"/>
      <c r="DS117" s="58"/>
      <c r="DT117" s="58"/>
      <c r="DU117" s="58"/>
      <c r="DV117" s="58"/>
      <c r="DW117" s="58"/>
      <c r="DX117" s="58"/>
      <c r="DY117" s="58"/>
      <c r="DZ117" s="58"/>
      <c r="EA117" s="58"/>
      <c r="EB117" s="58"/>
      <c r="EC117" s="58"/>
      <c r="ED117" s="58"/>
      <c r="EE117" s="58"/>
      <c r="EF117" s="58"/>
      <c r="EG117" s="58"/>
      <c r="EH117" s="58"/>
      <c r="EI117" s="58"/>
      <c r="EJ117" s="58"/>
      <c r="EK117" s="58"/>
      <c r="EL117" s="58"/>
      <c r="EM117" s="58"/>
      <c r="EN117" s="58"/>
      <c r="EO117" s="58"/>
      <c r="EP117" s="58"/>
      <c r="EQ117" s="58"/>
      <c r="ER117" s="58"/>
      <c r="ES117" s="58"/>
      <c r="ET117" s="58"/>
      <c r="EU117" s="58"/>
      <c r="EV117" s="58"/>
      <c r="EW117" s="58"/>
      <c r="EX117" s="58"/>
      <c r="EY117" s="58"/>
      <c r="EZ117" s="58"/>
      <c r="FA117" s="58"/>
      <c r="FB117" s="58"/>
      <c r="FC117" s="58"/>
      <c r="FD117" s="58"/>
      <c r="FE117" s="58"/>
      <c r="FF117" s="58"/>
      <c r="FG117" s="58"/>
      <c r="FH117" s="58"/>
      <c r="FI117" s="58"/>
      <c r="FJ117" s="58"/>
      <c r="FK117" s="58"/>
      <c r="FL117" s="58"/>
      <c r="FM117" s="58"/>
      <c r="FN117" s="58"/>
      <c r="FO117" s="58"/>
      <c r="FP117" s="58"/>
      <c r="FQ117" s="58"/>
      <c r="FR117" s="58"/>
      <c r="FS117" s="58"/>
      <c r="FT117" s="58"/>
      <c r="FU117" s="58"/>
      <c r="FV117" s="58"/>
      <c r="FW117" s="58"/>
      <c r="FX117" s="58"/>
      <c r="FY117" s="58"/>
      <c r="FZ117" s="58"/>
      <c r="GA117" s="58"/>
      <c r="GB117" s="58"/>
      <c r="GC117" s="58"/>
      <c r="GD117" s="58"/>
      <c r="GE117" s="58"/>
      <c r="GF117" s="58"/>
      <c r="GG117" s="58"/>
      <c r="GH117" s="58"/>
      <c r="GI117" s="58"/>
      <c r="GJ117" s="58"/>
      <c r="GK117" s="58"/>
      <c r="GL117" s="58"/>
      <c r="GM117" s="58"/>
      <c r="GN117" s="58"/>
      <c r="GO117" s="58"/>
      <c r="GP117" s="58"/>
      <c r="GQ117" s="58"/>
      <c r="GR117" s="58"/>
      <c r="GS117" s="58"/>
      <c r="GT117" s="58"/>
      <c r="GU117" s="58"/>
      <c r="GV117" s="58"/>
      <c r="GW117" s="58"/>
      <c r="GX117" s="58"/>
      <c r="GY117" s="58"/>
      <c r="GZ117" s="58"/>
      <c r="HA117" s="58"/>
      <c r="HB117" s="58"/>
      <c r="HC117" s="58"/>
      <c r="HD117" s="58"/>
      <c r="HE117" s="58"/>
      <c r="HF117" s="58"/>
      <c r="HG117" s="58"/>
      <c r="HH117" s="58"/>
      <c r="HI117" s="58"/>
      <c r="HJ117" s="58"/>
      <c r="HK117" s="58"/>
      <c r="HL117" s="58"/>
      <c r="HM117" s="58"/>
      <c r="HN117" s="58"/>
      <c r="HO117" s="58"/>
      <c r="HP117" s="58"/>
      <c r="HQ117" s="58"/>
      <c r="HR117" s="58"/>
      <c r="HS117" s="58"/>
      <c r="HT117" s="58"/>
      <c r="HU117" s="58"/>
      <c r="HV117" s="58"/>
      <c r="HW117" s="58"/>
      <c r="HX117" s="58"/>
      <c r="HY117" s="58"/>
      <c r="HZ117" s="58"/>
      <c r="IA117" s="58"/>
      <c r="IB117" s="58"/>
      <c r="IC117" s="58"/>
      <c r="ID117" s="58"/>
      <c r="IE117" s="58"/>
      <c r="IF117" s="58"/>
      <c r="IG117" s="58"/>
      <c r="IH117" s="58"/>
    </row>
    <row r="118" spans="1:242" s="59" customFormat="1" x14ac:dyDescent="0.2">
      <c r="A118" s="54" t="s">
        <v>86</v>
      </c>
      <c r="B118" s="55">
        <v>2025</v>
      </c>
      <c r="C118" s="55"/>
      <c r="D118" s="55"/>
      <c r="E118" s="13"/>
      <c r="F118" s="14"/>
      <c r="G118" s="60"/>
      <c r="H118" s="60"/>
      <c r="I118" s="60"/>
      <c r="J118" s="60"/>
      <c r="K118" s="60"/>
      <c r="L118" s="61"/>
      <c r="M118" s="61">
        <f t="shared" si="68"/>
        <v>0</v>
      </c>
      <c r="N118" s="62">
        <f t="shared" si="64"/>
        <v>0</v>
      </c>
      <c r="O118" s="18" t="str">
        <f t="shared" si="65"/>
        <v/>
      </c>
      <c r="P118" s="63">
        <v>0</v>
      </c>
      <c r="Q118" s="64">
        <f t="shared" si="66"/>
        <v>0</v>
      </c>
      <c r="R118" s="65">
        <f t="shared" si="67"/>
        <v>0</v>
      </c>
      <c r="S118" s="56"/>
      <c r="T118" s="66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  <c r="BJ118" s="57"/>
      <c r="BK118" s="57"/>
      <c r="BL118" s="57"/>
      <c r="BM118" s="58"/>
      <c r="BN118" s="58"/>
      <c r="BO118" s="58"/>
      <c r="BP118" s="58"/>
      <c r="BQ118" s="58"/>
      <c r="BR118" s="58"/>
      <c r="BS118" s="58"/>
      <c r="BT118" s="58"/>
      <c r="BU118" s="58"/>
      <c r="BV118" s="58"/>
      <c r="BW118" s="58"/>
      <c r="BX118" s="58"/>
      <c r="BY118" s="58"/>
      <c r="BZ118" s="58"/>
      <c r="CA118" s="58"/>
      <c r="CB118" s="58"/>
      <c r="CC118" s="58"/>
      <c r="CD118" s="58"/>
      <c r="CE118" s="58"/>
      <c r="CF118" s="58"/>
      <c r="CG118" s="58"/>
      <c r="CH118" s="58"/>
      <c r="CI118" s="58"/>
      <c r="CJ118" s="58"/>
      <c r="CK118" s="58"/>
      <c r="CL118" s="58"/>
      <c r="CM118" s="58"/>
      <c r="CN118" s="58"/>
      <c r="CO118" s="58"/>
      <c r="CP118" s="58"/>
      <c r="CQ118" s="58"/>
      <c r="CR118" s="58"/>
      <c r="CS118" s="58"/>
      <c r="CT118" s="58"/>
      <c r="CU118" s="58"/>
      <c r="CV118" s="58"/>
      <c r="CW118" s="58"/>
      <c r="CX118" s="58"/>
      <c r="CY118" s="58"/>
      <c r="CZ118" s="58"/>
      <c r="DA118" s="58"/>
      <c r="DB118" s="58"/>
      <c r="DC118" s="58"/>
      <c r="DD118" s="58"/>
      <c r="DE118" s="58"/>
      <c r="DF118" s="58"/>
      <c r="DG118" s="58"/>
      <c r="DH118" s="58"/>
      <c r="DI118" s="58"/>
      <c r="DJ118" s="58"/>
      <c r="DK118" s="58"/>
      <c r="DL118" s="58"/>
      <c r="DM118" s="58"/>
      <c r="DN118" s="58"/>
      <c r="DO118" s="58"/>
      <c r="DP118" s="58"/>
      <c r="DQ118" s="58"/>
      <c r="DR118" s="58"/>
      <c r="DS118" s="58"/>
      <c r="DT118" s="58"/>
      <c r="DU118" s="58"/>
      <c r="DV118" s="58"/>
      <c r="DW118" s="58"/>
      <c r="DX118" s="58"/>
      <c r="DY118" s="58"/>
      <c r="DZ118" s="58"/>
      <c r="EA118" s="58"/>
      <c r="EB118" s="58"/>
      <c r="EC118" s="58"/>
      <c r="ED118" s="58"/>
      <c r="EE118" s="58"/>
      <c r="EF118" s="58"/>
      <c r="EG118" s="58"/>
      <c r="EH118" s="58"/>
      <c r="EI118" s="58"/>
      <c r="EJ118" s="58"/>
      <c r="EK118" s="58"/>
      <c r="EL118" s="58"/>
      <c r="EM118" s="58"/>
      <c r="EN118" s="58"/>
      <c r="EO118" s="58"/>
      <c r="EP118" s="58"/>
      <c r="EQ118" s="58"/>
      <c r="ER118" s="58"/>
      <c r="ES118" s="58"/>
      <c r="ET118" s="58"/>
      <c r="EU118" s="58"/>
      <c r="EV118" s="58"/>
      <c r="EW118" s="58"/>
      <c r="EX118" s="58"/>
      <c r="EY118" s="58"/>
      <c r="EZ118" s="58"/>
      <c r="FA118" s="58"/>
      <c r="FB118" s="58"/>
      <c r="FC118" s="58"/>
      <c r="FD118" s="58"/>
      <c r="FE118" s="58"/>
      <c r="FF118" s="58"/>
      <c r="FG118" s="58"/>
      <c r="FH118" s="58"/>
      <c r="FI118" s="58"/>
      <c r="FJ118" s="58"/>
      <c r="FK118" s="58"/>
      <c r="FL118" s="58"/>
      <c r="FM118" s="58"/>
      <c r="FN118" s="58"/>
      <c r="FO118" s="58"/>
      <c r="FP118" s="58"/>
      <c r="FQ118" s="58"/>
      <c r="FR118" s="58"/>
      <c r="FS118" s="58"/>
      <c r="FT118" s="58"/>
      <c r="FU118" s="58"/>
      <c r="FV118" s="58"/>
      <c r="FW118" s="58"/>
      <c r="FX118" s="58"/>
      <c r="FY118" s="58"/>
      <c r="FZ118" s="58"/>
      <c r="GA118" s="58"/>
      <c r="GB118" s="58"/>
      <c r="GC118" s="58"/>
      <c r="GD118" s="58"/>
      <c r="GE118" s="58"/>
      <c r="GF118" s="58"/>
      <c r="GG118" s="58"/>
      <c r="GH118" s="58"/>
      <c r="GI118" s="58"/>
      <c r="GJ118" s="58"/>
      <c r="GK118" s="58"/>
      <c r="GL118" s="58"/>
      <c r="GM118" s="58"/>
      <c r="GN118" s="58"/>
      <c r="GO118" s="58"/>
      <c r="GP118" s="58"/>
      <c r="GQ118" s="58"/>
      <c r="GR118" s="58"/>
      <c r="GS118" s="58"/>
      <c r="GT118" s="58"/>
      <c r="GU118" s="58"/>
      <c r="GV118" s="58"/>
      <c r="GW118" s="58"/>
      <c r="GX118" s="58"/>
      <c r="GY118" s="58"/>
      <c r="GZ118" s="58"/>
      <c r="HA118" s="58"/>
      <c r="HB118" s="58"/>
      <c r="HC118" s="58"/>
      <c r="HD118" s="58"/>
      <c r="HE118" s="58"/>
      <c r="HF118" s="58"/>
      <c r="HG118" s="58"/>
      <c r="HH118" s="58"/>
      <c r="HI118" s="58"/>
      <c r="HJ118" s="58"/>
      <c r="HK118" s="58"/>
      <c r="HL118" s="58"/>
      <c r="HM118" s="58"/>
      <c r="HN118" s="58"/>
      <c r="HO118" s="58"/>
      <c r="HP118" s="58"/>
      <c r="HQ118" s="58"/>
      <c r="HR118" s="58"/>
      <c r="HS118" s="58"/>
      <c r="HT118" s="58"/>
      <c r="HU118" s="58"/>
      <c r="HV118" s="58"/>
      <c r="HW118" s="58"/>
      <c r="HX118" s="58"/>
      <c r="HY118" s="58"/>
      <c r="HZ118" s="58"/>
      <c r="IA118" s="58"/>
      <c r="IB118" s="58"/>
      <c r="IC118" s="58"/>
      <c r="ID118" s="58"/>
      <c r="IE118" s="58"/>
      <c r="IF118" s="58"/>
      <c r="IG118" s="58"/>
      <c r="IH118" s="58"/>
    </row>
    <row r="119" spans="1:242" s="59" customFormat="1" x14ac:dyDescent="0.2">
      <c r="A119" s="54" t="s">
        <v>86</v>
      </c>
      <c r="B119" s="55">
        <v>2025</v>
      </c>
      <c r="C119" s="55"/>
      <c r="D119" s="55"/>
      <c r="E119" s="13"/>
      <c r="F119" s="14"/>
      <c r="G119" s="60"/>
      <c r="H119" s="60"/>
      <c r="I119" s="60"/>
      <c r="J119" s="60"/>
      <c r="K119" s="60"/>
      <c r="L119" s="61"/>
      <c r="M119" s="61">
        <f t="shared" si="68"/>
        <v>0</v>
      </c>
      <c r="N119" s="62">
        <f t="shared" si="64"/>
        <v>0</v>
      </c>
      <c r="O119" s="18" t="str">
        <f t="shared" si="65"/>
        <v/>
      </c>
      <c r="P119" s="63">
        <v>0</v>
      </c>
      <c r="Q119" s="64">
        <f t="shared" si="66"/>
        <v>0</v>
      </c>
      <c r="R119" s="65">
        <f t="shared" si="67"/>
        <v>0</v>
      </c>
      <c r="S119" s="56"/>
      <c r="T119" s="66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57"/>
      <c r="BK119" s="57"/>
      <c r="BL119" s="57"/>
      <c r="BM119" s="58"/>
      <c r="BN119" s="58"/>
      <c r="BO119" s="58"/>
      <c r="BP119" s="58"/>
      <c r="BQ119" s="58"/>
      <c r="BR119" s="58"/>
      <c r="BS119" s="58"/>
      <c r="BT119" s="58"/>
      <c r="BU119" s="58"/>
      <c r="BV119" s="58"/>
      <c r="BW119" s="58"/>
      <c r="BX119" s="58"/>
      <c r="BY119" s="58"/>
      <c r="BZ119" s="58"/>
      <c r="CA119" s="58"/>
      <c r="CB119" s="58"/>
      <c r="CC119" s="58"/>
      <c r="CD119" s="58"/>
      <c r="CE119" s="58"/>
      <c r="CF119" s="58"/>
      <c r="CG119" s="58"/>
      <c r="CH119" s="58"/>
      <c r="CI119" s="58"/>
      <c r="CJ119" s="58"/>
      <c r="CK119" s="58"/>
      <c r="CL119" s="58"/>
      <c r="CM119" s="58"/>
      <c r="CN119" s="58"/>
      <c r="CO119" s="58"/>
      <c r="CP119" s="58"/>
      <c r="CQ119" s="58"/>
      <c r="CR119" s="58"/>
      <c r="CS119" s="58"/>
      <c r="CT119" s="58"/>
      <c r="CU119" s="58"/>
      <c r="CV119" s="58"/>
      <c r="CW119" s="58"/>
      <c r="CX119" s="58"/>
      <c r="CY119" s="58"/>
      <c r="CZ119" s="58"/>
      <c r="DA119" s="58"/>
      <c r="DB119" s="58"/>
      <c r="DC119" s="58"/>
      <c r="DD119" s="58"/>
      <c r="DE119" s="58"/>
      <c r="DF119" s="58"/>
      <c r="DG119" s="58"/>
      <c r="DH119" s="58"/>
      <c r="DI119" s="58"/>
      <c r="DJ119" s="58"/>
      <c r="DK119" s="58"/>
      <c r="DL119" s="58"/>
      <c r="DM119" s="58"/>
      <c r="DN119" s="58"/>
      <c r="DO119" s="58"/>
      <c r="DP119" s="58"/>
      <c r="DQ119" s="58"/>
      <c r="DR119" s="58"/>
      <c r="DS119" s="58"/>
      <c r="DT119" s="58"/>
      <c r="DU119" s="58"/>
      <c r="DV119" s="58"/>
      <c r="DW119" s="58"/>
      <c r="DX119" s="58"/>
      <c r="DY119" s="58"/>
      <c r="DZ119" s="58"/>
      <c r="EA119" s="58"/>
      <c r="EB119" s="58"/>
      <c r="EC119" s="58"/>
      <c r="ED119" s="58"/>
      <c r="EE119" s="58"/>
      <c r="EF119" s="58"/>
      <c r="EG119" s="58"/>
      <c r="EH119" s="58"/>
      <c r="EI119" s="58"/>
      <c r="EJ119" s="58"/>
      <c r="EK119" s="58"/>
      <c r="EL119" s="58"/>
      <c r="EM119" s="58"/>
      <c r="EN119" s="58"/>
      <c r="EO119" s="58"/>
      <c r="EP119" s="58"/>
      <c r="EQ119" s="58"/>
      <c r="ER119" s="58"/>
      <c r="ES119" s="58"/>
      <c r="ET119" s="58"/>
      <c r="EU119" s="58"/>
      <c r="EV119" s="58"/>
      <c r="EW119" s="58"/>
      <c r="EX119" s="58"/>
      <c r="EY119" s="58"/>
      <c r="EZ119" s="58"/>
      <c r="FA119" s="58"/>
      <c r="FB119" s="58"/>
      <c r="FC119" s="58"/>
      <c r="FD119" s="58"/>
      <c r="FE119" s="58"/>
      <c r="FF119" s="58"/>
      <c r="FG119" s="58"/>
      <c r="FH119" s="58"/>
      <c r="FI119" s="58"/>
      <c r="FJ119" s="58"/>
      <c r="FK119" s="58"/>
      <c r="FL119" s="58"/>
      <c r="FM119" s="58"/>
      <c r="FN119" s="58"/>
      <c r="FO119" s="58"/>
      <c r="FP119" s="58"/>
      <c r="FQ119" s="58"/>
      <c r="FR119" s="58"/>
      <c r="FS119" s="58"/>
      <c r="FT119" s="58"/>
      <c r="FU119" s="58"/>
      <c r="FV119" s="58"/>
      <c r="FW119" s="58"/>
      <c r="FX119" s="58"/>
      <c r="FY119" s="58"/>
      <c r="FZ119" s="58"/>
      <c r="GA119" s="58"/>
      <c r="GB119" s="58"/>
      <c r="GC119" s="58"/>
      <c r="GD119" s="58"/>
      <c r="GE119" s="58"/>
      <c r="GF119" s="58"/>
      <c r="GG119" s="58"/>
      <c r="GH119" s="58"/>
      <c r="GI119" s="58"/>
      <c r="GJ119" s="58"/>
      <c r="GK119" s="58"/>
      <c r="GL119" s="58"/>
      <c r="GM119" s="58"/>
      <c r="GN119" s="58"/>
      <c r="GO119" s="58"/>
      <c r="GP119" s="58"/>
      <c r="GQ119" s="58"/>
      <c r="GR119" s="58"/>
      <c r="GS119" s="58"/>
      <c r="GT119" s="58"/>
      <c r="GU119" s="58"/>
      <c r="GV119" s="58"/>
      <c r="GW119" s="58"/>
      <c r="GX119" s="58"/>
      <c r="GY119" s="58"/>
      <c r="GZ119" s="58"/>
      <c r="HA119" s="58"/>
      <c r="HB119" s="58"/>
      <c r="HC119" s="58"/>
      <c r="HD119" s="58"/>
      <c r="HE119" s="58"/>
      <c r="HF119" s="58"/>
      <c r="HG119" s="58"/>
      <c r="HH119" s="58"/>
      <c r="HI119" s="58"/>
      <c r="HJ119" s="58"/>
      <c r="HK119" s="58"/>
      <c r="HL119" s="58"/>
      <c r="HM119" s="58"/>
      <c r="HN119" s="58"/>
      <c r="HO119" s="58"/>
      <c r="HP119" s="58"/>
      <c r="HQ119" s="58"/>
      <c r="HR119" s="58"/>
      <c r="HS119" s="58"/>
      <c r="HT119" s="58"/>
      <c r="HU119" s="58"/>
      <c r="HV119" s="58"/>
      <c r="HW119" s="58"/>
      <c r="HX119" s="58"/>
      <c r="HY119" s="58"/>
      <c r="HZ119" s="58"/>
      <c r="IA119" s="58"/>
      <c r="IB119" s="58"/>
      <c r="IC119" s="58"/>
      <c r="ID119" s="58"/>
      <c r="IE119" s="58"/>
      <c r="IF119" s="58"/>
      <c r="IG119" s="58"/>
      <c r="IH119" s="58"/>
    </row>
    <row r="120" spans="1:242" s="59" customFormat="1" x14ac:dyDescent="0.2">
      <c r="A120" s="54" t="s">
        <v>86</v>
      </c>
      <c r="B120" s="55">
        <v>2025</v>
      </c>
      <c r="C120" s="55"/>
      <c r="D120" s="55"/>
      <c r="E120" s="13"/>
      <c r="F120" s="14"/>
      <c r="G120" s="60"/>
      <c r="H120" s="60"/>
      <c r="I120" s="60"/>
      <c r="J120" s="60"/>
      <c r="K120" s="60"/>
      <c r="L120" s="61"/>
      <c r="M120" s="61">
        <f t="shared" si="68"/>
        <v>0</v>
      </c>
      <c r="N120" s="62">
        <f t="shared" si="64"/>
        <v>0</v>
      </c>
      <c r="O120" s="18" t="str">
        <f>IF(F120=0,"",(F120-M120)/F120)</f>
        <v/>
      </c>
      <c r="P120" s="63">
        <v>0</v>
      </c>
      <c r="Q120" s="64">
        <f t="shared" si="66"/>
        <v>0</v>
      </c>
      <c r="R120" s="65">
        <f t="shared" si="67"/>
        <v>0</v>
      </c>
      <c r="S120" s="56"/>
      <c r="T120" s="66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57"/>
      <c r="BH120" s="57"/>
      <c r="BI120" s="57"/>
      <c r="BJ120" s="57"/>
      <c r="BK120" s="57"/>
      <c r="BL120" s="57"/>
      <c r="BM120" s="58"/>
      <c r="BN120" s="58"/>
      <c r="BO120" s="58"/>
      <c r="BP120" s="58"/>
      <c r="BQ120" s="58"/>
      <c r="BR120" s="58"/>
      <c r="BS120" s="58"/>
      <c r="BT120" s="58"/>
      <c r="BU120" s="58"/>
      <c r="BV120" s="58"/>
      <c r="BW120" s="58"/>
      <c r="BX120" s="58"/>
      <c r="BY120" s="58"/>
      <c r="BZ120" s="58"/>
      <c r="CA120" s="58"/>
      <c r="CB120" s="58"/>
      <c r="CC120" s="58"/>
      <c r="CD120" s="58"/>
      <c r="CE120" s="58"/>
      <c r="CF120" s="58"/>
      <c r="CG120" s="58"/>
      <c r="CH120" s="58"/>
      <c r="CI120" s="58"/>
      <c r="CJ120" s="58"/>
      <c r="CK120" s="58"/>
      <c r="CL120" s="58"/>
      <c r="CM120" s="58"/>
      <c r="CN120" s="58"/>
      <c r="CO120" s="58"/>
      <c r="CP120" s="58"/>
      <c r="CQ120" s="58"/>
      <c r="CR120" s="58"/>
      <c r="CS120" s="58"/>
      <c r="CT120" s="58"/>
      <c r="CU120" s="58"/>
      <c r="CV120" s="58"/>
      <c r="CW120" s="58"/>
      <c r="CX120" s="58"/>
      <c r="CY120" s="58"/>
      <c r="CZ120" s="58"/>
      <c r="DA120" s="58"/>
      <c r="DB120" s="58"/>
      <c r="DC120" s="58"/>
      <c r="DD120" s="58"/>
      <c r="DE120" s="58"/>
      <c r="DF120" s="58"/>
      <c r="DG120" s="58"/>
      <c r="DH120" s="58"/>
      <c r="DI120" s="58"/>
      <c r="DJ120" s="58"/>
      <c r="DK120" s="58"/>
      <c r="DL120" s="58"/>
      <c r="DM120" s="58"/>
      <c r="DN120" s="58"/>
      <c r="DO120" s="58"/>
      <c r="DP120" s="58"/>
      <c r="DQ120" s="58"/>
      <c r="DR120" s="58"/>
      <c r="DS120" s="58"/>
      <c r="DT120" s="58"/>
      <c r="DU120" s="58"/>
      <c r="DV120" s="58"/>
      <c r="DW120" s="58"/>
      <c r="DX120" s="58"/>
      <c r="DY120" s="58"/>
      <c r="DZ120" s="58"/>
      <c r="EA120" s="58"/>
      <c r="EB120" s="58"/>
      <c r="EC120" s="58"/>
      <c r="ED120" s="58"/>
      <c r="EE120" s="58"/>
      <c r="EF120" s="58"/>
      <c r="EG120" s="58"/>
      <c r="EH120" s="58"/>
      <c r="EI120" s="58"/>
      <c r="EJ120" s="58"/>
      <c r="EK120" s="58"/>
      <c r="EL120" s="58"/>
      <c r="EM120" s="58"/>
      <c r="EN120" s="58"/>
      <c r="EO120" s="58"/>
      <c r="EP120" s="58"/>
      <c r="EQ120" s="58"/>
      <c r="ER120" s="58"/>
      <c r="ES120" s="58"/>
      <c r="ET120" s="58"/>
      <c r="EU120" s="58"/>
      <c r="EV120" s="58"/>
      <c r="EW120" s="58"/>
      <c r="EX120" s="58"/>
      <c r="EY120" s="58"/>
      <c r="EZ120" s="58"/>
      <c r="FA120" s="58"/>
      <c r="FB120" s="58"/>
      <c r="FC120" s="58"/>
      <c r="FD120" s="58"/>
      <c r="FE120" s="58"/>
      <c r="FF120" s="58"/>
      <c r="FG120" s="58"/>
      <c r="FH120" s="58"/>
      <c r="FI120" s="58"/>
      <c r="FJ120" s="58"/>
      <c r="FK120" s="58"/>
      <c r="FL120" s="58"/>
      <c r="FM120" s="58"/>
      <c r="FN120" s="58"/>
      <c r="FO120" s="58"/>
      <c r="FP120" s="58"/>
      <c r="FQ120" s="58"/>
      <c r="FR120" s="58"/>
      <c r="FS120" s="58"/>
      <c r="FT120" s="58"/>
      <c r="FU120" s="58"/>
      <c r="FV120" s="58"/>
      <c r="FW120" s="58"/>
      <c r="FX120" s="58"/>
      <c r="FY120" s="58"/>
      <c r="FZ120" s="58"/>
      <c r="GA120" s="58"/>
      <c r="GB120" s="58"/>
      <c r="GC120" s="58"/>
      <c r="GD120" s="58"/>
      <c r="GE120" s="58"/>
      <c r="GF120" s="58"/>
      <c r="GG120" s="58"/>
      <c r="GH120" s="58"/>
      <c r="GI120" s="58"/>
      <c r="GJ120" s="58"/>
      <c r="GK120" s="58"/>
      <c r="GL120" s="58"/>
      <c r="GM120" s="58"/>
      <c r="GN120" s="58"/>
      <c r="GO120" s="58"/>
      <c r="GP120" s="58"/>
      <c r="GQ120" s="58"/>
      <c r="GR120" s="58"/>
      <c r="GS120" s="58"/>
      <c r="GT120" s="58"/>
      <c r="GU120" s="58"/>
      <c r="GV120" s="58"/>
      <c r="GW120" s="58"/>
      <c r="GX120" s="58"/>
      <c r="GY120" s="58"/>
      <c r="GZ120" s="58"/>
      <c r="HA120" s="58"/>
      <c r="HB120" s="58"/>
      <c r="HC120" s="58"/>
      <c r="HD120" s="58"/>
      <c r="HE120" s="58"/>
      <c r="HF120" s="58"/>
      <c r="HG120" s="58"/>
      <c r="HH120" s="58"/>
      <c r="HI120" s="58"/>
      <c r="HJ120" s="58"/>
      <c r="HK120" s="58"/>
      <c r="HL120" s="58"/>
      <c r="HM120" s="58"/>
      <c r="HN120" s="58"/>
      <c r="HO120" s="58"/>
      <c r="HP120" s="58"/>
      <c r="HQ120" s="58"/>
      <c r="HR120" s="58"/>
      <c r="HS120" s="58"/>
      <c r="HT120" s="58"/>
      <c r="HU120" s="58"/>
      <c r="HV120" s="58"/>
      <c r="HW120" s="58"/>
      <c r="HX120" s="58"/>
      <c r="HY120" s="58"/>
      <c r="HZ120" s="58"/>
      <c r="IA120" s="58"/>
      <c r="IB120" s="58"/>
      <c r="IC120" s="58"/>
      <c r="ID120" s="58"/>
      <c r="IE120" s="58"/>
      <c r="IF120" s="58"/>
      <c r="IG120" s="58"/>
      <c r="IH120" s="58"/>
    </row>
    <row r="121" spans="1:242" s="59" customFormat="1" x14ac:dyDescent="0.2">
      <c r="A121" s="54" t="s">
        <v>86</v>
      </c>
      <c r="B121" s="55">
        <v>2025</v>
      </c>
      <c r="C121" s="55"/>
      <c r="D121" s="55"/>
      <c r="E121" s="13"/>
      <c r="F121" s="14"/>
      <c r="G121" s="60"/>
      <c r="H121" s="60"/>
      <c r="I121" s="60"/>
      <c r="J121" s="60"/>
      <c r="K121" s="60"/>
      <c r="L121" s="61"/>
      <c r="M121" s="61">
        <f t="shared" si="68"/>
        <v>0</v>
      </c>
      <c r="N121" s="62">
        <f t="shared" si="64"/>
        <v>0</v>
      </c>
      <c r="O121" s="18" t="str">
        <f>IF(F121=0,"",(F121-M121)/F121)</f>
        <v/>
      </c>
      <c r="P121" s="63">
        <v>0</v>
      </c>
      <c r="Q121" s="64">
        <f t="shared" si="66"/>
        <v>0</v>
      </c>
      <c r="R121" s="65">
        <f t="shared" si="67"/>
        <v>0</v>
      </c>
      <c r="S121" s="56"/>
      <c r="T121" s="66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  <c r="BI121" s="57"/>
      <c r="BJ121" s="57"/>
      <c r="BK121" s="57"/>
      <c r="BL121" s="57"/>
      <c r="BM121" s="58"/>
      <c r="BN121" s="58"/>
      <c r="BO121" s="58"/>
      <c r="BP121" s="58"/>
      <c r="BQ121" s="58"/>
      <c r="BR121" s="58"/>
      <c r="BS121" s="58"/>
      <c r="BT121" s="58"/>
      <c r="BU121" s="58"/>
      <c r="BV121" s="58"/>
      <c r="BW121" s="58"/>
      <c r="BX121" s="58"/>
      <c r="BY121" s="58"/>
      <c r="BZ121" s="58"/>
      <c r="CA121" s="58"/>
      <c r="CB121" s="58"/>
      <c r="CC121" s="58"/>
      <c r="CD121" s="58"/>
      <c r="CE121" s="58"/>
      <c r="CF121" s="58"/>
      <c r="CG121" s="58"/>
      <c r="CH121" s="58"/>
      <c r="CI121" s="58"/>
      <c r="CJ121" s="58"/>
      <c r="CK121" s="58"/>
      <c r="CL121" s="58"/>
      <c r="CM121" s="58"/>
      <c r="CN121" s="58"/>
      <c r="CO121" s="58"/>
      <c r="CP121" s="58"/>
      <c r="CQ121" s="58"/>
      <c r="CR121" s="58"/>
      <c r="CS121" s="58"/>
      <c r="CT121" s="58"/>
      <c r="CU121" s="58"/>
      <c r="CV121" s="58"/>
      <c r="CW121" s="58"/>
      <c r="CX121" s="58"/>
      <c r="CY121" s="58"/>
      <c r="CZ121" s="58"/>
      <c r="DA121" s="58"/>
      <c r="DB121" s="58"/>
      <c r="DC121" s="58"/>
      <c r="DD121" s="58"/>
      <c r="DE121" s="58"/>
      <c r="DF121" s="58"/>
      <c r="DG121" s="58"/>
      <c r="DH121" s="58"/>
      <c r="DI121" s="58"/>
      <c r="DJ121" s="58"/>
      <c r="DK121" s="58"/>
      <c r="DL121" s="58"/>
      <c r="DM121" s="58"/>
      <c r="DN121" s="58"/>
      <c r="DO121" s="58"/>
      <c r="DP121" s="58"/>
      <c r="DQ121" s="58"/>
      <c r="DR121" s="58"/>
      <c r="DS121" s="58"/>
      <c r="DT121" s="58"/>
      <c r="DU121" s="58"/>
      <c r="DV121" s="58"/>
      <c r="DW121" s="58"/>
      <c r="DX121" s="58"/>
      <c r="DY121" s="58"/>
      <c r="DZ121" s="58"/>
      <c r="EA121" s="58"/>
      <c r="EB121" s="58"/>
      <c r="EC121" s="58"/>
      <c r="ED121" s="58"/>
      <c r="EE121" s="58"/>
      <c r="EF121" s="58"/>
      <c r="EG121" s="58"/>
      <c r="EH121" s="58"/>
      <c r="EI121" s="58"/>
      <c r="EJ121" s="58"/>
      <c r="EK121" s="58"/>
      <c r="EL121" s="58"/>
      <c r="EM121" s="58"/>
      <c r="EN121" s="58"/>
      <c r="EO121" s="58"/>
      <c r="EP121" s="58"/>
      <c r="EQ121" s="58"/>
      <c r="ER121" s="58"/>
      <c r="ES121" s="58"/>
      <c r="ET121" s="58"/>
      <c r="EU121" s="58"/>
      <c r="EV121" s="58"/>
      <c r="EW121" s="58"/>
      <c r="EX121" s="58"/>
      <c r="EY121" s="58"/>
      <c r="EZ121" s="58"/>
      <c r="FA121" s="58"/>
      <c r="FB121" s="58"/>
      <c r="FC121" s="58"/>
      <c r="FD121" s="58"/>
      <c r="FE121" s="58"/>
      <c r="FF121" s="58"/>
      <c r="FG121" s="58"/>
      <c r="FH121" s="58"/>
      <c r="FI121" s="58"/>
      <c r="FJ121" s="58"/>
      <c r="FK121" s="58"/>
      <c r="FL121" s="58"/>
      <c r="FM121" s="58"/>
      <c r="FN121" s="58"/>
      <c r="FO121" s="58"/>
      <c r="FP121" s="58"/>
      <c r="FQ121" s="58"/>
      <c r="FR121" s="58"/>
      <c r="FS121" s="58"/>
      <c r="FT121" s="58"/>
      <c r="FU121" s="58"/>
      <c r="FV121" s="58"/>
      <c r="FW121" s="58"/>
      <c r="FX121" s="58"/>
      <c r="FY121" s="58"/>
      <c r="FZ121" s="58"/>
      <c r="GA121" s="58"/>
      <c r="GB121" s="58"/>
      <c r="GC121" s="58"/>
      <c r="GD121" s="58"/>
      <c r="GE121" s="58"/>
      <c r="GF121" s="58"/>
      <c r="GG121" s="58"/>
      <c r="GH121" s="58"/>
      <c r="GI121" s="58"/>
      <c r="GJ121" s="58"/>
      <c r="GK121" s="58"/>
      <c r="GL121" s="58"/>
      <c r="GM121" s="58"/>
      <c r="GN121" s="58"/>
      <c r="GO121" s="58"/>
      <c r="GP121" s="58"/>
      <c r="GQ121" s="58"/>
      <c r="GR121" s="58"/>
      <c r="GS121" s="58"/>
      <c r="GT121" s="58"/>
      <c r="GU121" s="58"/>
      <c r="GV121" s="58"/>
      <c r="GW121" s="58"/>
      <c r="GX121" s="58"/>
      <c r="GY121" s="58"/>
      <c r="GZ121" s="58"/>
      <c r="HA121" s="58"/>
      <c r="HB121" s="58"/>
      <c r="HC121" s="58"/>
      <c r="HD121" s="58"/>
      <c r="HE121" s="58"/>
      <c r="HF121" s="58"/>
      <c r="HG121" s="58"/>
      <c r="HH121" s="58"/>
      <c r="HI121" s="58"/>
      <c r="HJ121" s="58"/>
      <c r="HK121" s="58"/>
      <c r="HL121" s="58"/>
      <c r="HM121" s="58"/>
      <c r="HN121" s="58"/>
      <c r="HO121" s="58"/>
      <c r="HP121" s="58"/>
      <c r="HQ121" s="58"/>
      <c r="HR121" s="58"/>
      <c r="HS121" s="58"/>
      <c r="HT121" s="58"/>
      <c r="HU121" s="58"/>
      <c r="HV121" s="58"/>
      <c r="HW121" s="58"/>
      <c r="HX121" s="58"/>
      <c r="HY121" s="58"/>
      <c r="HZ121" s="58"/>
      <c r="IA121" s="58"/>
      <c r="IB121" s="58"/>
      <c r="IC121" s="58"/>
      <c r="ID121" s="58"/>
      <c r="IE121" s="58"/>
      <c r="IF121" s="58"/>
      <c r="IG121" s="58"/>
      <c r="IH121" s="58"/>
    </row>
    <row r="122" spans="1:242" s="42" customFormat="1" x14ac:dyDescent="0.2">
      <c r="A122" s="32"/>
      <c r="B122" s="33"/>
      <c r="C122" s="34" t="s">
        <v>44</v>
      </c>
      <c r="D122" s="34">
        <v>1</v>
      </c>
      <c r="E122" s="34"/>
      <c r="F122" s="35">
        <f t="shared" ref="F122:N122" si="69">SUMIF($D$102:$D$121,"1",F102:F121)</f>
        <v>15602.5</v>
      </c>
      <c r="G122" s="35">
        <f t="shared" si="69"/>
        <v>3306.3300000000004</v>
      </c>
      <c r="H122" s="35">
        <f t="shared" si="69"/>
        <v>181.95</v>
      </c>
      <c r="I122" s="35">
        <f t="shared" si="69"/>
        <v>270</v>
      </c>
      <c r="J122" s="35">
        <f t="shared" si="69"/>
        <v>350</v>
      </c>
      <c r="K122" s="35">
        <f t="shared" si="69"/>
        <v>2250.6738461538462</v>
      </c>
      <c r="L122" s="35">
        <f t="shared" si="69"/>
        <v>4300</v>
      </c>
      <c r="M122" s="35">
        <f t="shared" si="69"/>
        <v>10658.953846153847</v>
      </c>
      <c r="N122" s="36">
        <f t="shared" si="69"/>
        <v>4943.5461538461532</v>
      </c>
      <c r="O122" s="37"/>
      <c r="P122" s="38"/>
      <c r="Q122" s="36">
        <f>SUMIF($D$102:$D$121,"1",Q102:Q121)</f>
        <v>2903.6595384615384</v>
      </c>
      <c r="R122" s="36">
        <f>SUMIF($D$102:$D$121,"1",R102:R121)</f>
        <v>2039.8866153846152</v>
      </c>
      <c r="S122" s="39"/>
      <c r="T122" s="40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  <c r="CA122" s="41"/>
      <c r="CB122" s="41"/>
      <c r="CC122" s="41"/>
      <c r="CD122" s="41"/>
      <c r="CE122" s="41"/>
      <c r="CF122" s="41"/>
      <c r="CG122" s="41"/>
      <c r="CH122" s="41"/>
      <c r="CI122" s="41"/>
      <c r="CJ122" s="41"/>
      <c r="CK122" s="41"/>
      <c r="CL122" s="41"/>
      <c r="CM122" s="41"/>
      <c r="CN122" s="41"/>
      <c r="CO122" s="41"/>
      <c r="CP122" s="41"/>
      <c r="CQ122" s="41"/>
      <c r="CR122" s="41"/>
      <c r="CS122" s="41"/>
      <c r="CT122" s="41"/>
      <c r="CU122" s="41"/>
      <c r="CV122" s="41"/>
      <c r="CW122" s="41"/>
      <c r="CX122" s="41"/>
      <c r="CY122" s="41"/>
      <c r="CZ122" s="41"/>
      <c r="DA122" s="41"/>
      <c r="DB122" s="41"/>
      <c r="DC122" s="41"/>
      <c r="DD122" s="41"/>
      <c r="DE122" s="41"/>
      <c r="DF122" s="41"/>
      <c r="DG122" s="41"/>
      <c r="DH122" s="41"/>
      <c r="DI122" s="41"/>
      <c r="DJ122" s="41"/>
      <c r="DK122" s="41"/>
      <c r="DL122" s="41"/>
      <c r="DM122" s="41"/>
      <c r="DN122" s="41"/>
      <c r="DO122" s="41"/>
      <c r="DP122" s="41"/>
      <c r="DQ122" s="41"/>
      <c r="DR122" s="41"/>
      <c r="DS122" s="41"/>
      <c r="DT122" s="41"/>
      <c r="DU122" s="41"/>
      <c r="DV122" s="41"/>
      <c r="DW122" s="41"/>
      <c r="DX122" s="41"/>
      <c r="DY122" s="41"/>
      <c r="DZ122" s="41"/>
      <c r="EA122" s="41"/>
      <c r="EB122" s="41"/>
      <c r="EC122" s="41"/>
      <c r="ED122" s="41"/>
      <c r="EE122" s="41"/>
      <c r="EF122" s="41"/>
      <c r="EG122" s="41"/>
      <c r="EH122" s="41"/>
      <c r="EI122" s="41"/>
      <c r="EJ122" s="41"/>
      <c r="EK122" s="41"/>
      <c r="EL122" s="41"/>
      <c r="EM122" s="41"/>
      <c r="EN122" s="41"/>
      <c r="EO122" s="41"/>
      <c r="EP122" s="41"/>
      <c r="EQ122" s="41"/>
      <c r="ER122" s="41"/>
      <c r="ES122" s="41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/>
      <c r="FI122" s="41"/>
      <c r="FJ122" s="41"/>
      <c r="FK122" s="41"/>
      <c r="FL122" s="41"/>
      <c r="FM122" s="41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/>
      <c r="GX122" s="41"/>
      <c r="GY122" s="41"/>
      <c r="GZ122" s="41"/>
      <c r="HA122" s="41"/>
      <c r="HB122" s="41"/>
      <c r="HC122" s="41"/>
      <c r="HD122" s="41"/>
      <c r="HE122" s="41"/>
      <c r="HF122" s="41"/>
      <c r="HG122" s="41"/>
      <c r="HH122" s="41"/>
      <c r="HI122" s="41"/>
      <c r="HJ122" s="41"/>
      <c r="HK122" s="41"/>
      <c r="HL122" s="41"/>
      <c r="HM122" s="41"/>
      <c r="HN122" s="41"/>
      <c r="HO122" s="41"/>
      <c r="HP122" s="41"/>
      <c r="HQ122" s="41"/>
      <c r="HR122" s="41"/>
      <c r="HS122" s="41"/>
      <c r="HT122" s="41"/>
      <c r="HU122" s="41"/>
      <c r="HV122" s="41"/>
      <c r="HW122" s="41"/>
      <c r="HX122" s="41"/>
      <c r="HY122" s="41"/>
      <c r="HZ122" s="41"/>
      <c r="IA122" s="41"/>
      <c r="IB122" s="41"/>
      <c r="IC122" s="41"/>
      <c r="ID122" s="41"/>
      <c r="IE122" s="41"/>
      <c r="IF122" s="41"/>
      <c r="IG122" s="41"/>
    </row>
    <row r="123" spans="1:242" s="42" customFormat="1" x14ac:dyDescent="0.2">
      <c r="A123" s="32"/>
      <c r="B123" s="33"/>
      <c r="C123" s="34" t="s">
        <v>45</v>
      </c>
      <c r="D123" s="34">
        <v>2</v>
      </c>
      <c r="E123" s="34"/>
      <c r="F123" s="35">
        <f t="shared" ref="F123:N123" si="70">SUMIF($D$102:$D$121,"2",F102:F121)</f>
        <v>4840.66</v>
      </c>
      <c r="G123" s="35">
        <f t="shared" si="70"/>
        <v>2618</v>
      </c>
      <c r="H123" s="35">
        <f t="shared" si="70"/>
        <v>42.8</v>
      </c>
      <c r="I123" s="35">
        <f t="shared" si="70"/>
        <v>150</v>
      </c>
      <c r="J123" s="35">
        <f t="shared" si="70"/>
        <v>200</v>
      </c>
      <c r="K123" s="35">
        <f t="shared" si="70"/>
        <v>0</v>
      </c>
      <c r="L123" s="35">
        <f t="shared" si="70"/>
        <v>0</v>
      </c>
      <c r="M123" s="35">
        <f t="shared" si="70"/>
        <v>3010.8</v>
      </c>
      <c r="N123" s="36">
        <f t="shared" si="70"/>
        <v>1829.8599999999997</v>
      </c>
      <c r="O123" s="37"/>
      <c r="P123" s="38"/>
      <c r="Q123" s="36">
        <f>SUMIF($D$102:$D$121,"2",Q102:Q121)</f>
        <v>1646.8739999999998</v>
      </c>
      <c r="R123" s="36">
        <f>SUMIF($D$102:$D$121,"2",R102:R121)</f>
        <v>182.98599999999988</v>
      </c>
      <c r="S123" s="39"/>
      <c r="T123" s="40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  <c r="CC123" s="41"/>
      <c r="CD123" s="41"/>
      <c r="CE123" s="41"/>
      <c r="CF123" s="41"/>
      <c r="CG123" s="41"/>
      <c r="CH123" s="41"/>
      <c r="CI123" s="41"/>
      <c r="CJ123" s="41"/>
      <c r="CK123" s="41"/>
      <c r="CL123" s="41"/>
      <c r="CM123" s="41"/>
      <c r="CN123" s="41"/>
      <c r="CO123" s="41"/>
      <c r="CP123" s="41"/>
      <c r="CQ123" s="41"/>
      <c r="CR123" s="41"/>
      <c r="CS123" s="41"/>
      <c r="CT123" s="41"/>
      <c r="CU123" s="41"/>
      <c r="CV123" s="41"/>
      <c r="CW123" s="41"/>
      <c r="CX123" s="41"/>
      <c r="CY123" s="41"/>
      <c r="CZ123" s="41"/>
      <c r="DA123" s="41"/>
      <c r="DB123" s="41"/>
      <c r="DC123" s="41"/>
      <c r="DD123" s="41"/>
      <c r="DE123" s="41"/>
      <c r="DF123" s="41"/>
      <c r="DG123" s="41"/>
      <c r="DH123" s="41"/>
      <c r="DI123" s="41"/>
      <c r="DJ123" s="41"/>
      <c r="DK123" s="41"/>
      <c r="DL123" s="41"/>
      <c r="DM123" s="41"/>
      <c r="DN123" s="41"/>
      <c r="DO123" s="41"/>
      <c r="DP123" s="41"/>
      <c r="DQ123" s="41"/>
      <c r="DR123" s="41"/>
      <c r="DS123" s="41"/>
      <c r="DT123" s="41"/>
      <c r="DU123" s="41"/>
      <c r="DV123" s="41"/>
      <c r="DW123" s="41"/>
      <c r="DX123" s="41"/>
      <c r="DY123" s="41"/>
      <c r="DZ123" s="41"/>
      <c r="EA123" s="41"/>
      <c r="EB123" s="41"/>
      <c r="EC123" s="41"/>
      <c r="ED123" s="41"/>
      <c r="EE123" s="41"/>
      <c r="EF123" s="41"/>
      <c r="EG123" s="41"/>
      <c r="EH123" s="41"/>
      <c r="EI123" s="41"/>
      <c r="EJ123" s="41"/>
      <c r="EK123" s="41"/>
      <c r="EL123" s="41"/>
      <c r="EM123" s="41"/>
      <c r="EN123" s="41"/>
      <c r="EO123" s="41"/>
      <c r="EP123" s="41"/>
      <c r="EQ123" s="41"/>
      <c r="ER123" s="41"/>
      <c r="ES123" s="41"/>
      <c r="ET123" s="41"/>
      <c r="EU123" s="41"/>
      <c r="EV123" s="41"/>
      <c r="EW123" s="41"/>
      <c r="EX123" s="41"/>
      <c r="EY123" s="41"/>
      <c r="EZ123" s="41"/>
      <c r="FA123" s="41"/>
      <c r="FB123" s="41"/>
      <c r="FC123" s="41"/>
      <c r="FD123" s="41"/>
      <c r="FE123" s="41"/>
      <c r="FF123" s="41"/>
      <c r="FG123" s="41"/>
      <c r="FH123" s="41"/>
      <c r="FI123" s="41"/>
      <c r="FJ123" s="41"/>
      <c r="FK123" s="41"/>
      <c r="FL123" s="41"/>
      <c r="FM123" s="41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/>
      <c r="HM123" s="41"/>
      <c r="HN123" s="41"/>
      <c r="HO123" s="41"/>
      <c r="HP123" s="41"/>
      <c r="HQ123" s="41"/>
      <c r="HR123" s="41"/>
      <c r="HS123" s="41"/>
      <c r="HT123" s="41"/>
      <c r="HU123" s="41"/>
      <c r="HV123" s="41"/>
      <c r="HW123" s="41"/>
      <c r="HX123" s="41"/>
      <c r="HY123" s="41"/>
      <c r="HZ123" s="41"/>
      <c r="IA123" s="41"/>
      <c r="IB123" s="41"/>
      <c r="IC123" s="41"/>
      <c r="ID123" s="41"/>
      <c r="IE123" s="41"/>
      <c r="IF123" s="41"/>
      <c r="IG123" s="41"/>
    </row>
    <row r="124" spans="1:242" s="42" customFormat="1" ht="15" x14ac:dyDescent="0.2">
      <c r="A124" s="32"/>
      <c r="B124" s="33"/>
      <c r="C124" s="34" t="s">
        <v>46</v>
      </c>
      <c r="D124" s="34">
        <v>3</v>
      </c>
      <c r="E124" s="34"/>
      <c r="F124" s="35">
        <f t="shared" ref="F124:N124" si="71">SUMIF($D$102:$D$121,"3",F102:F121)</f>
        <v>0</v>
      </c>
      <c r="G124" s="35">
        <f t="shared" si="71"/>
        <v>0</v>
      </c>
      <c r="H124" s="35">
        <f t="shared" si="71"/>
        <v>0</v>
      </c>
      <c r="I124" s="35">
        <f t="shared" si="71"/>
        <v>0</v>
      </c>
      <c r="J124" s="35">
        <f t="shared" si="71"/>
        <v>0</v>
      </c>
      <c r="K124" s="35">
        <f t="shared" si="71"/>
        <v>0</v>
      </c>
      <c r="L124" s="35">
        <f t="shared" si="71"/>
        <v>0</v>
      </c>
      <c r="M124" s="35">
        <f t="shared" si="71"/>
        <v>0</v>
      </c>
      <c r="N124" s="36">
        <f t="shared" si="71"/>
        <v>0</v>
      </c>
      <c r="O124" s="43"/>
      <c r="P124" s="38"/>
      <c r="Q124" s="36">
        <f>SUMIF($D$102:$D$121,"3",Q102:Q121)</f>
        <v>0</v>
      </c>
      <c r="R124" s="36">
        <f>SUMIF($D$102:$D$121,"3",R102:R121)</f>
        <v>0</v>
      </c>
      <c r="S124" s="39"/>
      <c r="T124" s="40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  <c r="CB124" s="41"/>
      <c r="CC124" s="41"/>
      <c r="CD124" s="41"/>
      <c r="CE124" s="41"/>
      <c r="CF124" s="41"/>
      <c r="CG124" s="41"/>
      <c r="CH124" s="41"/>
      <c r="CI124" s="41"/>
      <c r="CJ124" s="41"/>
      <c r="CK124" s="41"/>
      <c r="CL124" s="41"/>
      <c r="CM124" s="41"/>
      <c r="CN124" s="41"/>
      <c r="CO124" s="41"/>
      <c r="CP124" s="41"/>
      <c r="CQ124" s="41"/>
      <c r="CR124" s="41"/>
      <c r="CS124" s="41"/>
      <c r="CT124" s="41"/>
      <c r="CU124" s="41"/>
      <c r="CV124" s="41"/>
      <c r="CW124" s="41"/>
      <c r="CX124" s="41"/>
      <c r="CY124" s="41"/>
      <c r="CZ124" s="41"/>
      <c r="DA124" s="41"/>
      <c r="DB124" s="41"/>
      <c r="DC124" s="41"/>
      <c r="DD124" s="41"/>
      <c r="DE124" s="41"/>
      <c r="DF124" s="41"/>
      <c r="DG124" s="41"/>
      <c r="DH124" s="41"/>
      <c r="DI124" s="41"/>
      <c r="DJ124" s="41"/>
      <c r="DK124" s="41"/>
      <c r="DL124" s="41"/>
      <c r="DM124" s="41"/>
      <c r="DN124" s="41"/>
      <c r="DO124" s="41"/>
      <c r="DP124" s="41"/>
      <c r="DQ124" s="41"/>
      <c r="DR124" s="41"/>
      <c r="DS124" s="41"/>
      <c r="DT124" s="41"/>
      <c r="DU124" s="41"/>
      <c r="DV124" s="41"/>
      <c r="DW124" s="41"/>
      <c r="DX124" s="41"/>
      <c r="DY124" s="41"/>
      <c r="DZ124" s="41"/>
      <c r="EA124" s="41"/>
      <c r="EB124" s="41"/>
      <c r="EC124" s="41"/>
      <c r="ED124" s="41"/>
      <c r="EE124" s="41"/>
      <c r="EF124" s="41"/>
      <c r="EG124" s="41"/>
      <c r="EH124" s="41"/>
      <c r="EI124" s="41"/>
      <c r="EJ124" s="41"/>
      <c r="EK124" s="41"/>
      <c r="EL124" s="41"/>
      <c r="EM124" s="41"/>
      <c r="EN124" s="41"/>
      <c r="EO124" s="41"/>
      <c r="EP124" s="41"/>
      <c r="EQ124" s="41"/>
      <c r="ER124" s="41"/>
      <c r="ES124" s="41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  <c r="HK124" s="41"/>
      <c r="HL124" s="41"/>
      <c r="HM124" s="41"/>
      <c r="HN124" s="41"/>
      <c r="HO124" s="41"/>
      <c r="HP124" s="41"/>
      <c r="HQ124" s="41"/>
      <c r="HR124" s="41"/>
      <c r="HS124" s="41"/>
      <c r="HT124" s="41"/>
      <c r="HU124" s="41"/>
      <c r="HV124" s="41"/>
      <c r="HW124" s="41"/>
      <c r="HX124" s="41"/>
      <c r="HY124" s="41"/>
      <c r="HZ124" s="41"/>
      <c r="IA124" s="41"/>
      <c r="IB124" s="41"/>
      <c r="IC124" s="41"/>
      <c r="ID124" s="41"/>
      <c r="IE124" s="41"/>
      <c r="IF124" s="41"/>
      <c r="IG124" s="41"/>
    </row>
    <row r="125" spans="1:242" s="53" customFormat="1" x14ac:dyDescent="0.2">
      <c r="A125" s="132" t="s">
        <v>47</v>
      </c>
      <c r="B125" s="132"/>
      <c r="C125" s="132"/>
      <c r="D125" s="132"/>
      <c r="E125" s="132"/>
      <c r="F125" s="45">
        <f>F122+F123</f>
        <v>20443.16</v>
      </c>
      <c r="G125" s="45">
        <f t="shared" ref="G125:R125" si="72">G122+G123</f>
        <v>5924.33</v>
      </c>
      <c r="H125" s="45">
        <f t="shared" si="72"/>
        <v>224.75</v>
      </c>
      <c r="I125" s="45">
        <f t="shared" si="72"/>
        <v>420</v>
      </c>
      <c r="J125" s="45">
        <f t="shared" si="72"/>
        <v>550</v>
      </c>
      <c r="K125" s="45">
        <f t="shared" si="72"/>
        <v>2250.6738461538462</v>
      </c>
      <c r="L125" s="45">
        <f t="shared" si="72"/>
        <v>4300</v>
      </c>
      <c r="M125" s="45">
        <f t="shared" si="72"/>
        <v>13669.753846153846</v>
      </c>
      <c r="N125" s="46">
        <f t="shared" si="72"/>
        <v>6773.4061538461528</v>
      </c>
      <c r="O125" s="47">
        <f>IF(F125=0,"",(F125-M125)/F125)</f>
        <v>0.3313287257863341</v>
      </c>
      <c r="P125" s="48">
        <f>IF(N125=0,"",Q125/N125)</f>
        <v>0.6718235161311864</v>
      </c>
      <c r="Q125" s="46">
        <f t="shared" si="72"/>
        <v>4550.5335384615382</v>
      </c>
      <c r="R125" s="46">
        <f t="shared" si="72"/>
        <v>2222.8726153846151</v>
      </c>
      <c r="S125" s="49"/>
      <c r="T125" s="50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2"/>
      <c r="BN125" s="52"/>
      <c r="BO125" s="52"/>
      <c r="BP125" s="52"/>
      <c r="BQ125" s="52"/>
      <c r="BR125" s="52"/>
      <c r="BS125" s="52"/>
      <c r="BT125" s="52"/>
      <c r="BU125" s="52"/>
      <c r="BV125" s="52"/>
      <c r="BW125" s="52"/>
      <c r="BX125" s="52"/>
      <c r="BY125" s="52"/>
      <c r="BZ125" s="52"/>
      <c r="CA125" s="52"/>
      <c r="CB125" s="52"/>
      <c r="CC125" s="52"/>
      <c r="CD125" s="52"/>
      <c r="CE125" s="52"/>
      <c r="CF125" s="52"/>
      <c r="CG125" s="52"/>
      <c r="CH125" s="52"/>
      <c r="CI125" s="52"/>
      <c r="CJ125" s="52"/>
      <c r="CK125" s="52"/>
      <c r="CL125" s="52"/>
      <c r="CM125" s="52"/>
      <c r="CN125" s="52"/>
      <c r="CO125" s="52"/>
      <c r="CP125" s="52"/>
      <c r="CQ125" s="52"/>
      <c r="CR125" s="52"/>
      <c r="CS125" s="52"/>
      <c r="CT125" s="52"/>
      <c r="CU125" s="52"/>
      <c r="CV125" s="52"/>
      <c r="CW125" s="52"/>
      <c r="CX125" s="52"/>
      <c r="CY125" s="52"/>
      <c r="CZ125" s="52"/>
      <c r="DA125" s="52"/>
      <c r="DB125" s="52"/>
      <c r="DC125" s="52"/>
      <c r="DD125" s="52"/>
      <c r="DE125" s="52"/>
      <c r="DF125" s="52"/>
      <c r="DG125" s="52"/>
      <c r="DH125" s="52"/>
      <c r="DI125" s="52"/>
      <c r="DJ125" s="52"/>
      <c r="DK125" s="52"/>
      <c r="DL125" s="52"/>
      <c r="DM125" s="52"/>
      <c r="DN125" s="52"/>
      <c r="DO125" s="52"/>
      <c r="DP125" s="52"/>
      <c r="DQ125" s="52"/>
      <c r="DR125" s="52"/>
      <c r="DS125" s="52"/>
      <c r="DT125" s="52"/>
      <c r="DU125" s="52"/>
      <c r="DV125" s="52"/>
      <c r="DW125" s="52"/>
      <c r="DX125" s="52"/>
      <c r="DY125" s="52"/>
      <c r="DZ125" s="52"/>
      <c r="EA125" s="52"/>
      <c r="EB125" s="52"/>
      <c r="EC125" s="52"/>
      <c r="ED125" s="52"/>
      <c r="EE125" s="52"/>
      <c r="EF125" s="52"/>
      <c r="EG125" s="52"/>
      <c r="EH125" s="52"/>
      <c r="EI125" s="52"/>
      <c r="EJ125" s="52"/>
      <c r="EK125" s="52"/>
      <c r="EL125" s="52"/>
      <c r="EM125" s="52"/>
      <c r="EN125" s="52"/>
      <c r="EO125" s="52"/>
      <c r="EP125" s="52"/>
      <c r="EQ125" s="52"/>
      <c r="ER125" s="52"/>
      <c r="ES125" s="52"/>
      <c r="ET125" s="52"/>
      <c r="EU125" s="52"/>
      <c r="EV125" s="52"/>
      <c r="EW125" s="52"/>
      <c r="EX125" s="52"/>
      <c r="EY125" s="52"/>
      <c r="EZ125" s="52"/>
      <c r="FA125" s="52"/>
      <c r="FB125" s="52"/>
      <c r="FC125" s="52"/>
      <c r="FD125" s="52"/>
      <c r="FE125" s="52"/>
      <c r="FF125" s="52"/>
      <c r="FG125" s="52"/>
      <c r="FH125" s="52"/>
      <c r="FI125" s="52"/>
      <c r="FJ125" s="52"/>
      <c r="FK125" s="52"/>
      <c r="FL125" s="52"/>
      <c r="FM125" s="52"/>
      <c r="FN125" s="52"/>
      <c r="FO125" s="52"/>
      <c r="FP125" s="52"/>
      <c r="FQ125" s="52"/>
      <c r="FR125" s="52"/>
      <c r="FS125" s="52"/>
      <c r="FT125" s="52"/>
      <c r="FU125" s="52"/>
      <c r="FV125" s="52"/>
      <c r="FW125" s="52"/>
      <c r="FX125" s="52"/>
      <c r="FY125" s="52"/>
      <c r="FZ125" s="52"/>
      <c r="GA125" s="52"/>
      <c r="GB125" s="52"/>
      <c r="GC125" s="52"/>
      <c r="GD125" s="52"/>
      <c r="GE125" s="52"/>
      <c r="GF125" s="52"/>
      <c r="GG125" s="52"/>
      <c r="GH125" s="52"/>
      <c r="GI125" s="52"/>
      <c r="GJ125" s="52"/>
      <c r="GK125" s="52"/>
      <c r="GL125" s="52"/>
      <c r="GM125" s="52"/>
      <c r="GN125" s="52"/>
      <c r="GO125" s="52"/>
      <c r="GP125" s="52"/>
      <c r="GQ125" s="52"/>
      <c r="GR125" s="52"/>
      <c r="GS125" s="52"/>
      <c r="GT125" s="52"/>
      <c r="GU125" s="52"/>
      <c r="GV125" s="52"/>
      <c r="GW125" s="52"/>
      <c r="GX125" s="52"/>
      <c r="GY125" s="52"/>
      <c r="GZ125" s="52"/>
      <c r="HA125" s="52"/>
      <c r="HB125" s="52"/>
      <c r="HC125" s="52"/>
      <c r="HD125" s="52"/>
      <c r="HE125" s="52"/>
      <c r="HF125" s="52"/>
      <c r="HG125" s="52"/>
      <c r="HH125" s="52"/>
      <c r="HI125" s="52"/>
      <c r="HJ125" s="52"/>
      <c r="HK125" s="52"/>
      <c r="HL125" s="52"/>
      <c r="HM125" s="52"/>
      <c r="HN125" s="52"/>
      <c r="HO125" s="52"/>
      <c r="HP125" s="52"/>
      <c r="HQ125" s="52"/>
      <c r="HR125" s="52"/>
      <c r="HS125" s="52"/>
      <c r="HT125" s="52"/>
      <c r="HU125" s="52"/>
      <c r="HV125" s="52"/>
      <c r="HW125" s="52"/>
      <c r="HX125" s="52"/>
      <c r="HY125" s="52"/>
      <c r="HZ125" s="52"/>
      <c r="IA125" s="52"/>
      <c r="IB125" s="52"/>
      <c r="IC125" s="52"/>
      <c r="ID125" s="52"/>
      <c r="IE125" s="52"/>
      <c r="IF125" s="52"/>
      <c r="IG125" s="52"/>
      <c r="IH125" s="52"/>
    </row>
    <row r="126" spans="1:242" s="53" customFormat="1" x14ac:dyDescent="0.2">
      <c r="A126" s="44"/>
      <c r="B126" s="44"/>
      <c r="C126" s="44"/>
      <c r="D126" s="44"/>
      <c r="E126" s="44" t="s">
        <v>48</v>
      </c>
      <c r="F126" s="45">
        <f>F125+F124</f>
        <v>20443.16</v>
      </c>
      <c r="G126" s="45">
        <f t="shared" ref="G126:N126" si="73">G125+G124</f>
        <v>5924.33</v>
      </c>
      <c r="H126" s="45">
        <f t="shared" si="73"/>
        <v>224.75</v>
      </c>
      <c r="I126" s="45">
        <f t="shared" si="73"/>
        <v>420</v>
      </c>
      <c r="J126" s="45">
        <f t="shared" si="73"/>
        <v>550</v>
      </c>
      <c r="K126" s="45">
        <f t="shared" si="73"/>
        <v>2250.6738461538462</v>
      </c>
      <c r="L126" s="45">
        <f t="shared" si="73"/>
        <v>4300</v>
      </c>
      <c r="M126" s="45">
        <f t="shared" si="73"/>
        <v>13669.753846153846</v>
      </c>
      <c r="N126" s="46">
        <f t="shared" si="73"/>
        <v>6773.4061538461528</v>
      </c>
      <c r="O126" s="47">
        <f>IF(F126=0,"",(F126-M126)/F126)</f>
        <v>0.3313287257863341</v>
      </c>
      <c r="P126" s="48">
        <f>IF(N126=0,"",Q126/N126)</f>
        <v>0.6718235161311864</v>
      </c>
      <c r="Q126" s="46">
        <f t="shared" ref="Q126:R126" si="74">Q125+Q124</f>
        <v>4550.5335384615382</v>
      </c>
      <c r="R126" s="46">
        <f t="shared" si="74"/>
        <v>2222.8726153846151</v>
      </c>
      <c r="S126" s="45"/>
      <c r="T126" s="45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  <c r="BA126" s="51"/>
      <c r="BB126" s="51"/>
      <c r="BC126" s="51"/>
      <c r="BD126" s="51"/>
      <c r="BE126" s="51"/>
      <c r="BF126" s="51"/>
      <c r="BG126" s="51"/>
      <c r="BH126" s="51"/>
      <c r="BI126" s="51"/>
      <c r="BJ126" s="51"/>
      <c r="BK126" s="51"/>
      <c r="BL126" s="51"/>
      <c r="BM126" s="52"/>
      <c r="BN126" s="52"/>
      <c r="BO126" s="52"/>
      <c r="BP126" s="52"/>
      <c r="BQ126" s="52"/>
      <c r="BR126" s="52"/>
      <c r="BS126" s="52"/>
      <c r="BT126" s="52"/>
      <c r="BU126" s="52"/>
      <c r="BV126" s="52"/>
      <c r="BW126" s="52"/>
      <c r="BX126" s="52"/>
      <c r="BY126" s="52"/>
      <c r="BZ126" s="52"/>
      <c r="CA126" s="52"/>
      <c r="CB126" s="52"/>
      <c r="CC126" s="52"/>
      <c r="CD126" s="52"/>
      <c r="CE126" s="52"/>
      <c r="CF126" s="52"/>
      <c r="CG126" s="52"/>
      <c r="CH126" s="52"/>
      <c r="CI126" s="52"/>
      <c r="CJ126" s="52"/>
      <c r="CK126" s="52"/>
      <c r="CL126" s="52"/>
      <c r="CM126" s="52"/>
      <c r="CN126" s="52"/>
      <c r="CO126" s="52"/>
      <c r="CP126" s="52"/>
      <c r="CQ126" s="52"/>
      <c r="CR126" s="52"/>
      <c r="CS126" s="52"/>
      <c r="CT126" s="52"/>
      <c r="CU126" s="52"/>
      <c r="CV126" s="52"/>
      <c r="CW126" s="52"/>
      <c r="CX126" s="52"/>
      <c r="CY126" s="52"/>
      <c r="CZ126" s="52"/>
      <c r="DA126" s="52"/>
      <c r="DB126" s="52"/>
      <c r="DC126" s="52"/>
      <c r="DD126" s="52"/>
      <c r="DE126" s="52"/>
      <c r="DF126" s="52"/>
      <c r="DG126" s="52"/>
      <c r="DH126" s="52"/>
      <c r="DI126" s="52"/>
      <c r="DJ126" s="52"/>
      <c r="DK126" s="52"/>
      <c r="DL126" s="52"/>
      <c r="DM126" s="52"/>
      <c r="DN126" s="52"/>
      <c r="DO126" s="52"/>
      <c r="DP126" s="52"/>
      <c r="DQ126" s="52"/>
      <c r="DR126" s="52"/>
      <c r="DS126" s="52"/>
      <c r="DT126" s="52"/>
      <c r="DU126" s="52"/>
      <c r="DV126" s="52"/>
      <c r="DW126" s="52"/>
      <c r="DX126" s="52"/>
      <c r="DY126" s="52"/>
      <c r="DZ126" s="52"/>
      <c r="EA126" s="52"/>
      <c r="EB126" s="52"/>
      <c r="EC126" s="52"/>
      <c r="ED126" s="52"/>
      <c r="EE126" s="52"/>
      <c r="EF126" s="52"/>
      <c r="EG126" s="52"/>
      <c r="EH126" s="52"/>
      <c r="EI126" s="52"/>
      <c r="EJ126" s="52"/>
      <c r="EK126" s="52"/>
      <c r="EL126" s="52"/>
      <c r="EM126" s="52"/>
      <c r="EN126" s="52"/>
      <c r="EO126" s="52"/>
      <c r="EP126" s="52"/>
      <c r="EQ126" s="52"/>
      <c r="ER126" s="52"/>
      <c r="ES126" s="52"/>
      <c r="ET126" s="52"/>
      <c r="EU126" s="52"/>
      <c r="EV126" s="52"/>
      <c r="EW126" s="52"/>
      <c r="EX126" s="52"/>
      <c r="EY126" s="52"/>
      <c r="EZ126" s="52"/>
      <c r="FA126" s="52"/>
      <c r="FB126" s="52"/>
      <c r="FC126" s="52"/>
      <c r="FD126" s="52"/>
      <c r="FE126" s="52"/>
      <c r="FF126" s="52"/>
      <c r="FG126" s="52"/>
      <c r="FH126" s="52"/>
      <c r="FI126" s="52"/>
      <c r="FJ126" s="52"/>
      <c r="FK126" s="52"/>
      <c r="FL126" s="52"/>
      <c r="FM126" s="52"/>
      <c r="FN126" s="52"/>
      <c r="FO126" s="52"/>
      <c r="FP126" s="52"/>
      <c r="FQ126" s="52"/>
      <c r="FR126" s="52"/>
      <c r="FS126" s="52"/>
      <c r="FT126" s="52"/>
      <c r="FU126" s="52"/>
      <c r="FV126" s="52"/>
      <c r="FW126" s="52"/>
      <c r="FX126" s="52"/>
      <c r="FY126" s="52"/>
      <c r="FZ126" s="52"/>
      <c r="GA126" s="52"/>
      <c r="GB126" s="52"/>
      <c r="GC126" s="52"/>
      <c r="GD126" s="52"/>
      <c r="GE126" s="52"/>
      <c r="GF126" s="52"/>
      <c r="GG126" s="52"/>
      <c r="GH126" s="52"/>
      <c r="GI126" s="52"/>
      <c r="GJ126" s="52"/>
      <c r="GK126" s="52"/>
      <c r="GL126" s="52"/>
      <c r="GM126" s="52"/>
      <c r="GN126" s="52"/>
      <c r="GO126" s="52"/>
      <c r="GP126" s="52"/>
      <c r="GQ126" s="52"/>
      <c r="GR126" s="52"/>
      <c r="GS126" s="52"/>
      <c r="GT126" s="52"/>
      <c r="GU126" s="52"/>
      <c r="GV126" s="52"/>
      <c r="GW126" s="52"/>
      <c r="GX126" s="52"/>
      <c r="GY126" s="52"/>
      <c r="GZ126" s="52"/>
      <c r="HA126" s="52"/>
      <c r="HB126" s="52"/>
      <c r="HC126" s="52"/>
      <c r="HD126" s="52"/>
      <c r="HE126" s="52"/>
      <c r="HF126" s="52"/>
      <c r="HG126" s="52"/>
      <c r="HH126" s="52"/>
      <c r="HI126" s="52"/>
      <c r="HJ126" s="52"/>
      <c r="HK126" s="52"/>
      <c r="HL126" s="52"/>
      <c r="HM126" s="52"/>
      <c r="HN126" s="52"/>
      <c r="HO126" s="52"/>
      <c r="HP126" s="52"/>
      <c r="HQ126" s="52"/>
      <c r="HR126" s="52"/>
      <c r="HS126" s="52"/>
      <c r="HT126" s="52"/>
      <c r="HU126" s="52"/>
      <c r="HV126" s="52"/>
      <c r="HW126" s="52"/>
      <c r="HX126" s="52"/>
      <c r="HY126" s="52"/>
      <c r="HZ126" s="52"/>
      <c r="IA126" s="52"/>
      <c r="IB126" s="52"/>
      <c r="IC126" s="52"/>
      <c r="ID126" s="52"/>
      <c r="IE126" s="52"/>
      <c r="IF126" s="52"/>
      <c r="IG126" s="52"/>
      <c r="IH126" s="52"/>
    </row>
    <row r="127" spans="1:242" s="59" customFormat="1" x14ac:dyDescent="0.2">
      <c r="A127" s="54" t="s">
        <v>91</v>
      </c>
      <c r="B127" s="55">
        <v>2025</v>
      </c>
      <c r="C127" s="55" t="s">
        <v>37</v>
      </c>
      <c r="D127" s="55">
        <v>3</v>
      </c>
      <c r="E127" s="13" t="s">
        <v>92</v>
      </c>
      <c r="F127" s="14">
        <v>8112</v>
      </c>
      <c r="G127" s="60"/>
      <c r="H127" s="60"/>
      <c r="I127" s="60"/>
      <c r="J127" s="60"/>
      <c r="K127" s="60"/>
      <c r="L127" s="61"/>
      <c r="M127" s="61">
        <f>SUM(G127:L127)</f>
        <v>0</v>
      </c>
      <c r="N127" s="62">
        <f>+F127-M127</f>
        <v>8112</v>
      </c>
      <c r="O127" s="18">
        <f>IF(F127=0,"",(F127-M127)/F127)</f>
        <v>1</v>
      </c>
      <c r="P127" s="63">
        <v>0.9</v>
      </c>
      <c r="Q127" s="64">
        <f>+N127*P127</f>
        <v>7300.8</v>
      </c>
      <c r="R127" s="65">
        <f>+N127-Q127</f>
        <v>811.19999999999982</v>
      </c>
      <c r="S127" s="56"/>
      <c r="T127" s="66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  <c r="BA127" s="57"/>
      <c r="BB127" s="57"/>
      <c r="BC127" s="57"/>
      <c r="BD127" s="57"/>
      <c r="BE127" s="57"/>
      <c r="BF127" s="57"/>
      <c r="BG127" s="57"/>
      <c r="BH127" s="57"/>
      <c r="BI127" s="57"/>
      <c r="BJ127" s="57"/>
      <c r="BK127" s="57"/>
      <c r="BL127" s="57"/>
      <c r="BM127" s="58"/>
      <c r="BN127" s="58"/>
      <c r="BO127" s="58"/>
      <c r="BP127" s="58"/>
      <c r="BQ127" s="58"/>
      <c r="BR127" s="58"/>
      <c r="BS127" s="58"/>
      <c r="BT127" s="58"/>
      <c r="BU127" s="58"/>
      <c r="BV127" s="58"/>
      <c r="BW127" s="58"/>
      <c r="BX127" s="58"/>
      <c r="BY127" s="58"/>
      <c r="BZ127" s="58"/>
      <c r="CA127" s="58"/>
      <c r="CB127" s="58"/>
      <c r="CC127" s="58"/>
      <c r="CD127" s="58"/>
      <c r="CE127" s="58"/>
      <c r="CF127" s="58"/>
      <c r="CG127" s="58"/>
      <c r="CH127" s="58"/>
      <c r="CI127" s="58"/>
      <c r="CJ127" s="58"/>
      <c r="CK127" s="58"/>
      <c r="CL127" s="58"/>
      <c r="CM127" s="58"/>
      <c r="CN127" s="58"/>
      <c r="CO127" s="58"/>
      <c r="CP127" s="58"/>
      <c r="CQ127" s="58"/>
      <c r="CR127" s="58"/>
      <c r="CS127" s="58"/>
      <c r="CT127" s="58"/>
      <c r="CU127" s="58"/>
      <c r="CV127" s="58"/>
      <c r="CW127" s="58"/>
      <c r="CX127" s="58"/>
      <c r="CY127" s="58"/>
      <c r="CZ127" s="58"/>
      <c r="DA127" s="58"/>
      <c r="DB127" s="58"/>
      <c r="DC127" s="58"/>
      <c r="DD127" s="58"/>
      <c r="DE127" s="58"/>
      <c r="DF127" s="58"/>
      <c r="DG127" s="58"/>
      <c r="DH127" s="58"/>
      <c r="DI127" s="58"/>
      <c r="DJ127" s="58"/>
      <c r="DK127" s="58"/>
      <c r="DL127" s="58"/>
      <c r="DM127" s="58"/>
      <c r="DN127" s="58"/>
      <c r="DO127" s="58"/>
      <c r="DP127" s="58"/>
      <c r="DQ127" s="58"/>
      <c r="DR127" s="58"/>
      <c r="DS127" s="58"/>
      <c r="DT127" s="58"/>
      <c r="DU127" s="58"/>
      <c r="DV127" s="58"/>
      <c r="DW127" s="58"/>
      <c r="DX127" s="58"/>
      <c r="DY127" s="58"/>
      <c r="DZ127" s="58"/>
      <c r="EA127" s="58"/>
      <c r="EB127" s="58"/>
      <c r="EC127" s="58"/>
      <c r="ED127" s="58"/>
      <c r="EE127" s="58"/>
      <c r="EF127" s="58"/>
      <c r="EG127" s="58"/>
      <c r="EH127" s="58"/>
      <c r="EI127" s="58"/>
      <c r="EJ127" s="58"/>
      <c r="EK127" s="58"/>
      <c r="EL127" s="58"/>
      <c r="EM127" s="58"/>
      <c r="EN127" s="58"/>
      <c r="EO127" s="58"/>
      <c r="EP127" s="58"/>
      <c r="EQ127" s="58"/>
      <c r="ER127" s="58"/>
      <c r="ES127" s="58"/>
      <c r="ET127" s="58"/>
      <c r="EU127" s="58"/>
      <c r="EV127" s="58"/>
      <c r="EW127" s="58"/>
      <c r="EX127" s="58"/>
      <c r="EY127" s="58"/>
      <c r="EZ127" s="58"/>
      <c r="FA127" s="58"/>
      <c r="FB127" s="58"/>
      <c r="FC127" s="58"/>
      <c r="FD127" s="58"/>
      <c r="FE127" s="58"/>
      <c r="FF127" s="58"/>
      <c r="FG127" s="58"/>
      <c r="FH127" s="58"/>
      <c r="FI127" s="58"/>
      <c r="FJ127" s="58"/>
      <c r="FK127" s="58"/>
      <c r="FL127" s="58"/>
      <c r="FM127" s="58"/>
      <c r="FN127" s="58"/>
      <c r="FO127" s="58"/>
      <c r="FP127" s="58"/>
      <c r="FQ127" s="58"/>
      <c r="FR127" s="58"/>
      <c r="FS127" s="58"/>
      <c r="FT127" s="58"/>
      <c r="FU127" s="58"/>
      <c r="FV127" s="58"/>
      <c r="FW127" s="58"/>
      <c r="FX127" s="58"/>
      <c r="FY127" s="58"/>
      <c r="FZ127" s="58"/>
      <c r="GA127" s="58"/>
      <c r="GB127" s="58"/>
      <c r="GC127" s="58"/>
      <c r="GD127" s="58"/>
      <c r="GE127" s="58"/>
      <c r="GF127" s="58"/>
      <c r="GG127" s="58"/>
      <c r="GH127" s="58"/>
      <c r="GI127" s="58"/>
      <c r="GJ127" s="58"/>
      <c r="GK127" s="58"/>
      <c r="GL127" s="58"/>
      <c r="GM127" s="58"/>
      <c r="GN127" s="58"/>
      <c r="GO127" s="58"/>
      <c r="GP127" s="58"/>
      <c r="GQ127" s="58"/>
      <c r="GR127" s="58"/>
      <c r="GS127" s="58"/>
      <c r="GT127" s="58"/>
      <c r="GU127" s="58"/>
      <c r="GV127" s="58"/>
      <c r="GW127" s="58"/>
      <c r="GX127" s="58"/>
      <c r="GY127" s="58"/>
      <c r="GZ127" s="58"/>
      <c r="HA127" s="58"/>
      <c r="HB127" s="58"/>
      <c r="HC127" s="58"/>
      <c r="HD127" s="58"/>
      <c r="HE127" s="58"/>
      <c r="HF127" s="58"/>
      <c r="HG127" s="58"/>
      <c r="HH127" s="58"/>
      <c r="HI127" s="58"/>
      <c r="HJ127" s="58"/>
      <c r="HK127" s="58"/>
      <c r="HL127" s="58"/>
      <c r="HM127" s="58"/>
      <c r="HN127" s="58"/>
      <c r="HO127" s="58"/>
      <c r="HP127" s="58"/>
      <c r="HQ127" s="58"/>
      <c r="HR127" s="58"/>
      <c r="HS127" s="58"/>
      <c r="HT127" s="58"/>
      <c r="HU127" s="58"/>
      <c r="HV127" s="58"/>
      <c r="HW127" s="58"/>
      <c r="HX127" s="58"/>
      <c r="HY127" s="58"/>
      <c r="HZ127" s="58"/>
      <c r="IA127" s="58"/>
      <c r="IB127" s="58"/>
      <c r="IC127" s="58"/>
      <c r="ID127" s="58"/>
      <c r="IE127" s="58"/>
      <c r="IF127" s="58"/>
      <c r="IG127" s="58"/>
      <c r="IH127" s="58"/>
    </row>
    <row r="128" spans="1:242" s="59" customFormat="1" x14ac:dyDescent="0.2">
      <c r="A128" s="54" t="s">
        <v>91</v>
      </c>
      <c r="B128" s="55">
        <v>2025</v>
      </c>
      <c r="C128" s="55" t="s">
        <v>37</v>
      </c>
      <c r="D128" s="55">
        <v>3</v>
      </c>
      <c r="E128" s="13" t="s">
        <v>93</v>
      </c>
      <c r="F128" s="14">
        <v>1716</v>
      </c>
      <c r="G128" s="60"/>
      <c r="H128" s="60"/>
      <c r="I128" s="60"/>
      <c r="J128" s="60"/>
      <c r="K128" s="60"/>
      <c r="L128" s="61"/>
      <c r="M128" s="61">
        <f>SUM(G128:L128)</f>
        <v>0</v>
      </c>
      <c r="N128" s="62">
        <f>+F128-M128</f>
        <v>1716</v>
      </c>
      <c r="O128" s="18">
        <f t="shared" ref="O128:O144" si="75">IF(F128=0,"",(F128-M128)/F128)</f>
        <v>1</v>
      </c>
      <c r="P128" s="63">
        <v>0.9</v>
      </c>
      <c r="Q128" s="64">
        <f t="shared" ref="Q128:Q146" si="76">+N128*P128</f>
        <v>1544.4</v>
      </c>
      <c r="R128" s="65">
        <f t="shared" ref="R128:R146" si="77">+N128-Q128</f>
        <v>171.59999999999991</v>
      </c>
      <c r="S128" s="56"/>
      <c r="T128" s="66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  <c r="BA128" s="57"/>
      <c r="BB128" s="57"/>
      <c r="BC128" s="57"/>
      <c r="BD128" s="57"/>
      <c r="BE128" s="57"/>
      <c r="BF128" s="57"/>
      <c r="BG128" s="57"/>
      <c r="BH128" s="57"/>
      <c r="BI128" s="57"/>
      <c r="BJ128" s="57"/>
      <c r="BK128" s="57"/>
      <c r="BL128" s="57"/>
      <c r="BM128" s="58"/>
      <c r="BN128" s="58"/>
      <c r="BO128" s="58"/>
      <c r="BP128" s="58"/>
      <c r="BQ128" s="58"/>
      <c r="BR128" s="58"/>
      <c r="BS128" s="58"/>
      <c r="BT128" s="58"/>
      <c r="BU128" s="58"/>
      <c r="BV128" s="58"/>
      <c r="BW128" s="58"/>
      <c r="BX128" s="58"/>
      <c r="BY128" s="58"/>
      <c r="BZ128" s="58"/>
      <c r="CA128" s="58"/>
      <c r="CB128" s="58"/>
      <c r="CC128" s="58"/>
      <c r="CD128" s="58"/>
      <c r="CE128" s="58"/>
      <c r="CF128" s="58"/>
      <c r="CG128" s="58"/>
      <c r="CH128" s="58"/>
      <c r="CI128" s="58"/>
      <c r="CJ128" s="58"/>
      <c r="CK128" s="58"/>
      <c r="CL128" s="58"/>
      <c r="CM128" s="58"/>
      <c r="CN128" s="58"/>
      <c r="CO128" s="58"/>
      <c r="CP128" s="58"/>
      <c r="CQ128" s="58"/>
      <c r="CR128" s="58"/>
      <c r="CS128" s="58"/>
      <c r="CT128" s="58"/>
      <c r="CU128" s="58"/>
      <c r="CV128" s="58"/>
      <c r="CW128" s="58"/>
      <c r="CX128" s="58"/>
      <c r="CY128" s="58"/>
      <c r="CZ128" s="58"/>
      <c r="DA128" s="58"/>
      <c r="DB128" s="58"/>
      <c r="DC128" s="58"/>
      <c r="DD128" s="58"/>
      <c r="DE128" s="58"/>
      <c r="DF128" s="58"/>
      <c r="DG128" s="58"/>
      <c r="DH128" s="58"/>
      <c r="DI128" s="58"/>
      <c r="DJ128" s="58"/>
      <c r="DK128" s="58"/>
      <c r="DL128" s="58"/>
      <c r="DM128" s="58"/>
      <c r="DN128" s="58"/>
      <c r="DO128" s="58"/>
      <c r="DP128" s="58"/>
      <c r="DQ128" s="58"/>
      <c r="DR128" s="58"/>
      <c r="DS128" s="58"/>
      <c r="DT128" s="58"/>
      <c r="DU128" s="58"/>
      <c r="DV128" s="58"/>
      <c r="DW128" s="58"/>
      <c r="DX128" s="58"/>
      <c r="DY128" s="58"/>
      <c r="DZ128" s="58"/>
      <c r="EA128" s="58"/>
      <c r="EB128" s="58"/>
      <c r="EC128" s="58"/>
      <c r="ED128" s="58"/>
      <c r="EE128" s="58"/>
      <c r="EF128" s="58"/>
      <c r="EG128" s="58"/>
      <c r="EH128" s="58"/>
      <c r="EI128" s="58"/>
      <c r="EJ128" s="58"/>
      <c r="EK128" s="58"/>
      <c r="EL128" s="58"/>
      <c r="EM128" s="58"/>
      <c r="EN128" s="58"/>
      <c r="EO128" s="58"/>
      <c r="EP128" s="58"/>
      <c r="EQ128" s="58"/>
      <c r="ER128" s="58"/>
      <c r="ES128" s="58"/>
      <c r="ET128" s="58"/>
      <c r="EU128" s="58"/>
      <c r="EV128" s="58"/>
      <c r="EW128" s="58"/>
      <c r="EX128" s="58"/>
      <c r="EY128" s="58"/>
      <c r="EZ128" s="58"/>
      <c r="FA128" s="58"/>
      <c r="FB128" s="58"/>
      <c r="FC128" s="58"/>
      <c r="FD128" s="58"/>
      <c r="FE128" s="58"/>
      <c r="FF128" s="58"/>
      <c r="FG128" s="58"/>
      <c r="FH128" s="58"/>
      <c r="FI128" s="58"/>
      <c r="FJ128" s="58"/>
      <c r="FK128" s="58"/>
      <c r="FL128" s="58"/>
      <c r="FM128" s="58"/>
      <c r="FN128" s="58"/>
      <c r="FO128" s="58"/>
      <c r="FP128" s="58"/>
      <c r="FQ128" s="58"/>
      <c r="FR128" s="58"/>
      <c r="FS128" s="58"/>
      <c r="FT128" s="58"/>
      <c r="FU128" s="58"/>
      <c r="FV128" s="58"/>
      <c r="FW128" s="58"/>
      <c r="FX128" s="58"/>
      <c r="FY128" s="58"/>
      <c r="FZ128" s="58"/>
      <c r="GA128" s="58"/>
      <c r="GB128" s="58"/>
      <c r="GC128" s="58"/>
      <c r="GD128" s="58"/>
      <c r="GE128" s="58"/>
      <c r="GF128" s="58"/>
      <c r="GG128" s="58"/>
      <c r="GH128" s="58"/>
      <c r="GI128" s="58"/>
      <c r="GJ128" s="58"/>
      <c r="GK128" s="58"/>
      <c r="GL128" s="58"/>
      <c r="GM128" s="58"/>
      <c r="GN128" s="58"/>
      <c r="GO128" s="58"/>
      <c r="GP128" s="58"/>
      <c r="GQ128" s="58"/>
      <c r="GR128" s="58"/>
      <c r="GS128" s="58"/>
      <c r="GT128" s="58"/>
      <c r="GU128" s="58"/>
      <c r="GV128" s="58"/>
      <c r="GW128" s="58"/>
      <c r="GX128" s="58"/>
      <c r="GY128" s="58"/>
      <c r="GZ128" s="58"/>
      <c r="HA128" s="58"/>
      <c r="HB128" s="58"/>
      <c r="HC128" s="58"/>
      <c r="HD128" s="58"/>
      <c r="HE128" s="58"/>
      <c r="HF128" s="58"/>
      <c r="HG128" s="58"/>
      <c r="HH128" s="58"/>
      <c r="HI128" s="58"/>
      <c r="HJ128" s="58"/>
      <c r="HK128" s="58"/>
      <c r="HL128" s="58"/>
      <c r="HM128" s="58"/>
      <c r="HN128" s="58"/>
      <c r="HO128" s="58"/>
      <c r="HP128" s="58"/>
      <c r="HQ128" s="58"/>
      <c r="HR128" s="58"/>
      <c r="HS128" s="58"/>
      <c r="HT128" s="58"/>
      <c r="HU128" s="58"/>
      <c r="HV128" s="58"/>
      <c r="HW128" s="58"/>
      <c r="HX128" s="58"/>
      <c r="HY128" s="58"/>
      <c r="HZ128" s="58"/>
      <c r="IA128" s="58"/>
      <c r="IB128" s="58"/>
      <c r="IC128" s="58"/>
      <c r="ID128" s="58"/>
      <c r="IE128" s="58"/>
      <c r="IF128" s="58"/>
      <c r="IG128" s="58"/>
      <c r="IH128" s="58"/>
    </row>
    <row r="129" spans="1:242" s="59" customFormat="1" x14ac:dyDescent="0.2">
      <c r="A129" s="54" t="s">
        <v>91</v>
      </c>
      <c r="B129" s="55">
        <v>2025</v>
      </c>
      <c r="C129" s="55" t="s">
        <v>94</v>
      </c>
      <c r="D129" s="55">
        <v>2</v>
      </c>
      <c r="E129" s="13" t="s">
        <v>95</v>
      </c>
      <c r="F129" s="14">
        <v>3969</v>
      </c>
      <c r="G129" s="60">
        <f>1990-280</f>
        <v>1710</v>
      </c>
      <c r="H129" s="60">
        <f>1990*0.02</f>
        <v>39.800000000000004</v>
      </c>
      <c r="I129" s="60"/>
      <c r="J129" s="60">
        <v>100</v>
      </c>
      <c r="K129" s="60"/>
      <c r="L129" s="61">
        <v>300</v>
      </c>
      <c r="M129" s="61">
        <f t="shared" ref="M129:M130" si="78">SUM(G129:L129)</f>
        <v>2149.8000000000002</v>
      </c>
      <c r="N129" s="62">
        <f>+F129-M129</f>
        <v>1819.1999999999998</v>
      </c>
      <c r="O129" s="18">
        <f t="shared" si="75"/>
        <v>0.45835222978080115</v>
      </c>
      <c r="P129" s="63">
        <v>0.5</v>
      </c>
      <c r="Q129" s="64">
        <f t="shared" si="76"/>
        <v>909.59999999999991</v>
      </c>
      <c r="R129" s="65">
        <f t="shared" si="77"/>
        <v>909.59999999999991</v>
      </c>
      <c r="S129" s="56"/>
      <c r="T129" s="66" t="s">
        <v>96</v>
      </c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  <c r="BA129" s="57"/>
      <c r="BB129" s="57"/>
      <c r="BC129" s="57"/>
      <c r="BD129" s="57"/>
      <c r="BE129" s="57"/>
      <c r="BF129" s="57"/>
      <c r="BG129" s="57"/>
      <c r="BH129" s="57"/>
      <c r="BI129" s="57"/>
      <c r="BJ129" s="57"/>
      <c r="BK129" s="57"/>
      <c r="BL129" s="57"/>
      <c r="BM129" s="58"/>
      <c r="BN129" s="58"/>
      <c r="BO129" s="58"/>
      <c r="BP129" s="58"/>
      <c r="BQ129" s="58"/>
      <c r="BR129" s="58"/>
      <c r="BS129" s="58"/>
      <c r="BT129" s="58"/>
      <c r="BU129" s="58"/>
      <c r="BV129" s="58"/>
      <c r="BW129" s="58"/>
      <c r="BX129" s="58"/>
      <c r="BY129" s="58"/>
      <c r="BZ129" s="58"/>
      <c r="CA129" s="58"/>
      <c r="CB129" s="58"/>
      <c r="CC129" s="58"/>
      <c r="CD129" s="58"/>
      <c r="CE129" s="58"/>
      <c r="CF129" s="58"/>
      <c r="CG129" s="58"/>
      <c r="CH129" s="58"/>
      <c r="CI129" s="58"/>
      <c r="CJ129" s="58"/>
      <c r="CK129" s="58"/>
      <c r="CL129" s="58"/>
      <c r="CM129" s="58"/>
      <c r="CN129" s="58"/>
      <c r="CO129" s="58"/>
      <c r="CP129" s="58"/>
      <c r="CQ129" s="58"/>
      <c r="CR129" s="58"/>
      <c r="CS129" s="58"/>
      <c r="CT129" s="58"/>
      <c r="CU129" s="58"/>
      <c r="CV129" s="58"/>
      <c r="CW129" s="58"/>
      <c r="CX129" s="58"/>
      <c r="CY129" s="58"/>
      <c r="CZ129" s="58"/>
      <c r="DA129" s="58"/>
      <c r="DB129" s="58"/>
      <c r="DC129" s="58"/>
      <c r="DD129" s="58"/>
      <c r="DE129" s="58"/>
      <c r="DF129" s="58"/>
      <c r="DG129" s="58"/>
      <c r="DH129" s="58"/>
      <c r="DI129" s="58"/>
      <c r="DJ129" s="58"/>
      <c r="DK129" s="58"/>
      <c r="DL129" s="58"/>
      <c r="DM129" s="58"/>
      <c r="DN129" s="58"/>
      <c r="DO129" s="58"/>
      <c r="DP129" s="58"/>
      <c r="DQ129" s="58"/>
      <c r="DR129" s="58"/>
      <c r="DS129" s="58"/>
      <c r="DT129" s="58"/>
      <c r="DU129" s="58"/>
      <c r="DV129" s="58"/>
      <c r="DW129" s="58"/>
      <c r="DX129" s="58"/>
      <c r="DY129" s="58"/>
      <c r="DZ129" s="58"/>
      <c r="EA129" s="58"/>
      <c r="EB129" s="58"/>
      <c r="EC129" s="58"/>
      <c r="ED129" s="58"/>
      <c r="EE129" s="58"/>
      <c r="EF129" s="58"/>
      <c r="EG129" s="58"/>
      <c r="EH129" s="58"/>
      <c r="EI129" s="58"/>
      <c r="EJ129" s="58"/>
      <c r="EK129" s="58"/>
      <c r="EL129" s="58"/>
      <c r="EM129" s="58"/>
      <c r="EN129" s="58"/>
      <c r="EO129" s="58"/>
      <c r="EP129" s="58"/>
      <c r="EQ129" s="58"/>
      <c r="ER129" s="58"/>
      <c r="ES129" s="58"/>
      <c r="ET129" s="58"/>
      <c r="EU129" s="58"/>
      <c r="EV129" s="58"/>
      <c r="EW129" s="58"/>
      <c r="EX129" s="58"/>
      <c r="EY129" s="58"/>
      <c r="EZ129" s="58"/>
      <c r="FA129" s="58"/>
      <c r="FB129" s="58"/>
      <c r="FC129" s="58"/>
      <c r="FD129" s="58"/>
      <c r="FE129" s="58"/>
      <c r="FF129" s="58"/>
      <c r="FG129" s="58"/>
      <c r="FH129" s="58"/>
      <c r="FI129" s="58"/>
      <c r="FJ129" s="58"/>
      <c r="FK129" s="58"/>
      <c r="FL129" s="58"/>
      <c r="FM129" s="58"/>
      <c r="FN129" s="58"/>
      <c r="FO129" s="58"/>
      <c r="FP129" s="58"/>
      <c r="FQ129" s="58"/>
      <c r="FR129" s="58"/>
      <c r="FS129" s="58"/>
      <c r="FT129" s="58"/>
      <c r="FU129" s="58"/>
      <c r="FV129" s="58"/>
      <c r="FW129" s="58"/>
      <c r="FX129" s="58"/>
      <c r="FY129" s="58"/>
      <c r="FZ129" s="58"/>
      <c r="GA129" s="58"/>
      <c r="GB129" s="58"/>
      <c r="GC129" s="58"/>
      <c r="GD129" s="58"/>
      <c r="GE129" s="58"/>
      <c r="GF129" s="58"/>
      <c r="GG129" s="58"/>
      <c r="GH129" s="58"/>
      <c r="GI129" s="58"/>
      <c r="GJ129" s="58"/>
      <c r="GK129" s="58"/>
      <c r="GL129" s="58"/>
      <c r="GM129" s="58"/>
      <c r="GN129" s="58"/>
      <c r="GO129" s="58"/>
      <c r="GP129" s="58"/>
      <c r="GQ129" s="58"/>
      <c r="GR129" s="58"/>
      <c r="GS129" s="58"/>
      <c r="GT129" s="58"/>
      <c r="GU129" s="58"/>
      <c r="GV129" s="58"/>
      <c r="GW129" s="58"/>
      <c r="GX129" s="58"/>
      <c r="GY129" s="58"/>
      <c r="GZ129" s="58"/>
      <c r="HA129" s="58"/>
      <c r="HB129" s="58"/>
      <c r="HC129" s="58"/>
      <c r="HD129" s="58"/>
      <c r="HE129" s="58"/>
      <c r="HF129" s="58"/>
      <c r="HG129" s="58"/>
      <c r="HH129" s="58"/>
      <c r="HI129" s="58"/>
      <c r="HJ129" s="58"/>
      <c r="HK129" s="58"/>
      <c r="HL129" s="58"/>
      <c r="HM129" s="58"/>
      <c r="HN129" s="58"/>
      <c r="HO129" s="58"/>
      <c r="HP129" s="58"/>
      <c r="HQ129" s="58"/>
      <c r="HR129" s="58"/>
      <c r="HS129" s="58"/>
      <c r="HT129" s="58"/>
      <c r="HU129" s="58"/>
      <c r="HV129" s="58"/>
      <c r="HW129" s="58"/>
      <c r="HX129" s="58"/>
      <c r="HY129" s="58"/>
      <c r="HZ129" s="58"/>
      <c r="IA129" s="58"/>
      <c r="IB129" s="58"/>
      <c r="IC129" s="58"/>
      <c r="ID129" s="58"/>
      <c r="IE129" s="58"/>
      <c r="IF129" s="58"/>
      <c r="IG129" s="58"/>
      <c r="IH129" s="58"/>
    </row>
    <row r="130" spans="1:242" s="59" customFormat="1" x14ac:dyDescent="0.2">
      <c r="A130" s="54" t="s">
        <v>91</v>
      </c>
      <c r="B130" s="55">
        <v>2025</v>
      </c>
      <c r="C130" s="55" t="s">
        <v>26</v>
      </c>
      <c r="D130" s="55">
        <v>1</v>
      </c>
      <c r="E130" s="13" t="s">
        <v>90</v>
      </c>
      <c r="F130" s="14">
        <v>3570</v>
      </c>
      <c r="G130" s="60"/>
      <c r="H130" s="60">
        <v>120</v>
      </c>
      <c r="I130" s="60">
        <v>120</v>
      </c>
      <c r="J130" s="60">
        <v>100</v>
      </c>
      <c r="K130" s="60">
        <v>1500</v>
      </c>
      <c r="L130" s="61"/>
      <c r="M130" s="61">
        <f t="shared" si="78"/>
        <v>1840</v>
      </c>
      <c r="N130" s="62">
        <f t="shared" ref="N130" si="79">+F130-M130</f>
        <v>1730</v>
      </c>
      <c r="O130" s="18">
        <f t="shared" si="75"/>
        <v>0.484593837535014</v>
      </c>
      <c r="P130" s="63">
        <v>0.5</v>
      </c>
      <c r="Q130" s="64">
        <f t="shared" si="76"/>
        <v>865</v>
      </c>
      <c r="R130" s="65">
        <f t="shared" si="77"/>
        <v>865</v>
      </c>
      <c r="S130" s="56"/>
      <c r="T130" s="66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57"/>
      <c r="BB130" s="57"/>
      <c r="BC130" s="57"/>
      <c r="BD130" s="57"/>
      <c r="BE130" s="57"/>
      <c r="BF130" s="57"/>
      <c r="BG130" s="57"/>
      <c r="BH130" s="57"/>
      <c r="BI130" s="57"/>
      <c r="BJ130" s="57"/>
      <c r="BK130" s="57"/>
      <c r="BL130" s="57"/>
      <c r="BM130" s="58"/>
      <c r="BN130" s="58"/>
      <c r="BO130" s="58"/>
      <c r="BP130" s="58"/>
      <c r="BQ130" s="58"/>
      <c r="BR130" s="58"/>
      <c r="BS130" s="58"/>
      <c r="BT130" s="58"/>
      <c r="BU130" s="58"/>
      <c r="BV130" s="58"/>
      <c r="BW130" s="58"/>
      <c r="BX130" s="58"/>
      <c r="BY130" s="58"/>
      <c r="BZ130" s="58"/>
      <c r="CA130" s="58"/>
      <c r="CB130" s="58"/>
      <c r="CC130" s="58"/>
      <c r="CD130" s="58"/>
      <c r="CE130" s="58"/>
      <c r="CF130" s="58"/>
      <c r="CG130" s="58"/>
      <c r="CH130" s="58"/>
      <c r="CI130" s="58"/>
      <c r="CJ130" s="58"/>
      <c r="CK130" s="58"/>
      <c r="CL130" s="58"/>
      <c r="CM130" s="58"/>
      <c r="CN130" s="58"/>
      <c r="CO130" s="58"/>
      <c r="CP130" s="58"/>
      <c r="CQ130" s="58"/>
      <c r="CR130" s="58"/>
      <c r="CS130" s="58"/>
      <c r="CT130" s="58"/>
      <c r="CU130" s="58"/>
      <c r="CV130" s="58"/>
      <c r="CW130" s="58"/>
      <c r="CX130" s="58"/>
      <c r="CY130" s="58"/>
      <c r="CZ130" s="58"/>
      <c r="DA130" s="58"/>
      <c r="DB130" s="58"/>
      <c r="DC130" s="58"/>
      <c r="DD130" s="58"/>
      <c r="DE130" s="58"/>
      <c r="DF130" s="58"/>
      <c r="DG130" s="58"/>
      <c r="DH130" s="58"/>
      <c r="DI130" s="58"/>
      <c r="DJ130" s="58"/>
      <c r="DK130" s="58"/>
      <c r="DL130" s="58"/>
      <c r="DM130" s="58"/>
      <c r="DN130" s="58"/>
      <c r="DO130" s="58"/>
      <c r="DP130" s="58"/>
      <c r="DQ130" s="58"/>
      <c r="DR130" s="58"/>
      <c r="DS130" s="58"/>
      <c r="DT130" s="58"/>
      <c r="DU130" s="58"/>
      <c r="DV130" s="58"/>
      <c r="DW130" s="58"/>
      <c r="DX130" s="58"/>
      <c r="DY130" s="58"/>
      <c r="DZ130" s="58"/>
      <c r="EA130" s="58"/>
      <c r="EB130" s="58"/>
      <c r="EC130" s="58"/>
      <c r="ED130" s="58"/>
      <c r="EE130" s="58"/>
      <c r="EF130" s="58"/>
      <c r="EG130" s="58"/>
      <c r="EH130" s="58"/>
      <c r="EI130" s="58"/>
      <c r="EJ130" s="58"/>
      <c r="EK130" s="58"/>
      <c r="EL130" s="58"/>
      <c r="EM130" s="58"/>
      <c r="EN130" s="58"/>
      <c r="EO130" s="58"/>
      <c r="EP130" s="58"/>
      <c r="EQ130" s="58"/>
      <c r="ER130" s="58"/>
      <c r="ES130" s="58"/>
      <c r="ET130" s="58"/>
      <c r="EU130" s="58"/>
      <c r="EV130" s="58"/>
      <c r="EW130" s="58"/>
      <c r="EX130" s="58"/>
      <c r="EY130" s="58"/>
      <c r="EZ130" s="58"/>
      <c r="FA130" s="58"/>
      <c r="FB130" s="58"/>
      <c r="FC130" s="58"/>
      <c r="FD130" s="58"/>
      <c r="FE130" s="58"/>
      <c r="FF130" s="58"/>
      <c r="FG130" s="58"/>
      <c r="FH130" s="58"/>
      <c r="FI130" s="58"/>
      <c r="FJ130" s="58"/>
      <c r="FK130" s="58"/>
      <c r="FL130" s="58"/>
      <c r="FM130" s="58"/>
      <c r="FN130" s="58"/>
      <c r="FO130" s="58"/>
      <c r="FP130" s="58"/>
      <c r="FQ130" s="58"/>
      <c r="FR130" s="58"/>
      <c r="FS130" s="58"/>
      <c r="FT130" s="58"/>
      <c r="FU130" s="58"/>
      <c r="FV130" s="58"/>
      <c r="FW130" s="58"/>
      <c r="FX130" s="58"/>
      <c r="FY130" s="58"/>
      <c r="FZ130" s="58"/>
      <c r="GA130" s="58"/>
      <c r="GB130" s="58"/>
      <c r="GC130" s="58"/>
      <c r="GD130" s="58"/>
      <c r="GE130" s="58"/>
      <c r="GF130" s="58"/>
      <c r="GG130" s="58"/>
      <c r="GH130" s="58"/>
      <c r="GI130" s="58"/>
      <c r="GJ130" s="58"/>
      <c r="GK130" s="58"/>
      <c r="GL130" s="58"/>
      <c r="GM130" s="58"/>
      <c r="GN130" s="58"/>
      <c r="GO130" s="58"/>
      <c r="GP130" s="58"/>
      <c r="GQ130" s="58"/>
      <c r="GR130" s="58"/>
      <c r="GS130" s="58"/>
      <c r="GT130" s="58"/>
      <c r="GU130" s="58"/>
      <c r="GV130" s="58"/>
      <c r="GW130" s="58"/>
      <c r="GX130" s="58"/>
      <c r="GY130" s="58"/>
      <c r="GZ130" s="58"/>
      <c r="HA130" s="58"/>
      <c r="HB130" s="58"/>
      <c r="HC130" s="58"/>
      <c r="HD130" s="58"/>
      <c r="HE130" s="58"/>
      <c r="HF130" s="58"/>
      <c r="HG130" s="58"/>
      <c r="HH130" s="58"/>
      <c r="HI130" s="58"/>
      <c r="HJ130" s="58"/>
      <c r="HK130" s="58"/>
      <c r="HL130" s="58"/>
      <c r="HM130" s="58"/>
      <c r="HN130" s="58"/>
      <c r="HO130" s="58"/>
      <c r="HP130" s="58"/>
      <c r="HQ130" s="58"/>
      <c r="HR130" s="58"/>
      <c r="HS130" s="58"/>
      <c r="HT130" s="58"/>
      <c r="HU130" s="58"/>
      <c r="HV130" s="58"/>
      <c r="HW130" s="58"/>
      <c r="HX130" s="58"/>
      <c r="HY130" s="58"/>
      <c r="HZ130" s="58"/>
      <c r="IA130" s="58"/>
      <c r="IB130" s="58"/>
      <c r="IC130" s="58"/>
      <c r="ID130" s="58"/>
      <c r="IE130" s="58"/>
      <c r="IF130" s="58"/>
      <c r="IG130" s="58"/>
      <c r="IH130" s="58"/>
    </row>
    <row r="131" spans="1:242" s="59" customFormat="1" x14ac:dyDescent="0.2">
      <c r="A131" s="54" t="s">
        <v>91</v>
      </c>
      <c r="B131" s="55">
        <v>2025</v>
      </c>
      <c r="C131" s="55"/>
      <c r="D131" s="55"/>
      <c r="E131" s="13"/>
      <c r="F131" s="14"/>
      <c r="G131" s="60"/>
      <c r="H131" s="60"/>
      <c r="I131" s="60"/>
      <c r="J131" s="60"/>
      <c r="K131" s="60"/>
      <c r="L131" s="61"/>
      <c r="M131" s="61">
        <f>SUM(G131:L131)</f>
        <v>0</v>
      </c>
      <c r="N131" s="62">
        <f>+F131-M131</f>
        <v>0</v>
      </c>
      <c r="O131" s="18" t="str">
        <f t="shared" si="75"/>
        <v/>
      </c>
      <c r="P131" s="63">
        <v>0</v>
      </c>
      <c r="Q131" s="64">
        <f t="shared" si="76"/>
        <v>0</v>
      </c>
      <c r="R131" s="65">
        <f t="shared" si="77"/>
        <v>0</v>
      </c>
      <c r="S131" s="56"/>
      <c r="T131" s="66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  <c r="BA131" s="57"/>
      <c r="BB131" s="57"/>
      <c r="BC131" s="57"/>
      <c r="BD131" s="57"/>
      <c r="BE131" s="57"/>
      <c r="BF131" s="57"/>
      <c r="BG131" s="57"/>
      <c r="BH131" s="57"/>
      <c r="BI131" s="57"/>
      <c r="BJ131" s="57"/>
      <c r="BK131" s="57"/>
      <c r="BL131" s="57"/>
      <c r="BM131" s="58"/>
      <c r="BN131" s="58"/>
      <c r="BO131" s="58"/>
      <c r="BP131" s="58"/>
      <c r="BQ131" s="58"/>
      <c r="BR131" s="58"/>
      <c r="BS131" s="58"/>
      <c r="BT131" s="58"/>
      <c r="BU131" s="58"/>
      <c r="BV131" s="58"/>
      <c r="BW131" s="58"/>
      <c r="BX131" s="58"/>
      <c r="BY131" s="58"/>
      <c r="BZ131" s="58"/>
      <c r="CA131" s="58"/>
      <c r="CB131" s="58"/>
      <c r="CC131" s="58"/>
      <c r="CD131" s="58"/>
      <c r="CE131" s="58"/>
      <c r="CF131" s="58"/>
      <c r="CG131" s="58"/>
      <c r="CH131" s="58"/>
      <c r="CI131" s="58"/>
      <c r="CJ131" s="58"/>
      <c r="CK131" s="58"/>
      <c r="CL131" s="58"/>
      <c r="CM131" s="58"/>
      <c r="CN131" s="58"/>
      <c r="CO131" s="58"/>
      <c r="CP131" s="58"/>
      <c r="CQ131" s="58"/>
      <c r="CR131" s="58"/>
      <c r="CS131" s="58"/>
      <c r="CT131" s="58"/>
      <c r="CU131" s="58"/>
      <c r="CV131" s="58"/>
      <c r="CW131" s="58"/>
      <c r="CX131" s="58"/>
      <c r="CY131" s="58"/>
      <c r="CZ131" s="58"/>
      <c r="DA131" s="58"/>
      <c r="DB131" s="58"/>
      <c r="DC131" s="58"/>
      <c r="DD131" s="58"/>
      <c r="DE131" s="58"/>
      <c r="DF131" s="58"/>
      <c r="DG131" s="58"/>
      <c r="DH131" s="58"/>
      <c r="DI131" s="58"/>
      <c r="DJ131" s="58"/>
      <c r="DK131" s="58"/>
      <c r="DL131" s="58"/>
      <c r="DM131" s="58"/>
      <c r="DN131" s="58"/>
      <c r="DO131" s="58"/>
      <c r="DP131" s="58"/>
      <c r="DQ131" s="58"/>
      <c r="DR131" s="58"/>
      <c r="DS131" s="58"/>
      <c r="DT131" s="58"/>
      <c r="DU131" s="58"/>
      <c r="DV131" s="58"/>
      <c r="DW131" s="58"/>
      <c r="DX131" s="58"/>
      <c r="DY131" s="58"/>
      <c r="DZ131" s="58"/>
      <c r="EA131" s="58"/>
      <c r="EB131" s="58"/>
      <c r="EC131" s="58"/>
      <c r="ED131" s="58"/>
      <c r="EE131" s="58"/>
      <c r="EF131" s="58"/>
      <c r="EG131" s="58"/>
      <c r="EH131" s="58"/>
      <c r="EI131" s="58"/>
      <c r="EJ131" s="58"/>
      <c r="EK131" s="58"/>
      <c r="EL131" s="58"/>
      <c r="EM131" s="58"/>
      <c r="EN131" s="58"/>
      <c r="EO131" s="58"/>
      <c r="EP131" s="58"/>
      <c r="EQ131" s="58"/>
      <c r="ER131" s="58"/>
      <c r="ES131" s="58"/>
      <c r="ET131" s="58"/>
      <c r="EU131" s="58"/>
      <c r="EV131" s="58"/>
      <c r="EW131" s="58"/>
      <c r="EX131" s="58"/>
      <c r="EY131" s="58"/>
      <c r="EZ131" s="58"/>
      <c r="FA131" s="58"/>
      <c r="FB131" s="58"/>
      <c r="FC131" s="58"/>
      <c r="FD131" s="58"/>
      <c r="FE131" s="58"/>
      <c r="FF131" s="58"/>
      <c r="FG131" s="58"/>
      <c r="FH131" s="58"/>
      <c r="FI131" s="58"/>
      <c r="FJ131" s="58"/>
      <c r="FK131" s="58"/>
      <c r="FL131" s="58"/>
      <c r="FM131" s="58"/>
      <c r="FN131" s="58"/>
      <c r="FO131" s="58"/>
      <c r="FP131" s="58"/>
      <c r="FQ131" s="58"/>
      <c r="FR131" s="58"/>
      <c r="FS131" s="58"/>
      <c r="FT131" s="58"/>
      <c r="FU131" s="58"/>
      <c r="FV131" s="58"/>
      <c r="FW131" s="58"/>
      <c r="FX131" s="58"/>
      <c r="FY131" s="58"/>
      <c r="FZ131" s="58"/>
      <c r="GA131" s="58"/>
      <c r="GB131" s="58"/>
      <c r="GC131" s="58"/>
      <c r="GD131" s="58"/>
      <c r="GE131" s="58"/>
      <c r="GF131" s="58"/>
      <c r="GG131" s="58"/>
      <c r="GH131" s="58"/>
      <c r="GI131" s="58"/>
      <c r="GJ131" s="58"/>
      <c r="GK131" s="58"/>
      <c r="GL131" s="58"/>
      <c r="GM131" s="58"/>
      <c r="GN131" s="58"/>
      <c r="GO131" s="58"/>
      <c r="GP131" s="58"/>
      <c r="GQ131" s="58"/>
      <c r="GR131" s="58"/>
      <c r="GS131" s="58"/>
      <c r="GT131" s="58"/>
      <c r="GU131" s="58"/>
      <c r="GV131" s="58"/>
      <c r="GW131" s="58"/>
      <c r="GX131" s="58"/>
      <c r="GY131" s="58"/>
      <c r="GZ131" s="58"/>
      <c r="HA131" s="58"/>
      <c r="HB131" s="58"/>
      <c r="HC131" s="58"/>
      <c r="HD131" s="58"/>
      <c r="HE131" s="58"/>
      <c r="HF131" s="58"/>
      <c r="HG131" s="58"/>
      <c r="HH131" s="58"/>
      <c r="HI131" s="58"/>
      <c r="HJ131" s="58"/>
      <c r="HK131" s="58"/>
      <c r="HL131" s="58"/>
      <c r="HM131" s="58"/>
      <c r="HN131" s="58"/>
      <c r="HO131" s="58"/>
      <c r="HP131" s="58"/>
      <c r="HQ131" s="58"/>
      <c r="HR131" s="58"/>
      <c r="HS131" s="58"/>
      <c r="HT131" s="58"/>
      <c r="HU131" s="58"/>
      <c r="HV131" s="58"/>
      <c r="HW131" s="58"/>
      <c r="HX131" s="58"/>
      <c r="HY131" s="58"/>
      <c r="HZ131" s="58"/>
      <c r="IA131" s="58"/>
      <c r="IB131" s="58"/>
      <c r="IC131" s="58"/>
      <c r="ID131" s="58"/>
      <c r="IE131" s="58"/>
      <c r="IF131" s="58"/>
      <c r="IG131" s="58"/>
      <c r="IH131" s="58"/>
    </row>
    <row r="132" spans="1:242" s="59" customFormat="1" x14ac:dyDescent="0.2">
      <c r="A132" s="54" t="s">
        <v>91</v>
      </c>
      <c r="B132" s="55">
        <v>2025</v>
      </c>
      <c r="C132" s="55"/>
      <c r="D132" s="55"/>
      <c r="E132" s="13"/>
      <c r="F132" s="14"/>
      <c r="G132" s="60"/>
      <c r="H132" s="60"/>
      <c r="I132" s="60"/>
      <c r="J132" s="60"/>
      <c r="K132" s="60"/>
      <c r="L132" s="61"/>
      <c r="M132" s="61">
        <f>SUM(G132:L132)</f>
        <v>0</v>
      </c>
      <c r="N132" s="62">
        <f>+F132-M132</f>
        <v>0</v>
      </c>
      <c r="O132" s="18" t="str">
        <f t="shared" si="75"/>
        <v/>
      </c>
      <c r="P132" s="63">
        <v>0</v>
      </c>
      <c r="Q132" s="64">
        <f t="shared" si="76"/>
        <v>0</v>
      </c>
      <c r="R132" s="65">
        <f t="shared" si="77"/>
        <v>0</v>
      </c>
      <c r="S132" s="56"/>
      <c r="T132" s="66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V132" s="57"/>
      <c r="AW132" s="57"/>
      <c r="AX132" s="57"/>
      <c r="AY132" s="57"/>
      <c r="AZ132" s="57"/>
      <c r="BA132" s="57"/>
      <c r="BB132" s="57"/>
      <c r="BC132" s="57"/>
      <c r="BD132" s="57"/>
      <c r="BE132" s="57"/>
      <c r="BF132" s="57"/>
      <c r="BG132" s="57"/>
      <c r="BH132" s="57"/>
      <c r="BI132" s="57"/>
      <c r="BJ132" s="57"/>
      <c r="BK132" s="57"/>
      <c r="BL132" s="57"/>
      <c r="BM132" s="58"/>
      <c r="BN132" s="58"/>
      <c r="BO132" s="58"/>
      <c r="BP132" s="58"/>
      <c r="BQ132" s="58"/>
      <c r="BR132" s="58"/>
      <c r="BS132" s="58"/>
      <c r="BT132" s="58"/>
      <c r="BU132" s="58"/>
      <c r="BV132" s="58"/>
      <c r="BW132" s="58"/>
      <c r="BX132" s="58"/>
      <c r="BY132" s="58"/>
      <c r="BZ132" s="58"/>
      <c r="CA132" s="58"/>
      <c r="CB132" s="58"/>
      <c r="CC132" s="58"/>
      <c r="CD132" s="58"/>
      <c r="CE132" s="58"/>
      <c r="CF132" s="58"/>
      <c r="CG132" s="58"/>
      <c r="CH132" s="58"/>
      <c r="CI132" s="58"/>
      <c r="CJ132" s="58"/>
      <c r="CK132" s="58"/>
      <c r="CL132" s="58"/>
      <c r="CM132" s="58"/>
      <c r="CN132" s="58"/>
      <c r="CO132" s="58"/>
      <c r="CP132" s="58"/>
      <c r="CQ132" s="58"/>
      <c r="CR132" s="58"/>
      <c r="CS132" s="58"/>
      <c r="CT132" s="58"/>
      <c r="CU132" s="58"/>
      <c r="CV132" s="58"/>
      <c r="CW132" s="58"/>
      <c r="CX132" s="58"/>
      <c r="CY132" s="58"/>
      <c r="CZ132" s="58"/>
      <c r="DA132" s="58"/>
      <c r="DB132" s="58"/>
      <c r="DC132" s="58"/>
      <c r="DD132" s="58"/>
      <c r="DE132" s="58"/>
      <c r="DF132" s="58"/>
      <c r="DG132" s="58"/>
      <c r="DH132" s="58"/>
      <c r="DI132" s="58"/>
      <c r="DJ132" s="58"/>
      <c r="DK132" s="58"/>
      <c r="DL132" s="58"/>
      <c r="DM132" s="58"/>
      <c r="DN132" s="58"/>
      <c r="DO132" s="58"/>
      <c r="DP132" s="58"/>
      <c r="DQ132" s="58"/>
      <c r="DR132" s="58"/>
      <c r="DS132" s="58"/>
      <c r="DT132" s="58"/>
      <c r="DU132" s="58"/>
      <c r="DV132" s="58"/>
      <c r="DW132" s="58"/>
      <c r="DX132" s="58"/>
      <c r="DY132" s="58"/>
      <c r="DZ132" s="58"/>
      <c r="EA132" s="58"/>
      <c r="EB132" s="58"/>
      <c r="EC132" s="58"/>
      <c r="ED132" s="58"/>
      <c r="EE132" s="58"/>
      <c r="EF132" s="58"/>
      <c r="EG132" s="58"/>
      <c r="EH132" s="58"/>
      <c r="EI132" s="58"/>
      <c r="EJ132" s="58"/>
      <c r="EK132" s="58"/>
      <c r="EL132" s="58"/>
      <c r="EM132" s="58"/>
      <c r="EN132" s="58"/>
      <c r="EO132" s="58"/>
      <c r="EP132" s="58"/>
      <c r="EQ132" s="58"/>
      <c r="ER132" s="58"/>
      <c r="ES132" s="58"/>
      <c r="ET132" s="58"/>
      <c r="EU132" s="58"/>
      <c r="EV132" s="58"/>
      <c r="EW132" s="58"/>
      <c r="EX132" s="58"/>
      <c r="EY132" s="58"/>
      <c r="EZ132" s="58"/>
      <c r="FA132" s="58"/>
      <c r="FB132" s="58"/>
      <c r="FC132" s="58"/>
      <c r="FD132" s="58"/>
      <c r="FE132" s="58"/>
      <c r="FF132" s="58"/>
      <c r="FG132" s="58"/>
      <c r="FH132" s="58"/>
      <c r="FI132" s="58"/>
      <c r="FJ132" s="58"/>
      <c r="FK132" s="58"/>
      <c r="FL132" s="58"/>
      <c r="FM132" s="58"/>
      <c r="FN132" s="58"/>
      <c r="FO132" s="58"/>
      <c r="FP132" s="58"/>
      <c r="FQ132" s="58"/>
      <c r="FR132" s="58"/>
      <c r="FS132" s="58"/>
      <c r="FT132" s="58"/>
      <c r="FU132" s="58"/>
      <c r="FV132" s="58"/>
      <c r="FW132" s="58"/>
      <c r="FX132" s="58"/>
      <c r="FY132" s="58"/>
      <c r="FZ132" s="58"/>
      <c r="GA132" s="58"/>
      <c r="GB132" s="58"/>
      <c r="GC132" s="58"/>
      <c r="GD132" s="58"/>
      <c r="GE132" s="58"/>
      <c r="GF132" s="58"/>
      <c r="GG132" s="58"/>
      <c r="GH132" s="58"/>
      <c r="GI132" s="58"/>
      <c r="GJ132" s="58"/>
      <c r="GK132" s="58"/>
      <c r="GL132" s="58"/>
      <c r="GM132" s="58"/>
      <c r="GN132" s="58"/>
      <c r="GO132" s="58"/>
      <c r="GP132" s="58"/>
      <c r="GQ132" s="58"/>
      <c r="GR132" s="58"/>
      <c r="GS132" s="58"/>
      <c r="GT132" s="58"/>
      <c r="GU132" s="58"/>
      <c r="GV132" s="58"/>
      <c r="GW132" s="58"/>
      <c r="GX132" s="58"/>
      <c r="GY132" s="58"/>
      <c r="GZ132" s="58"/>
      <c r="HA132" s="58"/>
      <c r="HB132" s="58"/>
      <c r="HC132" s="58"/>
      <c r="HD132" s="58"/>
      <c r="HE132" s="58"/>
      <c r="HF132" s="58"/>
      <c r="HG132" s="58"/>
      <c r="HH132" s="58"/>
      <c r="HI132" s="58"/>
      <c r="HJ132" s="58"/>
      <c r="HK132" s="58"/>
      <c r="HL132" s="58"/>
      <c r="HM132" s="58"/>
      <c r="HN132" s="58"/>
      <c r="HO132" s="58"/>
      <c r="HP132" s="58"/>
      <c r="HQ132" s="58"/>
      <c r="HR132" s="58"/>
      <c r="HS132" s="58"/>
      <c r="HT132" s="58"/>
      <c r="HU132" s="58"/>
      <c r="HV132" s="58"/>
      <c r="HW132" s="58"/>
      <c r="HX132" s="58"/>
      <c r="HY132" s="58"/>
      <c r="HZ132" s="58"/>
      <c r="IA132" s="58"/>
      <c r="IB132" s="58"/>
      <c r="IC132" s="58"/>
      <c r="ID132" s="58"/>
      <c r="IE132" s="58"/>
      <c r="IF132" s="58"/>
      <c r="IG132" s="58"/>
      <c r="IH132" s="58"/>
    </row>
    <row r="133" spans="1:242" s="59" customFormat="1" x14ac:dyDescent="0.2">
      <c r="A133" s="54" t="s">
        <v>91</v>
      </c>
      <c r="B133" s="55">
        <v>2025</v>
      </c>
      <c r="C133" s="55"/>
      <c r="D133" s="55"/>
      <c r="E133" s="13"/>
      <c r="F133" s="14"/>
      <c r="G133" s="60"/>
      <c r="H133" s="60"/>
      <c r="I133" s="60"/>
      <c r="J133" s="60"/>
      <c r="K133" s="60"/>
      <c r="L133" s="61"/>
      <c r="M133" s="61">
        <f t="shared" ref="M133:M134" si="80">SUM(G133:L133)</f>
        <v>0</v>
      </c>
      <c r="N133" s="62">
        <f t="shared" ref="N133:N134" si="81">+F133-M133</f>
        <v>0</v>
      </c>
      <c r="O133" s="18" t="str">
        <f t="shared" si="75"/>
        <v/>
      </c>
      <c r="P133" s="63">
        <v>0</v>
      </c>
      <c r="Q133" s="64">
        <f t="shared" si="76"/>
        <v>0</v>
      </c>
      <c r="R133" s="65">
        <f t="shared" si="77"/>
        <v>0</v>
      </c>
      <c r="S133" s="56"/>
      <c r="T133" s="66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  <c r="AX133" s="57"/>
      <c r="AY133" s="57"/>
      <c r="AZ133" s="57"/>
      <c r="BA133" s="57"/>
      <c r="BB133" s="57"/>
      <c r="BC133" s="57"/>
      <c r="BD133" s="57"/>
      <c r="BE133" s="57"/>
      <c r="BF133" s="57"/>
      <c r="BG133" s="57"/>
      <c r="BH133" s="57"/>
      <c r="BI133" s="57"/>
      <c r="BJ133" s="57"/>
      <c r="BK133" s="57"/>
      <c r="BL133" s="57"/>
      <c r="BM133" s="58"/>
      <c r="BN133" s="58"/>
      <c r="BO133" s="58"/>
      <c r="BP133" s="58"/>
      <c r="BQ133" s="58"/>
      <c r="BR133" s="58"/>
      <c r="BS133" s="58"/>
      <c r="BT133" s="58"/>
      <c r="BU133" s="58"/>
      <c r="BV133" s="58"/>
      <c r="BW133" s="58"/>
      <c r="BX133" s="58"/>
      <c r="BY133" s="58"/>
      <c r="BZ133" s="58"/>
      <c r="CA133" s="58"/>
      <c r="CB133" s="58"/>
      <c r="CC133" s="58"/>
      <c r="CD133" s="58"/>
      <c r="CE133" s="58"/>
      <c r="CF133" s="58"/>
      <c r="CG133" s="58"/>
      <c r="CH133" s="58"/>
      <c r="CI133" s="58"/>
      <c r="CJ133" s="58"/>
      <c r="CK133" s="58"/>
      <c r="CL133" s="58"/>
      <c r="CM133" s="58"/>
      <c r="CN133" s="58"/>
      <c r="CO133" s="58"/>
      <c r="CP133" s="58"/>
      <c r="CQ133" s="58"/>
      <c r="CR133" s="58"/>
      <c r="CS133" s="58"/>
      <c r="CT133" s="58"/>
      <c r="CU133" s="58"/>
      <c r="CV133" s="58"/>
      <c r="CW133" s="58"/>
      <c r="CX133" s="58"/>
      <c r="CY133" s="58"/>
      <c r="CZ133" s="58"/>
      <c r="DA133" s="58"/>
      <c r="DB133" s="58"/>
      <c r="DC133" s="58"/>
      <c r="DD133" s="58"/>
      <c r="DE133" s="58"/>
      <c r="DF133" s="58"/>
      <c r="DG133" s="58"/>
      <c r="DH133" s="58"/>
      <c r="DI133" s="58"/>
      <c r="DJ133" s="58"/>
      <c r="DK133" s="58"/>
      <c r="DL133" s="58"/>
      <c r="DM133" s="58"/>
      <c r="DN133" s="58"/>
      <c r="DO133" s="58"/>
      <c r="DP133" s="58"/>
      <c r="DQ133" s="58"/>
      <c r="DR133" s="58"/>
      <c r="DS133" s="58"/>
      <c r="DT133" s="58"/>
      <c r="DU133" s="58"/>
      <c r="DV133" s="58"/>
      <c r="DW133" s="58"/>
      <c r="DX133" s="58"/>
      <c r="DY133" s="58"/>
      <c r="DZ133" s="58"/>
      <c r="EA133" s="58"/>
      <c r="EB133" s="58"/>
      <c r="EC133" s="58"/>
      <c r="ED133" s="58"/>
      <c r="EE133" s="58"/>
      <c r="EF133" s="58"/>
      <c r="EG133" s="58"/>
      <c r="EH133" s="58"/>
      <c r="EI133" s="58"/>
      <c r="EJ133" s="58"/>
      <c r="EK133" s="58"/>
      <c r="EL133" s="58"/>
      <c r="EM133" s="58"/>
      <c r="EN133" s="58"/>
      <c r="EO133" s="58"/>
      <c r="EP133" s="58"/>
      <c r="EQ133" s="58"/>
      <c r="ER133" s="58"/>
      <c r="ES133" s="58"/>
      <c r="ET133" s="58"/>
      <c r="EU133" s="58"/>
      <c r="EV133" s="58"/>
      <c r="EW133" s="58"/>
      <c r="EX133" s="58"/>
      <c r="EY133" s="58"/>
      <c r="EZ133" s="58"/>
      <c r="FA133" s="58"/>
      <c r="FB133" s="58"/>
      <c r="FC133" s="58"/>
      <c r="FD133" s="58"/>
      <c r="FE133" s="58"/>
      <c r="FF133" s="58"/>
      <c r="FG133" s="58"/>
      <c r="FH133" s="58"/>
      <c r="FI133" s="58"/>
      <c r="FJ133" s="58"/>
      <c r="FK133" s="58"/>
      <c r="FL133" s="58"/>
      <c r="FM133" s="58"/>
      <c r="FN133" s="58"/>
      <c r="FO133" s="58"/>
      <c r="FP133" s="58"/>
      <c r="FQ133" s="58"/>
      <c r="FR133" s="58"/>
      <c r="FS133" s="58"/>
      <c r="FT133" s="58"/>
      <c r="FU133" s="58"/>
      <c r="FV133" s="58"/>
      <c r="FW133" s="58"/>
      <c r="FX133" s="58"/>
      <c r="FY133" s="58"/>
      <c r="FZ133" s="58"/>
      <c r="GA133" s="58"/>
      <c r="GB133" s="58"/>
      <c r="GC133" s="58"/>
      <c r="GD133" s="58"/>
      <c r="GE133" s="58"/>
      <c r="GF133" s="58"/>
      <c r="GG133" s="58"/>
      <c r="GH133" s="58"/>
      <c r="GI133" s="58"/>
      <c r="GJ133" s="58"/>
      <c r="GK133" s="58"/>
      <c r="GL133" s="58"/>
      <c r="GM133" s="58"/>
      <c r="GN133" s="58"/>
      <c r="GO133" s="58"/>
      <c r="GP133" s="58"/>
      <c r="GQ133" s="58"/>
      <c r="GR133" s="58"/>
      <c r="GS133" s="58"/>
      <c r="GT133" s="58"/>
      <c r="GU133" s="58"/>
      <c r="GV133" s="58"/>
      <c r="GW133" s="58"/>
      <c r="GX133" s="58"/>
      <c r="GY133" s="58"/>
      <c r="GZ133" s="58"/>
      <c r="HA133" s="58"/>
      <c r="HB133" s="58"/>
      <c r="HC133" s="58"/>
      <c r="HD133" s="58"/>
      <c r="HE133" s="58"/>
      <c r="HF133" s="58"/>
      <c r="HG133" s="58"/>
      <c r="HH133" s="58"/>
      <c r="HI133" s="58"/>
      <c r="HJ133" s="58"/>
      <c r="HK133" s="58"/>
      <c r="HL133" s="58"/>
      <c r="HM133" s="58"/>
      <c r="HN133" s="58"/>
      <c r="HO133" s="58"/>
      <c r="HP133" s="58"/>
      <c r="HQ133" s="58"/>
      <c r="HR133" s="58"/>
      <c r="HS133" s="58"/>
      <c r="HT133" s="58"/>
      <c r="HU133" s="58"/>
      <c r="HV133" s="58"/>
      <c r="HW133" s="58"/>
      <c r="HX133" s="58"/>
      <c r="HY133" s="58"/>
      <c r="HZ133" s="58"/>
      <c r="IA133" s="58"/>
      <c r="IB133" s="58"/>
      <c r="IC133" s="58"/>
      <c r="ID133" s="58"/>
      <c r="IE133" s="58"/>
      <c r="IF133" s="58"/>
      <c r="IG133" s="58"/>
      <c r="IH133" s="58"/>
    </row>
    <row r="134" spans="1:242" s="59" customFormat="1" x14ac:dyDescent="0.2">
      <c r="A134" s="54" t="s">
        <v>91</v>
      </c>
      <c r="B134" s="55">
        <v>2025</v>
      </c>
      <c r="C134" s="55"/>
      <c r="D134" s="55"/>
      <c r="E134" s="13"/>
      <c r="F134" s="14"/>
      <c r="G134" s="60"/>
      <c r="H134" s="60"/>
      <c r="I134" s="60"/>
      <c r="J134" s="60"/>
      <c r="K134" s="60"/>
      <c r="L134" s="61"/>
      <c r="M134" s="61">
        <f t="shared" si="80"/>
        <v>0</v>
      </c>
      <c r="N134" s="62">
        <f t="shared" si="81"/>
        <v>0</v>
      </c>
      <c r="O134" s="18" t="str">
        <f t="shared" si="75"/>
        <v/>
      </c>
      <c r="P134" s="63">
        <v>0</v>
      </c>
      <c r="Q134" s="64">
        <f t="shared" si="76"/>
        <v>0</v>
      </c>
      <c r="R134" s="65">
        <f t="shared" si="77"/>
        <v>0</v>
      </c>
      <c r="S134" s="56"/>
      <c r="T134" s="66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V134" s="57"/>
      <c r="AW134" s="57"/>
      <c r="AX134" s="57"/>
      <c r="AY134" s="57"/>
      <c r="AZ134" s="57"/>
      <c r="BA134" s="57"/>
      <c r="BB134" s="57"/>
      <c r="BC134" s="57"/>
      <c r="BD134" s="57"/>
      <c r="BE134" s="57"/>
      <c r="BF134" s="57"/>
      <c r="BG134" s="57"/>
      <c r="BH134" s="57"/>
      <c r="BI134" s="57"/>
      <c r="BJ134" s="57"/>
      <c r="BK134" s="57"/>
      <c r="BL134" s="57"/>
      <c r="BM134" s="58"/>
      <c r="BN134" s="58"/>
      <c r="BO134" s="58"/>
      <c r="BP134" s="58"/>
      <c r="BQ134" s="58"/>
      <c r="BR134" s="58"/>
      <c r="BS134" s="58"/>
      <c r="BT134" s="58"/>
      <c r="BU134" s="58"/>
      <c r="BV134" s="58"/>
      <c r="BW134" s="58"/>
      <c r="BX134" s="58"/>
      <c r="BY134" s="58"/>
      <c r="BZ134" s="58"/>
      <c r="CA134" s="58"/>
      <c r="CB134" s="58"/>
      <c r="CC134" s="58"/>
      <c r="CD134" s="58"/>
      <c r="CE134" s="58"/>
      <c r="CF134" s="58"/>
      <c r="CG134" s="58"/>
      <c r="CH134" s="58"/>
      <c r="CI134" s="58"/>
      <c r="CJ134" s="58"/>
      <c r="CK134" s="58"/>
      <c r="CL134" s="58"/>
      <c r="CM134" s="58"/>
      <c r="CN134" s="58"/>
      <c r="CO134" s="58"/>
      <c r="CP134" s="58"/>
      <c r="CQ134" s="58"/>
      <c r="CR134" s="58"/>
      <c r="CS134" s="58"/>
      <c r="CT134" s="58"/>
      <c r="CU134" s="58"/>
      <c r="CV134" s="58"/>
      <c r="CW134" s="58"/>
      <c r="CX134" s="58"/>
      <c r="CY134" s="58"/>
      <c r="CZ134" s="58"/>
      <c r="DA134" s="58"/>
      <c r="DB134" s="58"/>
      <c r="DC134" s="58"/>
      <c r="DD134" s="58"/>
      <c r="DE134" s="58"/>
      <c r="DF134" s="58"/>
      <c r="DG134" s="58"/>
      <c r="DH134" s="58"/>
      <c r="DI134" s="58"/>
      <c r="DJ134" s="58"/>
      <c r="DK134" s="58"/>
      <c r="DL134" s="58"/>
      <c r="DM134" s="58"/>
      <c r="DN134" s="58"/>
      <c r="DO134" s="58"/>
      <c r="DP134" s="58"/>
      <c r="DQ134" s="58"/>
      <c r="DR134" s="58"/>
      <c r="DS134" s="58"/>
      <c r="DT134" s="58"/>
      <c r="DU134" s="58"/>
      <c r="DV134" s="58"/>
      <c r="DW134" s="58"/>
      <c r="DX134" s="58"/>
      <c r="DY134" s="58"/>
      <c r="DZ134" s="58"/>
      <c r="EA134" s="58"/>
      <c r="EB134" s="58"/>
      <c r="EC134" s="58"/>
      <c r="ED134" s="58"/>
      <c r="EE134" s="58"/>
      <c r="EF134" s="58"/>
      <c r="EG134" s="58"/>
      <c r="EH134" s="58"/>
      <c r="EI134" s="58"/>
      <c r="EJ134" s="58"/>
      <c r="EK134" s="58"/>
      <c r="EL134" s="58"/>
      <c r="EM134" s="58"/>
      <c r="EN134" s="58"/>
      <c r="EO134" s="58"/>
      <c r="EP134" s="58"/>
      <c r="EQ134" s="58"/>
      <c r="ER134" s="58"/>
      <c r="ES134" s="58"/>
      <c r="ET134" s="58"/>
      <c r="EU134" s="58"/>
      <c r="EV134" s="58"/>
      <c r="EW134" s="58"/>
      <c r="EX134" s="58"/>
      <c r="EY134" s="58"/>
      <c r="EZ134" s="58"/>
      <c r="FA134" s="58"/>
      <c r="FB134" s="58"/>
      <c r="FC134" s="58"/>
      <c r="FD134" s="58"/>
      <c r="FE134" s="58"/>
      <c r="FF134" s="58"/>
      <c r="FG134" s="58"/>
      <c r="FH134" s="58"/>
      <c r="FI134" s="58"/>
      <c r="FJ134" s="58"/>
      <c r="FK134" s="58"/>
      <c r="FL134" s="58"/>
      <c r="FM134" s="58"/>
      <c r="FN134" s="58"/>
      <c r="FO134" s="58"/>
      <c r="FP134" s="58"/>
      <c r="FQ134" s="58"/>
      <c r="FR134" s="58"/>
      <c r="FS134" s="58"/>
      <c r="FT134" s="58"/>
      <c r="FU134" s="58"/>
      <c r="FV134" s="58"/>
      <c r="FW134" s="58"/>
      <c r="FX134" s="58"/>
      <c r="FY134" s="58"/>
      <c r="FZ134" s="58"/>
      <c r="GA134" s="58"/>
      <c r="GB134" s="58"/>
      <c r="GC134" s="58"/>
      <c r="GD134" s="58"/>
      <c r="GE134" s="58"/>
      <c r="GF134" s="58"/>
      <c r="GG134" s="58"/>
      <c r="GH134" s="58"/>
      <c r="GI134" s="58"/>
      <c r="GJ134" s="58"/>
      <c r="GK134" s="58"/>
      <c r="GL134" s="58"/>
      <c r="GM134" s="58"/>
      <c r="GN134" s="58"/>
      <c r="GO134" s="58"/>
      <c r="GP134" s="58"/>
      <c r="GQ134" s="58"/>
      <c r="GR134" s="58"/>
      <c r="GS134" s="58"/>
      <c r="GT134" s="58"/>
      <c r="GU134" s="58"/>
      <c r="GV134" s="58"/>
      <c r="GW134" s="58"/>
      <c r="GX134" s="58"/>
      <c r="GY134" s="58"/>
      <c r="GZ134" s="58"/>
      <c r="HA134" s="58"/>
      <c r="HB134" s="58"/>
      <c r="HC134" s="58"/>
      <c r="HD134" s="58"/>
      <c r="HE134" s="58"/>
      <c r="HF134" s="58"/>
      <c r="HG134" s="58"/>
      <c r="HH134" s="58"/>
      <c r="HI134" s="58"/>
      <c r="HJ134" s="58"/>
      <c r="HK134" s="58"/>
      <c r="HL134" s="58"/>
      <c r="HM134" s="58"/>
      <c r="HN134" s="58"/>
      <c r="HO134" s="58"/>
      <c r="HP134" s="58"/>
      <c r="HQ134" s="58"/>
      <c r="HR134" s="58"/>
      <c r="HS134" s="58"/>
      <c r="HT134" s="58"/>
      <c r="HU134" s="58"/>
      <c r="HV134" s="58"/>
      <c r="HW134" s="58"/>
      <c r="HX134" s="58"/>
      <c r="HY134" s="58"/>
      <c r="HZ134" s="58"/>
      <c r="IA134" s="58"/>
      <c r="IB134" s="58"/>
      <c r="IC134" s="58"/>
      <c r="ID134" s="58"/>
      <c r="IE134" s="58"/>
      <c r="IF134" s="58"/>
      <c r="IG134" s="58"/>
      <c r="IH134" s="58"/>
    </row>
    <row r="135" spans="1:242" s="59" customFormat="1" x14ac:dyDescent="0.2">
      <c r="A135" s="54" t="s">
        <v>91</v>
      </c>
      <c r="B135" s="55">
        <v>2025</v>
      </c>
      <c r="C135" s="55"/>
      <c r="D135" s="55"/>
      <c r="E135" s="13"/>
      <c r="F135" s="14"/>
      <c r="G135" s="60"/>
      <c r="H135" s="60"/>
      <c r="I135" s="60"/>
      <c r="J135" s="60"/>
      <c r="K135" s="60"/>
      <c r="L135" s="61"/>
      <c r="M135" s="61">
        <f>SUM(G135:L135)</f>
        <v>0</v>
      </c>
      <c r="N135" s="62">
        <f>+F135-M135</f>
        <v>0</v>
      </c>
      <c r="O135" s="18" t="str">
        <f t="shared" si="75"/>
        <v/>
      </c>
      <c r="P135" s="63">
        <v>0</v>
      </c>
      <c r="Q135" s="64">
        <f t="shared" si="76"/>
        <v>0</v>
      </c>
      <c r="R135" s="65">
        <f t="shared" si="77"/>
        <v>0</v>
      </c>
      <c r="S135" s="56"/>
      <c r="T135" s="66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  <c r="BA135" s="57"/>
      <c r="BB135" s="57"/>
      <c r="BC135" s="57"/>
      <c r="BD135" s="57"/>
      <c r="BE135" s="57"/>
      <c r="BF135" s="57"/>
      <c r="BG135" s="57"/>
      <c r="BH135" s="57"/>
      <c r="BI135" s="57"/>
      <c r="BJ135" s="57"/>
      <c r="BK135" s="57"/>
      <c r="BL135" s="57"/>
      <c r="BM135" s="58"/>
      <c r="BN135" s="58"/>
      <c r="BO135" s="58"/>
      <c r="BP135" s="58"/>
      <c r="BQ135" s="58"/>
      <c r="BR135" s="58"/>
      <c r="BS135" s="58"/>
      <c r="BT135" s="58"/>
      <c r="BU135" s="58"/>
      <c r="BV135" s="58"/>
      <c r="BW135" s="58"/>
      <c r="BX135" s="58"/>
      <c r="BY135" s="58"/>
      <c r="BZ135" s="58"/>
      <c r="CA135" s="58"/>
      <c r="CB135" s="58"/>
      <c r="CC135" s="58"/>
      <c r="CD135" s="58"/>
      <c r="CE135" s="58"/>
      <c r="CF135" s="58"/>
      <c r="CG135" s="58"/>
      <c r="CH135" s="58"/>
      <c r="CI135" s="58"/>
      <c r="CJ135" s="58"/>
      <c r="CK135" s="58"/>
      <c r="CL135" s="58"/>
      <c r="CM135" s="58"/>
      <c r="CN135" s="58"/>
      <c r="CO135" s="58"/>
      <c r="CP135" s="58"/>
      <c r="CQ135" s="58"/>
      <c r="CR135" s="58"/>
      <c r="CS135" s="58"/>
      <c r="CT135" s="58"/>
      <c r="CU135" s="58"/>
      <c r="CV135" s="58"/>
      <c r="CW135" s="58"/>
      <c r="CX135" s="58"/>
      <c r="CY135" s="58"/>
      <c r="CZ135" s="58"/>
      <c r="DA135" s="58"/>
      <c r="DB135" s="58"/>
      <c r="DC135" s="58"/>
      <c r="DD135" s="58"/>
      <c r="DE135" s="58"/>
      <c r="DF135" s="58"/>
      <c r="DG135" s="58"/>
      <c r="DH135" s="58"/>
      <c r="DI135" s="58"/>
      <c r="DJ135" s="58"/>
      <c r="DK135" s="58"/>
      <c r="DL135" s="58"/>
      <c r="DM135" s="58"/>
      <c r="DN135" s="58"/>
      <c r="DO135" s="58"/>
      <c r="DP135" s="58"/>
      <c r="DQ135" s="58"/>
      <c r="DR135" s="58"/>
      <c r="DS135" s="58"/>
      <c r="DT135" s="58"/>
      <c r="DU135" s="58"/>
      <c r="DV135" s="58"/>
      <c r="DW135" s="58"/>
      <c r="DX135" s="58"/>
      <c r="DY135" s="58"/>
      <c r="DZ135" s="58"/>
      <c r="EA135" s="58"/>
      <c r="EB135" s="58"/>
      <c r="EC135" s="58"/>
      <c r="ED135" s="58"/>
      <c r="EE135" s="58"/>
      <c r="EF135" s="58"/>
      <c r="EG135" s="58"/>
      <c r="EH135" s="58"/>
      <c r="EI135" s="58"/>
      <c r="EJ135" s="58"/>
      <c r="EK135" s="58"/>
      <c r="EL135" s="58"/>
      <c r="EM135" s="58"/>
      <c r="EN135" s="58"/>
      <c r="EO135" s="58"/>
      <c r="EP135" s="58"/>
      <c r="EQ135" s="58"/>
      <c r="ER135" s="58"/>
      <c r="ES135" s="58"/>
      <c r="ET135" s="58"/>
      <c r="EU135" s="58"/>
      <c r="EV135" s="58"/>
      <c r="EW135" s="58"/>
      <c r="EX135" s="58"/>
      <c r="EY135" s="58"/>
      <c r="EZ135" s="58"/>
      <c r="FA135" s="58"/>
      <c r="FB135" s="58"/>
      <c r="FC135" s="58"/>
      <c r="FD135" s="58"/>
      <c r="FE135" s="58"/>
      <c r="FF135" s="58"/>
      <c r="FG135" s="58"/>
      <c r="FH135" s="58"/>
      <c r="FI135" s="58"/>
      <c r="FJ135" s="58"/>
      <c r="FK135" s="58"/>
      <c r="FL135" s="58"/>
      <c r="FM135" s="58"/>
      <c r="FN135" s="58"/>
      <c r="FO135" s="58"/>
      <c r="FP135" s="58"/>
      <c r="FQ135" s="58"/>
      <c r="FR135" s="58"/>
      <c r="FS135" s="58"/>
      <c r="FT135" s="58"/>
      <c r="FU135" s="58"/>
      <c r="FV135" s="58"/>
      <c r="FW135" s="58"/>
      <c r="FX135" s="58"/>
      <c r="FY135" s="58"/>
      <c r="FZ135" s="58"/>
      <c r="GA135" s="58"/>
      <c r="GB135" s="58"/>
      <c r="GC135" s="58"/>
      <c r="GD135" s="58"/>
      <c r="GE135" s="58"/>
      <c r="GF135" s="58"/>
      <c r="GG135" s="58"/>
      <c r="GH135" s="58"/>
      <c r="GI135" s="58"/>
      <c r="GJ135" s="58"/>
      <c r="GK135" s="58"/>
      <c r="GL135" s="58"/>
      <c r="GM135" s="58"/>
      <c r="GN135" s="58"/>
      <c r="GO135" s="58"/>
      <c r="GP135" s="58"/>
      <c r="GQ135" s="58"/>
      <c r="GR135" s="58"/>
      <c r="GS135" s="58"/>
      <c r="GT135" s="58"/>
      <c r="GU135" s="58"/>
      <c r="GV135" s="58"/>
      <c r="GW135" s="58"/>
      <c r="GX135" s="58"/>
      <c r="GY135" s="58"/>
      <c r="GZ135" s="58"/>
      <c r="HA135" s="58"/>
      <c r="HB135" s="58"/>
      <c r="HC135" s="58"/>
      <c r="HD135" s="58"/>
      <c r="HE135" s="58"/>
      <c r="HF135" s="58"/>
      <c r="HG135" s="58"/>
      <c r="HH135" s="58"/>
      <c r="HI135" s="58"/>
      <c r="HJ135" s="58"/>
      <c r="HK135" s="58"/>
      <c r="HL135" s="58"/>
      <c r="HM135" s="58"/>
      <c r="HN135" s="58"/>
      <c r="HO135" s="58"/>
      <c r="HP135" s="58"/>
      <c r="HQ135" s="58"/>
      <c r="HR135" s="58"/>
      <c r="HS135" s="58"/>
      <c r="HT135" s="58"/>
      <c r="HU135" s="58"/>
      <c r="HV135" s="58"/>
      <c r="HW135" s="58"/>
      <c r="HX135" s="58"/>
      <c r="HY135" s="58"/>
      <c r="HZ135" s="58"/>
      <c r="IA135" s="58"/>
      <c r="IB135" s="58"/>
      <c r="IC135" s="58"/>
      <c r="ID135" s="58"/>
      <c r="IE135" s="58"/>
      <c r="IF135" s="58"/>
      <c r="IG135" s="58"/>
      <c r="IH135" s="58"/>
    </row>
    <row r="136" spans="1:242" s="59" customFormat="1" x14ac:dyDescent="0.2">
      <c r="A136" s="54" t="s">
        <v>91</v>
      </c>
      <c r="B136" s="55">
        <v>2025</v>
      </c>
      <c r="C136" s="55"/>
      <c r="D136" s="55"/>
      <c r="E136" s="13"/>
      <c r="F136" s="14"/>
      <c r="G136" s="60"/>
      <c r="H136" s="60"/>
      <c r="I136" s="60"/>
      <c r="J136" s="60"/>
      <c r="K136" s="60"/>
      <c r="L136" s="61"/>
      <c r="M136" s="61">
        <f>SUM(G136:L136)</f>
        <v>0</v>
      </c>
      <c r="N136" s="62">
        <f>+F136-M136</f>
        <v>0</v>
      </c>
      <c r="O136" s="18" t="str">
        <f t="shared" si="75"/>
        <v/>
      </c>
      <c r="P136" s="63">
        <v>0</v>
      </c>
      <c r="Q136" s="64">
        <f t="shared" si="76"/>
        <v>0</v>
      </c>
      <c r="R136" s="65">
        <f t="shared" si="77"/>
        <v>0</v>
      </c>
      <c r="S136" s="56"/>
      <c r="T136" s="66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  <c r="BA136" s="57"/>
      <c r="BB136" s="57"/>
      <c r="BC136" s="57"/>
      <c r="BD136" s="57"/>
      <c r="BE136" s="57"/>
      <c r="BF136" s="57"/>
      <c r="BG136" s="57"/>
      <c r="BH136" s="57"/>
      <c r="BI136" s="57"/>
      <c r="BJ136" s="57"/>
      <c r="BK136" s="57"/>
      <c r="BL136" s="57"/>
      <c r="BM136" s="58"/>
      <c r="BN136" s="58"/>
      <c r="BO136" s="58"/>
      <c r="BP136" s="58"/>
      <c r="BQ136" s="58"/>
      <c r="BR136" s="58"/>
      <c r="BS136" s="58"/>
      <c r="BT136" s="58"/>
      <c r="BU136" s="58"/>
      <c r="BV136" s="58"/>
      <c r="BW136" s="58"/>
      <c r="BX136" s="58"/>
      <c r="BY136" s="58"/>
      <c r="BZ136" s="58"/>
      <c r="CA136" s="58"/>
      <c r="CB136" s="58"/>
      <c r="CC136" s="58"/>
      <c r="CD136" s="58"/>
      <c r="CE136" s="58"/>
      <c r="CF136" s="58"/>
      <c r="CG136" s="58"/>
      <c r="CH136" s="58"/>
      <c r="CI136" s="58"/>
      <c r="CJ136" s="58"/>
      <c r="CK136" s="58"/>
      <c r="CL136" s="58"/>
      <c r="CM136" s="58"/>
      <c r="CN136" s="58"/>
      <c r="CO136" s="58"/>
      <c r="CP136" s="58"/>
      <c r="CQ136" s="58"/>
      <c r="CR136" s="58"/>
      <c r="CS136" s="58"/>
      <c r="CT136" s="58"/>
      <c r="CU136" s="58"/>
      <c r="CV136" s="58"/>
      <c r="CW136" s="58"/>
      <c r="CX136" s="58"/>
      <c r="CY136" s="58"/>
      <c r="CZ136" s="58"/>
      <c r="DA136" s="58"/>
      <c r="DB136" s="58"/>
      <c r="DC136" s="58"/>
      <c r="DD136" s="58"/>
      <c r="DE136" s="58"/>
      <c r="DF136" s="58"/>
      <c r="DG136" s="58"/>
      <c r="DH136" s="58"/>
      <c r="DI136" s="58"/>
      <c r="DJ136" s="58"/>
      <c r="DK136" s="58"/>
      <c r="DL136" s="58"/>
      <c r="DM136" s="58"/>
      <c r="DN136" s="58"/>
      <c r="DO136" s="58"/>
      <c r="DP136" s="58"/>
      <c r="DQ136" s="58"/>
      <c r="DR136" s="58"/>
      <c r="DS136" s="58"/>
      <c r="DT136" s="58"/>
      <c r="DU136" s="58"/>
      <c r="DV136" s="58"/>
      <c r="DW136" s="58"/>
      <c r="DX136" s="58"/>
      <c r="DY136" s="58"/>
      <c r="DZ136" s="58"/>
      <c r="EA136" s="58"/>
      <c r="EB136" s="58"/>
      <c r="EC136" s="58"/>
      <c r="ED136" s="58"/>
      <c r="EE136" s="58"/>
      <c r="EF136" s="58"/>
      <c r="EG136" s="58"/>
      <c r="EH136" s="58"/>
      <c r="EI136" s="58"/>
      <c r="EJ136" s="58"/>
      <c r="EK136" s="58"/>
      <c r="EL136" s="58"/>
      <c r="EM136" s="58"/>
      <c r="EN136" s="58"/>
      <c r="EO136" s="58"/>
      <c r="EP136" s="58"/>
      <c r="EQ136" s="58"/>
      <c r="ER136" s="58"/>
      <c r="ES136" s="58"/>
      <c r="ET136" s="58"/>
      <c r="EU136" s="58"/>
      <c r="EV136" s="58"/>
      <c r="EW136" s="58"/>
      <c r="EX136" s="58"/>
      <c r="EY136" s="58"/>
      <c r="EZ136" s="58"/>
      <c r="FA136" s="58"/>
      <c r="FB136" s="58"/>
      <c r="FC136" s="58"/>
      <c r="FD136" s="58"/>
      <c r="FE136" s="58"/>
      <c r="FF136" s="58"/>
      <c r="FG136" s="58"/>
      <c r="FH136" s="58"/>
      <c r="FI136" s="58"/>
      <c r="FJ136" s="58"/>
      <c r="FK136" s="58"/>
      <c r="FL136" s="58"/>
      <c r="FM136" s="58"/>
      <c r="FN136" s="58"/>
      <c r="FO136" s="58"/>
      <c r="FP136" s="58"/>
      <c r="FQ136" s="58"/>
      <c r="FR136" s="58"/>
      <c r="FS136" s="58"/>
      <c r="FT136" s="58"/>
      <c r="FU136" s="58"/>
      <c r="FV136" s="58"/>
      <c r="FW136" s="58"/>
      <c r="FX136" s="58"/>
      <c r="FY136" s="58"/>
      <c r="FZ136" s="58"/>
      <c r="GA136" s="58"/>
      <c r="GB136" s="58"/>
      <c r="GC136" s="58"/>
      <c r="GD136" s="58"/>
      <c r="GE136" s="58"/>
      <c r="GF136" s="58"/>
      <c r="GG136" s="58"/>
      <c r="GH136" s="58"/>
      <c r="GI136" s="58"/>
      <c r="GJ136" s="58"/>
      <c r="GK136" s="58"/>
      <c r="GL136" s="58"/>
      <c r="GM136" s="58"/>
      <c r="GN136" s="58"/>
      <c r="GO136" s="58"/>
      <c r="GP136" s="58"/>
      <c r="GQ136" s="58"/>
      <c r="GR136" s="58"/>
      <c r="GS136" s="58"/>
      <c r="GT136" s="58"/>
      <c r="GU136" s="58"/>
      <c r="GV136" s="58"/>
      <c r="GW136" s="58"/>
      <c r="GX136" s="58"/>
      <c r="GY136" s="58"/>
      <c r="GZ136" s="58"/>
      <c r="HA136" s="58"/>
      <c r="HB136" s="58"/>
      <c r="HC136" s="58"/>
      <c r="HD136" s="58"/>
      <c r="HE136" s="58"/>
      <c r="HF136" s="58"/>
      <c r="HG136" s="58"/>
      <c r="HH136" s="58"/>
      <c r="HI136" s="58"/>
      <c r="HJ136" s="58"/>
      <c r="HK136" s="58"/>
      <c r="HL136" s="58"/>
      <c r="HM136" s="58"/>
      <c r="HN136" s="58"/>
      <c r="HO136" s="58"/>
      <c r="HP136" s="58"/>
      <c r="HQ136" s="58"/>
      <c r="HR136" s="58"/>
      <c r="HS136" s="58"/>
      <c r="HT136" s="58"/>
      <c r="HU136" s="58"/>
      <c r="HV136" s="58"/>
      <c r="HW136" s="58"/>
      <c r="HX136" s="58"/>
      <c r="HY136" s="58"/>
      <c r="HZ136" s="58"/>
      <c r="IA136" s="58"/>
      <c r="IB136" s="58"/>
      <c r="IC136" s="58"/>
      <c r="ID136" s="58"/>
      <c r="IE136" s="58"/>
      <c r="IF136" s="58"/>
      <c r="IG136" s="58"/>
      <c r="IH136" s="58"/>
    </row>
    <row r="137" spans="1:242" s="59" customFormat="1" x14ac:dyDescent="0.2">
      <c r="A137" s="54" t="s">
        <v>91</v>
      </c>
      <c r="B137" s="55">
        <v>2025</v>
      </c>
      <c r="C137" s="55"/>
      <c r="D137" s="55"/>
      <c r="E137" s="13"/>
      <c r="F137" s="14"/>
      <c r="G137" s="60"/>
      <c r="H137" s="60"/>
      <c r="I137" s="60"/>
      <c r="J137" s="60"/>
      <c r="K137" s="60"/>
      <c r="L137" s="61"/>
      <c r="M137" s="61">
        <f t="shared" ref="M137:M138" si="82">SUM(G137:L137)</f>
        <v>0</v>
      </c>
      <c r="N137" s="62">
        <f t="shared" ref="N137:N138" si="83">+F137-M137</f>
        <v>0</v>
      </c>
      <c r="O137" s="18" t="str">
        <f t="shared" si="75"/>
        <v/>
      </c>
      <c r="P137" s="63">
        <v>0</v>
      </c>
      <c r="Q137" s="64">
        <f t="shared" si="76"/>
        <v>0</v>
      </c>
      <c r="R137" s="65">
        <f t="shared" si="77"/>
        <v>0</v>
      </c>
      <c r="S137" s="56"/>
      <c r="T137" s="66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  <c r="BA137" s="57"/>
      <c r="BB137" s="57"/>
      <c r="BC137" s="57"/>
      <c r="BD137" s="57"/>
      <c r="BE137" s="57"/>
      <c r="BF137" s="57"/>
      <c r="BG137" s="57"/>
      <c r="BH137" s="57"/>
      <c r="BI137" s="57"/>
      <c r="BJ137" s="57"/>
      <c r="BK137" s="57"/>
      <c r="BL137" s="57"/>
      <c r="BM137" s="58"/>
      <c r="BN137" s="58"/>
      <c r="BO137" s="58"/>
      <c r="BP137" s="58"/>
      <c r="BQ137" s="58"/>
      <c r="BR137" s="58"/>
      <c r="BS137" s="58"/>
      <c r="BT137" s="58"/>
      <c r="BU137" s="58"/>
      <c r="BV137" s="58"/>
      <c r="BW137" s="58"/>
      <c r="BX137" s="58"/>
      <c r="BY137" s="58"/>
      <c r="BZ137" s="58"/>
      <c r="CA137" s="58"/>
      <c r="CB137" s="58"/>
      <c r="CC137" s="58"/>
      <c r="CD137" s="58"/>
      <c r="CE137" s="58"/>
      <c r="CF137" s="58"/>
      <c r="CG137" s="58"/>
      <c r="CH137" s="58"/>
      <c r="CI137" s="58"/>
      <c r="CJ137" s="58"/>
      <c r="CK137" s="58"/>
      <c r="CL137" s="58"/>
      <c r="CM137" s="58"/>
      <c r="CN137" s="58"/>
      <c r="CO137" s="58"/>
      <c r="CP137" s="58"/>
      <c r="CQ137" s="58"/>
      <c r="CR137" s="58"/>
      <c r="CS137" s="58"/>
      <c r="CT137" s="58"/>
      <c r="CU137" s="58"/>
      <c r="CV137" s="58"/>
      <c r="CW137" s="58"/>
      <c r="CX137" s="58"/>
      <c r="CY137" s="58"/>
      <c r="CZ137" s="58"/>
      <c r="DA137" s="58"/>
      <c r="DB137" s="58"/>
      <c r="DC137" s="58"/>
      <c r="DD137" s="58"/>
      <c r="DE137" s="58"/>
      <c r="DF137" s="58"/>
      <c r="DG137" s="58"/>
      <c r="DH137" s="58"/>
      <c r="DI137" s="58"/>
      <c r="DJ137" s="58"/>
      <c r="DK137" s="58"/>
      <c r="DL137" s="58"/>
      <c r="DM137" s="58"/>
      <c r="DN137" s="58"/>
      <c r="DO137" s="58"/>
      <c r="DP137" s="58"/>
      <c r="DQ137" s="58"/>
      <c r="DR137" s="58"/>
      <c r="DS137" s="58"/>
      <c r="DT137" s="58"/>
      <c r="DU137" s="58"/>
      <c r="DV137" s="58"/>
      <c r="DW137" s="58"/>
      <c r="DX137" s="58"/>
      <c r="DY137" s="58"/>
      <c r="DZ137" s="58"/>
      <c r="EA137" s="58"/>
      <c r="EB137" s="58"/>
      <c r="EC137" s="58"/>
      <c r="ED137" s="58"/>
      <c r="EE137" s="58"/>
      <c r="EF137" s="58"/>
      <c r="EG137" s="58"/>
      <c r="EH137" s="58"/>
      <c r="EI137" s="58"/>
      <c r="EJ137" s="58"/>
      <c r="EK137" s="58"/>
      <c r="EL137" s="58"/>
      <c r="EM137" s="58"/>
      <c r="EN137" s="58"/>
      <c r="EO137" s="58"/>
      <c r="EP137" s="58"/>
      <c r="EQ137" s="58"/>
      <c r="ER137" s="58"/>
      <c r="ES137" s="58"/>
      <c r="ET137" s="58"/>
      <c r="EU137" s="58"/>
      <c r="EV137" s="58"/>
      <c r="EW137" s="58"/>
      <c r="EX137" s="58"/>
      <c r="EY137" s="58"/>
      <c r="EZ137" s="58"/>
      <c r="FA137" s="58"/>
      <c r="FB137" s="58"/>
      <c r="FC137" s="58"/>
      <c r="FD137" s="58"/>
      <c r="FE137" s="58"/>
      <c r="FF137" s="58"/>
      <c r="FG137" s="58"/>
      <c r="FH137" s="58"/>
      <c r="FI137" s="58"/>
      <c r="FJ137" s="58"/>
      <c r="FK137" s="58"/>
      <c r="FL137" s="58"/>
      <c r="FM137" s="58"/>
      <c r="FN137" s="58"/>
      <c r="FO137" s="58"/>
      <c r="FP137" s="58"/>
      <c r="FQ137" s="58"/>
      <c r="FR137" s="58"/>
      <c r="FS137" s="58"/>
      <c r="FT137" s="58"/>
      <c r="FU137" s="58"/>
      <c r="FV137" s="58"/>
      <c r="FW137" s="58"/>
      <c r="FX137" s="58"/>
      <c r="FY137" s="58"/>
      <c r="FZ137" s="58"/>
      <c r="GA137" s="58"/>
      <c r="GB137" s="58"/>
      <c r="GC137" s="58"/>
      <c r="GD137" s="58"/>
      <c r="GE137" s="58"/>
      <c r="GF137" s="58"/>
      <c r="GG137" s="58"/>
      <c r="GH137" s="58"/>
      <c r="GI137" s="58"/>
      <c r="GJ137" s="58"/>
      <c r="GK137" s="58"/>
      <c r="GL137" s="58"/>
      <c r="GM137" s="58"/>
      <c r="GN137" s="58"/>
      <c r="GO137" s="58"/>
      <c r="GP137" s="58"/>
      <c r="GQ137" s="58"/>
      <c r="GR137" s="58"/>
      <c r="GS137" s="58"/>
      <c r="GT137" s="58"/>
      <c r="GU137" s="58"/>
      <c r="GV137" s="58"/>
      <c r="GW137" s="58"/>
      <c r="GX137" s="58"/>
      <c r="GY137" s="58"/>
      <c r="GZ137" s="58"/>
      <c r="HA137" s="58"/>
      <c r="HB137" s="58"/>
      <c r="HC137" s="58"/>
      <c r="HD137" s="58"/>
      <c r="HE137" s="58"/>
      <c r="HF137" s="58"/>
      <c r="HG137" s="58"/>
      <c r="HH137" s="58"/>
      <c r="HI137" s="58"/>
      <c r="HJ137" s="58"/>
      <c r="HK137" s="58"/>
      <c r="HL137" s="58"/>
      <c r="HM137" s="58"/>
      <c r="HN137" s="58"/>
      <c r="HO137" s="58"/>
      <c r="HP137" s="58"/>
      <c r="HQ137" s="58"/>
      <c r="HR137" s="58"/>
      <c r="HS137" s="58"/>
      <c r="HT137" s="58"/>
      <c r="HU137" s="58"/>
      <c r="HV137" s="58"/>
      <c r="HW137" s="58"/>
      <c r="HX137" s="58"/>
      <c r="HY137" s="58"/>
      <c r="HZ137" s="58"/>
      <c r="IA137" s="58"/>
      <c r="IB137" s="58"/>
      <c r="IC137" s="58"/>
      <c r="ID137" s="58"/>
      <c r="IE137" s="58"/>
      <c r="IF137" s="58"/>
      <c r="IG137" s="58"/>
      <c r="IH137" s="58"/>
    </row>
    <row r="138" spans="1:242" s="59" customFormat="1" x14ac:dyDescent="0.2">
      <c r="A138" s="54" t="s">
        <v>91</v>
      </c>
      <c r="B138" s="55">
        <v>2025</v>
      </c>
      <c r="C138" s="55"/>
      <c r="D138" s="55"/>
      <c r="E138" s="13"/>
      <c r="F138" s="14"/>
      <c r="G138" s="60"/>
      <c r="H138" s="60"/>
      <c r="I138" s="60"/>
      <c r="J138" s="60"/>
      <c r="K138" s="60"/>
      <c r="L138" s="61"/>
      <c r="M138" s="61">
        <f t="shared" si="82"/>
        <v>0</v>
      </c>
      <c r="N138" s="62">
        <f t="shared" si="83"/>
        <v>0</v>
      </c>
      <c r="O138" s="18" t="str">
        <f t="shared" si="75"/>
        <v/>
      </c>
      <c r="P138" s="63">
        <v>0</v>
      </c>
      <c r="Q138" s="64">
        <f t="shared" si="76"/>
        <v>0</v>
      </c>
      <c r="R138" s="65">
        <f t="shared" si="77"/>
        <v>0</v>
      </c>
      <c r="S138" s="56"/>
      <c r="T138" s="66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57"/>
      <c r="AW138" s="57"/>
      <c r="AX138" s="57"/>
      <c r="AY138" s="57"/>
      <c r="AZ138" s="57"/>
      <c r="BA138" s="57"/>
      <c r="BB138" s="57"/>
      <c r="BC138" s="57"/>
      <c r="BD138" s="57"/>
      <c r="BE138" s="57"/>
      <c r="BF138" s="57"/>
      <c r="BG138" s="57"/>
      <c r="BH138" s="57"/>
      <c r="BI138" s="57"/>
      <c r="BJ138" s="57"/>
      <c r="BK138" s="57"/>
      <c r="BL138" s="57"/>
      <c r="BM138" s="58"/>
      <c r="BN138" s="58"/>
      <c r="BO138" s="58"/>
      <c r="BP138" s="58"/>
      <c r="BQ138" s="58"/>
      <c r="BR138" s="58"/>
      <c r="BS138" s="58"/>
      <c r="BT138" s="58"/>
      <c r="BU138" s="58"/>
      <c r="BV138" s="58"/>
      <c r="BW138" s="58"/>
      <c r="BX138" s="58"/>
      <c r="BY138" s="58"/>
      <c r="BZ138" s="58"/>
      <c r="CA138" s="58"/>
      <c r="CB138" s="58"/>
      <c r="CC138" s="58"/>
      <c r="CD138" s="58"/>
      <c r="CE138" s="58"/>
      <c r="CF138" s="58"/>
      <c r="CG138" s="58"/>
      <c r="CH138" s="58"/>
      <c r="CI138" s="58"/>
      <c r="CJ138" s="58"/>
      <c r="CK138" s="58"/>
      <c r="CL138" s="58"/>
      <c r="CM138" s="58"/>
      <c r="CN138" s="58"/>
      <c r="CO138" s="58"/>
      <c r="CP138" s="58"/>
      <c r="CQ138" s="58"/>
      <c r="CR138" s="58"/>
      <c r="CS138" s="58"/>
      <c r="CT138" s="58"/>
      <c r="CU138" s="58"/>
      <c r="CV138" s="58"/>
      <c r="CW138" s="58"/>
      <c r="CX138" s="58"/>
      <c r="CY138" s="58"/>
      <c r="CZ138" s="58"/>
      <c r="DA138" s="58"/>
      <c r="DB138" s="58"/>
      <c r="DC138" s="58"/>
      <c r="DD138" s="58"/>
      <c r="DE138" s="58"/>
      <c r="DF138" s="58"/>
      <c r="DG138" s="58"/>
      <c r="DH138" s="58"/>
      <c r="DI138" s="58"/>
      <c r="DJ138" s="58"/>
      <c r="DK138" s="58"/>
      <c r="DL138" s="58"/>
      <c r="DM138" s="58"/>
      <c r="DN138" s="58"/>
      <c r="DO138" s="58"/>
      <c r="DP138" s="58"/>
      <c r="DQ138" s="58"/>
      <c r="DR138" s="58"/>
      <c r="DS138" s="58"/>
      <c r="DT138" s="58"/>
      <c r="DU138" s="58"/>
      <c r="DV138" s="58"/>
      <c r="DW138" s="58"/>
      <c r="DX138" s="58"/>
      <c r="DY138" s="58"/>
      <c r="DZ138" s="58"/>
      <c r="EA138" s="58"/>
      <c r="EB138" s="58"/>
      <c r="EC138" s="58"/>
      <c r="ED138" s="58"/>
      <c r="EE138" s="58"/>
      <c r="EF138" s="58"/>
      <c r="EG138" s="58"/>
      <c r="EH138" s="58"/>
      <c r="EI138" s="58"/>
      <c r="EJ138" s="58"/>
      <c r="EK138" s="58"/>
      <c r="EL138" s="58"/>
      <c r="EM138" s="58"/>
      <c r="EN138" s="58"/>
      <c r="EO138" s="58"/>
      <c r="EP138" s="58"/>
      <c r="EQ138" s="58"/>
      <c r="ER138" s="58"/>
      <c r="ES138" s="58"/>
      <c r="ET138" s="58"/>
      <c r="EU138" s="58"/>
      <c r="EV138" s="58"/>
      <c r="EW138" s="58"/>
      <c r="EX138" s="58"/>
      <c r="EY138" s="58"/>
      <c r="EZ138" s="58"/>
      <c r="FA138" s="58"/>
      <c r="FB138" s="58"/>
      <c r="FC138" s="58"/>
      <c r="FD138" s="58"/>
      <c r="FE138" s="58"/>
      <c r="FF138" s="58"/>
      <c r="FG138" s="58"/>
      <c r="FH138" s="58"/>
      <c r="FI138" s="58"/>
      <c r="FJ138" s="58"/>
      <c r="FK138" s="58"/>
      <c r="FL138" s="58"/>
      <c r="FM138" s="58"/>
      <c r="FN138" s="58"/>
      <c r="FO138" s="58"/>
      <c r="FP138" s="58"/>
      <c r="FQ138" s="58"/>
      <c r="FR138" s="58"/>
      <c r="FS138" s="58"/>
      <c r="FT138" s="58"/>
      <c r="FU138" s="58"/>
      <c r="FV138" s="58"/>
      <c r="FW138" s="58"/>
      <c r="FX138" s="58"/>
      <c r="FY138" s="58"/>
      <c r="FZ138" s="58"/>
      <c r="GA138" s="58"/>
      <c r="GB138" s="58"/>
      <c r="GC138" s="58"/>
      <c r="GD138" s="58"/>
      <c r="GE138" s="58"/>
      <c r="GF138" s="58"/>
      <c r="GG138" s="58"/>
      <c r="GH138" s="58"/>
      <c r="GI138" s="58"/>
      <c r="GJ138" s="58"/>
      <c r="GK138" s="58"/>
      <c r="GL138" s="58"/>
      <c r="GM138" s="58"/>
      <c r="GN138" s="58"/>
      <c r="GO138" s="58"/>
      <c r="GP138" s="58"/>
      <c r="GQ138" s="58"/>
      <c r="GR138" s="58"/>
      <c r="GS138" s="58"/>
      <c r="GT138" s="58"/>
      <c r="GU138" s="58"/>
      <c r="GV138" s="58"/>
      <c r="GW138" s="58"/>
      <c r="GX138" s="58"/>
      <c r="GY138" s="58"/>
      <c r="GZ138" s="58"/>
      <c r="HA138" s="58"/>
      <c r="HB138" s="58"/>
      <c r="HC138" s="58"/>
      <c r="HD138" s="58"/>
      <c r="HE138" s="58"/>
      <c r="HF138" s="58"/>
      <c r="HG138" s="58"/>
      <c r="HH138" s="58"/>
      <c r="HI138" s="58"/>
      <c r="HJ138" s="58"/>
      <c r="HK138" s="58"/>
      <c r="HL138" s="58"/>
      <c r="HM138" s="58"/>
      <c r="HN138" s="58"/>
      <c r="HO138" s="58"/>
      <c r="HP138" s="58"/>
      <c r="HQ138" s="58"/>
      <c r="HR138" s="58"/>
      <c r="HS138" s="58"/>
      <c r="HT138" s="58"/>
      <c r="HU138" s="58"/>
      <c r="HV138" s="58"/>
      <c r="HW138" s="58"/>
      <c r="HX138" s="58"/>
      <c r="HY138" s="58"/>
      <c r="HZ138" s="58"/>
      <c r="IA138" s="58"/>
      <c r="IB138" s="58"/>
      <c r="IC138" s="58"/>
      <c r="ID138" s="58"/>
      <c r="IE138" s="58"/>
      <c r="IF138" s="58"/>
      <c r="IG138" s="58"/>
      <c r="IH138" s="58"/>
    </row>
    <row r="139" spans="1:242" s="59" customFormat="1" x14ac:dyDescent="0.2">
      <c r="A139" s="54" t="s">
        <v>91</v>
      </c>
      <c r="B139" s="55">
        <v>2025</v>
      </c>
      <c r="C139" s="55"/>
      <c r="D139" s="55"/>
      <c r="E139" s="13"/>
      <c r="F139" s="14"/>
      <c r="G139" s="60"/>
      <c r="H139" s="60"/>
      <c r="I139" s="60"/>
      <c r="J139" s="60"/>
      <c r="K139" s="60"/>
      <c r="L139" s="61"/>
      <c r="M139" s="61">
        <f>SUM(G139:L139)</f>
        <v>0</v>
      </c>
      <c r="N139" s="62">
        <f>+F139-M139</f>
        <v>0</v>
      </c>
      <c r="O139" s="18" t="str">
        <f t="shared" si="75"/>
        <v/>
      </c>
      <c r="P139" s="63">
        <v>0</v>
      </c>
      <c r="Q139" s="64">
        <f t="shared" si="76"/>
        <v>0</v>
      </c>
      <c r="R139" s="65">
        <f t="shared" si="77"/>
        <v>0</v>
      </c>
      <c r="S139" s="56"/>
      <c r="T139" s="66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  <c r="AX139" s="57"/>
      <c r="AY139" s="57"/>
      <c r="AZ139" s="57"/>
      <c r="BA139" s="57"/>
      <c r="BB139" s="57"/>
      <c r="BC139" s="57"/>
      <c r="BD139" s="57"/>
      <c r="BE139" s="57"/>
      <c r="BF139" s="57"/>
      <c r="BG139" s="57"/>
      <c r="BH139" s="57"/>
      <c r="BI139" s="57"/>
      <c r="BJ139" s="57"/>
      <c r="BK139" s="57"/>
      <c r="BL139" s="57"/>
      <c r="BM139" s="58"/>
      <c r="BN139" s="58"/>
      <c r="BO139" s="58"/>
      <c r="BP139" s="58"/>
      <c r="BQ139" s="58"/>
      <c r="BR139" s="58"/>
      <c r="BS139" s="58"/>
      <c r="BT139" s="58"/>
      <c r="BU139" s="58"/>
      <c r="BV139" s="58"/>
      <c r="BW139" s="58"/>
      <c r="BX139" s="58"/>
      <c r="BY139" s="58"/>
      <c r="BZ139" s="58"/>
      <c r="CA139" s="58"/>
      <c r="CB139" s="58"/>
      <c r="CC139" s="58"/>
      <c r="CD139" s="58"/>
      <c r="CE139" s="58"/>
      <c r="CF139" s="58"/>
      <c r="CG139" s="58"/>
      <c r="CH139" s="58"/>
      <c r="CI139" s="58"/>
      <c r="CJ139" s="58"/>
      <c r="CK139" s="58"/>
      <c r="CL139" s="58"/>
      <c r="CM139" s="58"/>
      <c r="CN139" s="58"/>
      <c r="CO139" s="58"/>
      <c r="CP139" s="58"/>
      <c r="CQ139" s="58"/>
      <c r="CR139" s="58"/>
      <c r="CS139" s="58"/>
      <c r="CT139" s="58"/>
      <c r="CU139" s="58"/>
      <c r="CV139" s="58"/>
      <c r="CW139" s="58"/>
      <c r="CX139" s="58"/>
      <c r="CY139" s="58"/>
      <c r="CZ139" s="58"/>
      <c r="DA139" s="58"/>
      <c r="DB139" s="58"/>
      <c r="DC139" s="58"/>
      <c r="DD139" s="58"/>
      <c r="DE139" s="58"/>
      <c r="DF139" s="58"/>
      <c r="DG139" s="58"/>
      <c r="DH139" s="58"/>
      <c r="DI139" s="58"/>
      <c r="DJ139" s="58"/>
      <c r="DK139" s="58"/>
      <c r="DL139" s="58"/>
      <c r="DM139" s="58"/>
      <c r="DN139" s="58"/>
      <c r="DO139" s="58"/>
      <c r="DP139" s="58"/>
      <c r="DQ139" s="58"/>
      <c r="DR139" s="58"/>
      <c r="DS139" s="58"/>
      <c r="DT139" s="58"/>
      <c r="DU139" s="58"/>
      <c r="DV139" s="58"/>
      <c r="DW139" s="58"/>
      <c r="DX139" s="58"/>
      <c r="DY139" s="58"/>
      <c r="DZ139" s="58"/>
      <c r="EA139" s="58"/>
      <c r="EB139" s="58"/>
      <c r="EC139" s="58"/>
      <c r="ED139" s="58"/>
      <c r="EE139" s="58"/>
      <c r="EF139" s="58"/>
      <c r="EG139" s="58"/>
      <c r="EH139" s="58"/>
      <c r="EI139" s="58"/>
      <c r="EJ139" s="58"/>
      <c r="EK139" s="58"/>
      <c r="EL139" s="58"/>
      <c r="EM139" s="58"/>
      <c r="EN139" s="58"/>
      <c r="EO139" s="58"/>
      <c r="EP139" s="58"/>
      <c r="EQ139" s="58"/>
      <c r="ER139" s="58"/>
      <c r="ES139" s="58"/>
      <c r="ET139" s="58"/>
      <c r="EU139" s="58"/>
      <c r="EV139" s="58"/>
      <c r="EW139" s="58"/>
      <c r="EX139" s="58"/>
      <c r="EY139" s="58"/>
      <c r="EZ139" s="58"/>
      <c r="FA139" s="58"/>
      <c r="FB139" s="58"/>
      <c r="FC139" s="58"/>
      <c r="FD139" s="58"/>
      <c r="FE139" s="58"/>
      <c r="FF139" s="58"/>
      <c r="FG139" s="58"/>
      <c r="FH139" s="58"/>
      <c r="FI139" s="58"/>
      <c r="FJ139" s="58"/>
      <c r="FK139" s="58"/>
      <c r="FL139" s="58"/>
      <c r="FM139" s="58"/>
      <c r="FN139" s="58"/>
      <c r="FO139" s="58"/>
      <c r="FP139" s="58"/>
      <c r="FQ139" s="58"/>
      <c r="FR139" s="58"/>
      <c r="FS139" s="58"/>
      <c r="FT139" s="58"/>
      <c r="FU139" s="58"/>
      <c r="FV139" s="58"/>
      <c r="FW139" s="58"/>
      <c r="FX139" s="58"/>
      <c r="FY139" s="58"/>
      <c r="FZ139" s="58"/>
      <c r="GA139" s="58"/>
      <c r="GB139" s="58"/>
      <c r="GC139" s="58"/>
      <c r="GD139" s="58"/>
      <c r="GE139" s="58"/>
      <c r="GF139" s="58"/>
      <c r="GG139" s="58"/>
      <c r="GH139" s="58"/>
      <c r="GI139" s="58"/>
      <c r="GJ139" s="58"/>
      <c r="GK139" s="58"/>
      <c r="GL139" s="58"/>
      <c r="GM139" s="58"/>
      <c r="GN139" s="58"/>
      <c r="GO139" s="58"/>
      <c r="GP139" s="58"/>
      <c r="GQ139" s="58"/>
      <c r="GR139" s="58"/>
      <c r="GS139" s="58"/>
      <c r="GT139" s="58"/>
      <c r="GU139" s="58"/>
      <c r="GV139" s="58"/>
      <c r="GW139" s="58"/>
      <c r="GX139" s="58"/>
      <c r="GY139" s="58"/>
      <c r="GZ139" s="58"/>
      <c r="HA139" s="58"/>
      <c r="HB139" s="58"/>
      <c r="HC139" s="58"/>
      <c r="HD139" s="58"/>
      <c r="HE139" s="58"/>
      <c r="HF139" s="58"/>
      <c r="HG139" s="58"/>
      <c r="HH139" s="58"/>
      <c r="HI139" s="58"/>
      <c r="HJ139" s="58"/>
      <c r="HK139" s="58"/>
      <c r="HL139" s="58"/>
      <c r="HM139" s="58"/>
      <c r="HN139" s="58"/>
      <c r="HO139" s="58"/>
      <c r="HP139" s="58"/>
      <c r="HQ139" s="58"/>
      <c r="HR139" s="58"/>
      <c r="HS139" s="58"/>
      <c r="HT139" s="58"/>
      <c r="HU139" s="58"/>
      <c r="HV139" s="58"/>
      <c r="HW139" s="58"/>
      <c r="HX139" s="58"/>
      <c r="HY139" s="58"/>
      <c r="HZ139" s="58"/>
      <c r="IA139" s="58"/>
      <c r="IB139" s="58"/>
      <c r="IC139" s="58"/>
      <c r="ID139" s="58"/>
      <c r="IE139" s="58"/>
      <c r="IF139" s="58"/>
      <c r="IG139" s="58"/>
      <c r="IH139" s="58"/>
    </row>
    <row r="140" spans="1:242" s="59" customFormat="1" x14ac:dyDescent="0.2">
      <c r="A140" s="54" t="s">
        <v>91</v>
      </c>
      <c r="B140" s="55">
        <v>2025</v>
      </c>
      <c r="C140" s="55"/>
      <c r="D140" s="55"/>
      <c r="E140" s="13"/>
      <c r="F140" s="14"/>
      <c r="G140" s="60"/>
      <c r="H140" s="60"/>
      <c r="I140" s="60"/>
      <c r="J140" s="60"/>
      <c r="K140" s="60"/>
      <c r="L140" s="61"/>
      <c r="M140" s="61">
        <f>SUM(G140:L140)</f>
        <v>0</v>
      </c>
      <c r="N140" s="62">
        <f>+F140-M140</f>
        <v>0</v>
      </c>
      <c r="O140" s="18" t="str">
        <f t="shared" si="75"/>
        <v/>
      </c>
      <c r="P140" s="63">
        <v>0</v>
      </c>
      <c r="Q140" s="64">
        <f t="shared" si="76"/>
        <v>0</v>
      </c>
      <c r="R140" s="65">
        <f t="shared" si="77"/>
        <v>0</v>
      </c>
      <c r="S140" s="56"/>
      <c r="T140" s="66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  <c r="BA140" s="57"/>
      <c r="BB140" s="57"/>
      <c r="BC140" s="57"/>
      <c r="BD140" s="57"/>
      <c r="BE140" s="57"/>
      <c r="BF140" s="57"/>
      <c r="BG140" s="57"/>
      <c r="BH140" s="57"/>
      <c r="BI140" s="57"/>
      <c r="BJ140" s="57"/>
      <c r="BK140" s="57"/>
      <c r="BL140" s="57"/>
      <c r="BM140" s="58"/>
      <c r="BN140" s="58"/>
      <c r="BO140" s="58"/>
      <c r="BP140" s="58"/>
      <c r="BQ140" s="58"/>
      <c r="BR140" s="58"/>
      <c r="BS140" s="58"/>
      <c r="BT140" s="58"/>
      <c r="BU140" s="58"/>
      <c r="BV140" s="58"/>
      <c r="BW140" s="58"/>
      <c r="BX140" s="58"/>
      <c r="BY140" s="58"/>
      <c r="BZ140" s="58"/>
      <c r="CA140" s="58"/>
      <c r="CB140" s="58"/>
      <c r="CC140" s="58"/>
      <c r="CD140" s="58"/>
      <c r="CE140" s="58"/>
      <c r="CF140" s="58"/>
      <c r="CG140" s="58"/>
      <c r="CH140" s="58"/>
      <c r="CI140" s="58"/>
      <c r="CJ140" s="58"/>
      <c r="CK140" s="58"/>
      <c r="CL140" s="58"/>
      <c r="CM140" s="58"/>
      <c r="CN140" s="58"/>
      <c r="CO140" s="58"/>
      <c r="CP140" s="58"/>
      <c r="CQ140" s="58"/>
      <c r="CR140" s="58"/>
      <c r="CS140" s="58"/>
      <c r="CT140" s="58"/>
      <c r="CU140" s="58"/>
      <c r="CV140" s="58"/>
      <c r="CW140" s="58"/>
      <c r="CX140" s="58"/>
      <c r="CY140" s="58"/>
      <c r="CZ140" s="58"/>
      <c r="DA140" s="58"/>
      <c r="DB140" s="58"/>
      <c r="DC140" s="58"/>
      <c r="DD140" s="58"/>
      <c r="DE140" s="58"/>
      <c r="DF140" s="58"/>
      <c r="DG140" s="58"/>
      <c r="DH140" s="58"/>
      <c r="DI140" s="58"/>
      <c r="DJ140" s="58"/>
      <c r="DK140" s="58"/>
      <c r="DL140" s="58"/>
      <c r="DM140" s="58"/>
      <c r="DN140" s="58"/>
      <c r="DO140" s="58"/>
      <c r="DP140" s="58"/>
      <c r="DQ140" s="58"/>
      <c r="DR140" s="58"/>
      <c r="DS140" s="58"/>
      <c r="DT140" s="58"/>
      <c r="DU140" s="58"/>
      <c r="DV140" s="58"/>
      <c r="DW140" s="58"/>
      <c r="DX140" s="58"/>
      <c r="DY140" s="58"/>
      <c r="DZ140" s="58"/>
      <c r="EA140" s="58"/>
      <c r="EB140" s="58"/>
      <c r="EC140" s="58"/>
      <c r="ED140" s="58"/>
      <c r="EE140" s="58"/>
      <c r="EF140" s="58"/>
      <c r="EG140" s="58"/>
      <c r="EH140" s="58"/>
      <c r="EI140" s="58"/>
      <c r="EJ140" s="58"/>
      <c r="EK140" s="58"/>
      <c r="EL140" s="58"/>
      <c r="EM140" s="58"/>
      <c r="EN140" s="58"/>
      <c r="EO140" s="58"/>
      <c r="EP140" s="58"/>
      <c r="EQ140" s="58"/>
      <c r="ER140" s="58"/>
      <c r="ES140" s="58"/>
      <c r="ET140" s="58"/>
      <c r="EU140" s="58"/>
      <c r="EV140" s="58"/>
      <c r="EW140" s="58"/>
      <c r="EX140" s="58"/>
      <c r="EY140" s="58"/>
      <c r="EZ140" s="58"/>
      <c r="FA140" s="58"/>
      <c r="FB140" s="58"/>
      <c r="FC140" s="58"/>
      <c r="FD140" s="58"/>
      <c r="FE140" s="58"/>
      <c r="FF140" s="58"/>
      <c r="FG140" s="58"/>
      <c r="FH140" s="58"/>
      <c r="FI140" s="58"/>
      <c r="FJ140" s="58"/>
      <c r="FK140" s="58"/>
      <c r="FL140" s="58"/>
      <c r="FM140" s="58"/>
      <c r="FN140" s="58"/>
      <c r="FO140" s="58"/>
      <c r="FP140" s="58"/>
      <c r="FQ140" s="58"/>
      <c r="FR140" s="58"/>
      <c r="FS140" s="58"/>
      <c r="FT140" s="58"/>
      <c r="FU140" s="58"/>
      <c r="FV140" s="58"/>
      <c r="FW140" s="58"/>
      <c r="FX140" s="58"/>
      <c r="FY140" s="58"/>
      <c r="FZ140" s="58"/>
      <c r="GA140" s="58"/>
      <c r="GB140" s="58"/>
      <c r="GC140" s="58"/>
      <c r="GD140" s="58"/>
      <c r="GE140" s="58"/>
      <c r="GF140" s="58"/>
      <c r="GG140" s="58"/>
      <c r="GH140" s="58"/>
      <c r="GI140" s="58"/>
      <c r="GJ140" s="58"/>
      <c r="GK140" s="58"/>
      <c r="GL140" s="58"/>
      <c r="GM140" s="58"/>
      <c r="GN140" s="58"/>
      <c r="GO140" s="58"/>
      <c r="GP140" s="58"/>
      <c r="GQ140" s="58"/>
      <c r="GR140" s="58"/>
      <c r="GS140" s="58"/>
      <c r="GT140" s="58"/>
      <c r="GU140" s="58"/>
      <c r="GV140" s="58"/>
      <c r="GW140" s="58"/>
      <c r="GX140" s="58"/>
      <c r="GY140" s="58"/>
      <c r="GZ140" s="58"/>
      <c r="HA140" s="58"/>
      <c r="HB140" s="58"/>
      <c r="HC140" s="58"/>
      <c r="HD140" s="58"/>
      <c r="HE140" s="58"/>
      <c r="HF140" s="58"/>
      <c r="HG140" s="58"/>
      <c r="HH140" s="58"/>
      <c r="HI140" s="58"/>
      <c r="HJ140" s="58"/>
      <c r="HK140" s="58"/>
      <c r="HL140" s="58"/>
      <c r="HM140" s="58"/>
      <c r="HN140" s="58"/>
      <c r="HO140" s="58"/>
      <c r="HP140" s="58"/>
      <c r="HQ140" s="58"/>
      <c r="HR140" s="58"/>
      <c r="HS140" s="58"/>
      <c r="HT140" s="58"/>
      <c r="HU140" s="58"/>
      <c r="HV140" s="58"/>
      <c r="HW140" s="58"/>
      <c r="HX140" s="58"/>
      <c r="HY140" s="58"/>
      <c r="HZ140" s="58"/>
      <c r="IA140" s="58"/>
      <c r="IB140" s="58"/>
      <c r="IC140" s="58"/>
      <c r="ID140" s="58"/>
      <c r="IE140" s="58"/>
      <c r="IF140" s="58"/>
      <c r="IG140" s="58"/>
      <c r="IH140" s="58"/>
    </row>
    <row r="141" spans="1:242" s="59" customFormat="1" x14ac:dyDescent="0.2">
      <c r="A141" s="54" t="s">
        <v>91</v>
      </c>
      <c r="B141" s="55">
        <v>2025</v>
      </c>
      <c r="C141" s="55"/>
      <c r="D141" s="55"/>
      <c r="E141" s="13"/>
      <c r="F141" s="14"/>
      <c r="G141" s="60"/>
      <c r="H141" s="60"/>
      <c r="I141" s="60"/>
      <c r="J141" s="60"/>
      <c r="K141" s="60"/>
      <c r="L141" s="61"/>
      <c r="M141" s="61">
        <f>SUM(G141:L141)</f>
        <v>0</v>
      </c>
      <c r="N141" s="62">
        <f>+F141-M141</f>
        <v>0</v>
      </c>
      <c r="O141" s="18" t="str">
        <f t="shared" si="75"/>
        <v/>
      </c>
      <c r="P141" s="63">
        <v>0</v>
      </c>
      <c r="Q141" s="64">
        <f t="shared" si="76"/>
        <v>0</v>
      </c>
      <c r="R141" s="65">
        <f t="shared" si="77"/>
        <v>0</v>
      </c>
      <c r="S141" s="56"/>
      <c r="T141" s="66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  <c r="BA141" s="57"/>
      <c r="BB141" s="57"/>
      <c r="BC141" s="57"/>
      <c r="BD141" s="57"/>
      <c r="BE141" s="57"/>
      <c r="BF141" s="57"/>
      <c r="BG141" s="57"/>
      <c r="BH141" s="57"/>
      <c r="BI141" s="57"/>
      <c r="BJ141" s="57"/>
      <c r="BK141" s="57"/>
      <c r="BL141" s="57"/>
      <c r="BM141" s="58"/>
      <c r="BN141" s="58"/>
      <c r="BO141" s="58"/>
      <c r="BP141" s="58"/>
      <c r="BQ141" s="58"/>
      <c r="BR141" s="58"/>
      <c r="BS141" s="58"/>
      <c r="BT141" s="58"/>
      <c r="BU141" s="58"/>
      <c r="BV141" s="58"/>
      <c r="BW141" s="58"/>
      <c r="BX141" s="58"/>
      <c r="BY141" s="58"/>
      <c r="BZ141" s="58"/>
      <c r="CA141" s="58"/>
      <c r="CB141" s="58"/>
      <c r="CC141" s="58"/>
      <c r="CD141" s="58"/>
      <c r="CE141" s="58"/>
      <c r="CF141" s="58"/>
      <c r="CG141" s="58"/>
      <c r="CH141" s="58"/>
      <c r="CI141" s="58"/>
      <c r="CJ141" s="58"/>
      <c r="CK141" s="58"/>
      <c r="CL141" s="58"/>
      <c r="CM141" s="58"/>
      <c r="CN141" s="58"/>
      <c r="CO141" s="58"/>
      <c r="CP141" s="58"/>
      <c r="CQ141" s="58"/>
      <c r="CR141" s="58"/>
      <c r="CS141" s="58"/>
      <c r="CT141" s="58"/>
      <c r="CU141" s="58"/>
      <c r="CV141" s="58"/>
      <c r="CW141" s="58"/>
      <c r="CX141" s="58"/>
      <c r="CY141" s="58"/>
      <c r="CZ141" s="58"/>
      <c r="DA141" s="58"/>
      <c r="DB141" s="58"/>
      <c r="DC141" s="58"/>
      <c r="DD141" s="58"/>
      <c r="DE141" s="58"/>
      <c r="DF141" s="58"/>
      <c r="DG141" s="58"/>
      <c r="DH141" s="58"/>
      <c r="DI141" s="58"/>
      <c r="DJ141" s="58"/>
      <c r="DK141" s="58"/>
      <c r="DL141" s="58"/>
      <c r="DM141" s="58"/>
      <c r="DN141" s="58"/>
      <c r="DO141" s="58"/>
      <c r="DP141" s="58"/>
      <c r="DQ141" s="58"/>
      <c r="DR141" s="58"/>
      <c r="DS141" s="58"/>
      <c r="DT141" s="58"/>
      <c r="DU141" s="58"/>
      <c r="DV141" s="58"/>
      <c r="DW141" s="58"/>
      <c r="DX141" s="58"/>
      <c r="DY141" s="58"/>
      <c r="DZ141" s="58"/>
      <c r="EA141" s="58"/>
      <c r="EB141" s="58"/>
      <c r="EC141" s="58"/>
      <c r="ED141" s="58"/>
      <c r="EE141" s="58"/>
      <c r="EF141" s="58"/>
      <c r="EG141" s="58"/>
      <c r="EH141" s="58"/>
      <c r="EI141" s="58"/>
      <c r="EJ141" s="58"/>
      <c r="EK141" s="58"/>
      <c r="EL141" s="58"/>
      <c r="EM141" s="58"/>
      <c r="EN141" s="58"/>
      <c r="EO141" s="58"/>
      <c r="EP141" s="58"/>
      <c r="EQ141" s="58"/>
      <c r="ER141" s="58"/>
      <c r="ES141" s="58"/>
      <c r="ET141" s="58"/>
      <c r="EU141" s="58"/>
      <c r="EV141" s="58"/>
      <c r="EW141" s="58"/>
      <c r="EX141" s="58"/>
      <c r="EY141" s="58"/>
      <c r="EZ141" s="58"/>
      <c r="FA141" s="58"/>
      <c r="FB141" s="58"/>
      <c r="FC141" s="58"/>
      <c r="FD141" s="58"/>
      <c r="FE141" s="58"/>
      <c r="FF141" s="58"/>
      <c r="FG141" s="58"/>
      <c r="FH141" s="58"/>
      <c r="FI141" s="58"/>
      <c r="FJ141" s="58"/>
      <c r="FK141" s="58"/>
      <c r="FL141" s="58"/>
      <c r="FM141" s="58"/>
      <c r="FN141" s="58"/>
      <c r="FO141" s="58"/>
      <c r="FP141" s="58"/>
      <c r="FQ141" s="58"/>
      <c r="FR141" s="58"/>
      <c r="FS141" s="58"/>
      <c r="FT141" s="58"/>
      <c r="FU141" s="58"/>
      <c r="FV141" s="58"/>
      <c r="FW141" s="58"/>
      <c r="FX141" s="58"/>
      <c r="FY141" s="58"/>
      <c r="FZ141" s="58"/>
      <c r="GA141" s="58"/>
      <c r="GB141" s="58"/>
      <c r="GC141" s="58"/>
      <c r="GD141" s="58"/>
      <c r="GE141" s="58"/>
      <c r="GF141" s="58"/>
      <c r="GG141" s="58"/>
      <c r="GH141" s="58"/>
      <c r="GI141" s="58"/>
      <c r="GJ141" s="58"/>
      <c r="GK141" s="58"/>
      <c r="GL141" s="58"/>
      <c r="GM141" s="58"/>
      <c r="GN141" s="58"/>
      <c r="GO141" s="58"/>
      <c r="GP141" s="58"/>
      <c r="GQ141" s="58"/>
      <c r="GR141" s="58"/>
      <c r="GS141" s="58"/>
      <c r="GT141" s="58"/>
      <c r="GU141" s="58"/>
      <c r="GV141" s="58"/>
      <c r="GW141" s="58"/>
      <c r="GX141" s="58"/>
      <c r="GY141" s="58"/>
      <c r="GZ141" s="58"/>
      <c r="HA141" s="58"/>
      <c r="HB141" s="58"/>
      <c r="HC141" s="58"/>
      <c r="HD141" s="58"/>
      <c r="HE141" s="58"/>
      <c r="HF141" s="58"/>
      <c r="HG141" s="58"/>
      <c r="HH141" s="58"/>
      <c r="HI141" s="58"/>
      <c r="HJ141" s="58"/>
      <c r="HK141" s="58"/>
      <c r="HL141" s="58"/>
      <c r="HM141" s="58"/>
      <c r="HN141" s="58"/>
      <c r="HO141" s="58"/>
      <c r="HP141" s="58"/>
      <c r="HQ141" s="58"/>
      <c r="HR141" s="58"/>
      <c r="HS141" s="58"/>
      <c r="HT141" s="58"/>
      <c r="HU141" s="58"/>
      <c r="HV141" s="58"/>
      <c r="HW141" s="58"/>
      <c r="HX141" s="58"/>
      <c r="HY141" s="58"/>
      <c r="HZ141" s="58"/>
      <c r="IA141" s="58"/>
      <c r="IB141" s="58"/>
      <c r="IC141" s="58"/>
      <c r="ID141" s="58"/>
      <c r="IE141" s="58"/>
      <c r="IF141" s="58"/>
      <c r="IG141" s="58"/>
      <c r="IH141" s="58"/>
    </row>
    <row r="142" spans="1:242" s="59" customFormat="1" x14ac:dyDescent="0.2">
      <c r="A142" s="54" t="s">
        <v>91</v>
      </c>
      <c r="B142" s="55">
        <v>2025</v>
      </c>
      <c r="C142" s="55"/>
      <c r="D142" s="55"/>
      <c r="E142" s="13"/>
      <c r="F142" s="14"/>
      <c r="G142" s="60"/>
      <c r="H142" s="60"/>
      <c r="I142" s="60"/>
      <c r="J142" s="60"/>
      <c r="K142" s="60"/>
      <c r="L142" s="61"/>
      <c r="M142" s="61">
        <f t="shared" ref="M142:M143" si="84">SUM(G142:L142)</f>
        <v>0</v>
      </c>
      <c r="N142" s="62">
        <f t="shared" ref="N142:N143" si="85">+F142-M142</f>
        <v>0</v>
      </c>
      <c r="O142" s="18" t="str">
        <f t="shared" si="75"/>
        <v/>
      </c>
      <c r="P142" s="63">
        <v>0</v>
      </c>
      <c r="Q142" s="64">
        <f t="shared" si="76"/>
        <v>0</v>
      </c>
      <c r="R142" s="65">
        <f t="shared" si="77"/>
        <v>0</v>
      </c>
      <c r="S142" s="56"/>
      <c r="T142" s="66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57"/>
      <c r="AW142" s="57"/>
      <c r="AX142" s="57"/>
      <c r="AY142" s="57"/>
      <c r="AZ142" s="57"/>
      <c r="BA142" s="57"/>
      <c r="BB142" s="57"/>
      <c r="BC142" s="57"/>
      <c r="BD142" s="57"/>
      <c r="BE142" s="57"/>
      <c r="BF142" s="57"/>
      <c r="BG142" s="57"/>
      <c r="BH142" s="57"/>
      <c r="BI142" s="57"/>
      <c r="BJ142" s="57"/>
      <c r="BK142" s="57"/>
      <c r="BL142" s="57"/>
      <c r="BM142" s="58"/>
      <c r="BN142" s="58"/>
      <c r="BO142" s="58"/>
      <c r="BP142" s="58"/>
      <c r="BQ142" s="58"/>
      <c r="BR142" s="58"/>
      <c r="BS142" s="58"/>
      <c r="BT142" s="58"/>
      <c r="BU142" s="58"/>
      <c r="BV142" s="58"/>
      <c r="BW142" s="58"/>
      <c r="BX142" s="58"/>
      <c r="BY142" s="58"/>
      <c r="BZ142" s="58"/>
      <c r="CA142" s="58"/>
      <c r="CB142" s="58"/>
      <c r="CC142" s="58"/>
      <c r="CD142" s="58"/>
      <c r="CE142" s="58"/>
      <c r="CF142" s="58"/>
      <c r="CG142" s="58"/>
      <c r="CH142" s="58"/>
      <c r="CI142" s="58"/>
      <c r="CJ142" s="58"/>
      <c r="CK142" s="58"/>
      <c r="CL142" s="58"/>
      <c r="CM142" s="58"/>
      <c r="CN142" s="58"/>
      <c r="CO142" s="58"/>
      <c r="CP142" s="58"/>
      <c r="CQ142" s="58"/>
      <c r="CR142" s="58"/>
      <c r="CS142" s="58"/>
      <c r="CT142" s="58"/>
      <c r="CU142" s="58"/>
      <c r="CV142" s="58"/>
      <c r="CW142" s="58"/>
      <c r="CX142" s="58"/>
      <c r="CY142" s="58"/>
      <c r="CZ142" s="58"/>
      <c r="DA142" s="58"/>
      <c r="DB142" s="58"/>
      <c r="DC142" s="58"/>
      <c r="DD142" s="58"/>
      <c r="DE142" s="58"/>
      <c r="DF142" s="58"/>
      <c r="DG142" s="58"/>
      <c r="DH142" s="58"/>
      <c r="DI142" s="58"/>
      <c r="DJ142" s="58"/>
      <c r="DK142" s="58"/>
      <c r="DL142" s="58"/>
      <c r="DM142" s="58"/>
      <c r="DN142" s="58"/>
      <c r="DO142" s="58"/>
      <c r="DP142" s="58"/>
      <c r="DQ142" s="58"/>
      <c r="DR142" s="58"/>
      <c r="DS142" s="58"/>
      <c r="DT142" s="58"/>
      <c r="DU142" s="58"/>
      <c r="DV142" s="58"/>
      <c r="DW142" s="58"/>
      <c r="DX142" s="58"/>
      <c r="DY142" s="58"/>
      <c r="DZ142" s="58"/>
      <c r="EA142" s="58"/>
      <c r="EB142" s="58"/>
      <c r="EC142" s="58"/>
      <c r="ED142" s="58"/>
      <c r="EE142" s="58"/>
      <c r="EF142" s="58"/>
      <c r="EG142" s="58"/>
      <c r="EH142" s="58"/>
      <c r="EI142" s="58"/>
      <c r="EJ142" s="58"/>
      <c r="EK142" s="58"/>
      <c r="EL142" s="58"/>
      <c r="EM142" s="58"/>
      <c r="EN142" s="58"/>
      <c r="EO142" s="58"/>
      <c r="EP142" s="58"/>
      <c r="EQ142" s="58"/>
      <c r="ER142" s="58"/>
      <c r="ES142" s="58"/>
      <c r="ET142" s="58"/>
      <c r="EU142" s="58"/>
      <c r="EV142" s="58"/>
      <c r="EW142" s="58"/>
      <c r="EX142" s="58"/>
      <c r="EY142" s="58"/>
      <c r="EZ142" s="58"/>
      <c r="FA142" s="58"/>
      <c r="FB142" s="58"/>
      <c r="FC142" s="58"/>
      <c r="FD142" s="58"/>
      <c r="FE142" s="58"/>
      <c r="FF142" s="58"/>
      <c r="FG142" s="58"/>
      <c r="FH142" s="58"/>
      <c r="FI142" s="58"/>
      <c r="FJ142" s="58"/>
      <c r="FK142" s="58"/>
      <c r="FL142" s="58"/>
      <c r="FM142" s="58"/>
      <c r="FN142" s="58"/>
      <c r="FO142" s="58"/>
      <c r="FP142" s="58"/>
      <c r="FQ142" s="58"/>
      <c r="FR142" s="58"/>
      <c r="FS142" s="58"/>
      <c r="FT142" s="58"/>
      <c r="FU142" s="58"/>
      <c r="FV142" s="58"/>
      <c r="FW142" s="58"/>
      <c r="FX142" s="58"/>
      <c r="FY142" s="58"/>
      <c r="FZ142" s="58"/>
      <c r="GA142" s="58"/>
      <c r="GB142" s="58"/>
      <c r="GC142" s="58"/>
      <c r="GD142" s="58"/>
      <c r="GE142" s="58"/>
      <c r="GF142" s="58"/>
      <c r="GG142" s="58"/>
      <c r="GH142" s="58"/>
      <c r="GI142" s="58"/>
      <c r="GJ142" s="58"/>
      <c r="GK142" s="58"/>
      <c r="GL142" s="58"/>
      <c r="GM142" s="58"/>
      <c r="GN142" s="58"/>
      <c r="GO142" s="58"/>
      <c r="GP142" s="58"/>
      <c r="GQ142" s="58"/>
      <c r="GR142" s="58"/>
      <c r="GS142" s="58"/>
      <c r="GT142" s="58"/>
      <c r="GU142" s="58"/>
      <c r="GV142" s="58"/>
      <c r="GW142" s="58"/>
      <c r="GX142" s="58"/>
      <c r="GY142" s="58"/>
      <c r="GZ142" s="58"/>
      <c r="HA142" s="58"/>
      <c r="HB142" s="58"/>
      <c r="HC142" s="58"/>
      <c r="HD142" s="58"/>
      <c r="HE142" s="58"/>
      <c r="HF142" s="58"/>
      <c r="HG142" s="58"/>
      <c r="HH142" s="58"/>
      <c r="HI142" s="58"/>
      <c r="HJ142" s="58"/>
      <c r="HK142" s="58"/>
      <c r="HL142" s="58"/>
      <c r="HM142" s="58"/>
      <c r="HN142" s="58"/>
      <c r="HO142" s="58"/>
      <c r="HP142" s="58"/>
      <c r="HQ142" s="58"/>
      <c r="HR142" s="58"/>
      <c r="HS142" s="58"/>
      <c r="HT142" s="58"/>
      <c r="HU142" s="58"/>
      <c r="HV142" s="58"/>
      <c r="HW142" s="58"/>
      <c r="HX142" s="58"/>
      <c r="HY142" s="58"/>
      <c r="HZ142" s="58"/>
      <c r="IA142" s="58"/>
      <c r="IB142" s="58"/>
      <c r="IC142" s="58"/>
      <c r="ID142" s="58"/>
      <c r="IE142" s="58"/>
      <c r="IF142" s="58"/>
      <c r="IG142" s="58"/>
      <c r="IH142" s="58"/>
    </row>
    <row r="143" spans="1:242" s="59" customFormat="1" x14ac:dyDescent="0.2">
      <c r="A143" s="54" t="s">
        <v>91</v>
      </c>
      <c r="B143" s="55">
        <v>2025</v>
      </c>
      <c r="C143" s="55"/>
      <c r="D143" s="55"/>
      <c r="E143" s="13"/>
      <c r="F143" s="14"/>
      <c r="G143" s="60"/>
      <c r="H143" s="60"/>
      <c r="I143" s="60"/>
      <c r="J143" s="60"/>
      <c r="K143" s="60"/>
      <c r="L143" s="61"/>
      <c r="M143" s="61">
        <f t="shared" si="84"/>
        <v>0</v>
      </c>
      <c r="N143" s="62">
        <f t="shared" si="85"/>
        <v>0</v>
      </c>
      <c r="O143" s="18" t="str">
        <f t="shared" si="75"/>
        <v/>
      </c>
      <c r="P143" s="63">
        <v>0</v>
      </c>
      <c r="Q143" s="64">
        <f t="shared" si="76"/>
        <v>0</v>
      </c>
      <c r="R143" s="65">
        <f t="shared" si="77"/>
        <v>0</v>
      </c>
      <c r="S143" s="56"/>
      <c r="T143" s="66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  <c r="BA143" s="57"/>
      <c r="BB143" s="57"/>
      <c r="BC143" s="57"/>
      <c r="BD143" s="57"/>
      <c r="BE143" s="57"/>
      <c r="BF143" s="57"/>
      <c r="BG143" s="57"/>
      <c r="BH143" s="57"/>
      <c r="BI143" s="57"/>
      <c r="BJ143" s="57"/>
      <c r="BK143" s="57"/>
      <c r="BL143" s="57"/>
      <c r="BM143" s="58"/>
      <c r="BN143" s="58"/>
      <c r="BO143" s="58"/>
      <c r="BP143" s="58"/>
      <c r="BQ143" s="58"/>
      <c r="BR143" s="58"/>
      <c r="BS143" s="58"/>
      <c r="BT143" s="58"/>
      <c r="BU143" s="58"/>
      <c r="BV143" s="58"/>
      <c r="BW143" s="58"/>
      <c r="BX143" s="58"/>
      <c r="BY143" s="58"/>
      <c r="BZ143" s="58"/>
      <c r="CA143" s="58"/>
      <c r="CB143" s="58"/>
      <c r="CC143" s="58"/>
      <c r="CD143" s="58"/>
      <c r="CE143" s="58"/>
      <c r="CF143" s="58"/>
      <c r="CG143" s="58"/>
      <c r="CH143" s="58"/>
      <c r="CI143" s="58"/>
      <c r="CJ143" s="58"/>
      <c r="CK143" s="58"/>
      <c r="CL143" s="58"/>
      <c r="CM143" s="58"/>
      <c r="CN143" s="58"/>
      <c r="CO143" s="58"/>
      <c r="CP143" s="58"/>
      <c r="CQ143" s="58"/>
      <c r="CR143" s="58"/>
      <c r="CS143" s="58"/>
      <c r="CT143" s="58"/>
      <c r="CU143" s="58"/>
      <c r="CV143" s="58"/>
      <c r="CW143" s="58"/>
      <c r="CX143" s="58"/>
      <c r="CY143" s="58"/>
      <c r="CZ143" s="58"/>
      <c r="DA143" s="58"/>
      <c r="DB143" s="58"/>
      <c r="DC143" s="58"/>
      <c r="DD143" s="58"/>
      <c r="DE143" s="58"/>
      <c r="DF143" s="58"/>
      <c r="DG143" s="58"/>
      <c r="DH143" s="58"/>
      <c r="DI143" s="58"/>
      <c r="DJ143" s="58"/>
      <c r="DK143" s="58"/>
      <c r="DL143" s="58"/>
      <c r="DM143" s="58"/>
      <c r="DN143" s="58"/>
      <c r="DO143" s="58"/>
      <c r="DP143" s="58"/>
      <c r="DQ143" s="58"/>
      <c r="DR143" s="58"/>
      <c r="DS143" s="58"/>
      <c r="DT143" s="58"/>
      <c r="DU143" s="58"/>
      <c r="DV143" s="58"/>
      <c r="DW143" s="58"/>
      <c r="DX143" s="58"/>
      <c r="DY143" s="58"/>
      <c r="DZ143" s="58"/>
      <c r="EA143" s="58"/>
      <c r="EB143" s="58"/>
      <c r="EC143" s="58"/>
      <c r="ED143" s="58"/>
      <c r="EE143" s="58"/>
      <c r="EF143" s="58"/>
      <c r="EG143" s="58"/>
      <c r="EH143" s="58"/>
      <c r="EI143" s="58"/>
      <c r="EJ143" s="58"/>
      <c r="EK143" s="58"/>
      <c r="EL143" s="58"/>
      <c r="EM143" s="58"/>
      <c r="EN143" s="58"/>
      <c r="EO143" s="58"/>
      <c r="EP143" s="58"/>
      <c r="EQ143" s="58"/>
      <c r="ER143" s="58"/>
      <c r="ES143" s="58"/>
      <c r="ET143" s="58"/>
      <c r="EU143" s="58"/>
      <c r="EV143" s="58"/>
      <c r="EW143" s="58"/>
      <c r="EX143" s="58"/>
      <c r="EY143" s="58"/>
      <c r="EZ143" s="58"/>
      <c r="FA143" s="58"/>
      <c r="FB143" s="58"/>
      <c r="FC143" s="58"/>
      <c r="FD143" s="58"/>
      <c r="FE143" s="58"/>
      <c r="FF143" s="58"/>
      <c r="FG143" s="58"/>
      <c r="FH143" s="58"/>
      <c r="FI143" s="58"/>
      <c r="FJ143" s="58"/>
      <c r="FK143" s="58"/>
      <c r="FL143" s="58"/>
      <c r="FM143" s="58"/>
      <c r="FN143" s="58"/>
      <c r="FO143" s="58"/>
      <c r="FP143" s="58"/>
      <c r="FQ143" s="58"/>
      <c r="FR143" s="58"/>
      <c r="FS143" s="58"/>
      <c r="FT143" s="58"/>
      <c r="FU143" s="58"/>
      <c r="FV143" s="58"/>
      <c r="FW143" s="58"/>
      <c r="FX143" s="58"/>
      <c r="FY143" s="58"/>
      <c r="FZ143" s="58"/>
      <c r="GA143" s="58"/>
      <c r="GB143" s="58"/>
      <c r="GC143" s="58"/>
      <c r="GD143" s="58"/>
      <c r="GE143" s="58"/>
      <c r="GF143" s="58"/>
      <c r="GG143" s="58"/>
      <c r="GH143" s="58"/>
      <c r="GI143" s="58"/>
      <c r="GJ143" s="58"/>
      <c r="GK143" s="58"/>
      <c r="GL143" s="58"/>
      <c r="GM143" s="58"/>
      <c r="GN143" s="58"/>
      <c r="GO143" s="58"/>
      <c r="GP143" s="58"/>
      <c r="GQ143" s="58"/>
      <c r="GR143" s="58"/>
      <c r="GS143" s="58"/>
      <c r="GT143" s="58"/>
      <c r="GU143" s="58"/>
      <c r="GV143" s="58"/>
      <c r="GW143" s="58"/>
      <c r="GX143" s="58"/>
      <c r="GY143" s="58"/>
      <c r="GZ143" s="58"/>
      <c r="HA143" s="58"/>
      <c r="HB143" s="58"/>
      <c r="HC143" s="58"/>
      <c r="HD143" s="58"/>
      <c r="HE143" s="58"/>
      <c r="HF143" s="58"/>
      <c r="HG143" s="58"/>
      <c r="HH143" s="58"/>
      <c r="HI143" s="58"/>
      <c r="HJ143" s="58"/>
      <c r="HK143" s="58"/>
      <c r="HL143" s="58"/>
      <c r="HM143" s="58"/>
      <c r="HN143" s="58"/>
      <c r="HO143" s="58"/>
      <c r="HP143" s="58"/>
      <c r="HQ143" s="58"/>
      <c r="HR143" s="58"/>
      <c r="HS143" s="58"/>
      <c r="HT143" s="58"/>
      <c r="HU143" s="58"/>
      <c r="HV143" s="58"/>
      <c r="HW143" s="58"/>
      <c r="HX143" s="58"/>
      <c r="HY143" s="58"/>
      <c r="HZ143" s="58"/>
      <c r="IA143" s="58"/>
      <c r="IB143" s="58"/>
      <c r="IC143" s="58"/>
      <c r="ID143" s="58"/>
      <c r="IE143" s="58"/>
      <c r="IF143" s="58"/>
      <c r="IG143" s="58"/>
      <c r="IH143" s="58"/>
    </row>
    <row r="144" spans="1:242" s="59" customFormat="1" x14ac:dyDescent="0.2">
      <c r="A144" s="54" t="s">
        <v>91</v>
      </c>
      <c r="B144" s="55">
        <v>2025</v>
      </c>
      <c r="C144" s="55"/>
      <c r="D144" s="55"/>
      <c r="E144" s="13"/>
      <c r="F144" s="14"/>
      <c r="G144" s="60"/>
      <c r="H144" s="60"/>
      <c r="I144" s="60"/>
      <c r="J144" s="60"/>
      <c r="K144" s="60"/>
      <c r="L144" s="61"/>
      <c r="M144" s="61">
        <f>SUM(G144:L144)</f>
        <v>0</v>
      </c>
      <c r="N144" s="62">
        <f>+F144-M144</f>
        <v>0</v>
      </c>
      <c r="O144" s="18" t="str">
        <f t="shared" si="75"/>
        <v/>
      </c>
      <c r="P144" s="63">
        <v>0</v>
      </c>
      <c r="Q144" s="64">
        <f t="shared" si="76"/>
        <v>0</v>
      </c>
      <c r="R144" s="65">
        <f t="shared" si="77"/>
        <v>0</v>
      </c>
      <c r="S144" s="56"/>
      <c r="T144" s="66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V144" s="57"/>
      <c r="AW144" s="57"/>
      <c r="AX144" s="57"/>
      <c r="AY144" s="57"/>
      <c r="AZ144" s="57"/>
      <c r="BA144" s="57"/>
      <c r="BB144" s="57"/>
      <c r="BC144" s="57"/>
      <c r="BD144" s="57"/>
      <c r="BE144" s="57"/>
      <c r="BF144" s="57"/>
      <c r="BG144" s="57"/>
      <c r="BH144" s="57"/>
      <c r="BI144" s="57"/>
      <c r="BJ144" s="57"/>
      <c r="BK144" s="57"/>
      <c r="BL144" s="57"/>
      <c r="BM144" s="58"/>
      <c r="BN144" s="58"/>
      <c r="BO144" s="58"/>
      <c r="BP144" s="58"/>
      <c r="BQ144" s="58"/>
      <c r="BR144" s="58"/>
      <c r="BS144" s="58"/>
      <c r="BT144" s="58"/>
      <c r="BU144" s="58"/>
      <c r="BV144" s="58"/>
      <c r="BW144" s="58"/>
      <c r="BX144" s="58"/>
      <c r="BY144" s="58"/>
      <c r="BZ144" s="58"/>
      <c r="CA144" s="58"/>
      <c r="CB144" s="58"/>
      <c r="CC144" s="58"/>
      <c r="CD144" s="58"/>
      <c r="CE144" s="58"/>
      <c r="CF144" s="58"/>
      <c r="CG144" s="58"/>
      <c r="CH144" s="58"/>
      <c r="CI144" s="58"/>
      <c r="CJ144" s="58"/>
      <c r="CK144" s="58"/>
      <c r="CL144" s="58"/>
      <c r="CM144" s="58"/>
      <c r="CN144" s="58"/>
      <c r="CO144" s="58"/>
      <c r="CP144" s="58"/>
      <c r="CQ144" s="58"/>
      <c r="CR144" s="58"/>
      <c r="CS144" s="58"/>
      <c r="CT144" s="58"/>
      <c r="CU144" s="58"/>
      <c r="CV144" s="58"/>
      <c r="CW144" s="58"/>
      <c r="CX144" s="58"/>
      <c r="CY144" s="58"/>
      <c r="CZ144" s="58"/>
      <c r="DA144" s="58"/>
      <c r="DB144" s="58"/>
      <c r="DC144" s="58"/>
      <c r="DD144" s="58"/>
      <c r="DE144" s="58"/>
      <c r="DF144" s="58"/>
      <c r="DG144" s="58"/>
      <c r="DH144" s="58"/>
      <c r="DI144" s="58"/>
      <c r="DJ144" s="58"/>
      <c r="DK144" s="58"/>
      <c r="DL144" s="58"/>
      <c r="DM144" s="58"/>
      <c r="DN144" s="58"/>
      <c r="DO144" s="58"/>
      <c r="DP144" s="58"/>
      <c r="DQ144" s="58"/>
      <c r="DR144" s="58"/>
      <c r="DS144" s="58"/>
      <c r="DT144" s="58"/>
      <c r="DU144" s="58"/>
      <c r="DV144" s="58"/>
      <c r="DW144" s="58"/>
      <c r="DX144" s="58"/>
      <c r="DY144" s="58"/>
      <c r="DZ144" s="58"/>
      <c r="EA144" s="58"/>
      <c r="EB144" s="58"/>
      <c r="EC144" s="58"/>
      <c r="ED144" s="58"/>
      <c r="EE144" s="58"/>
      <c r="EF144" s="58"/>
      <c r="EG144" s="58"/>
      <c r="EH144" s="58"/>
      <c r="EI144" s="58"/>
      <c r="EJ144" s="58"/>
      <c r="EK144" s="58"/>
      <c r="EL144" s="58"/>
      <c r="EM144" s="58"/>
      <c r="EN144" s="58"/>
      <c r="EO144" s="58"/>
      <c r="EP144" s="58"/>
      <c r="EQ144" s="58"/>
      <c r="ER144" s="58"/>
      <c r="ES144" s="58"/>
      <c r="ET144" s="58"/>
      <c r="EU144" s="58"/>
      <c r="EV144" s="58"/>
      <c r="EW144" s="58"/>
      <c r="EX144" s="58"/>
      <c r="EY144" s="58"/>
      <c r="EZ144" s="58"/>
      <c r="FA144" s="58"/>
      <c r="FB144" s="58"/>
      <c r="FC144" s="58"/>
      <c r="FD144" s="58"/>
      <c r="FE144" s="58"/>
      <c r="FF144" s="58"/>
      <c r="FG144" s="58"/>
      <c r="FH144" s="58"/>
      <c r="FI144" s="58"/>
      <c r="FJ144" s="58"/>
      <c r="FK144" s="58"/>
      <c r="FL144" s="58"/>
      <c r="FM144" s="58"/>
      <c r="FN144" s="58"/>
      <c r="FO144" s="58"/>
      <c r="FP144" s="58"/>
      <c r="FQ144" s="58"/>
      <c r="FR144" s="58"/>
      <c r="FS144" s="58"/>
      <c r="FT144" s="58"/>
      <c r="FU144" s="58"/>
      <c r="FV144" s="58"/>
      <c r="FW144" s="58"/>
      <c r="FX144" s="58"/>
      <c r="FY144" s="58"/>
      <c r="FZ144" s="58"/>
      <c r="GA144" s="58"/>
      <c r="GB144" s="58"/>
      <c r="GC144" s="58"/>
      <c r="GD144" s="58"/>
      <c r="GE144" s="58"/>
      <c r="GF144" s="58"/>
      <c r="GG144" s="58"/>
      <c r="GH144" s="58"/>
      <c r="GI144" s="58"/>
      <c r="GJ144" s="58"/>
      <c r="GK144" s="58"/>
      <c r="GL144" s="58"/>
      <c r="GM144" s="58"/>
      <c r="GN144" s="58"/>
      <c r="GO144" s="58"/>
      <c r="GP144" s="58"/>
      <c r="GQ144" s="58"/>
      <c r="GR144" s="58"/>
      <c r="GS144" s="58"/>
      <c r="GT144" s="58"/>
      <c r="GU144" s="58"/>
      <c r="GV144" s="58"/>
      <c r="GW144" s="58"/>
      <c r="GX144" s="58"/>
      <c r="GY144" s="58"/>
      <c r="GZ144" s="58"/>
      <c r="HA144" s="58"/>
      <c r="HB144" s="58"/>
      <c r="HC144" s="58"/>
      <c r="HD144" s="58"/>
      <c r="HE144" s="58"/>
      <c r="HF144" s="58"/>
      <c r="HG144" s="58"/>
      <c r="HH144" s="58"/>
      <c r="HI144" s="58"/>
      <c r="HJ144" s="58"/>
      <c r="HK144" s="58"/>
      <c r="HL144" s="58"/>
      <c r="HM144" s="58"/>
      <c r="HN144" s="58"/>
      <c r="HO144" s="58"/>
      <c r="HP144" s="58"/>
      <c r="HQ144" s="58"/>
      <c r="HR144" s="58"/>
      <c r="HS144" s="58"/>
      <c r="HT144" s="58"/>
      <c r="HU144" s="58"/>
      <c r="HV144" s="58"/>
      <c r="HW144" s="58"/>
      <c r="HX144" s="58"/>
      <c r="HY144" s="58"/>
      <c r="HZ144" s="58"/>
      <c r="IA144" s="58"/>
      <c r="IB144" s="58"/>
      <c r="IC144" s="58"/>
      <c r="ID144" s="58"/>
      <c r="IE144" s="58"/>
      <c r="IF144" s="58"/>
      <c r="IG144" s="58"/>
      <c r="IH144" s="58"/>
    </row>
    <row r="145" spans="1:242" s="59" customFormat="1" x14ac:dyDescent="0.2">
      <c r="A145" s="54" t="s">
        <v>91</v>
      </c>
      <c r="B145" s="55">
        <v>2025</v>
      </c>
      <c r="C145" s="55"/>
      <c r="D145" s="55"/>
      <c r="E145" s="13"/>
      <c r="F145" s="14"/>
      <c r="G145" s="60"/>
      <c r="H145" s="60"/>
      <c r="I145" s="60"/>
      <c r="J145" s="60"/>
      <c r="K145" s="60"/>
      <c r="L145" s="61"/>
      <c r="M145" s="61">
        <f>SUM(G145:L145)</f>
        <v>0</v>
      </c>
      <c r="N145" s="62">
        <f>+F145-M145</f>
        <v>0</v>
      </c>
      <c r="O145" s="18" t="str">
        <f>IF(F145=0,"",(F145-M145)/F145)</f>
        <v/>
      </c>
      <c r="P145" s="63">
        <v>0</v>
      </c>
      <c r="Q145" s="64">
        <f t="shared" si="76"/>
        <v>0</v>
      </c>
      <c r="R145" s="65">
        <f t="shared" si="77"/>
        <v>0</v>
      </c>
      <c r="S145" s="56"/>
      <c r="T145" s="66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  <c r="BA145" s="57"/>
      <c r="BB145" s="57"/>
      <c r="BC145" s="57"/>
      <c r="BD145" s="57"/>
      <c r="BE145" s="57"/>
      <c r="BF145" s="57"/>
      <c r="BG145" s="57"/>
      <c r="BH145" s="57"/>
      <c r="BI145" s="57"/>
      <c r="BJ145" s="57"/>
      <c r="BK145" s="57"/>
      <c r="BL145" s="57"/>
      <c r="BM145" s="58"/>
      <c r="BN145" s="58"/>
      <c r="BO145" s="58"/>
      <c r="BP145" s="58"/>
      <c r="BQ145" s="58"/>
      <c r="BR145" s="58"/>
      <c r="BS145" s="58"/>
      <c r="BT145" s="58"/>
      <c r="BU145" s="58"/>
      <c r="BV145" s="58"/>
      <c r="BW145" s="58"/>
      <c r="BX145" s="58"/>
      <c r="BY145" s="58"/>
      <c r="BZ145" s="58"/>
      <c r="CA145" s="58"/>
      <c r="CB145" s="58"/>
      <c r="CC145" s="58"/>
      <c r="CD145" s="58"/>
      <c r="CE145" s="58"/>
      <c r="CF145" s="58"/>
      <c r="CG145" s="58"/>
      <c r="CH145" s="58"/>
      <c r="CI145" s="58"/>
      <c r="CJ145" s="58"/>
      <c r="CK145" s="58"/>
      <c r="CL145" s="58"/>
      <c r="CM145" s="58"/>
      <c r="CN145" s="58"/>
      <c r="CO145" s="58"/>
      <c r="CP145" s="58"/>
      <c r="CQ145" s="58"/>
      <c r="CR145" s="58"/>
      <c r="CS145" s="58"/>
      <c r="CT145" s="58"/>
      <c r="CU145" s="58"/>
      <c r="CV145" s="58"/>
      <c r="CW145" s="58"/>
      <c r="CX145" s="58"/>
      <c r="CY145" s="58"/>
      <c r="CZ145" s="58"/>
      <c r="DA145" s="58"/>
      <c r="DB145" s="58"/>
      <c r="DC145" s="58"/>
      <c r="DD145" s="58"/>
      <c r="DE145" s="58"/>
      <c r="DF145" s="58"/>
      <c r="DG145" s="58"/>
      <c r="DH145" s="58"/>
      <c r="DI145" s="58"/>
      <c r="DJ145" s="58"/>
      <c r="DK145" s="58"/>
      <c r="DL145" s="58"/>
      <c r="DM145" s="58"/>
      <c r="DN145" s="58"/>
      <c r="DO145" s="58"/>
      <c r="DP145" s="58"/>
      <c r="DQ145" s="58"/>
      <c r="DR145" s="58"/>
      <c r="DS145" s="58"/>
      <c r="DT145" s="58"/>
      <c r="DU145" s="58"/>
      <c r="DV145" s="58"/>
      <c r="DW145" s="58"/>
      <c r="DX145" s="58"/>
      <c r="DY145" s="58"/>
      <c r="DZ145" s="58"/>
      <c r="EA145" s="58"/>
      <c r="EB145" s="58"/>
      <c r="EC145" s="58"/>
      <c r="ED145" s="58"/>
      <c r="EE145" s="58"/>
      <c r="EF145" s="58"/>
      <c r="EG145" s="58"/>
      <c r="EH145" s="58"/>
      <c r="EI145" s="58"/>
      <c r="EJ145" s="58"/>
      <c r="EK145" s="58"/>
      <c r="EL145" s="58"/>
      <c r="EM145" s="58"/>
      <c r="EN145" s="58"/>
      <c r="EO145" s="58"/>
      <c r="EP145" s="58"/>
      <c r="EQ145" s="58"/>
      <c r="ER145" s="58"/>
      <c r="ES145" s="58"/>
      <c r="ET145" s="58"/>
      <c r="EU145" s="58"/>
      <c r="EV145" s="58"/>
      <c r="EW145" s="58"/>
      <c r="EX145" s="58"/>
      <c r="EY145" s="58"/>
      <c r="EZ145" s="58"/>
      <c r="FA145" s="58"/>
      <c r="FB145" s="58"/>
      <c r="FC145" s="58"/>
      <c r="FD145" s="58"/>
      <c r="FE145" s="58"/>
      <c r="FF145" s="58"/>
      <c r="FG145" s="58"/>
      <c r="FH145" s="58"/>
      <c r="FI145" s="58"/>
      <c r="FJ145" s="58"/>
      <c r="FK145" s="58"/>
      <c r="FL145" s="58"/>
      <c r="FM145" s="58"/>
      <c r="FN145" s="58"/>
      <c r="FO145" s="58"/>
      <c r="FP145" s="58"/>
      <c r="FQ145" s="58"/>
      <c r="FR145" s="58"/>
      <c r="FS145" s="58"/>
      <c r="FT145" s="58"/>
      <c r="FU145" s="58"/>
      <c r="FV145" s="58"/>
      <c r="FW145" s="58"/>
      <c r="FX145" s="58"/>
      <c r="FY145" s="58"/>
      <c r="FZ145" s="58"/>
      <c r="GA145" s="58"/>
      <c r="GB145" s="58"/>
      <c r="GC145" s="58"/>
      <c r="GD145" s="58"/>
      <c r="GE145" s="58"/>
      <c r="GF145" s="58"/>
      <c r="GG145" s="58"/>
      <c r="GH145" s="58"/>
      <c r="GI145" s="58"/>
      <c r="GJ145" s="58"/>
      <c r="GK145" s="58"/>
      <c r="GL145" s="58"/>
      <c r="GM145" s="58"/>
      <c r="GN145" s="58"/>
      <c r="GO145" s="58"/>
      <c r="GP145" s="58"/>
      <c r="GQ145" s="58"/>
      <c r="GR145" s="58"/>
      <c r="GS145" s="58"/>
      <c r="GT145" s="58"/>
      <c r="GU145" s="58"/>
      <c r="GV145" s="58"/>
      <c r="GW145" s="58"/>
      <c r="GX145" s="58"/>
      <c r="GY145" s="58"/>
      <c r="GZ145" s="58"/>
      <c r="HA145" s="58"/>
      <c r="HB145" s="58"/>
      <c r="HC145" s="58"/>
      <c r="HD145" s="58"/>
      <c r="HE145" s="58"/>
      <c r="HF145" s="58"/>
      <c r="HG145" s="58"/>
      <c r="HH145" s="58"/>
      <c r="HI145" s="58"/>
      <c r="HJ145" s="58"/>
      <c r="HK145" s="58"/>
      <c r="HL145" s="58"/>
      <c r="HM145" s="58"/>
      <c r="HN145" s="58"/>
      <c r="HO145" s="58"/>
      <c r="HP145" s="58"/>
      <c r="HQ145" s="58"/>
      <c r="HR145" s="58"/>
      <c r="HS145" s="58"/>
      <c r="HT145" s="58"/>
      <c r="HU145" s="58"/>
      <c r="HV145" s="58"/>
      <c r="HW145" s="58"/>
      <c r="HX145" s="58"/>
      <c r="HY145" s="58"/>
      <c r="HZ145" s="58"/>
      <c r="IA145" s="58"/>
      <c r="IB145" s="58"/>
      <c r="IC145" s="58"/>
      <c r="ID145" s="58"/>
      <c r="IE145" s="58"/>
      <c r="IF145" s="58"/>
      <c r="IG145" s="58"/>
      <c r="IH145" s="58"/>
    </row>
    <row r="146" spans="1:242" s="59" customFormat="1" x14ac:dyDescent="0.2">
      <c r="A146" s="54" t="s">
        <v>91</v>
      </c>
      <c r="B146" s="55">
        <v>2025</v>
      </c>
      <c r="C146" s="55"/>
      <c r="D146" s="55"/>
      <c r="E146" s="13"/>
      <c r="F146" s="14"/>
      <c r="G146" s="60"/>
      <c r="H146" s="60"/>
      <c r="I146" s="60"/>
      <c r="J146" s="60"/>
      <c r="K146" s="60"/>
      <c r="L146" s="61"/>
      <c r="M146" s="61">
        <f t="shared" ref="M146" si="86">SUM(G146:L146)</f>
        <v>0</v>
      </c>
      <c r="N146" s="62">
        <f t="shared" ref="N146" si="87">+F146-M146</f>
        <v>0</v>
      </c>
      <c r="O146" s="18" t="str">
        <f>IF(F146=0,"",(F146-M146)/F146)</f>
        <v/>
      </c>
      <c r="P146" s="63">
        <v>0</v>
      </c>
      <c r="Q146" s="64">
        <f t="shared" si="76"/>
        <v>0</v>
      </c>
      <c r="R146" s="65">
        <f t="shared" si="77"/>
        <v>0</v>
      </c>
      <c r="S146" s="56"/>
      <c r="T146" s="66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57"/>
      <c r="BB146" s="57"/>
      <c r="BC146" s="57"/>
      <c r="BD146" s="57"/>
      <c r="BE146" s="57"/>
      <c r="BF146" s="57"/>
      <c r="BG146" s="57"/>
      <c r="BH146" s="57"/>
      <c r="BI146" s="57"/>
      <c r="BJ146" s="57"/>
      <c r="BK146" s="57"/>
      <c r="BL146" s="57"/>
      <c r="BM146" s="58"/>
      <c r="BN146" s="58"/>
      <c r="BO146" s="58"/>
      <c r="BP146" s="58"/>
      <c r="BQ146" s="58"/>
      <c r="BR146" s="58"/>
      <c r="BS146" s="58"/>
      <c r="BT146" s="58"/>
      <c r="BU146" s="58"/>
      <c r="BV146" s="58"/>
      <c r="BW146" s="58"/>
      <c r="BX146" s="58"/>
      <c r="BY146" s="58"/>
      <c r="BZ146" s="58"/>
      <c r="CA146" s="58"/>
      <c r="CB146" s="58"/>
      <c r="CC146" s="58"/>
      <c r="CD146" s="58"/>
      <c r="CE146" s="58"/>
      <c r="CF146" s="58"/>
      <c r="CG146" s="58"/>
      <c r="CH146" s="58"/>
      <c r="CI146" s="58"/>
      <c r="CJ146" s="58"/>
      <c r="CK146" s="58"/>
      <c r="CL146" s="58"/>
      <c r="CM146" s="58"/>
      <c r="CN146" s="58"/>
      <c r="CO146" s="58"/>
      <c r="CP146" s="58"/>
      <c r="CQ146" s="58"/>
      <c r="CR146" s="58"/>
      <c r="CS146" s="58"/>
      <c r="CT146" s="58"/>
      <c r="CU146" s="58"/>
      <c r="CV146" s="58"/>
      <c r="CW146" s="58"/>
      <c r="CX146" s="58"/>
      <c r="CY146" s="58"/>
      <c r="CZ146" s="58"/>
      <c r="DA146" s="58"/>
      <c r="DB146" s="58"/>
      <c r="DC146" s="58"/>
      <c r="DD146" s="58"/>
      <c r="DE146" s="58"/>
      <c r="DF146" s="58"/>
      <c r="DG146" s="58"/>
      <c r="DH146" s="58"/>
      <c r="DI146" s="58"/>
      <c r="DJ146" s="58"/>
      <c r="DK146" s="58"/>
      <c r="DL146" s="58"/>
      <c r="DM146" s="58"/>
      <c r="DN146" s="58"/>
      <c r="DO146" s="58"/>
      <c r="DP146" s="58"/>
      <c r="DQ146" s="58"/>
      <c r="DR146" s="58"/>
      <c r="DS146" s="58"/>
      <c r="DT146" s="58"/>
      <c r="DU146" s="58"/>
      <c r="DV146" s="58"/>
      <c r="DW146" s="58"/>
      <c r="DX146" s="58"/>
      <c r="DY146" s="58"/>
      <c r="DZ146" s="58"/>
      <c r="EA146" s="58"/>
      <c r="EB146" s="58"/>
      <c r="EC146" s="58"/>
      <c r="ED146" s="58"/>
      <c r="EE146" s="58"/>
      <c r="EF146" s="58"/>
      <c r="EG146" s="58"/>
      <c r="EH146" s="58"/>
      <c r="EI146" s="58"/>
      <c r="EJ146" s="58"/>
      <c r="EK146" s="58"/>
      <c r="EL146" s="58"/>
      <c r="EM146" s="58"/>
      <c r="EN146" s="58"/>
      <c r="EO146" s="58"/>
      <c r="EP146" s="58"/>
      <c r="EQ146" s="58"/>
      <c r="ER146" s="58"/>
      <c r="ES146" s="58"/>
      <c r="ET146" s="58"/>
      <c r="EU146" s="58"/>
      <c r="EV146" s="58"/>
      <c r="EW146" s="58"/>
      <c r="EX146" s="58"/>
      <c r="EY146" s="58"/>
      <c r="EZ146" s="58"/>
      <c r="FA146" s="58"/>
      <c r="FB146" s="58"/>
      <c r="FC146" s="58"/>
      <c r="FD146" s="58"/>
      <c r="FE146" s="58"/>
      <c r="FF146" s="58"/>
      <c r="FG146" s="58"/>
      <c r="FH146" s="58"/>
      <c r="FI146" s="58"/>
      <c r="FJ146" s="58"/>
      <c r="FK146" s="58"/>
      <c r="FL146" s="58"/>
      <c r="FM146" s="58"/>
      <c r="FN146" s="58"/>
      <c r="FO146" s="58"/>
      <c r="FP146" s="58"/>
      <c r="FQ146" s="58"/>
      <c r="FR146" s="58"/>
      <c r="FS146" s="58"/>
      <c r="FT146" s="58"/>
      <c r="FU146" s="58"/>
      <c r="FV146" s="58"/>
      <c r="FW146" s="58"/>
      <c r="FX146" s="58"/>
      <c r="FY146" s="58"/>
      <c r="FZ146" s="58"/>
      <c r="GA146" s="58"/>
      <c r="GB146" s="58"/>
      <c r="GC146" s="58"/>
      <c r="GD146" s="58"/>
      <c r="GE146" s="58"/>
      <c r="GF146" s="58"/>
      <c r="GG146" s="58"/>
      <c r="GH146" s="58"/>
      <c r="GI146" s="58"/>
      <c r="GJ146" s="58"/>
      <c r="GK146" s="58"/>
      <c r="GL146" s="58"/>
      <c r="GM146" s="58"/>
      <c r="GN146" s="58"/>
      <c r="GO146" s="58"/>
      <c r="GP146" s="58"/>
      <c r="GQ146" s="58"/>
      <c r="GR146" s="58"/>
      <c r="GS146" s="58"/>
      <c r="GT146" s="58"/>
      <c r="GU146" s="58"/>
      <c r="GV146" s="58"/>
      <c r="GW146" s="58"/>
      <c r="GX146" s="58"/>
      <c r="GY146" s="58"/>
      <c r="GZ146" s="58"/>
      <c r="HA146" s="58"/>
      <c r="HB146" s="58"/>
      <c r="HC146" s="58"/>
      <c r="HD146" s="58"/>
      <c r="HE146" s="58"/>
      <c r="HF146" s="58"/>
      <c r="HG146" s="58"/>
      <c r="HH146" s="58"/>
      <c r="HI146" s="58"/>
      <c r="HJ146" s="58"/>
      <c r="HK146" s="58"/>
      <c r="HL146" s="58"/>
      <c r="HM146" s="58"/>
      <c r="HN146" s="58"/>
      <c r="HO146" s="58"/>
      <c r="HP146" s="58"/>
      <c r="HQ146" s="58"/>
      <c r="HR146" s="58"/>
      <c r="HS146" s="58"/>
      <c r="HT146" s="58"/>
      <c r="HU146" s="58"/>
      <c r="HV146" s="58"/>
      <c r="HW146" s="58"/>
      <c r="HX146" s="58"/>
      <c r="HY146" s="58"/>
      <c r="HZ146" s="58"/>
      <c r="IA146" s="58"/>
      <c r="IB146" s="58"/>
      <c r="IC146" s="58"/>
      <c r="ID146" s="58"/>
      <c r="IE146" s="58"/>
      <c r="IF146" s="58"/>
      <c r="IG146" s="58"/>
      <c r="IH146" s="58"/>
    </row>
    <row r="147" spans="1:242" s="42" customFormat="1" x14ac:dyDescent="0.2">
      <c r="A147" s="32"/>
      <c r="B147" s="33"/>
      <c r="C147" s="34" t="s">
        <v>44</v>
      </c>
      <c r="D147" s="34">
        <v>1</v>
      </c>
      <c r="E147" s="34"/>
      <c r="F147" s="35">
        <f t="shared" ref="F147:N147" si="88">SUMIF($D$127:$D$146,"1",F127:F146)</f>
        <v>3570</v>
      </c>
      <c r="G147" s="35">
        <f t="shared" si="88"/>
        <v>0</v>
      </c>
      <c r="H147" s="35">
        <f t="shared" si="88"/>
        <v>120</v>
      </c>
      <c r="I147" s="35">
        <f t="shared" si="88"/>
        <v>120</v>
      </c>
      <c r="J147" s="35">
        <f t="shared" si="88"/>
        <v>100</v>
      </c>
      <c r="K147" s="35">
        <f t="shared" si="88"/>
        <v>1500</v>
      </c>
      <c r="L147" s="35">
        <f t="shared" si="88"/>
        <v>0</v>
      </c>
      <c r="M147" s="35">
        <f t="shared" si="88"/>
        <v>1840</v>
      </c>
      <c r="N147" s="36">
        <f t="shared" si="88"/>
        <v>1730</v>
      </c>
      <c r="O147" s="37"/>
      <c r="P147" s="38"/>
      <c r="Q147" s="36">
        <f>SUMIF($D$127:$D$146,"1",Q127:Q146)</f>
        <v>865</v>
      </c>
      <c r="R147" s="36">
        <f>SUMIF($D$127:$D$146,"1",R127:R146)</f>
        <v>865</v>
      </c>
      <c r="S147" s="39"/>
      <c r="T147" s="40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  <c r="BX147" s="41"/>
      <c r="BY147" s="41"/>
      <c r="BZ147" s="41"/>
      <c r="CA147" s="41"/>
      <c r="CB147" s="41"/>
      <c r="CC147" s="41"/>
      <c r="CD147" s="41"/>
      <c r="CE147" s="41"/>
      <c r="CF147" s="41"/>
      <c r="CG147" s="41"/>
      <c r="CH147" s="41"/>
      <c r="CI147" s="41"/>
      <c r="CJ147" s="41"/>
      <c r="CK147" s="41"/>
      <c r="CL147" s="41"/>
      <c r="CM147" s="41"/>
      <c r="CN147" s="41"/>
      <c r="CO147" s="41"/>
      <c r="CP147" s="41"/>
      <c r="CQ147" s="41"/>
      <c r="CR147" s="41"/>
      <c r="CS147" s="41"/>
      <c r="CT147" s="41"/>
      <c r="CU147" s="41"/>
      <c r="CV147" s="41"/>
      <c r="CW147" s="41"/>
      <c r="CX147" s="41"/>
      <c r="CY147" s="41"/>
      <c r="CZ147" s="41"/>
      <c r="DA147" s="41"/>
      <c r="DB147" s="41"/>
      <c r="DC147" s="41"/>
      <c r="DD147" s="41"/>
      <c r="DE147" s="41"/>
      <c r="DF147" s="41"/>
      <c r="DG147" s="41"/>
      <c r="DH147" s="41"/>
      <c r="DI147" s="41"/>
      <c r="DJ147" s="41"/>
      <c r="DK147" s="41"/>
      <c r="DL147" s="41"/>
      <c r="DM147" s="41"/>
      <c r="DN147" s="41"/>
      <c r="DO147" s="41"/>
      <c r="DP147" s="41"/>
      <c r="DQ147" s="41"/>
      <c r="DR147" s="41"/>
      <c r="DS147" s="41"/>
      <c r="DT147" s="41"/>
      <c r="DU147" s="41"/>
      <c r="DV147" s="41"/>
      <c r="DW147" s="41"/>
      <c r="DX147" s="41"/>
      <c r="DY147" s="41"/>
      <c r="DZ147" s="41"/>
      <c r="EA147" s="41"/>
      <c r="EB147" s="41"/>
      <c r="EC147" s="41"/>
      <c r="ED147" s="41"/>
      <c r="EE147" s="41"/>
      <c r="EF147" s="41"/>
      <c r="EG147" s="41"/>
      <c r="EH147" s="41"/>
      <c r="EI147" s="41"/>
      <c r="EJ147" s="41"/>
      <c r="EK147" s="41"/>
      <c r="EL147" s="41"/>
      <c r="EM147" s="41"/>
      <c r="EN147" s="41"/>
      <c r="EO147" s="41"/>
      <c r="EP147" s="41"/>
      <c r="EQ147" s="41"/>
      <c r="ER147" s="41"/>
      <c r="ES147" s="41"/>
      <c r="ET147" s="41"/>
      <c r="EU147" s="41"/>
      <c r="EV147" s="41"/>
      <c r="EW147" s="41"/>
      <c r="EX147" s="41"/>
      <c r="EY147" s="41"/>
      <c r="EZ147" s="41"/>
      <c r="FA147" s="41"/>
      <c r="FB147" s="41"/>
      <c r="FC147" s="41"/>
      <c r="FD147" s="41"/>
      <c r="FE147" s="41"/>
      <c r="FF147" s="41"/>
      <c r="FG147" s="41"/>
      <c r="FH147" s="41"/>
      <c r="FI147" s="41"/>
      <c r="FJ147" s="41"/>
      <c r="FK147" s="41"/>
      <c r="FL147" s="41"/>
      <c r="FM147" s="41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1"/>
      <c r="GL147" s="41"/>
      <c r="GM147" s="41"/>
      <c r="GN147" s="41"/>
      <c r="GO147" s="41"/>
      <c r="GP147" s="41"/>
      <c r="GQ147" s="41"/>
      <c r="GR147" s="41"/>
      <c r="GS147" s="41"/>
      <c r="GT147" s="41"/>
      <c r="GU147" s="41"/>
      <c r="GV147" s="41"/>
      <c r="GW147" s="41"/>
      <c r="GX147" s="41"/>
      <c r="GY147" s="41"/>
      <c r="GZ147" s="41"/>
      <c r="HA147" s="41"/>
      <c r="HB147" s="41"/>
      <c r="HC147" s="41"/>
      <c r="HD147" s="41"/>
      <c r="HE147" s="41"/>
      <c r="HF147" s="41"/>
      <c r="HG147" s="41"/>
      <c r="HH147" s="41"/>
      <c r="HI147" s="41"/>
      <c r="HJ147" s="41"/>
      <c r="HK147" s="41"/>
      <c r="HL147" s="41"/>
      <c r="HM147" s="41"/>
      <c r="HN147" s="41"/>
      <c r="HO147" s="41"/>
      <c r="HP147" s="41"/>
      <c r="HQ147" s="41"/>
      <c r="HR147" s="41"/>
      <c r="HS147" s="41"/>
      <c r="HT147" s="41"/>
      <c r="HU147" s="41"/>
      <c r="HV147" s="41"/>
      <c r="HW147" s="41"/>
      <c r="HX147" s="41"/>
      <c r="HY147" s="41"/>
      <c r="HZ147" s="41"/>
      <c r="IA147" s="41"/>
      <c r="IB147" s="41"/>
      <c r="IC147" s="41"/>
      <c r="ID147" s="41"/>
      <c r="IE147" s="41"/>
      <c r="IF147" s="41"/>
      <c r="IG147" s="41"/>
    </row>
    <row r="148" spans="1:242" s="42" customFormat="1" x14ac:dyDescent="0.2">
      <c r="A148" s="32"/>
      <c r="B148" s="33"/>
      <c r="C148" s="34" t="s">
        <v>45</v>
      </c>
      <c r="D148" s="34">
        <v>2</v>
      </c>
      <c r="E148" s="34"/>
      <c r="F148" s="35">
        <f t="shared" ref="F148:N148" si="89">SUMIF($D$127:$D$146,"2",F127:F146)</f>
        <v>3969</v>
      </c>
      <c r="G148" s="35">
        <f t="shared" si="89"/>
        <v>1710</v>
      </c>
      <c r="H148" s="35">
        <f t="shared" si="89"/>
        <v>39.800000000000004</v>
      </c>
      <c r="I148" s="35">
        <f t="shared" si="89"/>
        <v>0</v>
      </c>
      <c r="J148" s="35">
        <f t="shared" si="89"/>
        <v>100</v>
      </c>
      <c r="K148" s="35">
        <f t="shared" si="89"/>
        <v>0</v>
      </c>
      <c r="L148" s="35">
        <f t="shared" si="89"/>
        <v>300</v>
      </c>
      <c r="M148" s="35">
        <f t="shared" si="89"/>
        <v>2149.8000000000002</v>
      </c>
      <c r="N148" s="36">
        <f t="shared" si="89"/>
        <v>1819.1999999999998</v>
      </c>
      <c r="O148" s="37"/>
      <c r="P148" s="38"/>
      <c r="Q148" s="36">
        <f>SUMIF($D$127:$D$146,"2",Q127:Q146)</f>
        <v>909.59999999999991</v>
      </c>
      <c r="R148" s="36">
        <f>SUMIF($D$127:$D$146,"2",R127:R146)</f>
        <v>909.59999999999991</v>
      </c>
      <c r="S148" s="39"/>
      <c r="T148" s="40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  <c r="CB148" s="41"/>
      <c r="CC148" s="41"/>
      <c r="CD148" s="41"/>
      <c r="CE148" s="41"/>
      <c r="CF148" s="41"/>
      <c r="CG148" s="41"/>
      <c r="CH148" s="41"/>
      <c r="CI148" s="41"/>
      <c r="CJ148" s="41"/>
      <c r="CK148" s="41"/>
      <c r="CL148" s="41"/>
      <c r="CM148" s="41"/>
      <c r="CN148" s="41"/>
      <c r="CO148" s="41"/>
      <c r="CP148" s="41"/>
      <c r="CQ148" s="41"/>
      <c r="CR148" s="41"/>
      <c r="CS148" s="41"/>
      <c r="CT148" s="41"/>
      <c r="CU148" s="41"/>
      <c r="CV148" s="41"/>
      <c r="CW148" s="41"/>
      <c r="CX148" s="41"/>
      <c r="CY148" s="41"/>
      <c r="CZ148" s="41"/>
      <c r="DA148" s="41"/>
      <c r="DB148" s="41"/>
      <c r="DC148" s="41"/>
      <c r="DD148" s="41"/>
      <c r="DE148" s="41"/>
      <c r="DF148" s="41"/>
      <c r="DG148" s="41"/>
      <c r="DH148" s="41"/>
      <c r="DI148" s="41"/>
      <c r="DJ148" s="41"/>
      <c r="DK148" s="41"/>
      <c r="DL148" s="41"/>
      <c r="DM148" s="41"/>
      <c r="DN148" s="41"/>
      <c r="DO148" s="41"/>
      <c r="DP148" s="41"/>
      <c r="DQ148" s="41"/>
      <c r="DR148" s="41"/>
      <c r="DS148" s="41"/>
      <c r="DT148" s="41"/>
      <c r="DU148" s="41"/>
      <c r="DV148" s="41"/>
      <c r="DW148" s="41"/>
      <c r="DX148" s="41"/>
      <c r="DY148" s="41"/>
      <c r="DZ148" s="41"/>
      <c r="EA148" s="41"/>
      <c r="EB148" s="41"/>
      <c r="EC148" s="41"/>
      <c r="ED148" s="41"/>
      <c r="EE148" s="41"/>
      <c r="EF148" s="41"/>
      <c r="EG148" s="41"/>
      <c r="EH148" s="41"/>
      <c r="EI148" s="41"/>
      <c r="EJ148" s="41"/>
      <c r="EK148" s="41"/>
      <c r="EL148" s="41"/>
      <c r="EM148" s="41"/>
      <c r="EN148" s="41"/>
      <c r="EO148" s="41"/>
      <c r="EP148" s="41"/>
      <c r="EQ148" s="41"/>
      <c r="ER148" s="41"/>
      <c r="ES148" s="41"/>
      <c r="ET148" s="41"/>
      <c r="EU148" s="41"/>
      <c r="EV148" s="41"/>
      <c r="EW148" s="41"/>
      <c r="EX148" s="41"/>
      <c r="EY148" s="41"/>
      <c r="EZ148" s="41"/>
      <c r="FA148" s="41"/>
      <c r="FB148" s="41"/>
      <c r="FC148" s="41"/>
      <c r="FD148" s="41"/>
      <c r="FE148" s="41"/>
      <c r="FF148" s="41"/>
      <c r="FG148" s="41"/>
      <c r="FH148" s="41"/>
      <c r="FI148" s="41"/>
      <c r="FJ148" s="41"/>
      <c r="FK148" s="41"/>
      <c r="FL148" s="41"/>
      <c r="FM148" s="41"/>
      <c r="FN148" s="41"/>
      <c r="FO148" s="41"/>
      <c r="FP148" s="41"/>
      <c r="FQ148" s="41"/>
      <c r="FR148" s="41"/>
      <c r="FS148" s="41"/>
      <c r="FT148" s="41"/>
      <c r="FU148" s="41"/>
      <c r="FV148" s="41"/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1"/>
      <c r="GT148" s="41"/>
      <c r="GU148" s="41"/>
      <c r="GV148" s="41"/>
      <c r="GW148" s="41"/>
      <c r="GX148" s="41"/>
      <c r="GY148" s="41"/>
      <c r="GZ148" s="41"/>
      <c r="HA148" s="41"/>
      <c r="HB148" s="41"/>
      <c r="HC148" s="41"/>
      <c r="HD148" s="41"/>
      <c r="HE148" s="41"/>
      <c r="HF148" s="41"/>
      <c r="HG148" s="41"/>
      <c r="HH148" s="41"/>
      <c r="HI148" s="41"/>
      <c r="HJ148" s="41"/>
      <c r="HK148" s="41"/>
      <c r="HL148" s="41"/>
      <c r="HM148" s="41"/>
      <c r="HN148" s="41"/>
      <c r="HO148" s="41"/>
      <c r="HP148" s="41"/>
      <c r="HQ148" s="41"/>
      <c r="HR148" s="41"/>
      <c r="HS148" s="41"/>
      <c r="HT148" s="41"/>
      <c r="HU148" s="41"/>
      <c r="HV148" s="41"/>
      <c r="HW148" s="41"/>
      <c r="HX148" s="41"/>
      <c r="HY148" s="41"/>
      <c r="HZ148" s="41"/>
      <c r="IA148" s="41"/>
      <c r="IB148" s="41"/>
      <c r="IC148" s="41"/>
      <c r="ID148" s="41"/>
      <c r="IE148" s="41"/>
      <c r="IF148" s="41"/>
      <c r="IG148" s="41"/>
    </row>
    <row r="149" spans="1:242" s="42" customFormat="1" ht="15" x14ac:dyDescent="0.2">
      <c r="A149" s="32"/>
      <c r="B149" s="33"/>
      <c r="C149" s="34" t="s">
        <v>46</v>
      </c>
      <c r="D149" s="34">
        <v>3</v>
      </c>
      <c r="E149" s="34"/>
      <c r="F149" s="35">
        <f t="shared" ref="F149:N149" si="90">SUMIF($D$127:$D$146,"3",F127:F146)</f>
        <v>9828</v>
      </c>
      <c r="G149" s="35">
        <f t="shared" si="90"/>
        <v>0</v>
      </c>
      <c r="H149" s="35">
        <f t="shared" si="90"/>
        <v>0</v>
      </c>
      <c r="I149" s="35">
        <f t="shared" si="90"/>
        <v>0</v>
      </c>
      <c r="J149" s="35">
        <f t="shared" si="90"/>
        <v>0</v>
      </c>
      <c r="K149" s="35">
        <f t="shared" si="90"/>
        <v>0</v>
      </c>
      <c r="L149" s="35">
        <f t="shared" si="90"/>
        <v>0</v>
      </c>
      <c r="M149" s="35">
        <f t="shared" si="90"/>
        <v>0</v>
      </c>
      <c r="N149" s="36">
        <f t="shared" si="90"/>
        <v>9828</v>
      </c>
      <c r="O149" s="43"/>
      <c r="P149" s="38"/>
      <c r="Q149" s="36">
        <f>SUMIF($D$127:$D$146,"3",Q127:Q146)</f>
        <v>8845.2000000000007</v>
      </c>
      <c r="R149" s="36">
        <f>SUMIF($D$127:$D$146,"3",R127:R146)</f>
        <v>982.79999999999973</v>
      </c>
      <c r="S149" s="39"/>
      <c r="T149" s="40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/>
      <c r="CD149" s="41"/>
      <c r="CE149" s="41"/>
      <c r="CF149" s="41"/>
      <c r="CG149" s="41"/>
      <c r="CH149" s="41"/>
      <c r="CI149" s="41"/>
      <c r="CJ149" s="41"/>
      <c r="CK149" s="41"/>
      <c r="CL149" s="41"/>
      <c r="CM149" s="41"/>
      <c r="CN149" s="41"/>
      <c r="CO149" s="41"/>
      <c r="CP149" s="41"/>
      <c r="CQ149" s="41"/>
      <c r="CR149" s="41"/>
      <c r="CS149" s="41"/>
      <c r="CT149" s="41"/>
      <c r="CU149" s="41"/>
      <c r="CV149" s="41"/>
      <c r="CW149" s="41"/>
      <c r="CX149" s="41"/>
      <c r="CY149" s="41"/>
      <c r="CZ149" s="41"/>
      <c r="DA149" s="41"/>
      <c r="DB149" s="41"/>
      <c r="DC149" s="41"/>
      <c r="DD149" s="41"/>
      <c r="DE149" s="41"/>
      <c r="DF149" s="41"/>
      <c r="DG149" s="41"/>
      <c r="DH149" s="41"/>
      <c r="DI149" s="41"/>
      <c r="DJ149" s="41"/>
      <c r="DK149" s="41"/>
      <c r="DL149" s="41"/>
      <c r="DM149" s="41"/>
      <c r="DN149" s="41"/>
      <c r="DO149" s="41"/>
      <c r="DP149" s="41"/>
      <c r="DQ149" s="41"/>
      <c r="DR149" s="41"/>
      <c r="DS149" s="41"/>
      <c r="DT149" s="41"/>
      <c r="DU149" s="41"/>
      <c r="DV149" s="41"/>
      <c r="DW149" s="41"/>
      <c r="DX149" s="41"/>
      <c r="DY149" s="41"/>
      <c r="DZ149" s="41"/>
      <c r="EA149" s="41"/>
      <c r="EB149" s="41"/>
      <c r="EC149" s="41"/>
      <c r="ED149" s="41"/>
      <c r="EE149" s="41"/>
      <c r="EF149" s="41"/>
      <c r="EG149" s="41"/>
      <c r="EH149" s="41"/>
      <c r="EI149" s="41"/>
      <c r="EJ149" s="41"/>
      <c r="EK149" s="41"/>
      <c r="EL149" s="41"/>
      <c r="EM149" s="41"/>
      <c r="EN149" s="41"/>
      <c r="EO149" s="41"/>
      <c r="EP149" s="41"/>
      <c r="EQ149" s="41"/>
      <c r="ER149" s="41"/>
      <c r="ES149" s="41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/>
      <c r="FE149" s="41"/>
      <c r="FF149" s="41"/>
      <c r="FG149" s="41"/>
      <c r="FH149" s="41"/>
      <c r="FI149" s="41"/>
      <c r="FJ149" s="41"/>
      <c r="FK149" s="41"/>
      <c r="FL149" s="41"/>
      <c r="FM149" s="41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1"/>
      <c r="GT149" s="41"/>
      <c r="GU149" s="41"/>
      <c r="GV149" s="41"/>
      <c r="GW149" s="41"/>
      <c r="GX149" s="41"/>
      <c r="GY149" s="41"/>
      <c r="GZ149" s="41"/>
      <c r="HA149" s="41"/>
      <c r="HB149" s="41"/>
      <c r="HC149" s="41"/>
      <c r="HD149" s="41"/>
      <c r="HE149" s="41"/>
      <c r="HF149" s="41"/>
      <c r="HG149" s="41"/>
      <c r="HH149" s="41"/>
      <c r="HI149" s="41"/>
      <c r="HJ149" s="41"/>
      <c r="HK149" s="41"/>
      <c r="HL149" s="41"/>
      <c r="HM149" s="41"/>
      <c r="HN149" s="41"/>
      <c r="HO149" s="41"/>
      <c r="HP149" s="41"/>
      <c r="HQ149" s="41"/>
      <c r="HR149" s="41"/>
      <c r="HS149" s="41"/>
      <c r="HT149" s="41"/>
      <c r="HU149" s="41"/>
      <c r="HV149" s="41"/>
      <c r="HW149" s="41"/>
      <c r="HX149" s="41"/>
      <c r="HY149" s="41"/>
      <c r="HZ149" s="41"/>
      <c r="IA149" s="41"/>
      <c r="IB149" s="41"/>
      <c r="IC149" s="41"/>
      <c r="ID149" s="41"/>
      <c r="IE149" s="41"/>
      <c r="IF149" s="41"/>
      <c r="IG149" s="41"/>
    </row>
    <row r="150" spans="1:242" s="53" customFormat="1" x14ac:dyDescent="0.2">
      <c r="A150" s="132" t="s">
        <v>47</v>
      </c>
      <c r="B150" s="132"/>
      <c r="C150" s="132"/>
      <c r="D150" s="132"/>
      <c r="E150" s="132"/>
      <c r="F150" s="45">
        <f>F147+F148</f>
        <v>7539</v>
      </c>
      <c r="G150" s="45">
        <f t="shared" ref="G150:R150" si="91">G147+G148</f>
        <v>1710</v>
      </c>
      <c r="H150" s="45">
        <f t="shared" si="91"/>
        <v>159.80000000000001</v>
      </c>
      <c r="I150" s="45">
        <f t="shared" si="91"/>
        <v>120</v>
      </c>
      <c r="J150" s="45">
        <f t="shared" si="91"/>
        <v>200</v>
      </c>
      <c r="K150" s="45">
        <f t="shared" si="91"/>
        <v>1500</v>
      </c>
      <c r="L150" s="45">
        <f t="shared" si="91"/>
        <v>300</v>
      </c>
      <c r="M150" s="45">
        <f t="shared" si="91"/>
        <v>3989.8</v>
      </c>
      <c r="N150" s="46">
        <f t="shared" si="91"/>
        <v>3549.2</v>
      </c>
      <c r="O150" s="47">
        <f>IF(F150=0,"",(F150-M150)/F150)</f>
        <v>0.47077861785382674</v>
      </c>
      <c r="P150" s="48">
        <f>IF(N150=0,"",Q150/N150)</f>
        <v>0.5</v>
      </c>
      <c r="Q150" s="46">
        <f t="shared" si="91"/>
        <v>1774.6</v>
      </c>
      <c r="R150" s="46">
        <f t="shared" si="91"/>
        <v>1774.6</v>
      </c>
      <c r="S150" s="49"/>
      <c r="T150" s="50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  <c r="AS150" s="51"/>
      <c r="AT150" s="51"/>
      <c r="AU150" s="51"/>
      <c r="AV150" s="51"/>
      <c r="AW150" s="51"/>
      <c r="AX150" s="51"/>
      <c r="AY150" s="51"/>
      <c r="AZ150" s="51"/>
      <c r="BA150" s="51"/>
      <c r="BB150" s="51"/>
      <c r="BC150" s="51"/>
      <c r="BD150" s="51"/>
      <c r="BE150" s="51"/>
      <c r="BF150" s="51"/>
      <c r="BG150" s="51"/>
      <c r="BH150" s="51"/>
      <c r="BI150" s="51"/>
      <c r="BJ150" s="51"/>
      <c r="BK150" s="51"/>
      <c r="BL150" s="51"/>
      <c r="BM150" s="52"/>
      <c r="BN150" s="52"/>
      <c r="BO150" s="52"/>
      <c r="BP150" s="52"/>
      <c r="BQ150" s="52"/>
      <c r="BR150" s="52"/>
      <c r="BS150" s="52"/>
      <c r="BT150" s="52"/>
      <c r="BU150" s="52"/>
      <c r="BV150" s="52"/>
      <c r="BW150" s="52"/>
      <c r="BX150" s="52"/>
      <c r="BY150" s="52"/>
      <c r="BZ150" s="52"/>
      <c r="CA150" s="52"/>
      <c r="CB150" s="52"/>
      <c r="CC150" s="52"/>
      <c r="CD150" s="52"/>
      <c r="CE150" s="52"/>
      <c r="CF150" s="52"/>
      <c r="CG150" s="52"/>
      <c r="CH150" s="52"/>
      <c r="CI150" s="52"/>
      <c r="CJ150" s="52"/>
      <c r="CK150" s="52"/>
      <c r="CL150" s="52"/>
      <c r="CM150" s="52"/>
      <c r="CN150" s="52"/>
      <c r="CO150" s="52"/>
      <c r="CP150" s="52"/>
      <c r="CQ150" s="52"/>
      <c r="CR150" s="52"/>
      <c r="CS150" s="52"/>
      <c r="CT150" s="52"/>
      <c r="CU150" s="52"/>
      <c r="CV150" s="52"/>
      <c r="CW150" s="52"/>
      <c r="CX150" s="52"/>
      <c r="CY150" s="52"/>
      <c r="CZ150" s="52"/>
      <c r="DA150" s="52"/>
      <c r="DB150" s="52"/>
      <c r="DC150" s="52"/>
      <c r="DD150" s="52"/>
      <c r="DE150" s="52"/>
      <c r="DF150" s="52"/>
      <c r="DG150" s="52"/>
      <c r="DH150" s="52"/>
      <c r="DI150" s="52"/>
      <c r="DJ150" s="52"/>
      <c r="DK150" s="52"/>
      <c r="DL150" s="52"/>
      <c r="DM150" s="52"/>
      <c r="DN150" s="52"/>
      <c r="DO150" s="52"/>
      <c r="DP150" s="52"/>
      <c r="DQ150" s="52"/>
      <c r="DR150" s="52"/>
      <c r="DS150" s="52"/>
      <c r="DT150" s="52"/>
      <c r="DU150" s="52"/>
      <c r="DV150" s="52"/>
      <c r="DW150" s="52"/>
      <c r="DX150" s="52"/>
      <c r="DY150" s="52"/>
      <c r="DZ150" s="52"/>
      <c r="EA150" s="52"/>
      <c r="EB150" s="52"/>
      <c r="EC150" s="52"/>
      <c r="ED150" s="52"/>
      <c r="EE150" s="52"/>
      <c r="EF150" s="52"/>
      <c r="EG150" s="52"/>
      <c r="EH150" s="52"/>
      <c r="EI150" s="52"/>
      <c r="EJ150" s="52"/>
      <c r="EK150" s="52"/>
      <c r="EL150" s="52"/>
      <c r="EM150" s="52"/>
      <c r="EN150" s="52"/>
      <c r="EO150" s="52"/>
      <c r="EP150" s="52"/>
      <c r="EQ150" s="52"/>
      <c r="ER150" s="52"/>
      <c r="ES150" s="52"/>
      <c r="ET150" s="52"/>
      <c r="EU150" s="52"/>
      <c r="EV150" s="52"/>
      <c r="EW150" s="52"/>
      <c r="EX150" s="52"/>
      <c r="EY150" s="52"/>
      <c r="EZ150" s="52"/>
      <c r="FA150" s="52"/>
      <c r="FB150" s="52"/>
      <c r="FC150" s="52"/>
      <c r="FD150" s="52"/>
      <c r="FE150" s="52"/>
      <c r="FF150" s="52"/>
      <c r="FG150" s="52"/>
      <c r="FH150" s="52"/>
      <c r="FI150" s="52"/>
      <c r="FJ150" s="52"/>
      <c r="FK150" s="52"/>
      <c r="FL150" s="52"/>
      <c r="FM150" s="52"/>
      <c r="FN150" s="52"/>
      <c r="FO150" s="52"/>
      <c r="FP150" s="52"/>
      <c r="FQ150" s="52"/>
      <c r="FR150" s="52"/>
      <c r="FS150" s="52"/>
      <c r="FT150" s="52"/>
      <c r="FU150" s="52"/>
      <c r="FV150" s="52"/>
      <c r="FW150" s="52"/>
      <c r="FX150" s="52"/>
      <c r="FY150" s="52"/>
      <c r="FZ150" s="52"/>
      <c r="GA150" s="52"/>
      <c r="GB150" s="52"/>
      <c r="GC150" s="52"/>
      <c r="GD150" s="52"/>
      <c r="GE150" s="52"/>
      <c r="GF150" s="52"/>
      <c r="GG150" s="52"/>
      <c r="GH150" s="52"/>
      <c r="GI150" s="52"/>
      <c r="GJ150" s="52"/>
      <c r="GK150" s="52"/>
      <c r="GL150" s="52"/>
      <c r="GM150" s="52"/>
      <c r="GN150" s="52"/>
      <c r="GO150" s="52"/>
      <c r="GP150" s="52"/>
      <c r="GQ150" s="52"/>
      <c r="GR150" s="52"/>
      <c r="GS150" s="52"/>
      <c r="GT150" s="52"/>
      <c r="GU150" s="52"/>
      <c r="GV150" s="52"/>
      <c r="GW150" s="52"/>
      <c r="GX150" s="52"/>
      <c r="GY150" s="52"/>
      <c r="GZ150" s="52"/>
      <c r="HA150" s="52"/>
      <c r="HB150" s="52"/>
      <c r="HC150" s="52"/>
      <c r="HD150" s="52"/>
      <c r="HE150" s="52"/>
      <c r="HF150" s="52"/>
      <c r="HG150" s="52"/>
      <c r="HH150" s="52"/>
      <c r="HI150" s="52"/>
      <c r="HJ150" s="52"/>
      <c r="HK150" s="52"/>
      <c r="HL150" s="52"/>
      <c r="HM150" s="52"/>
      <c r="HN150" s="52"/>
      <c r="HO150" s="52"/>
      <c r="HP150" s="52"/>
      <c r="HQ150" s="52"/>
      <c r="HR150" s="52"/>
      <c r="HS150" s="52"/>
      <c r="HT150" s="52"/>
      <c r="HU150" s="52"/>
      <c r="HV150" s="52"/>
      <c r="HW150" s="52"/>
      <c r="HX150" s="52"/>
      <c r="HY150" s="52"/>
      <c r="HZ150" s="52"/>
      <c r="IA150" s="52"/>
      <c r="IB150" s="52"/>
      <c r="IC150" s="52"/>
      <c r="ID150" s="52"/>
      <c r="IE150" s="52"/>
      <c r="IF150" s="52"/>
      <c r="IG150" s="52"/>
      <c r="IH150" s="52"/>
    </row>
    <row r="151" spans="1:242" s="53" customFormat="1" x14ac:dyDescent="0.2">
      <c r="A151" s="44"/>
      <c r="B151" s="44"/>
      <c r="C151" s="44"/>
      <c r="D151" s="44"/>
      <c r="E151" s="44" t="s">
        <v>48</v>
      </c>
      <c r="F151" s="45">
        <f>F150+F149</f>
        <v>17367</v>
      </c>
      <c r="G151" s="45">
        <f t="shared" ref="G151:N151" si="92">G150+G149</f>
        <v>1710</v>
      </c>
      <c r="H151" s="45">
        <f t="shared" si="92"/>
        <v>159.80000000000001</v>
      </c>
      <c r="I151" s="45">
        <f t="shared" si="92"/>
        <v>120</v>
      </c>
      <c r="J151" s="45">
        <f t="shared" si="92"/>
        <v>200</v>
      </c>
      <c r="K151" s="45">
        <f t="shared" si="92"/>
        <v>1500</v>
      </c>
      <c r="L151" s="45">
        <f t="shared" si="92"/>
        <v>300</v>
      </c>
      <c r="M151" s="45">
        <f t="shared" si="92"/>
        <v>3989.8</v>
      </c>
      <c r="N151" s="46">
        <f t="shared" si="92"/>
        <v>13377.2</v>
      </c>
      <c r="O151" s="47">
        <f>IF(F151=0,"",(F151-M151)/F151)</f>
        <v>0.77026544596073021</v>
      </c>
      <c r="P151" s="48">
        <f>IF(N151=0,"",Q151/N151)</f>
        <v>0.79387315731244212</v>
      </c>
      <c r="Q151" s="46">
        <f t="shared" ref="Q151:R151" si="93">Q150+Q149</f>
        <v>10619.800000000001</v>
      </c>
      <c r="R151" s="46">
        <f t="shared" si="93"/>
        <v>2757.3999999999996</v>
      </c>
      <c r="S151" s="45"/>
      <c r="T151" s="45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2"/>
      <c r="BN151" s="52"/>
      <c r="BO151" s="52"/>
      <c r="BP151" s="52"/>
      <c r="BQ151" s="52"/>
      <c r="BR151" s="52"/>
      <c r="BS151" s="52"/>
      <c r="BT151" s="52"/>
      <c r="BU151" s="52"/>
      <c r="BV151" s="52"/>
      <c r="BW151" s="52"/>
      <c r="BX151" s="52"/>
      <c r="BY151" s="52"/>
      <c r="BZ151" s="52"/>
      <c r="CA151" s="52"/>
      <c r="CB151" s="52"/>
      <c r="CC151" s="52"/>
      <c r="CD151" s="52"/>
      <c r="CE151" s="52"/>
      <c r="CF151" s="52"/>
      <c r="CG151" s="52"/>
      <c r="CH151" s="52"/>
      <c r="CI151" s="52"/>
      <c r="CJ151" s="52"/>
      <c r="CK151" s="52"/>
      <c r="CL151" s="52"/>
      <c r="CM151" s="52"/>
      <c r="CN151" s="52"/>
      <c r="CO151" s="52"/>
      <c r="CP151" s="52"/>
      <c r="CQ151" s="52"/>
      <c r="CR151" s="52"/>
      <c r="CS151" s="52"/>
      <c r="CT151" s="52"/>
      <c r="CU151" s="52"/>
      <c r="CV151" s="52"/>
      <c r="CW151" s="52"/>
      <c r="CX151" s="52"/>
      <c r="CY151" s="52"/>
      <c r="CZ151" s="52"/>
      <c r="DA151" s="52"/>
      <c r="DB151" s="52"/>
      <c r="DC151" s="52"/>
      <c r="DD151" s="52"/>
      <c r="DE151" s="52"/>
      <c r="DF151" s="52"/>
      <c r="DG151" s="52"/>
      <c r="DH151" s="52"/>
      <c r="DI151" s="52"/>
      <c r="DJ151" s="52"/>
      <c r="DK151" s="52"/>
      <c r="DL151" s="52"/>
      <c r="DM151" s="52"/>
      <c r="DN151" s="52"/>
      <c r="DO151" s="52"/>
      <c r="DP151" s="52"/>
      <c r="DQ151" s="52"/>
      <c r="DR151" s="52"/>
      <c r="DS151" s="52"/>
      <c r="DT151" s="52"/>
      <c r="DU151" s="52"/>
      <c r="DV151" s="52"/>
      <c r="DW151" s="52"/>
      <c r="DX151" s="52"/>
      <c r="DY151" s="52"/>
      <c r="DZ151" s="52"/>
      <c r="EA151" s="52"/>
      <c r="EB151" s="52"/>
      <c r="EC151" s="52"/>
      <c r="ED151" s="52"/>
      <c r="EE151" s="52"/>
      <c r="EF151" s="52"/>
      <c r="EG151" s="52"/>
      <c r="EH151" s="52"/>
      <c r="EI151" s="52"/>
      <c r="EJ151" s="52"/>
      <c r="EK151" s="52"/>
      <c r="EL151" s="52"/>
      <c r="EM151" s="52"/>
      <c r="EN151" s="52"/>
      <c r="EO151" s="52"/>
      <c r="EP151" s="52"/>
      <c r="EQ151" s="52"/>
      <c r="ER151" s="52"/>
      <c r="ES151" s="52"/>
      <c r="ET151" s="52"/>
      <c r="EU151" s="52"/>
      <c r="EV151" s="52"/>
      <c r="EW151" s="52"/>
      <c r="EX151" s="52"/>
      <c r="EY151" s="52"/>
      <c r="EZ151" s="52"/>
      <c r="FA151" s="52"/>
      <c r="FB151" s="52"/>
      <c r="FC151" s="52"/>
      <c r="FD151" s="52"/>
      <c r="FE151" s="52"/>
      <c r="FF151" s="52"/>
      <c r="FG151" s="52"/>
      <c r="FH151" s="52"/>
      <c r="FI151" s="52"/>
      <c r="FJ151" s="52"/>
      <c r="FK151" s="52"/>
      <c r="FL151" s="52"/>
      <c r="FM151" s="52"/>
      <c r="FN151" s="52"/>
      <c r="FO151" s="52"/>
      <c r="FP151" s="52"/>
      <c r="FQ151" s="52"/>
      <c r="FR151" s="52"/>
      <c r="FS151" s="52"/>
      <c r="FT151" s="52"/>
      <c r="FU151" s="52"/>
      <c r="FV151" s="52"/>
      <c r="FW151" s="52"/>
      <c r="FX151" s="52"/>
      <c r="FY151" s="52"/>
      <c r="FZ151" s="52"/>
      <c r="GA151" s="52"/>
      <c r="GB151" s="52"/>
      <c r="GC151" s="52"/>
      <c r="GD151" s="52"/>
      <c r="GE151" s="52"/>
      <c r="GF151" s="52"/>
      <c r="GG151" s="52"/>
      <c r="GH151" s="52"/>
      <c r="GI151" s="52"/>
      <c r="GJ151" s="52"/>
      <c r="GK151" s="52"/>
      <c r="GL151" s="52"/>
      <c r="GM151" s="52"/>
      <c r="GN151" s="52"/>
      <c r="GO151" s="52"/>
      <c r="GP151" s="52"/>
      <c r="GQ151" s="52"/>
      <c r="GR151" s="52"/>
      <c r="GS151" s="52"/>
      <c r="GT151" s="52"/>
      <c r="GU151" s="52"/>
      <c r="GV151" s="52"/>
      <c r="GW151" s="52"/>
      <c r="GX151" s="52"/>
      <c r="GY151" s="52"/>
      <c r="GZ151" s="52"/>
      <c r="HA151" s="52"/>
      <c r="HB151" s="52"/>
      <c r="HC151" s="52"/>
      <c r="HD151" s="52"/>
      <c r="HE151" s="52"/>
      <c r="HF151" s="52"/>
      <c r="HG151" s="52"/>
      <c r="HH151" s="52"/>
      <c r="HI151" s="52"/>
      <c r="HJ151" s="52"/>
      <c r="HK151" s="52"/>
      <c r="HL151" s="52"/>
      <c r="HM151" s="52"/>
      <c r="HN151" s="52"/>
      <c r="HO151" s="52"/>
      <c r="HP151" s="52"/>
      <c r="HQ151" s="52"/>
      <c r="HR151" s="52"/>
      <c r="HS151" s="52"/>
      <c r="HT151" s="52"/>
      <c r="HU151" s="52"/>
      <c r="HV151" s="52"/>
      <c r="HW151" s="52"/>
      <c r="HX151" s="52"/>
      <c r="HY151" s="52"/>
      <c r="HZ151" s="52"/>
      <c r="IA151" s="52"/>
      <c r="IB151" s="52"/>
      <c r="IC151" s="52"/>
      <c r="ID151" s="52"/>
      <c r="IE151" s="52"/>
      <c r="IF151" s="52"/>
      <c r="IG151" s="52"/>
      <c r="IH151" s="52"/>
    </row>
    <row r="152" spans="1:242" s="59" customFormat="1" x14ac:dyDescent="0.2">
      <c r="A152" s="54" t="s">
        <v>97</v>
      </c>
      <c r="B152" s="55">
        <v>2025</v>
      </c>
      <c r="C152" s="55" t="s">
        <v>26</v>
      </c>
      <c r="D152" s="55">
        <v>3</v>
      </c>
      <c r="E152" s="13" t="s">
        <v>90</v>
      </c>
      <c r="F152" s="14">
        <v>18000</v>
      </c>
      <c r="G152" s="60">
        <v>14500</v>
      </c>
      <c r="H152" s="60"/>
      <c r="I152" s="60"/>
      <c r="J152" s="60"/>
      <c r="K152" s="60"/>
      <c r="L152" s="61"/>
      <c r="M152" s="61">
        <f>SUM(G152:L152)</f>
        <v>14500</v>
      </c>
      <c r="N152" s="62">
        <f>+F152-M152</f>
        <v>3500</v>
      </c>
      <c r="O152" s="18">
        <f>IF(F152=0,"",(F152-M152)/F152)</f>
        <v>0.19444444444444445</v>
      </c>
      <c r="P152" s="63">
        <v>0.5</v>
      </c>
      <c r="Q152" s="64">
        <f>+N152*P152</f>
        <v>1750</v>
      </c>
      <c r="R152" s="65">
        <f>+N152-Q152</f>
        <v>1750</v>
      </c>
      <c r="S152" s="56"/>
      <c r="T152" s="66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7"/>
      <c r="AW152" s="57"/>
      <c r="AX152" s="57"/>
      <c r="AY152" s="57"/>
      <c r="AZ152" s="57"/>
      <c r="BA152" s="57"/>
      <c r="BB152" s="57"/>
      <c r="BC152" s="57"/>
      <c r="BD152" s="57"/>
      <c r="BE152" s="57"/>
      <c r="BF152" s="57"/>
      <c r="BG152" s="57"/>
      <c r="BH152" s="57"/>
      <c r="BI152" s="57"/>
      <c r="BJ152" s="57"/>
      <c r="BK152" s="57"/>
      <c r="BL152" s="57"/>
      <c r="BM152" s="58"/>
      <c r="BN152" s="58"/>
      <c r="BO152" s="58"/>
      <c r="BP152" s="58"/>
      <c r="BQ152" s="58"/>
      <c r="BR152" s="58"/>
      <c r="BS152" s="58"/>
      <c r="BT152" s="58"/>
      <c r="BU152" s="58"/>
      <c r="BV152" s="58"/>
      <c r="BW152" s="58"/>
      <c r="BX152" s="58"/>
      <c r="BY152" s="58"/>
      <c r="BZ152" s="58"/>
      <c r="CA152" s="58"/>
      <c r="CB152" s="58"/>
      <c r="CC152" s="58"/>
      <c r="CD152" s="58"/>
      <c r="CE152" s="58"/>
      <c r="CF152" s="58"/>
      <c r="CG152" s="58"/>
      <c r="CH152" s="58"/>
      <c r="CI152" s="58"/>
      <c r="CJ152" s="58"/>
      <c r="CK152" s="58"/>
      <c r="CL152" s="58"/>
      <c r="CM152" s="58"/>
      <c r="CN152" s="58"/>
      <c r="CO152" s="58"/>
      <c r="CP152" s="58"/>
      <c r="CQ152" s="58"/>
      <c r="CR152" s="58"/>
      <c r="CS152" s="58"/>
      <c r="CT152" s="58"/>
      <c r="CU152" s="58"/>
      <c r="CV152" s="58"/>
      <c r="CW152" s="58"/>
      <c r="CX152" s="58"/>
      <c r="CY152" s="58"/>
      <c r="CZ152" s="58"/>
      <c r="DA152" s="58"/>
      <c r="DB152" s="58"/>
      <c r="DC152" s="58"/>
      <c r="DD152" s="58"/>
      <c r="DE152" s="58"/>
      <c r="DF152" s="58"/>
      <c r="DG152" s="58"/>
      <c r="DH152" s="58"/>
      <c r="DI152" s="58"/>
      <c r="DJ152" s="58"/>
      <c r="DK152" s="58"/>
      <c r="DL152" s="58"/>
      <c r="DM152" s="58"/>
      <c r="DN152" s="58"/>
      <c r="DO152" s="58"/>
      <c r="DP152" s="58"/>
      <c r="DQ152" s="58"/>
      <c r="DR152" s="58"/>
      <c r="DS152" s="58"/>
      <c r="DT152" s="58"/>
      <c r="DU152" s="58"/>
      <c r="DV152" s="58"/>
      <c r="DW152" s="58"/>
      <c r="DX152" s="58"/>
      <c r="DY152" s="58"/>
      <c r="DZ152" s="58"/>
      <c r="EA152" s="58"/>
      <c r="EB152" s="58"/>
      <c r="EC152" s="58"/>
      <c r="ED152" s="58"/>
      <c r="EE152" s="58"/>
      <c r="EF152" s="58"/>
      <c r="EG152" s="58"/>
      <c r="EH152" s="58"/>
      <c r="EI152" s="58"/>
      <c r="EJ152" s="58"/>
      <c r="EK152" s="58"/>
      <c r="EL152" s="58"/>
      <c r="EM152" s="58"/>
      <c r="EN152" s="58"/>
      <c r="EO152" s="58"/>
      <c r="EP152" s="58"/>
      <c r="EQ152" s="58"/>
      <c r="ER152" s="58"/>
      <c r="ES152" s="58"/>
      <c r="ET152" s="58"/>
      <c r="EU152" s="58"/>
      <c r="EV152" s="58"/>
      <c r="EW152" s="58"/>
      <c r="EX152" s="58"/>
      <c r="EY152" s="58"/>
      <c r="EZ152" s="58"/>
      <c r="FA152" s="58"/>
      <c r="FB152" s="58"/>
      <c r="FC152" s="58"/>
      <c r="FD152" s="58"/>
      <c r="FE152" s="58"/>
      <c r="FF152" s="58"/>
      <c r="FG152" s="58"/>
      <c r="FH152" s="58"/>
      <c r="FI152" s="58"/>
      <c r="FJ152" s="58"/>
      <c r="FK152" s="58"/>
      <c r="FL152" s="58"/>
      <c r="FM152" s="58"/>
      <c r="FN152" s="58"/>
      <c r="FO152" s="58"/>
      <c r="FP152" s="58"/>
      <c r="FQ152" s="58"/>
      <c r="FR152" s="58"/>
      <c r="FS152" s="58"/>
      <c r="FT152" s="58"/>
      <c r="FU152" s="58"/>
      <c r="FV152" s="58"/>
      <c r="FW152" s="58"/>
      <c r="FX152" s="58"/>
      <c r="FY152" s="58"/>
      <c r="FZ152" s="58"/>
      <c r="GA152" s="58"/>
      <c r="GB152" s="58"/>
      <c r="GC152" s="58"/>
      <c r="GD152" s="58"/>
      <c r="GE152" s="58"/>
      <c r="GF152" s="58"/>
      <c r="GG152" s="58"/>
      <c r="GH152" s="58"/>
      <c r="GI152" s="58"/>
      <c r="GJ152" s="58"/>
      <c r="GK152" s="58"/>
      <c r="GL152" s="58"/>
      <c r="GM152" s="58"/>
      <c r="GN152" s="58"/>
      <c r="GO152" s="58"/>
      <c r="GP152" s="58"/>
      <c r="GQ152" s="58"/>
      <c r="GR152" s="58"/>
      <c r="GS152" s="58"/>
      <c r="GT152" s="58"/>
      <c r="GU152" s="58"/>
      <c r="GV152" s="58"/>
      <c r="GW152" s="58"/>
      <c r="GX152" s="58"/>
      <c r="GY152" s="58"/>
      <c r="GZ152" s="58"/>
      <c r="HA152" s="58"/>
      <c r="HB152" s="58"/>
      <c r="HC152" s="58"/>
      <c r="HD152" s="58"/>
      <c r="HE152" s="58"/>
      <c r="HF152" s="58"/>
      <c r="HG152" s="58"/>
      <c r="HH152" s="58"/>
      <c r="HI152" s="58"/>
      <c r="HJ152" s="58"/>
      <c r="HK152" s="58"/>
      <c r="HL152" s="58"/>
      <c r="HM152" s="58"/>
      <c r="HN152" s="58"/>
      <c r="HO152" s="58"/>
      <c r="HP152" s="58"/>
      <c r="HQ152" s="58"/>
      <c r="HR152" s="58"/>
      <c r="HS152" s="58"/>
      <c r="HT152" s="58"/>
      <c r="HU152" s="58"/>
      <c r="HV152" s="58"/>
      <c r="HW152" s="58"/>
      <c r="HX152" s="58"/>
      <c r="HY152" s="58"/>
      <c r="HZ152" s="58"/>
      <c r="IA152" s="58"/>
      <c r="IB152" s="58"/>
      <c r="IC152" s="58"/>
      <c r="ID152" s="58"/>
      <c r="IE152" s="58"/>
      <c r="IF152" s="58"/>
      <c r="IG152" s="58"/>
      <c r="IH152" s="58"/>
    </row>
    <row r="153" spans="1:242" s="59" customFormat="1" x14ac:dyDescent="0.2">
      <c r="A153" s="54" t="s">
        <v>97</v>
      </c>
      <c r="B153" s="55">
        <v>2025</v>
      </c>
      <c r="C153" s="55" t="s">
        <v>37</v>
      </c>
      <c r="D153" s="55">
        <v>3</v>
      </c>
      <c r="E153" s="13" t="s">
        <v>98</v>
      </c>
      <c r="F153" s="14">
        <v>2268</v>
      </c>
      <c r="G153" s="60"/>
      <c r="H153" s="60"/>
      <c r="I153" s="60"/>
      <c r="J153" s="60"/>
      <c r="K153" s="60"/>
      <c r="L153" s="61"/>
      <c r="M153" s="61">
        <f>SUM(G153:L153)</f>
        <v>0</v>
      </c>
      <c r="N153" s="62">
        <f t="shared" ref="N153:N171" si="94">+F153-M153</f>
        <v>2268</v>
      </c>
      <c r="O153" s="18">
        <f t="shared" ref="O153:O169" si="95">IF(F153=0,"",(F153-M153)/F153)</f>
        <v>1</v>
      </c>
      <c r="P153" s="63">
        <v>0.9</v>
      </c>
      <c r="Q153" s="64">
        <f t="shared" ref="Q153:Q171" si="96">+N153*P153</f>
        <v>2041.2</v>
      </c>
      <c r="R153" s="65">
        <f t="shared" ref="R153:R171" si="97">+N153-Q153</f>
        <v>226.79999999999995</v>
      </c>
      <c r="S153" s="56"/>
      <c r="T153" s="66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57"/>
      <c r="AW153" s="57"/>
      <c r="AX153" s="57"/>
      <c r="AY153" s="57"/>
      <c r="AZ153" s="57"/>
      <c r="BA153" s="57"/>
      <c r="BB153" s="57"/>
      <c r="BC153" s="57"/>
      <c r="BD153" s="57"/>
      <c r="BE153" s="57"/>
      <c r="BF153" s="57"/>
      <c r="BG153" s="57"/>
      <c r="BH153" s="57"/>
      <c r="BI153" s="57"/>
      <c r="BJ153" s="57"/>
      <c r="BK153" s="57"/>
      <c r="BL153" s="57"/>
      <c r="BM153" s="58"/>
      <c r="BN153" s="58"/>
      <c r="BO153" s="58"/>
      <c r="BP153" s="58"/>
      <c r="BQ153" s="58"/>
      <c r="BR153" s="58"/>
      <c r="BS153" s="58"/>
      <c r="BT153" s="58"/>
      <c r="BU153" s="58"/>
      <c r="BV153" s="58"/>
      <c r="BW153" s="58"/>
      <c r="BX153" s="58"/>
      <c r="BY153" s="58"/>
      <c r="BZ153" s="58"/>
      <c r="CA153" s="58"/>
      <c r="CB153" s="58"/>
      <c r="CC153" s="58"/>
      <c r="CD153" s="58"/>
      <c r="CE153" s="58"/>
      <c r="CF153" s="58"/>
      <c r="CG153" s="58"/>
      <c r="CH153" s="58"/>
      <c r="CI153" s="58"/>
      <c r="CJ153" s="58"/>
      <c r="CK153" s="58"/>
      <c r="CL153" s="58"/>
      <c r="CM153" s="58"/>
      <c r="CN153" s="58"/>
      <c r="CO153" s="58"/>
      <c r="CP153" s="58"/>
      <c r="CQ153" s="58"/>
      <c r="CR153" s="58"/>
      <c r="CS153" s="58"/>
      <c r="CT153" s="58"/>
      <c r="CU153" s="58"/>
      <c r="CV153" s="58"/>
      <c r="CW153" s="58"/>
      <c r="CX153" s="58"/>
      <c r="CY153" s="58"/>
      <c r="CZ153" s="58"/>
      <c r="DA153" s="58"/>
      <c r="DB153" s="58"/>
      <c r="DC153" s="58"/>
      <c r="DD153" s="58"/>
      <c r="DE153" s="58"/>
      <c r="DF153" s="58"/>
      <c r="DG153" s="58"/>
      <c r="DH153" s="58"/>
      <c r="DI153" s="58"/>
      <c r="DJ153" s="58"/>
      <c r="DK153" s="58"/>
      <c r="DL153" s="58"/>
      <c r="DM153" s="58"/>
      <c r="DN153" s="58"/>
      <c r="DO153" s="58"/>
      <c r="DP153" s="58"/>
      <c r="DQ153" s="58"/>
      <c r="DR153" s="58"/>
      <c r="DS153" s="58"/>
      <c r="DT153" s="58"/>
      <c r="DU153" s="58"/>
      <c r="DV153" s="58"/>
      <c r="DW153" s="58"/>
      <c r="DX153" s="58"/>
      <c r="DY153" s="58"/>
      <c r="DZ153" s="58"/>
      <c r="EA153" s="58"/>
      <c r="EB153" s="58"/>
      <c r="EC153" s="58"/>
      <c r="ED153" s="58"/>
      <c r="EE153" s="58"/>
      <c r="EF153" s="58"/>
      <c r="EG153" s="58"/>
      <c r="EH153" s="58"/>
      <c r="EI153" s="58"/>
      <c r="EJ153" s="58"/>
      <c r="EK153" s="58"/>
      <c r="EL153" s="58"/>
      <c r="EM153" s="58"/>
      <c r="EN153" s="58"/>
      <c r="EO153" s="58"/>
      <c r="EP153" s="58"/>
      <c r="EQ153" s="58"/>
      <c r="ER153" s="58"/>
      <c r="ES153" s="58"/>
      <c r="ET153" s="58"/>
      <c r="EU153" s="58"/>
      <c r="EV153" s="58"/>
      <c r="EW153" s="58"/>
      <c r="EX153" s="58"/>
      <c r="EY153" s="58"/>
      <c r="EZ153" s="58"/>
      <c r="FA153" s="58"/>
      <c r="FB153" s="58"/>
      <c r="FC153" s="58"/>
      <c r="FD153" s="58"/>
      <c r="FE153" s="58"/>
      <c r="FF153" s="58"/>
      <c r="FG153" s="58"/>
      <c r="FH153" s="58"/>
      <c r="FI153" s="58"/>
      <c r="FJ153" s="58"/>
      <c r="FK153" s="58"/>
      <c r="FL153" s="58"/>
      <c r="FM153" s="58"/>
      <c r="FN153" s="58"/>
      <c r="FO153" s="58"/>
      <c r="FP153" s="58"/>
      <c r="FQ153" s="58"/>
      <c r="FR153" s="58"/>
      <c r="FS153" s="58"/>
      <c r="FT153" s="58"/>
      <c r="FU153" s="58"/>
      <c r="FV153" s="58"/>
      <c r="FW153" s="58"/>
      <c r="FX153" s="58"/>
      <c r="FY153" s="58"/>
      <c r="FZ153" s="58"/>
      <c r="GA153" s="58"/>
      <c r="GB153" s="58"/>
      <c r="GC153" s="58"/>
      <c r="GD153" s="58"/>
      <c r="GE153" s="58"/>
      <c r="GF153" s="58"/>
      <c r="GG153" s="58"/>
      <c r="GH153" s="58"/>
      <c r="GI153" s="58"/>
      <c r="GJ153" s="58"/>
      <c r="GK153" s="58"/>
      <c r="GL153" s="58"/>
      <c r="GM153" s="58"/>
      <c r="GN153" s="58"/>
      <c r="GO153" s="58"/>
      <c r="GP153" s="58"/>
      <c r="GQ153" s="58"/>
      <c r="GR153" s="58"/>
      <c r="GS153" s="58"/>
      <c r="GT153" s="58"/>
      <c r="GU153" s="58"/>
      <c r="GV153" s="58"/>
      <c r="GW153" s="58"/>
      <c r="GX153" s="58"/>
      <c r="GY153" s="58"/>
      <c r="GZ153" s="58"/>
      <c r="HA153" s="58"/>
      <c r="HB153" s="58"/>
      <c r="HC153" s="58"/>
      <c r="HD153" s="58"/>
      <c r="HE153" s="58"/>
      <c r="HF153" s="58"/>
      <c r="HG153" s="58"/>
      <c r="HH153" s="58"/>
      <c r="HI153" s="58"/>
      <c r="HJ153" s="58"/>
      <c r="HK153" s="58"/>
      <c r="HL153" s="58"/>
      <c r="HM153" s="58"/>
      <c r="HN153" s="58"/>
      <c r="HO153" s="58"/>
      <c r="HP153" s="58"/>
      <c r="HQ153" s="58"/>
      <c r="HR153" s="58"/>
      <c r="HS153" s="58"/>
      <c r="HT153" s="58"/>
      <c r="HU153" s="58"/>
      <c r="HV153" s="58"/>
      <c r="HW153" s="58"/>
      <c r="HX153" s="58"/>
      <c r="HY153" s="58"/>
      <c r="HZ153" s="58"/>
      <c r="IA153" s="58"/>
      <c r="IB153" s="58"/>
      <c r="IC153" s="58"/>
      <c r="ID153" s="58"/>
      <c r="IE153" s="58"/>
      <c r="IF153" s="58"/>
      <c r="IG153" s="58"/>
      <c r="IH153" s="58"/>
    </row>
    <row r="154" spans="1:242" s="59" customFormat="1" x14ac:dyDescent="0.2">
      <c r="A154" s="54" t="s">
        <v>97</v>
      </c>
      <c r="B154" s="55">
        <v>2025</v>
      </c>
      <c r="C154" s="55" t="s">
        <v>37</v>
      </c>
      <c r="D154" s="55">
        <v>3</v>
      </c>
      <c r="E154" s="13" t="s">
        <v>99</v>
      </c>
      <c r="F154" s="14">
        <v>1651</v>
      </c>
      <c r="G154" s="60"/>
      <c r="H154" s="60"/>
      <c r="I154" s="60"/>
      <c r="J154" s="60"/>
      <c r="K154" s="60"/>
      <c r="L154" s="61"/>
      <c r="M154" s="61">
        <f t="shared" ref="M154:M155" si="98">SUM(G154:L154)</f>
        <v>0</v>
      </c>
      <c r="N154" s="62">
        <f t="shared" si="94"/>
        <v>1651</v>
      </c>
      <c r="O154" s="18">
        <f t="shared" si="95"/>
        <v>1</v>
      </c>
      <c r="P154" s="63">
        <v>0.9</v>
      </c>
      <c r="Q154" s="64">
        <f t="shared" si="96"/>
        <v>1485.9</v>
      </c>
      <c r="R154" s="65">
        <f t="shared" si="97"/>
        <v>165.09999999999991</v>
      </c>
      <c r="S154" s="56"/>
      <c r="T154" s="66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  <c r="AX154" s="57"/>
      <c r="AY154" s="57"/>
      <c r="AZ154" s="57"/>
      <c r="BA154" s="57"/>
      <c r="BB154" s="57"/>
      <c r="BC154" s="57"/>
      <c r="BD154" s="57"/>
      <c r="BE154" s="57"/>
      <c r="BF154" s="57"/>
      <c r="BG154" s="57"/>
      <c r="BH154" s="57"/>
      <c r="BI154" s="57"/>
      <c r="BJ154" s="57"/>
      <c r="BK154" s="57"/>
      <c r="BL154" s="57"/>
      <c r="BM154" s="58"/>
      <c r="BN154" s="58"/>
      <c r="BO154" s="58"/>
      <c r="BP154" s="58"/>
      <c r="BQ154" s="58"/>
      <c r="BR154" s="58"/>
      <c r="BS154" s="58"/>
      <c r="BT154" s="58"/>
      <c r="BU154" s="58"/>
      <c r="BV154" s="58"/>
      <c r="BW154" s="58"/>
      <c r="BX154" s="58"/>
      <c r="BY154" s="58"/>
      <c r="BZ154" s="58"/>
      <c r="CA154" s="58"/>
      <c r="CB154" s="58"/>
      <c r="CC154" s="58"/>
      <c r="CD154" s="58"/>
      <c r="CE154" s="58"/>
      <c r="CF154" s="58"/>
      <c r="CG154" s="58"/>
      <c r="CH154" s="58"/>
      <c r="CI154" s="58"/>
      <c r="CJ154" s="58"/>
      <c r="CK154" s="58"/>
      <c r="CL154" s="58"/>
      <c r="CM154" s="58"/>
      <c r="CN154" s="58"/>
      <c r="CO154" s="58"/>
      <c r="CP154" s="58"/>
      <c r="CQ154" s="58"/>
      <c r="CR154" s="58"/>
      <c r="CS154" s="58"/>
      <c r="CT154" s="58"/>
      <c r="CU154" s="58"/>
      <c r="CV154" s="58"/>
      <c r="CW154" s="58"/>
      <c r="CX154" s="58"/>
      <c r="CY154" s="58"/>
      <c r="CZ154" s="58"/>
      <c r="DA154" s="58"/>
      <c r="DB154" s="58"/>
      <c r="DC154" s="58"/>
      <c r="DD154" s="58"/>
      <c r="DE154" s="58"/>
      <c r="DF154" s="58"/>
      <c r="DG154" s="58"/>
      <c r="DH154" s="58"/>
      <c r="DI154" s="58"/>
      <c r="DJ154" s="58"/>
      <c r="DK154" s="58"/>
      <c r="DL154" s="58"/>
      <c r="DM154" s="58"/>
      <c r="DN154" s="58"/>
      <c r="DO154" s="58"/>
      <c r="DP154" s="58"/>
      <c r="DQ154" s="58"/>
      <c r="DR154" s="58"/>
      <c r="DS154" s="58"/>
      <c r="DT154" s="58"/>
      <c r="DU154" s="58"/>
      <c r="DV154" s="58"/>
      <c r="DW154" s="58"/>
      <c r="DX154" s="58"/>
      <c r="DY154" s="58"/>
      <c r="DZ154" s="58"/>
      <c r="EA154" s="58"/>
      <c r="EB154" s="58"/>
      <c r="EC154" s="58"/>
      <c r="ED154" s="58"/>
      <c r="EE154" s="58"/>
      <c r="EF154" s="58"/>
      <c r="EG154" s="58"/>
      <c r="EH154" s="58"/>
      <c r="EI154" s="58"/>
      <c r="EJ154" s="58"/>
      <c r="EK154" s="58"/>
      <c r="EL154" s="58"/>
      <c r="EM154" s="58"/>
      <c r="EN154" s="58"/>
      <c r="EO154" s="58"/>
      <c r="EP154" s="58"/>
      <c r="EQ154" s="58"/>
      <c r="ER154" s="58"/>
      <c r="ES154" s="58"/>
      <c r="ET154" s="58"/>
      <c r="EU154" s="58"/>
      <c r="EV154" s="58"/>
      <c r="EW154" s="58"/>
      <c r="EX154" s="58"/>
      <c r="EY154" s="58"/>
      <c r="EZ154" s="58"/>
      <c r="FA154" s="58"/>
      <c r="FB154" s="58"/>
      <c r="FC154" s="58"/>
      <c r="FD154" s="58"/>
      <c r="FE154" s="58"/>
      <c r="FF154" s="58"/>
      <c r="FG154" s="58"/>
      <c r="FH154" s="58"/>
      <c r="FI154" s="58"/>
      <c r="FJ154" s="58"/>
      <c r="FK154" s="58"/>
      <c r="FL154" s="58"/>
      <c r="FM154" s="58"/>
      <c r="FN154" s="58"/>
      <c r="FO154" s="58"/>
      <c r="FP154" s="58"/>
      <c r="FQ154" s="58"/>
      <c r="FR154" s="58"/>
      <c r="FS154" s="58"/>
      <c r="FT154" s="58"/>
      <c r="FU154" s="58"/>
      <c r="FV154" s="58"/>
      <c r="FW154" s="58"/>
      <c r="FX154" s="58"/>
      <c r="FY154" s="58"/>
      <c r="FZ154" s="58"/>
      <c r="GA154" s="58"/>
      <c r="GB154" s="58"/>
      <c r="GC154" s="58"/>
      <c r="GD154" s="58"/>
      <c r="GE154" s="58"/>
      <c r="GF154" s="58"/>
      <c r="GG154" s="58"/>
      <c r="GH154" s="58"/>
      <c r="GI154" s="58"/>
      <c r="GJ154" s="58"/>
      <c r="GK154" s="58"/>
      <c r="GL154" s="58"/>
      <c r="GM154" s="58"/>
      <c r="GN154" s="58"/>
      <c r="GO154" s="58"/>
      <c r="GP154" s="58"/>
      <c r="GQ154" s="58"/>
      <c r="GR154" s="58"/>
      <c r="GS154" s="58"/>
      <c r="GT154" s="58"/>
      <c r="GU154" s="58"/>
      <c r="GV154" s="58"/>
      <c r="GW154" s="58"/>
      <c r="GX154" s="58"/>
      <c r="GY154" s="58"/>
      <c r="GZ154" s="58"/>
      <c r="HA154" s="58"/>
      <c r="HB154" s="58"/>
      <c r="HC154" s="58"/>
      <c r="HD154" s="58"/>
      <c r="HE154" s="58"/>
      <c r="HF154" s="58"/>
      <c r="HG154" s="58"/>
      <c r="HH154" s="58"/>
      <c r="HI154" s="58"/>
      <c r="HJ154" s="58"/>
      <c r="HK154" s="58"/>
      <c r="HL154" s="58"/>
      <c r="HM154" s="58"/>
      <c r="HN154" s="58"/>
      <c r="HO154" s="58"/>
      <c r="HP154" s="58"/>
      <c r="HQ154" s="58"/>
      <c r="HR154" s="58"/>
      <c r="HS154" s="58"/>
      <c r="HT154" s="58"/>
      <c r="HU154" s="58"/>
      <c r="HV154" s="58"/>
      <c r="HW154" s="58"/>
      <c r="HX154" s="58"/>
      <c r="HY154" s="58"/>
      <c r="HZ154" s="58"/>
      <c r="IA154" s="58"/>
      <c r="IB154" s="58"/>
      <c r="IC154" s="58"/>
      <c r="ID154" s="58"/>
      <c r="IE154" s="58"/>
      <c r="IF154" s="58"/>
      <c r="IG154" s="58"/>
      <c r="IH154" s="58"/>
    </row>
    <row r="155" spans="1:242" s="59" customFormat="1" x14ac:dyDescent="0.2">
      <c r="A155" s="54" t="s">
        <v>97</v>
      </c>
      <c r="B155" s="55">
        <v>2025</v>
      </c>
      <c r="C155" s="55" t="s">
        <v>37</v>
      </c>
      <c r="D155" s="55">
        <v>3</v>
      </c>
      <c r="E155" s="13" t="s">
        <v>100</v>
      </c>
      <c r="F155" s="14">
        <v>1014</v>
      </c>
      <c r="G155" s="60"/>
      <c r="H155" s="60"/>
      <c r="I155" s="60"/>
      <c r="J155" s="60"/>
      <c r="K155" s="60"/>
      <c r="L155" s="61"/>
      <c r="M155" s="61">
        <f t="shared" si="98"/>
        <v>0</v>
      </c>
      <c r="N155" s="62">
        <f t="shared" si="94"/>
        <v>1014</v>
      </c>
      <c r="O155" s="18">
        <f t="shared" si="95"/>
        <v>1</v>
      </c>
      <c r="P155" s="63">
        <v>0.9</v>
      </c>
      <c r="Q155" s="64">
        <f t="shared" si="96"/>
        <v>912.6</v>
      </c>
      <c r="R155" s="65">
        <f t="shared" si="97"/>
        <v>101.39999999999998</v>
      </c>
      <c r="S155" s="56"/>
      <c r="T155" s="66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7"/>
      <c r="AW155" s="57"/>
      <c r="AX155" s="57"/>
      <c r="AY155" s="57"/>
      <c r="AZ155" s="57"/>
      <c r="BA155" s="57"/>
      <c r="BB155" s="57"/>
      <c r="BC155" s="57"/>
      <c r="BD155" s="57"/>
      <c r="BE155" s="57"/>
      <c r="BF155" s="57"/>
      <c r="BG155" s="57"/>
      <c r="BH155" s="57"/>
      <c r="BI155" s="57"/>
      <c r="BJ155" s="57"/>
      <c r="BK155" s="57"/>
      <c r="BL155" s="57"/>
      <c r="BM155" s="58"/>
      <c r="BN155" s="58"/>
      <c r="BO155" s="58"/>
      <c r="BP155" s="58"/>
      <c r="BQ155" s="58"/>
      <c r="BR155" s="58"/>
      <c r="BS155" s="58"/>
      <c r="BT155" s="58"/>
      <c r="BU155" s="58"/>
      <c r="BV155" s="58"/>
      <c r="BW155" s="58"/>
      <c r="BX155" s="58"/>
      <c r="BY155" s="58"/>
      <c r="BZ155" s="58"/>
      <c r="CA155" s="58"/>
      <c r="CB155" s="58"/>
      <c r="CC155" s="58"/>
      <c r="CD155" s="58"/>
      <c r="CE155" s="58"/>
      <c r="CF155" s="58"/>
      <c r="CG155" s="58"/>
      <c r="CH155" s="58"/>
      <c r="CI155" s="58"/>
      <c r="CJ155" s="58"/>
      <c r="CK155" s="58"/>
      <c r="CL155" s="58"/>
      <c r="CM155" s="58"/>
      <c r="CN155" s="58"/>
      <c r="CO155" s="58"/>
      <c r="CP155" s="58"/>
      <c r="CQ155" s="58"/>
      <c r="CR155" s="58"/>
      <c r="CS155" s="58"/>
      <c r="CT155" s="58"/>
      <c r="CU155" s="58"/>
      <c r="CV155" s="58"/>
      <c r="CW155" s="58"/>
      <c r="CX155" s="58"/>
      <c r="CY155" s="58"/>
      <c r="CZ155" s="58"/>
      <c r="DA155" s="58"/>
      <c r="DB155" s="58"/>
      <c r="DC155" s="58"/>
      <c r="DD155" s="58"/>
      <c r="DE155" s="58"/>
      <c r="DF155" s="58"/>
      <c r="DG155" s="58"/>
      <c r="DH155" s="58"/>
      <c r="DI155" s="58"/>
      <c r="DJ155" s="58"/>
      <c r="DK155" s="58"/>
      <c r="DL155" s="58"/>
      <c r="DM155" s="58"/>
      <c r="DN155" s="58"/>
      <c r="DO155" s="58"/>
      <c r="DP155" s="58"/>
      <c r="DQ155" s="58"/>
      <c r="DR155" s="58"/>
      <c r="DS155" s="58"/>
      <c r="DT155" s="58"/>
      <c r="DU155" s="58"/>
      <c r="DV155" s="58"/>
      <c r="DW155" s="58"/>
      <c r="DX155" s="58"/>
      <c r="DY155" s="58"/>
      <c r="DZ155" s="58"/>
      <c r="EA155" s="58"/>
      <c r="EB155" s="58"/>
      <c r="EC155" s="58"/>
      <c r="ED155" s="58"/>
      <c r="EE155" s="58"/>
      <c r="EF155" s="58"/>
      <c r="EG155" s="58"/>
      <c r="EH155" s="58"/>
      <c r="EI155" s="58"/>
      <c r="EJ155" s="58"/>
      <c r="EK155" s="58"/>
      <c r="EL155" s="58"/>
      <c r="EM155" s="58"/>
      <c r="EN155" s="58"/>
      <c r="EO155" s="58"/>
      <c r="EP155" s="58"/>
      <c r="EQ155" s="58"/>
      <c r="ER155" s="58"/>
      <c r="ES155" s="58"/>
      <c r="ET155" s="58"/>
      <c r="EU155" s="58"/>
      <c r="EV155" s="58"/>
      <c r="EW155" s="58"/>
      <c r="EX155" s="58"/>
      <c r="EY155" s="58"/>
      <c r="EZ155" s="58"/>
      <c r="FA155" s="58"/>
      <c r="FB155" s="58"/>
      <c r="FC155" s="58"/>
      <c r="FD155" s="58"/>
      <c r="FE155" s="58"/>
      <c r="FF155" s="58"/>
      <c r="FG155" s="58"/>
      <c r="FH155" s="58"/>
      <c r="FI155" s="58"/>
      <c r="FJ155" s="58"/>
      <c r="FK155" s="58"/>
      <c r="FL155" s="58"/>
      <c r="FM155" s="58"/>
      <c r="FN155" s="58"/>
      <c r="FO155" s="58"/>
      <c r="FP155" s="58"/>
      <c r="FQ155" s="58"/>
      <c r="FR155" s="58"/>
      <c r="FS155" s="58"/>
      <c r="FT155" s="58"/>
      <c r="FU155" s="58"/>
      <c r="FV155" s="58"/>
      <c r="FW155" s="58"/>
      <c r="FX155" s="58"/>
      <c r="FY155" s="58"/>
      <c r="FZ155" s="58"/>
      <c r="GA155" s="58"/>
      <c r="GB155" s="58"/>
      <c r="GC155" s="58"/>
      <c r="GD155" s="58"/>
      <c r="GE155" s="58"/>
      <c r="GF155" s="58"/>
      <c r="GG155" s="58"/>
      <c r="GH155" s="58"/>
      <c r="GI155" s="58"/>
      <c r="GJ155" s="58"/>
      <c r="GK155" s="58"/>
      <c r="GL155" s="58"/>
      <c r="GM155" s="58"/>
      <c r="GN155" s="58"/>
      <c r="GO155" s="58"/>
      <c r="GP155" s="58"/>
      <c r="GQ155" s="58"/>
      <c r="GR155" s="58"/>
      <c r="GS155" s="58"/>
      <c r="GT155" s="58"/>
      <c r="GU155" s="58"/>
      <c r="GV155" s="58"/>
      <c r="GW155" s="58"/>
      <c r="GX155" s="58"/>
      <c r="GY155" s="58"/>
      <c r="GZ155" s="58"/>
      <c r="HA155" s="58"/>
      <c r="HB155" s="58"/>
      <c r="HC155" s="58"/>
      <c r="HD155" s="58"/>
      <c r="HE155" s="58"/>
      <c r="HF155" s="58"/>
      <c r="HG155" s="58"/>
      <c r="HH155" s="58"/>
      <c r="HI155" s="58"/>
      <c r="HJ155" s="58"/>
      <c r="HK155" s="58"/>
      <c r="HL155" s="58"/>
      <c r="HM155" s="58"/>
      <c r="HN155" s="58"/>
      <c r="HO155" s="58"/>
      <c r="HP155" s="58"/>
      <c r="HQ155" s="58"/>
      <c r="HR155" s="58"/>
      <c r="HS155" s="58"/>
      <c r="HT155" s="58"/>
      <c r="HU155" s="58"/>
      <c r="HV155" s="58"/>
      <c r="HW155" s="58"/>
      <c r="HX155" s="58"/>
      <c r="HY155" s="58"/>
      <c r="HZ155" s="58"/>
      <c r="IA155" s="58"/>
      <c r="IB155" s="58"/>
      <c r="IC155" s="58"/>
      <c r="ID155" s="58"/>
      <c r="IE155" s="58"/>
      <c r="IF155" s="58"/>
      <c r="IG155" s="58"/>
      <c r="IH155" s="58"/>
    </row>
    <row r="156" spans="1:242" s="59" customFormat="1" x14ac:dyDescent="0.2">
      <c r="A156" s="54" t="s">
        <v>97</v>
      </c>
      <c r="B156" s="55">
        <v>2025</v>
      </c>
      <c r="C156" s="55" t="s">
        <v>37</v>
      </c>
      <c r="D156" s="55">
        <v>3</v>
      </c>
      <c r="E156" s="13" t="s">
        <v>101</v>
      </c>
      <c r="F156" s="14">
        <v>1937</v>
      </c>
      <c r="G156" s="60"/>
      <c r="H156" s="60"/>
      <c r="I156" s="60"/>
      <c r="J156" s="60"/>
      <c r="K156" s="60"/>
      <c r="L156" s="61"/>
      <c r="M156" s="61">
        <f>SUM(G156:L156)</f>
        <v>0</v>
      </c>
      <c r="N156" s="62">
        <f t="shared" si="94"/>
        <v>1937</v>
      </c>
      <c r="O156" s="18">
        <f t="shared" si="95"/>
        <v>1</v>
      </c>
      <c r="P156" s="63">
        <v>0.9</v>
      </c>
      <c r="Q156" s="64">
        <f t="shared" si="96"/>
        <v>1743.3</v>
      </c>
      <c r="R156" s="65">
        <f t="shared" si="97"/>
        <v>193.70000000000005</v>
      </c>
      <c r="S156" s="56"/>
      <c r="T156" s="66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  <c r="AX156" s="57"/>
      <c r="AY156" s="57"/>
      <c r="AZ156" s="57"/>
      <c r="BA156" s="57"/>
      <c r="BB156" s="57"/>
      <c r="BC156" s="57"/>
      <c r="BD156" s="57"/>
      <c r="BE156" s="57"/>
      <c r="BF156" s="57"/>
      <c r="BG156" s="57"/>
      <c r="BH156" s="57"/>
      <c r="BI156" s="57"/>
      <c r="BJ156" s="57"/>
      <c r="BK156" s="57"/>
      <c r="BL156" s="57"/>
      <c r="BM156" s="58"/>
      <c r="BN156" s="58"/>
      <c r="BO156" s="58"/>
      <c r="BP156" s="58"/>
      <c r="BQ156" s="58"/>
      <c r="BR156" s="58"/>
      <c r="BS156" s="58"/>
      <c r="BT156" s="58"/>
      <c r="BU156" s="58"/>
      <c r="BV156" s="58"/>
      <c r="BW156" s="58"/>
      <c r="BX156" s="58"/>
      <c r="BY156" s="58"/>
      <c r="BZ156" s="58"/>
      <c r="CA156" s="58"/>
      <c r="CB156" s="58"/>
      <c r="CC156" s="58"/>
      <c r="CD156" s="58"/>
      <c r="CE156" s="58"/>
      <c r="CF156" s="58"/>
      <c r="CG156" s="58"/>
      <c r="CH156" s="58"/>
      <c r="CI156" s="58"/>
      <c r="CJ156" s="58"/>
      <c r="CK156" s="58"/>
      <c r="CL156" s="58"/>
      <c r="CM156" s="58"/>
      <c r="CN156" s="58"/>
      <c r="CO156" s="58"/>
      <c r="CP156" s="58"/>
      <c r="CQ156" s="58"/>
      <c r="CR156" s="58"/>
      <c r="CS156" s="58"/>
      <c r="CT156" s="58"/>
      <c r="CU156" s="58"/>
      <c r="CV156" s="58"/>
      <c r="CW156" s="58"/>
      <c r="CX156" s="58"/>
      <c r="CY156" s="58"/>
      <c r="CZ156" s="58"/>
      <c r="DA156" s="58"/>
      <c r="DB156" s="58"/>
      <c r="DC156" s="58"/>
      <c r="DD156" s="58"/>
      <c r="DE156" s="58"/>
      <c r="DF156" s="58"/>
      <c r="DG156" s="58"/>
      <c r="DH156" s="58"/>
      <c r="DI156" s="58"/>
      <c r="DJ156" s="58"/>
      <c r="DK156" s="58"/>
      <c r="DL156" s="58"/>
      <c r="DM156" s="58"/>
      <c r="DN156" s="58"/>
      <c r="DO156" s="58"/>
      <c r="DP156" s="58"/>
      <c r="DQ156" s="58"/>
      <c r="DR156" s="58"/>
      <c r="DS156" s="58"/>
      <c r="DT156" s="58"/>
      <c r="DU156" s="58"/>
      <c r="DV156" s="58"/>
      <c r="DW156" s="58"/>
      <c r="DX156" s="58"/>
      <c r="DY156" s="58"/>
      <c r="DZ156" s="58"/>
      <c r="EA156" s="58"/>
      <c r="EB156" s="58"/>
      <c r="EC156" s="58"/>
      <c r="ED156" s="58"/>
      <c r="EE156" s="58"/>
      <c r="EF156" s="58"/>
      <c r="EG156" s="58"/>
      <c r="EH156" s="58"/>
      <c r="EI156" s="58"/>
      <c r="EJ156" s="58"/>
      <c r="EK156" s="58"/>
      <c r="EL156" s="58"/>
      <c r="EM156" s="58"/>
      <c r="EN156" s="58"/>
      <c r="EO156" s="58"/>
      <c r="EP156" s="58"/>
      <c r="EQ156" s="58"/>
      <c r="ER156" s="58"/>
      <c r="ES156" s="58"/>
      <c r="ET156" s="58"/>
      <c r="EU156" s="58"/>
      <c r="EV156" s="58"/>
      <c r="EW156" s="58"/>
      <c r="EX156" s="58"/>
      <c r="EY156" s="58"/>
      <c r="EZ156" s="58"/>
      <c r="FA156" s="58"/>
      <c r="FB156" s="58"/>
      <c r="FC156" s="58"/>
      <c r="FD156" s="58"/>
      <c r="FE156" s="58"/>
      <c r="FF156" s="58"/>
      <c r="FG156" s="58"/>
      <c r="FH156" s="58"/>
      <c r="FI156" s="58"/>
      <c r="FJ156" s="58"/>
      <c r="FK156" s="58"/>
      <c r="FL156" s="58"/>
      <c r="FM156" s="58"/>
      <c r="FN156" s="58"/>
      <c r="FO156" s="58"/>
      <c r="FP156" s="58"/>
      <c r="FQ156" s="58"/>
      <c r="FR156" s="58"/>
      <c r="FS156" s="58"/>
      <c r="FT156" s="58"/>
      <c r="FU156" s="58"/>
      <c r="FV156" s="58"/>
      <c r="FW156" s="58"/>
      <c r="FX156" s="58"/>
      <c r="FY156" s="58"/>
      <c r="FZ156" s="58"/>
      <c r="GA156" s="58"/>
      <c r="GB156" s="58"/>
      <c r="GC156" s="58"/>
      <c r="GD156" s="58"/>
      <c r="GE156" s="58"/>
      <c r="GF156" s="58"/>
      <c r="GG156" s="58"/>
      <c r="GH156" s="58"/>
      <c r="GI156" s="58"/>
      <c r="GJ156" s="58"/>
      <c r="GK156" s="58"/>
      <c r="GL156" s="58"/>
      <c r="GM156" s="58"/>
      <c r="GN156" s="58"/>
      <c r="GO156" s="58"/>
      <c r="GP156" s="58"/>
      <c r="GQ156" s="58"/>
      <c r="GR156" s="58"/>
      <c r="GS156" s="58"/>
      <c r="GT156" s="58"/>
      <c r="GU156" s="58"/>
      <c r="GV156" s="58"/>
      <c r="GW156" s="58"/>
      <c r="GX156" s="58"/>
      <c r="GY156" s="58"/>
      <c r="GZ156" s="58"/>
      <c r="HA156" s="58"/>
      <c r="HB156" s="58"/>
      <c r="HC156" s="58"/>
      <c r="HD156" s="58"/>
      <c r="HE156" s="58"/>
      <c r="HF156" s="58"/>
      <c r="HG156" s="58"/>
      <c r="HH156" s="58"/>
      <c r="HI156" s="58"/>
      <c r="HJ156" s="58"/>
      <c r="HK156" s="58"/>
      <c r="HL156" s="58"/>
      <c r="HM156" s="58"/>
      <c r="HN156" s="58"/>
      <c r="HO156" s="58"/>
      <c r="HP156" s="58"/>
      <c r="HQ156" s="58"/>
      <c r="HR156" s="58"/>
      <c r="HS156" s="58"/>
      <c r="HT156" s="58"/>
      <c r="HU156" s="58"/>
      <c r="HV156" s="58"/>
      <c r="HW156" s="58"/>
      <c r="HX156" s="58"/>
      <c r="HY156" s="58"/>
      <c r="HZ156" s="58"/>
      <c r="IA156" s="58"/>
      <c r="IB156" s="58"/>
      <c r="IC156" s="58"/>
      <c r="ID156" s="58"/>
      <c r="IE156" s="58"/>
      <c r="IF156" s="58"/>
      <c r="IG156" s="58"/>
      <c r="IH156" s="58"/>
    </row>
    <row r="157" spans="1:242" s="59" customFormat="1" x14ac:dyDescent="0.2">
      <c r="A157" s="54" t="s">
        <v>97</v>
      </c>
      <c r="B157" s="55">
        <v>2025</v>
      </c>
      <c r="C157" s="55" t="s">
        <v>37</v>
      </c>
      <c r="D157" s="55">
        <v>3</v>
      </c>
      <c r="E157" s="13" t="s">
        <v>102</v>
      </c>
      <c r="F157" s="14">
        <v>501</v>
      </c>
      <c r="G157" s="60"/>
      <c r="H157" s="60"/>
      <c r="I157" s="60"/>
      <c r="J157" s="60"/>
      <c r="K157" s="60"/>
      <c r="L157" s="61"/>
      <c r="M157" s="61">
        <f>SUM(G157:L157)</f>
        <v>0</v>
      </c>
      <c r="N157" s="62">
        <f t="shared" si="94"/>
        <v>501</v>
      </c>
      <c r="O157" s="18">
        <f t="shared" si="95"/>
        <v>1</v>
      </c>
      <c r="P157" s="63">
        <v>0.9</v>
      </c>
      <c r="Q157" s="64">
        <f t="shared" si="96"/>
        <v>450.90000000000003</v>
      </c>
      <c r="R157" s="65">
        <f t="shared" si="97"/>
        <v>50.099999999999966</v>
      </c>
      <c r="S157" s="56"/>
      <c r="T157" s="66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  <c r="AU157" s="57"/>
      <c r="AV157" s="57"/>
      <c r="AW157" s="57"/>
      <c r="AX157" s="57"/>
      <c r="AY157" s="57"/>
      <c r="AZ157" s="57"/>
      <c r="BA157" s="57"/>
      <c r="BB157" s="57"/>
      <c r="BC157" s="57"/>
      <c r="BD157" s="57"/>
      <c r="BE157" s="57"/>
      <c r="BF157" s="57"/>
      <c r="BG157" s="57"/>
      <c r="BH157" s="57"/>
      <c r="BI157" s="57"/>
      <c r="BJ157" s="57"/>
      <c r="BK157" s="57"/>
      <c r="BL157" s="57"/>
      <c r="BM157" s="58"/>
      <c r="BN157" s="58"/>
      <c r="BO157" s="58"/>
      <c r="BP157" s="58"/>
      <c r="BQ157" s="58"/>
      <c r="BR157" s="58"/>
      <c r="BS157" s="58"/>
      <c r="BT157" s="58"/>
      <c r="BU157" s="58"/>
      <c r="BV157" s="58"/>
      <c r="BW157" s="58"/>
      <c r="BX157" s="58"/>
      <c r="BY157" s="58"/>
      <c r="BZ157" s="58"/>
      <c r="CA157" s="58"/>
      <c r="CB157" s="58"/>
      <c r="CC157" s="58"/>
      <c r="CD157" s="58"/>
      <c r="CE157" s="58"/>
      <c r="CF157" s="58"/>
      <c r="CG157" s="58"/>
      <c r="CH157" s="58"/>
      <c r="CI157" s="58"/>
      <c r="CJ157" s="58"/>
      <c r="CK157" s="58"/>
      <c r="CL157" s="58"/>
      <c r="CM157" s="58"/>
      <c r="CN157" s="58"/>
      <c r="CO157" s="58"/>
      <c r="CP157" s="58"/>
      <c r="CQ157" s="58"/>
      <c r="CR157" s="58"/>
      <c r="CS157" s="58"/>
      <c r="CT157" s="58"/>
      <c r="CU157" s="58"/>
      <c r="CV157" s="58"/>
      <c r="CW157" s="58"/>
      <c r="CX157" s="58"/>
      <c r="CY157" s="58"/>
      <c r="CZ157" s="58"/>
      <c r="DA157" s="58"/>
      <c r="DB157" s="58"/>
      <c r="DC157" s="58"/>
      <c r="DD157" s="58"/>
      <c r="DE157" s="58"/>
      <c r="DF157" s="58"/>
      <c r="DG157" s="58"/>
      <c r="DH157" s="58"/>
      <c r="DI157" s="58"/>
      <c r="DJ157" s="58"/>
      <c r="DK157" s="58"/>
      <c r="DL157" s="58"/>
      <c r="DM157" s="58"/>
      <c r="DN157" s="58"/>
      <c r="DO157" s="58"/>
      <c r="DP157" s="58"/>
      <c r="DQ157" s="58"/>
      <c r="DR157" s="58"/>
      <c r="DS157" s="58"/>
      <c r="DT157" s="58"/>
      <c r="DU157" s="58"/>
      <c r="DV157" s="58"/>
      <c r="DW157" s="58"/>
      <c r="DX157" s="58"/>
      <c r="DY157" s="58"/>
      <c r="DZ157" s="58"/>
      <c r="EA157" s="58"/>
      <c r="EB157" s="58"/>
      <c r="EC157" s="58"/>
      <c r="ED157" s="58"/>
      <c r="EE157" s="58"/>
      <c r="EF157" s="58"/>
      <c r="EG157" s="58"/>
      <c r="EH157" s="58"/>
      <c r="EI157" s="58"/>
      <c r="EJ157" s="58"/>
      <c r="EK157" s="58"/>
      <c r="EL157" s="58"/>
      <c r="EM157" s="58"/>
      <c r="EN157" s="58"/>
      <c r="EO157" s="58"/>
      <c r="EP157" s="58"/>
      <c r="EQ157" s="58"/>
      <c r="ER157" s="58"/>
      <c r="ES157" s="58"/>
      <c r="ET157" s="58"/>
      <c r="EU157" s="58"/>
      <c r="EV157" s="58"/>
      <c r="EW157" s="58"/>
      <c r="EX157" s="58"/>
      <c r="EY157" s="58"/>
      <c r="EZ157" s="58"/>
      <c r="FA157" s="58"/>
      <c r="FB157" s="58"/>
      <c r="FC157" s="58"/>
      <c r="FD157" s="58"/>
      <c r="FE157" s="58"/>
      <c r="FF157" s="58"/>
      <c r="FG157" s="58"/>
      <c r="FH157" s="58"/>
      <c r="FI157" s="58"/>
      <c r="FJ157" s="58"/>
      <c r="FK157" s="58"/>
      <c r="FL157" s="58"/>
      <c r="FM157" s="58"/>
      <c r="FN157" s="58"/>
      <c r="FO157" s="58"/>
      <c r="FP157" s="58"/>
      <c r="FQ157" s="58"/>
      <c r="FR157" s="58"/>
      <c r="FS157" s="58"/>
      <c r="FT157" s="58"/>
      <c r="FU157" s="58"/>
      <c r="FV157" s="58"/>
      <c r="FW157" s="58"/>
      <c r="FX157" s="58"/>
      <c r="FY157" s="58"/>
      <c r="FZ157" s="58"/>
      <c r="GA157" s="58"/>
      <c r="GB157" s="58"/>
      <c r="GC157" s="58"/>
      <c r="GD157" s="58"/>
      <c r="GE157" s="58"/>
      <c r="GF157" s="58"/>
      <c r="GG157" s="58"/>
      <c r="GH157" s="58"/>
      <c r="GI157" s="58"/>
      <c r="GJ157" s="58"/>
      <c r="GK157" s="58"/>
      <c r="GL157" s="58"/>
      <c r="GM157" s="58"/>
      <c r="GN157" s="58"/>
      <c r="GO157" s="58"/>
      <c r="GP157" s="58"/>
      <c r="GQ157" s="58"/>
      <c r="GR157" s="58"/>
      <c r="GS157" s="58"/>
      <c r="GT157" s="58"/>
      <c r="GU157" s="58"/>
      <c r="GV157" s="58"/>
      <c r="GW157" s="58"/>
      <c r="GX157" s="58"/>
      <c r="GY157" s="58"/>
      <c r="GZ157" s="58"/>
      <c r="HA157" s="58"/>
      <c r="HB157" s="58"/>
      <c r="HC157" s="58"/>
      <c r="HD157" s="58"/>
      <c r="HE157" s="58"/>
      <c r="HF157" s="58"/>
      <c r="HG157" s="58"/>
      <c r="HH157" s="58"/>
      <c r="HI157" s="58"/>
      <c r="HJ157" s="58"/>
      <c r="HK157" s="58"/>
      <c r="HL157" s="58"/>
      <c r="HM157" s="58"/>
      <c r="HN157" s="58"/>
      <c r="HO157" s="58"/>
      <c r="HP157" s="58"/>
      <c r="HQ157" s="58"/>
      <c r="HR157" s="58"/>
      <c r="HS157" s="58"/>
      <c r="HT157" s="58"/>
      <c r="HU157" s="58"/>
      <c r="HV157" s="58"/>
      <c r="HW157" s="58"/>
      <c r="HX157" s="58"/>
      <c r="HY157" s="58"/>
      <c r="HZ157" s="58"/>
      <c r="IA157" s="58"/>
      <c r="IB157" s="58"/>
      <c r="IC157" s="58"/>
      <c r="ID157" s="58"/>
      <c r="IE157" s="58"/>
      <c r="IF157" s="58"/>
      <c r="IG157" s="58"/>
      <c r="IH157" s="58"/>
    </row>
    <row r="158" spans="1:242" s="59" customFormat="1" x14ac:dyDescent="0.2">
      <c r="A158" s="54" t="s">
        <v>97</v>
      </c>
      <c r="B158" s="55">
        <v>2025</v>
      </c>
      <c r="C158" s="55" t="s">
        <v>37</v>
      </c>
      <c r="D158" s="55">
        <v>3</v>
      </c>
      <c r="E158" s="13" t="s">
        <v>103</v>
      </c>
      <c r="F158" s="14">
        <v>6963</v>
      </c>
      <c r="G158" s="60"/>
      <c r="H158" s="60"/>
      <c r="I158" s="60"/>
      <c r="J158" s="60"/>
      <c r="K158" s="60"/>
      <c r="L158" s="61"/>
      <c r="M158" s="61">
        <f t="shared" ref="M158:M159" si="99">SUM(G158:L158)</f>
        <v>0</v>
      </c>
      <c r="N158" s="62">
        <f t="shared" si="94"/>
        <v>6963</v>
      </c>
      <c r="O158" s="18">
        <f t="shared" si="95"/>
        <v>1</v>
      </c>
      <c r="P158" s="63">
        <v>0.9</v>
      </c>
      <c r="Q158" s="64">
        <f t="shared" si="96"/>
        <v>6266.7</v>
      </c>
      <c r="R158" s="65">
        <f t="shared" si="97"/>
        <v>696.30000000000018</v>
      </c>
      <c r="S158" s="56"/>
      <c r="T158" s="66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/>
      <c r="AQ158" s="57"/>
      <c r="AR158" s="57"/>
      <c r="AS158" s="57"/>
      <c r="AT158" s="57"/>
      <c r="AU158" s="57"/>
      <c r="AV158" s="57"/>
      <c r="AW158" s="57"/>
      <c r="AX158" s="57"/>
      <c r="AY158" s="57"/>
      <c r="AZ158" s="57"/>
      <c r="BA158" s="57"/>
      <c r="BB158" s="57"/>
      <c r="BC158" s="57"/>
      <c r="BD158" s="57"/>
      <c r="BE158" s="57"/>
      <c r="BF158" s="57"/>
      <c r="BG158" s="57"/>
      <c r="BH158" s="57"/>
      <c r="BI158" s="57"/>
      <c r="BJ158" s="57"/>
      <c r="BK158" s="57"/>
      <c r="BL158" s="57"/>
      <c r="BM158" s="58"/>
      <c r="BN158" s="58"/>
      <c r="BO158" s="58"/>
      <c r="BP158" s="58"/>
      <c r="BQ158" s="58"/>
      <c r="BR158" s="58"/>
      <c r="BS158" s="58"/>
      <c r="BT158" s="58"/>
      <c r="BU158" s="58"/>
      <c r="BV158" s="58"/>
      <c r="BW158" s="58"/>
      <c r="BX158" s="58"/>
      <c r="BY158" s="58"/>
      <c r="BZ158" s="58"/>
      <c r="CA158" s="58"/>
      <c r="CB158" s="58"/>
      <c r="CC158" s="58"/>
      <c r="CD158" s="58"/>
      <c r="CE158" s="58"/>
      <c r="CF158" s="58"/>
      <c r="CG158" s="58"/>
      <c r="CH158" s="58"/>
      <c r="CI158" s="58"/>
      <c r="CJ158" s="58"/>
      <c r="CK158" s="58"/>
      <c r="CL158" s="58"/>
      <c r="CM158" s="58"/>
      <c r="CN158" s="58"/>
      <c r="CO158" s="58"/>
      <c r="CP158" s="58"/>
      <c r="CQ158" s="58"/>
      <c r="CR158" s="58"/>
      <c r="CS158" s="58"/>
      <c r="CT158" s="58"/>
      <c r="CU158" s="58"/>
      <c r="CV158" s="58"/>
      <c r="CW158" s="58"/>
      <c r="CX158" s="58"/>
      <c r="CY158" s="58"/>
      <c r="CZ158" s="58"/>
      <c r="DA158" s="58"/>
      <c r="DB158" s="58"/>
      <c r="DC158" s="58"/>
      <c r="DD158" s="58"/>
      <c r="DE158" s="58"/>
      <c r="DF158" s="58"/>
      <c r="DG158" s="58"/>
      <c r="DH158" s="58"/>
      <c r="DI158" s="58"/>
      <c r="DJ158" s="58"/>
      <c r="DK158" s="58"/>
      <c r="DL158" s="58"/>
      <c r="DM158" s="58"/>
      <c r="DN158" s="58"/>
      <c r="DO158" s="58"/>
      <c r="DP158" s="58"/>
      <c r="DQ158" s="58"/>
      <c r="DR158" s="58"/>
      <c r="DS158" s="58"/>
      <c r="DT158" s="58"/>
      <c r="DU158" s="58"/>
      <c r="DV158" s="58"/>
      <c r="DW158" s="58"/>
      <c r="DX158" s="58"/>
      <c r="DY158" s="58"/>
      <c r="DZ158" s="58"/>
      <c r="EA158" s="58"/>
      <c r="EB158" s="58"/>
      <c r="EC158" s="58"/>
      <c r="ED158" s="58"/>
      <c r="EE158" s="58"/>
      <c r="EF158" s="58"/>
      <c r="EG158" s="58"/>
      <c r="EH158" s="58"/>
      <c r="EI158" s="58"/>
      <c r="EJ158" s="58"/>
      <c r="EK158" s="58"/>
      <c r="EL158" s="58"/>
      <c r="EM158" s="58"/>
      <c r="EN158" s="58"/>
      <c r="EO158" s="58"/>
      <c r="EP158" s="58"/>
      <c r="EQ158" s="58"/>
      <c r="ER158" s="58"/>
      <c r="ES158" s="58"/>
      <c r="ET158" s="58"/>
      <c r="EU158" s="58"/>
      <c r="EV158" s="58"/>
      <c r="EW158" s="58"/>
      <c r="EX158" s="58"/>
      <c r="EY158" s="58"/>
      <c r="EZ158" s="58"/>
      <c r="FA158" s="58"/>
      <c r="FB158" s="58"/>
      <c r="FC158" s="58"/>
      <c r="FD158" s="58"/>
      <c r="FE158" s="58"/>
      <c r="FF158" s="58"/>
      <c r="FG158" s="58"/>
      <c r="FH158" s="58"/>
      <c r="FI158" s="58"/>
      <c r="FJ158" s="58"/>
      <c r="FK158" s="58"/>
      <c r="FL158" s="58"/>
      <c r="FM158" s="58"/>
      <c r="FN158" s="58"/>
      <c r="FO158" s="58"/>
      <c r="FP158" s="58"/>
      <c r="FQ158" s="58"/>
      <c r="FR158" s="58"/>
      <c r="FS158" s="58"/>
      <c r="FT158" s="58"/>
      <c r="FU158" s="58"/>
      <c r="FV158" s="58"/>
      <c r="FW158" s="58"/>
      <c r="FX158" s="58"/>
      <c r="FY158" s="58"/>
      <c r="FZ158" s="58"/>
      <c r="GA158" s="58"/>
      <c r="GB158" s="58"/>
      <c r="GC158" s="58"/>
      <c r="GD158" s="58"/>
      <c r="GE158" s="58"/>
      <c r="GF158" s="58"/>
      <c r="GG158" s="58"/>
      <c r="GH158" s="58"/>
      <c r="GI158" s="58"/>
      <c r="GJ158" s="58"/>
      <c r="GK158" s="58"/>
      <c r="GL158" s="58"/>
      <c r="GM158" s="58"/>
      <c r="GN158" s="58"/>
      <c r="GO158" s="58"/>
      <c r="GP158" s="58"/>
      <c r="GQ158" s="58"/>
      <c r="GR158" s="58"/>
      <c r="GS158" s="58"/>
      <c r="GT158" s="58"/>
      <c r="GU158" s="58"/>
      <c r="GV158" s="58"/>
      <c r="GW158" s="58"/>
      <c r="GX158" s="58"/>
      <c r="GY158" s="58"/>
      <c r="GZ158" s="58"/>
      <c r="HA158" s="58"/>
      <c r="HB158" s="58"/>
      <c r="HC158" s="58"/>
      <c r="HD158" s="58"/>
      <c r="HE158" s="58"/>
      <c r="HF158" s="58"/>
      <c r="HG158" s="58"/>
      <c r="HH158" s="58"/>
      <c r="HI158" s="58"/>
      <c r="HJ158" s="58"/>
      <c r="HK158" s="58"/>
      <c r="HL158" s="58"/>
      <c r="HM158" s="58"/>
      <c r="HN158" s="58"/>
      <c r="HO158" s="58"/>
      <c r="HP158" s="58"/>
      <c r="HQ158" s="58"/>
      <c r="HR158" s="58"/>
      <c r="HS158" s="58"/>
      <c r="HT158" s="58"/>
      <c r="HU158" s="58"/>
      <c r="HV158" s="58"/>
      <c r="HW158" s="58"/>
      <c r="HX158" s="58"/>
      <c r="HY158" s="58"/>
      <c r="HZ158" s="58"/>
      <c r="IA158" s="58"/>
      <c r="IB158" s="58"/>
      <c r="IC158" s="58"/>
      <c r="ID158" s="58"/>
      <c r="IE158" s="58"/>
      <c r="IF158" s="58"/>
      <c r="IG158" s="58"/>
      <c r="IH158" s="58"/>
    </row>
    <row r="159" spans="1:242" s="59" customFormat="1" x14ac:dyDescent="0.2">
      <c r="A159" s="54" t="s">
        <v>97</v>
      </c>
      <c r="B159" s="55">
        <v>2025</v>
      </c>
      <c r="C159" s="55" t="s">
        <v>37</v>
      </c>
      <c r="D159" s="55">
        <v>3</v>
      </c>
      <c r="E159" s="13" t="s">
        <v>104</v>
      </c>
      <c r="F159" s="14">
        <v>627</v>
      </c>
      <c r="G159" s="60"/>
      <c r="H159" s="60"/>
      <c r="I159" s="60"/>
      <c r="J159" s="60"/>
      <c r="K159" s="60"/>
      <c r="L159" s="61"/>
      <c r="M159" s="61">
        <f t="shared" si="99"/>
        <v>0</v>
      </c>
      <c r="N159" s="62">
        <f t="shared" si="94"/>
        <v>627</v>
      </c>
      <c r="O159" s="18">
        <f t="shared" si="95"/>
        <v>1</v>
      </c>
      <c r="P159" s="63">
        <v>0.9</v>
      </c>
      <c r="Q159" s="64">
        <f t="shared" si="96"/>
        <v>564.30000000000007</v>
      </c>
      <c r="R159" s="65">
        <f t="shared" si="97"/>
        <v>62.699999999999932</v>
      </c>
      <c r="S159" s="56"/>
      <c r="T159" s="66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57"/>
      <c r="AW159" s="57"/>
      <c r="AX159" s="57"/>
      <c r="AY159" s="57"/>
      <c r="AZ159" s="57"/>
      <c r="BA159" s="57"/>
      <c r="BB159" s="57"/>
      <c r="BC159" s="57"/>
      <c r="BD159" s="57"/>
      <c r="BE159" s="57"/>
      <c r="BF159" s="57"/>
      <c r="BG159" s="57"/>
      <c r="BH159" s="57"/>
      <c r="BI159" s="57"/>
      <c r="BJ159" s="57"/>
      <c r="BK159" s="57"/>
      <c r="BL159" s="57"/>
      <c r="BM159" s="58"/>
      <c r="BN159" s="58"/>
      <c r="BO159" s="58"/>
      <c r="BP159" s="58"/>
      <c r="BQ159" s="58"/>
      <c r="BR159" s="58"/>
      <c r="BS159" s="58"/>
      <c r="BT159" s="58"/>
      <c r="BU159" s="58"/>
      <c r="BV159" s="58"/>
      <c r="BW159" s="58"/>
      <c r="BX159" s="58"/>
      <c r="BY159" s="58"/>
      <c r="BZ159" s="58"/>
      <c r="CA159" s="58"/>
      <c r="CB159" s="58"/>
      <c r="CC159" s="58"/>
      <c r="CD159" s="58"/>
      <c r="CE159" s="58"/>
      <c r="CF159" s="58"/>
      <c r="CG159" s="58"/>
      <c r="CH159" s="58"/>
      <c r="CI159" s="58"/>
      <c r="CJ159" s="58"/>
      <c r="CK159" s="58"/>
      <c r="CL159" s="58"/>
      <c r="CM159" s="58"/>
      <c r="CN159" s="58"/>
      <c r="CO159" s="58"/>
      <c r="CP159" s="58"/>
      <c r="CQ159" s="58"/>
      <c r="CR159" s="58"/>
      <c r="CS159" s="58"/>
      <c r="CT159" s="58"/>
      <c r="CU159" s="58"/>
      <c r="CV159" s="58"/>
      <c r="CW159" s="58"/>
      <c r="CX159" s="58"/>
      <c r="CY159" s="58"/>
      <c r="CZ159" s="58"/>
      <c r="DA159" s="58"/>
      <c r="DB159" s="58"/>
      <c r="DC159" s="58"/>
      <c r="DD159" s="58"/>
      <c r="DE159" s="58"/>
      <c r="DF159" s="58"/>
      <c r="DG159" s="58"/>
      <c r="DH159" s="58"/>
      <c r="DI159" s="58"/>
      <c r="DJ159" s="58"/>
      <c r="DK159" s="58"/>
      <c r="DL159" s="58"/>
      <c r="DM159" s="58"/>
      <c r="DN159" s="58"/>
      <c r="DO159" s="58"/>
      <c r="DP159" s="58"/>
      <c r="DQ159" s="58"/>
      <c r="DR159" s="58"/>
      <c r="DS159" s="58"/>
      <c r="DT159" s="58"/>
      <c r="DU159" s="58"/>
      <c r="DV159" s="58"/>
      <c r="DW159" s="58"/>
      <c r="DX159" s="58"/>
      <c r="DY159" s="58"/>
      <c r="DZ159" s="58"/>
      <c r="EA159" s="58"/>
      <c r="EB159" s="58"/>
      <c r="EC159" s="58"/>
      <c r="ED159" s="58"/>
      <c r="EE159" s="58"/>
      <c r="EF159" s="58"/>
      <c r="EG159" s="58"/>
      <c r="EH159" s="58"/>
      <c r="EI159" s="58"/>
      <c r="EJ159" s="58"/>
      <c r="EK159" s="58"/>
      <c r="EL159" s="58"/>
      <c r="EM159" s="58"/>
      <c r="EN159" s="58"/>
      <c r="EO159" s="58"/>
      <c r="EP159" s="58"/>
      <c r="EQ159" s="58"/>
      <c r="ER159" s="58"/>
      <c r="ES159" s="58"/>
      <c r="ET159" s="58"/>
      <c r="EU159" s="58"/>
      <c r="EV159" s="58"/>
      <c r="EW159" s="58"/>
      <c r="EX159" s="58"/>
      <c r="EY159" s="58"/>
      <c r="EZ159" s="58"/>
      <c r="FA159" s="58"/>
      <c r="FB159" s="58"/>
      <c r="FC159" s="58"/>
      <c r="FD159" s="58"/>
      <c r="FE159" s="58"/>
      <c r="FF159" s="58"/>
      <c r="FG159" s="58"/>
      <c r="FH159" s="58"/>
      <c r="FI159" s="58"/>
      <c r="FJ159" s="58"/>
      <c r="FK159" s="58"/>
      <c r="FL159" s="58"/>
      <c r="FM159" s="58"/>
      <c r="FN159" s="58"/>
      <c r="FO159" s="58"/>
      <c r="FP159" s="58"/>
      <c r="FQ159" s="58"/>
      <c r="FR159" s="58"/>
      <c r="FS159" s="58"/>
      <c r="FT159" s="58"/>
      <c r="FU159" s="58"/>
      <c r="FV159" s="58"/>
      <c r="FW159" s="58"/>
      <c r="FX159" s="58"/>
      <c r="FY159" s="58"/>
      <c r="FZ159" s="58"/>
      <c r="GA159" s="58"/>
      <c r="GB159" s="58"/>
      <c r="GC159" s="58"/>
      <c r="GD159" s="58"/>
      <c r="GE159" s="58"/>
      <c r="GF159" s="58"/>
      <c r="GG159" s="58"/>
      <c r="GH159" s="58"/>
      <c r="GI159" s="58"/>
      <c r="GJ159" s="58"/>
      <c r="GK159" s="58"/>
      <c r="GL159" s="58"/>
      <c r="GM159" s="58"/>
      <c r="GN159" s="58"/>
      <c r="GO159" s="58"/>
      <c r="GP159" s="58"/>
      <c r="GQ159" s="58"/>
      <c r="GR159" s="58"/>
      <c r="GS159" s="58"/>
      <c r="GT159" s="58"/>
      <c r="GU159" s="58"/>
      <c r="GV159" s="58"/>
      <c r="GW159" s="58"/>
      <c r="GX159" s="58"/>
      <c r="GY159" s="58"/>
      <c r="GZ159" s="58"/>
      <c r="HA159" s="58"/>
      <c r="HB159" s="58"/>
      <c r="HC159" s="58"/>
      <c r="HD159" s="58"/>
      <c r="HE159" s="58"/>
      <c r="HF159" s="58"/>
      <c r="HG159" s="58"/>
      <c r="HH159" s="58"/>
      <c r="HI159" s="58"/>
      <c r="HJ159" s="58"/>
      <c r="HK159" s="58"/>
      <c r="HL159" s="58"/>
      <c r="HM159" s="58"/>
      <c r="HN159" s="58"/>
      <c r="HO159" s="58"/>
      <c r="HP159" s="58"/>
      <c r="HQ159" s="58"/>
      <c r="HR159" s="58"/>
      <c r="HS159" s="58"/>
      <c r="HT159" s="58"/>
      <c r="HU159" s="58"/>
      <c r="HV159" s="58"/>
      <c r="HW159" s="58"/>
      <c r="HX159" s="58"/>
      <c r="HY159" s="58"/>
      <c r="HZ159" s="58"/>
      <c r="IA159" s="58"/>
      <c r="IB159" s="58"/>
      <c r="IC159" s="58"/>
      <c r="ID159" s="58"/>
      <c r="IE159" s="58"/>
      <c r="IF159" s="58"/>
      <c r="IG159" s="58"/>
      <c r="IH159" s="58"/>
    </row>
    <row r="160" spans="1:242" s="59" customFormat="1" x14ac:dyDescent="0.2">
      <c r="A160" s="54" t="s">
        <v>97</v>
      </c>
      <c r="B160" s="55">
        <v>2025</v>
      </c>
      <c r="C160" s="55"/>
      <c r="D160" s="55"/>
      <c r="E160" s="13"/>
      <c r="F160" s="14"/>
      <c r="G160" s="60"/>
      <c r="H160" s="60"/>
      <c r="I160" s="60"/>
      <c r="J160" s="60"/>
      <c r="K160" s="60"/>
      <c r="L160" s="61"/>
      <c r="M160" s="61">
        <f>SUM(G160:L160)</f>
        <v>0</v>
      </c>
      <c r="N160" s="62">
        <f t="shared" si="94"/>
        <v>0</v>
      </c>
      <c r="O160" s="18" t="str">
        <f t="shared" si="95"/>
        <v/>
      </c>
      <c r="P160" s="63">
        <v>0</v>
      </c>
      <c r="Q160" s="64">
        <f t="shared" si="96"/>
        <v>0</v>
      </c>
      <c r="R160" s="65">
        <f t="shared" si="97"/>
        <v>0</v>
      </c>
      <c r="S160" s="56"/>
      <c r="T160" s="66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V160" s="57"/>
      <c r="AW160" s="57"/>
      <c r="AX160" s="57"/>
      <c r="AY160" s="57"/>
      <c r="AZ160" s="57"/>
      <c r="BA160" s="57"/>
      <c r="BB160" s="57"/>
      <c r="BC160" s="57"/>
      <c r="BD160" s="57"/>
      <c r="BE160" s="57"/>
      <c r="BF160" s="57"/>
      <c r="BG160" s="57"/>
      <c r="BH160" s="57"/>
      <c r="BI160" s="57"/>
      <c r="BJ160" s="57"/>
      <c r="BK160" s="57"/>
      <c r="BL160" s="57"/>
      <c r="BM160" s="58"/>
      <c r="BN160" s="58"/>
      <c r="BO160" s="58"/>
      <c r="BP160" s="58"/>
      <c r="BQ160" s="58"/>
      <c r="BR160" s="58"/>
      <c r="BS160" s="58"/>
      <c r="BT160" s="58"/>
      <c r="BU160" s="58"/>
      <c r="BV160" s="58"/>
      <c r="BW160" s="58"/>
      <c r="BX160" s="58"/>
      <c r="BY160" s="58"/>
      <c r="BZ160" s="58"/>
      <c r="CA160" s="58"/>
      <c r="CB160" s="58"/>
      <c r="CC160" s="58"/>
      <c r="CD160" s="58"/>
      <c r="CE160" s="58"/>
      <c r="CF160" s="58"/>
      <c r="CG160" s="58"/>
      <c r="CH160" s="58"/>
      <c r="CI160" s="58"/>
      <c r="CJ160" s="58"/>
      <c r="CK160" s="58"/>
      <c r="CL160" s="58"/>
      <c r="CM160" s="58"/>
      <c r="CN160" s="58"/>
      <c r="CO160" s="58"/>
      <c r="CP160" s="58"/>
      <c r="CQ160" s="58"/>
      <c r="CR160" s="58"/>
      <c r="CS160" s="58"/>
      <c r="CT160" s="58"/>
      <c r="CU160" s="58"/>
      <c r="CV160" s="58"/>
      <c r="CW160" s="58"/>
      <c r="CX160" s="58"/>
      <c r="CY160" s="58"/>
      <c r="CZ160" s="58"/>
      <c r="DA160" s="58"/>
      <c r="DB160" s="58"/>
      <c r="DC160" s="58"/>
      <c r="DD160" s="58"/>
      <c r="DE160" s="58"/>
      <c r="DF160" s="58"/>
      <c r="DG160" s="58"/>
      <c r="DH160" s="58"/>
      <c r="DI160" s="58"/>
      <c r="DJ160" s="58"/>
      <c r="DK160" s="58"/>
      <c r="DL160" s="58"/>
      <c r="DM160" s="58"/>
      <c r="DN160" s="58"/>
      <c r="DO160" s="58"/>
      <c r="DP160" s="58"/>
      <c r="DQ160" s="58"/>
      <c r="DR160" s="58"/>
      <c r="DS160" s="58"/>
      <c r="DT160" s="58"/>
      <c r="DU160" s="58"/>
      <c r="DV160" s="58"/>
      <c r="DW160" s="58"/>
      <c r="DX160" s="58"/>
      <c r="DY160" s="58"/>
      <c r="DZ160" s="58"/>
      <c r="EA160" s="58"/>
      <c r="EB160" s="58"/>
      <c r="EC160" s="58"/>
      <c r="ED160" s="58"/>
      <c r="EE160" s="58"/>
      <c r="EF160" s="58"/>
      <c r="EG160" s="58"/>
      <c r="EH160" s="58"/>
      <c r="EI160" s="58"/>
      <c r="EJ160" s="58"/>
      <c r="EK160" s="58"/>
      <c r="EL160" s="58"/>
      <c r="EM160" s="58"/>
      <c r="EN160" s="58"/>
      <c r="EO160" s="58"/>
      <c r="EP160" s="58"/>
      <c r="EQ160" s="58"/>
      <c r="ER160" s="58"/>
      <c r="ES160" s="58"/>
      <c r="ET160" s="58"/>
      <c r="EU160" s="58"/>
      <c r="EV160" s="58"/>
      <c r="EW160" s="58"/>
      <c r="EX160" s="58"/>
      <c r="EY160" s="58"/>
      <c r="EZ160" s="58"/>
      <c r="FA160" s="58"/>
      <c r="FB160" s="58"/>
      <c r="FC160" s="58"/>
      <c r="FD160" s="58"/>
      <c r="FE160" s="58"/>
      <c r="FF160" s="58"/>
      <c r="FG160" s="58"/>
      <c r="FH160" s="58"/>
      <c r="FI160" s="58"/>
      <c r="FJ160" s="58"/>
      <c r="FK160" s="58"/>
      <c r="FL160" s="58"/>
      <c r="FM160" s="58"/>
      <c r="FN160" s="58"/>
      <c r="FO160" s="58"/>
      <c r="FP160" s="58"/>
      <c r="FQ160" s="58"/>
      <c r="FR160" s="58"/>
      <c r="FS160" s="58"/>
      <c r="FT160" s="58"/>
      <c r="FU160" s="58"/>
      <c r="FV160" s="58"/>
      <c r="FW160" s="58"/>
      <c r="FX160" s="58"/>
      <c r="FY160" s="58"/>
      <c r="FZ160" s="58"/>
      <c r="GA160" s="58"/>
      <c r="GB160" s="58"/>
      <c r="GC160" s="58"/>
      <c r="GD160" s="58"/>
      <c r="GE160" s="58"/>
      <c r="GF160" s="58"/>
      <c r="GG160" s="58"/>
      <c r="GH160" s="58"/>
      <c r="GI160" s="58"/>
      <c r="GJ160" s="58"/>
      <c r="GK160" s="58"/>
      <c r="GL160" s="58"/>
      <c r="GM160" s="58"/>
      <c r="GN160" s="58"/>
      <c r="GO160" s="58"/>
      <c r="GP160" s="58"/>
      <c r="GQ160" s="58"/>
      <c r="GR160" s="58"/>
      <c r="GS160" s="58"/>
      <c r="GT160" s="58"/>
      <c r="GU160" s="58"/>
      <c r="GV160" s="58"/>
      <c r="GW160" s="58"/>
      <c r="GX160" s="58"/>
      <c r="GY160" s="58"/>
      <c r="GZ160" s="58"/>
      <c r="HA160" s="58"/>
      <c r="HB160" s="58"/>
      <c r="HC160" s="58"/>
      <c r="HD160" s="58"/>
      <c r="HE160" s="58"/>
      <c r="HF160" s="58"/>
      <c r="HG160" s="58"/>
      <c r="HH160" s="58"/>
      <c r="HI160" s="58"/>
      <c r="HJ160" s="58"/>
      <c r="HK160" s="58"/>
      <c r="HL160" s="58"/>
      <c r="HM160" s="58"/>
      <c r="HN160" s="58"/>
      <c r="HO160" s="58"/>
      <c r="HP160" s="58"/>
      <c r="HQ160" s="58"/>
      <c r="HR160" s="58"/>
      <c r="HS160" s="58"/>
      <c r="HT160" s="58"/>
      <c r="HU160" s="58"/>
      <c r="HV160" s="58"/>
      <c r="HW160" s="58"/>
      <c r="HX160" s="58"/>
      <c r="HY160" s="58"/>
      <c r="HZ160" s="58"/>
      <c r="IA160" s="58"/>
      <c r="IB160" s="58"/>
      <c r="IC160" s="58"/>
      <c r="ID160" s="58"/>
      <c r="IE160" s="58"/>
      <c r="IF160" s="58"/>
      <c r="IG160" s="58"/>
      <c r="IH160" s="58"/>
    </row>
    <row r="161" spans="1:242" s="59" customFormat="1" x14ac:dyDescent="0.2">
      <c r="A161" s="54" t="s">
        <v>97</v>
      </c>
      <c r="B161" s="55">
        <v>2025</v>
      </c>
      <c r="C161" s="55"/>
      <c r="D161" s="55"/>
      <c r="E161" s="13"/>
      <c r="F161" s="14"/>
      <c r="G161" s="60"/>
      <c r="H161" s="60"/>
      <c r="I161" s="60"/>
      <c r="J161" s="60"/>
      <c r="K161" s="60"/>
      <c r="L161" s="61"/>
      <c r="M161" s="61">
        <f>SUM(G161:L161)</f>
        <v>0</v>
      </c>
      <c r="N161" s="62">
        <f t="shared" si="94"/>
        <v>0</v>
      </c>
      <c r="O161" s="18" t="str">
        <f t="shared" si="95"/>
        <v/>
      </c>
      <c r="P161" s="63">
        <v>0</v>
      </c>
      <c r="Q161" s="64">
        <f t="shared" si="96"/>
        <v>0</v>
      </c>
      <c r="R161" s="65">
        <f t="shared" si="97"/>
        <v>0</v>
      </c>
      <c r="S161" s="56"/>
      <c r="T161" s="66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  <c r="BA161" s="57"/>
      <c r="BB161" s="57"/>
      <c r="BC161" s="57"/>
      <c r="BD161" s="57"/>
      <c r="BE161" s="57"/>
      <c r="BF161" s="57"/>
      <c r="BG161" s="57"/>
      <c r="BH161" s="57"/>
      <c r="BI161" s="57"/>
      <c r="BJ161" s="57"/>
      <c r="BK161" s="57"/>
      <c r="BL161" s="57"/>
      <c r="BM161" s="58"/>
      <c r="BN161" s="58"/>
      <c r="BO161" s="58"/>
      <c r="BP161" s="58"/>
      <c r="BQ161" s="58"/>
      <c r="BR161" s="58"/>
      <c r="BS161" s="58"/>
      <c r="BT161" s="58"/>
      <c r="BU161" s="58"/>
      <c r="BV161" s="58"/>
      <c r="BW161" s="58"/>
      <c r="BX161" s="58"/>
      <c r="BY161" s="58"/>
      <c r="BZ161" s="58"/>
      <c r="CA161" s="58"/>
      <c r="CB161" s="58"/>
      <c r="CC161" s="58"/>
      <c r="CD161" s="58"/>
      <c r="CE161" s="58"/>
      <c r="CF161" s="58"/>
      <c r="CG161" s="58"/>
      <c r="CH161" s="58"/>
      <c r="CI161" s="58"/>
      <c r="CJ161" s="58"/>
      <c r="CK161" s="58"/>
      <c r="CL161" s="58"/>
      <c r="CM161" s="58"/>
      <c r="CN161" s="58"/>
      <c r="CO161" s="58"/>
      <c r="CP161" s="58"/>
      <c r="CQ161" s="58"/>
      <c r="CR161" s="58"/>
      <c r="CS161" s="58"/>
      <c r="CT161" s="58"/>
      <c r="CU161" s="58"/>
      <c r="CV161" s="58"/>
      <c r="CW161" s="58"/>
      <c r="CX161" s="58"/>
      <c r="CY161" s="58"/>
      <c r="CZ161" s="58"/>
      <c r="DA161" s="58"/>
      <c r="DB161" s="58"/>
      <c r="DC161" s="58"/>
      <c r="DD161" s="58"/>
      <c r="DE161" s="58"/>
      <c r="DF161" s="58"/>
      <c r="DG161" s="58"/>
      <c r="DH161" s="58"/>
      <c r="DI161" s="58"/>
      <c r="DJ161" s="58"/>
      <c r="DK161" s="58"/>
      <c r="DL161" s="58"/>
      <c r="DM161" s="58"/>
      <c r="DN161" s="58"/>
      <c r="DO161" s="58"/>
      <c r="DP161" s="58"/>
      <c r="DQ161" s="58"/>
      <c r="DR161" s="58"/>
      <c r="DS161" s="58"/>
      <c r="DT161" s="58"/>
      <c r="DU161" s="58"/>
      <c r="DV161" s="58"/>
      <c r="DW161" s="58"/>
      <c r="DX161" s="58"/>
      <c r="DY161" s="58"/>
      <c r="DZ161" s="58"/>
      <c r="EA161" s="58"/>
      <c r="EB161" s="58"/>
      <c r="EC161" s="58"/>
      <c r="ED161" s="58"/>
      <c r="EE161" s="58"/>
      <c r="EF161" s="58"/>
      <c r="EG161" s="58"/>
      <c r="EH161" s="58"/>
      <c r="EI161" s="58"/>
      <c r="EJ161" s="58"/>
      <c r="EK161" s="58"/>
      <c r="EL161" s="58"/>
      <c r="EM161" s="58"/>
      <c r="EN161" s="58"/>
      <c r="EO161" s="58"/>
      <c r="EP161" s="58"/>
      <c r="EQ161" s="58"/>
      <c r="ER161" s="58"/>
      <c r="ES161" s="58"/>
      <c r="ET161" s="58"/>
      <c r="EU161" s="58"/>
      <c r="EV161" s="58"/>
      <c r="EW161" s="58"/>
      <c r="EX161" s="58"/>
      <c r="EY161" s="58"/>
      <c r="EZ161" s="58"/>
      <c r="FA161" s="58"/>
      <c r="FB161" s="58"/>
      <c r="FC161" s="58"/>
      <c r="FD161" s="58"/>
      <c r="FE161" s="58"/>
      <c r="FF161" s="58"/>
      <c r="FG161" s="58"/>
      <c r="FH161" s="58"/>
      <c r="FI161" s="58"/>
      <c r="FJ161" s="58"/>
      <c r="FK161" s="58"/>
      <c r="FL161" s="58"/>
      <c r="FM161" s="58"/>
      <c r="FN161" s="58"/>
      <c r="FO161" s="58"/>
      <c r="FP161" s="58"/>
      <c r="FQ161" s="58"/>
      <c r="FR161" s="58"/>
      <c r="FS161" s="58"/>
      <c r="FT161" s="58"/>
      <c r="FU161" s="58"/>
      <c r="FV161" s="58"/>
      <c r="FW161" s="58"/>
      <c r="FX161" s="58"/>
      <c r="FY161" s="58"/>
      <c r="FZ161" s="58"/>
      <c r="GA161" s="58"/>
      <c r="GB161" s="58"/>
      <c r="GC161" s="58"/>
      <c r="GD161" s="58"/>
      <c r="GE161" s="58"/>
      <c r="GF161" s="58"/>
      <c r="GG161" s="58"/>
      <c r="GH161" s="58"/>
      <c r="GI161" s="58"/>
      <c r="GJ161" s="58"/>
      <c r="GK161" s="58"/>
      <c r="GL161" s="58"/>
      <c r="GM161" s="58"/>
      <c r="GN161" s="58"/>
      <c r="GO161" s="58"/>
      <c r="GP161" s="58"/>
      <c r="GQ161" s="58"/>
      <c r="GR161" s="58"/>
      <c r="GS161" s="58"/>
      <c r="GT161" s="58"/>
      <c r="GU161" s="58"/>
      <c r="GV161" s="58"/>
      <c r="GW161" s="58"/>
      <c r="GX161" s="58"/>
      <c r="GY161" s="58"/>
      <c r="GZ161" s="58"/>
      <c r="HA161" s="58"/>
      <c r="HB161" s="58"/>
      <c r="HC161" s="58"/>
      <c r="HD161" s="58"/>
      <c r="HE161" s="58"/>
      <c r="HF161" s="58"/>
      <c r="HG161" s="58"/>
      <c r="HH161" s="58"/>
      <c r="HI161" s="58"/>
      <c r="HJ161" s="58"/>
      <c r="HK161" s="58"/>
      <c r="HL161" s="58"/>
      <c r="HM161" s="58"/>
      <c r="HN161" s="58"/>
      <c r="HO161" s="58"/>
      <c r="HP161" s="58"/>
      <c r="HQ161" s="58"/>
      <c r="HR161" s="58"/>
      <c r="HS161" s="58"/>
      <c r="HT161" s="58"/>
      <c r="HU161" s="58"/>
      <c r="HV161" s="58"/>
      <c r="HW161" s="58"/>
      <c r="HX161" s="58"/>
      <c r="HY161" s="58"/>
      <c r="HZ161" s="58"/>
      <c r="IA161" s="58"/>
      <c r="IB161" s="58"/>
      <c r="IC161" s="58"/>
      <c r="ID161" s="58"/>
      <c r="IE161" s="58"/>
      <c r="IF161" s="58"/>
      <c r="IG161" s="58"/>
      <c r="IH161" s="58"/>
    </row>
    <row r="162" spans="1:242" s="59" customFormat="1" x14ac:dyDescent="0.2">
      <c r="A162" s="54" t="s">
        <v>97</v>
      </c>
      <c r="B162" s="55">
        <v>2025</v>
      </c>
      <c r="C162" s="55"/>
      <c r="D162" s="55"/>
      <c r="E162" s="13"/>
      <c r="F162" s="14"/>
      <c r="G162" s="60"/>
      <c r="H162" s="60"/>
      <c r="I162" s="60"/>
      <c r="J162" s="60"/>
      <c r="K162" s="60"/>
      <c r="L162" s="61"/>
      <c r="M162" s="61">
        <f t="shared" ref="M162:M163" si="100">SUM(G162:L162)</f>
        <v>0</v>
      </c>
      <c r="N162" s="62">
        <f t="shared" si="94"/>
        <v>0</v>
      </c>
      <c r="O162" s="18" t="str">
        <f t="shared" si="95"/>
        <v/>
      </c>
      <c r="P162" s="63">
        <v>0</v>
      </c>
      <c r="Q162" s="64">
        <f t="shared" si="96"/>
        <v>0</v>
      </c>
      <c r="R162" s="65">
        <f t="shared" si="97"/>
        <v>0</v>
      </c>
      <c r="S162" s="56"/>
      <c r="T162" s="66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57"/>
      <c r="BB162" s="57"/>
      <c r="BC162" s="57"/>
      <c r="BD162" s="57"/>
      <c r="BE162" s="57"/>
      <c r="BF162" s="57"/>
      <c r="BG162" s="57"/>
      <c r="BH162" s="57"/>
      <c r="BI162" s="57"/>
      <c r="BJ162" s="57"/>
      <c r="BK162" s="57"/>
      <c r="BL162" s="57"/>
      <c r="BM162" s="58"/>
      <c r="BN162" s="58"/>
      <c r="BO162" s="58"/>
      <c r="BP162" s="58"/>
      <c r="BQ162" s="58"/>
      <c r="BR162" s="58"/>
      <c r="BS162" s="58"/>
      <c r="BT162" s="58"/>
      <c r="BU162" s="58"/>
      <c r="BV162" s="58"/>
      <c r="BW162" s="58"/>
      <c r="BX162" s="58"/>
      <c r="BY162" s="58"/>
      <c r="BZ162" s="58"/>
      <c r="CA162" s="58"/>
      <c r="CB162" s="58"/>
      <c r="CC162" s="58"/>
      <c r="CD162" s="58"/>
      <c r="CE162" s="58"/>
      <c r="CF162" s="58"/>
      <c r="CG162" s="58"/>
      <c r="CH162" s="58"/>
      <c r="CI162" s="58"/>
      <c r="CJ162" s="58"/>
      <c r="CK162" s="58"/>
      <c r="CL162" s="58"/>
      <c r="CM162" s="58"/>
      <c r="CN162" s="58"/>
      <c r="CO162" s="58"/>
      <c r="CP162" s="58"/>
      <c r="CQ162" s="58"/>
      <c r="CR162" s="58"/>
      <c r="CS162" s="58"/>
      <c r="CT162" s="58"/>
      <c r="CU162" s="58"/>
      <c r="CV162" s="58"/>
      <c r="CW162" s="58"/>
      <c r="CX162" s="58"/>
      <c r="CY162" s="58"/>
      <c r="CZ162" s="58"/>
      <c r="DA162" s="58"/>
      <c r="DB162" s="58"/>
      <c r="DC162" s="58"/>
      <c r="DD162" s="58"/>
      <c r="DE162" s="58"/>
      <c r="DF162" s="58"/>
      <c r="DG162" s="58"/>
      <c r="DH162" s="58"/>
      <c r="DI162" s="58"/>
      <c r="DJ162" s="58"/>
      <c r="DK162" s="58"/>
      <c r="DL162" s="58"/>
      <c r="DM162" s="58"/>
      <c r="DN162" s="58"/>
      <c r="DO162" s="58"/>
      <c r="DP162" s="58"/>
      <c r="DQ162" s="58"/>
      <c r="DR162" s="58"/>
      <c r="DS162" s="58"/>
      <c r="DT162" s="58"/>
      <c r="DU162" s="58"/>
      <c r="DV162" s="58"/>
      <c r="DW162" s="58"/>
      <c r="DX162" s="58"/>
      <c r="DY162" s="58"/>
      <c r="DZ162" s="58"/>
      <c r="EA162" s="58"/>
      <c r="EB162" s="58"/>
      <c r="EC162" s="58"/>
      <c r="ED162" s="58"/>
      <c r="EE162" s="58"/>
      <c r="EF162" s="58"/>
      <c r="EG162" s="58"/>
      <c r="EH162" s="58"/>
      <c r="EI162" s="58"/>
      <c r="EJ162" s="58"/>
      <c r="EK162" s="58"/>
      <c r="EL162" s="58"/>
      <c r="EM162" s="58"/>
      <c r="EN162" s="58"/>
      <c r="EO162" s="58"/>
      <c r="EP162" s="58"/>
      <c r="EQ162" s="58"/>
      <c r="ER162" s="58"/>
      <c r="ES162" s="58"/>
      <c r="ET162" s="58"/>
      <c r="EU162" s="58"/>
      <c r="EV162" s="58"/>
      <c r="EW162" s="58"/>
      <c r="EX162" s="58"/>
      <c r="EY162" s="58"/>
      <c r="EZ162" s="58"/>
      <c r="FA162" s="58"/>
      <c r="FB162" s="58"/>
      <c r="FC162" s="58"/>
      <c r="FD162" s="58"/>
      <c r="FE162" s="58"/>
      <c r="FF162" s="58"/>
      <c r="FG162" s="58"/>
      <c r="FH162" s="58"/>
      <c r="FI162" s="58"/>
      <c r="FJ162" s="58"/>
      <c r="FK162" s="58"/>
      <c r="FL162" s="58"/>
      <c r="FM162" s="58"/>
      <c r="FN162" s="58"/>
      <c r="FO162" s="58"/>
      <c r="FP162" s="58"/>
      <c r="FQ162" s="58"/>
      <c r="FR162" s="58"/>
      <c r="FS162" s="58"/>
      <c r="FT162" s="58"/>
      <c r="FU162" s="58"/>
      <c r="FV162" s="58"/>
      <c r="FW162" s="58"/>
      <c r="FX162" s="58"/>
      <c r="FY162" s="58"/>
      <c r="FZ162" s="58"/>
      <c r="GA162" s="58"/>
      <c r="GB162" s="58"/>
      <c r="GC162" s="58"/>
      <c r="GD162" s="58"/>
      <c r="GE162" s="58"/>
      <c r="GF162" s="58"/>
      <c r="GG162" s="58"/>
      <c r="GH162" s="58"/>
      <c r="GI162" s="58"/>
      <c r="GJ162" s="58"/>
      <c r="GK162" s="58"/>
      <c r="GL162" s="58"/>
      <c r="GM162" s="58"/>
      <c r="GN162" s="58"/>
      <c r="GO162" s="58"/>
      <c r="GP162" s="58"/>
      <c r="GQ162" s="58"/>
      <c r="GR162" s="58"/>
      <c r="GS162" s="58"/>
      <c r="GT162" s="58"/>
      <c r="GU162" s="58"/>
      <c r="GV162" s="58"/>
      <c r="GW162" s="58"/>
      <c r="GX162" s="58"/>
      <c r="GY162" s="58"/>
      <c r="GZ162" s="58"/>
      <c r="HA162" s="58"/>
      <c r="HB162" s="58"/>
      <c r="HC162" s="58"/>
      <c r="HD162" s="58"/>
      <c r="HE162" s="58"/>
      <c r="HF162" s="58"/>
      <c r="HG162" s="58"/>
      <c r="HH162" s="58"/>
      <c r="HI162" s="58"/>
      <c r="HJ162" s="58"/>
      <c r="HK162" s="58"/>
      <c r="HL162" s="58"/>
      <c r="HM162" s="58"/>
      <c r="HN162" s="58"/>
      <c r="HO162" s="58"/>
      <c r="HP162" s="58"/>
      <c r="HQ162" s="58"/>
      <c r="HR162" s="58"/>
      <c r="HS162" s="58"/>
      <c r="HT162" s="58"/>
      <c r="HU162" s="58"/>
      <c r="HV162" s="58"/>
      <c r="HW162" s="58"/>
      <c r="HX162" s="58"/>
      <c r="HY162" s="58"/>
      <c r="HZ162" s="58"/>
      <c r="IA162" s="58"/>
      <c r="IB162" s="58"/>
      <c r="IC162" s="58"/>
      <c r="ID162" s="58"/>
      <c r="IE162" s="58"/>
      <c r="IF162" s="58"/>
      <c r="IG162" s="58"/>
      <c r="IH162" s="58"/>
    </row>
    <row r="163" spans="1:242" s="59" customFormat="1" x14ac:dyDescent="0.2">
      <c r="A163" s="54" t="s">
        <v>97</v>
      </c>
      <c r="B163" s="55">
        <v>2025</v>
      </c>
      <c r="C163" s="55"/>
      <c r="D163" s="55"/>
      <c r="E163" s="13"/>
      <c r="F163" s="14"/>
      <c r="G163" s="60"/>
      <c r="H163" s="60"/>
      <c r="I163" s="60"/>
      <c r="J163" s="60"/>
      <c r="K163" s="60"/>
      <c r="L163" s="61"/>
      <c r="M163" s="61">
        <f t="shared" si="100"/>
        <v>0</v>
      </c>
      <c r="N163" s="62">
        <f t="shared" si="94"/>
        <v>0</v>
      </c>
      <c r="O163" s="18" t="str">
        <f t="shared" si="95"/>
        <v/>
      </c>
      <c r="P163" s="63">
        <v>0</v>
      </c>
      <c r="Q163" s="64">
        <f t="shared" si="96"/>
        <v>0</v>
      </c>
      <c r="R163" s="65">
        <f t="shared" si="97"/>
        <v>0</v>
      </c>
      <c r="S163" s="56"/>
      <c r="T163" s="66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  <c r="AU163" s="57"/>
      <c r="AV163" s="57"/>
      <c r="AW163" s="57"/>
      <c r="AX163" s="57"/>
      <c r="AY163" s="57"/>
      <c r="AZ163" s="57"/>
      <c r="BA163" s="57"/>
      <c r="BB163" s="57"/>
      <c r="BC163" s="57"/>
      <c r="BD163" s="57"/>
      <c r="BE163" s="57"/>
      <c r="BF163" s="57"/>
      <c r="BG163" s="57"/>
      <c r="BH163" s="57"/>
      <c r="BI163" s="57"/>
      <c r="BJ163" s="57"/>
      <c r="BK163" s="57"/>
      <c r="BL163" s="57"/>
      <c r="BM163" s="58"/>
      <c r="BN163" s="58"/>
      <c r="BO163" s="58"/>
      <c r="BP163" s="58"/>
      <c r="BQ163" s="58"/>
      <c r="BR163" s="58"/>
      <c r="BS163" s="58"/>
      <c r="BT163" s="58"/>
      <c r="BU163" s="58"/>
      <c r="BV163" s="58"/>
      <c r="BW163" s="58"/>
      <c r="BX163" s="58"/>
      <c r="BY163" s="58"/>
      <c r="BZ163" s="58"/>
      <c r="CA163" s="58"/>
      <c r="CB163" s="58"/>
      <c r="CC163" s="58"/>
      <c r="CD163" s="58"/>
      <c r="CE163" s="58"/>
      <c r="CF163" s="58"/>
      <c r="CG163" s="58"/>
      <c r="CH163" s="58"/>
      <c r="CI163" s="58"/>
      <c r="CJ163" s="58"/>
      <c r="CK163" s="58"/>
      <c r="CL163" s="58"/>
      <c r="CM163" s="58"/>
      <c r="CN163" s="58"/>
      <c r="CO163" s="58"/>
      <c r="CP163" s="58"/>
      <c r="CQ163" s="58"/>
      <c r="CR163" s="58"/>
      <c r="CS163" s="58"/>
      <c r="CT163" s="58"/>
      <c r="CU163" s="58"/>
      <c r="CV163" s="58"/>
      <c r="CW163" s="58"/>
      <c r="CX163" s="58"/>
      <c r="CY163" s="58"/>
      <c r="CZ163" s="58"/>
      <c r="DA163" s="58"/>
      <c r="DB163" s="58"/>
      <c r="DC163" s="58"/>
      <c r="DD163" s="58"/>
      <c r="DE163" s="58"/>
      <c r="DF163" s="58"/>
      <c r="DG163" s="58"/>
      <c r="DH163" s="58"/>
      <c r="DI163" s="58"/>
      <c r="DJ163" s="58"/>
      <c r="DK163" s="58"/>
      <c r="DL163" s="58"/>
      <c r="DM163" s="58"/>
      <c r="DN163" s="58"/>
      <c r="DO163" s="58"/>
      <c r="DP163" s="58"/>
      <c r="DQ163" s="58"/>
      <c r="DR163" s="58"/>
      <c r="DS163" s="58"/>
      <c r="DT163" s="58"/>
      <c r="DU163" s="58"/>
      <c r="DV163" s="58"/>
      <c r="DW163" s="58"/>
      <c r="DX163" s="58"/>
      <c r="DY163" s="58"/>
      <c r="DZ163" s="58"/>
      <c r="EA163" s="58"/>
      <c r="EB163" s="58"/>
      <c r="EC163" s="58"/>
      <c r="ED163" s="58"/>
      <c r="EE163" s="58"/>
      <c r="EF163" s="58"/>
      <c r="EG163" s="58"/>
      <c r="EH163" s="58"/>
      <c r="EI163" s="58"/>
      <c r="EJ163" s="58"/>
      <c r="EK163" s="58"/>
      <c r="EL163" s="58"/>
      <c r="EM163" s="58"/>
      <c r="EN163" s="58"/>
      <c r="EO163" s="58"/>
      <c r="EP163" s="58"/>
      <c r="EQ163" s="58"/>
      <c r="ER163" s="58"/>
      <c r="ES163" s="58"/>
      <c r="ET163" s="58"/>
      <c r="EU163" s="58"/>
      <c r="EV163" s="58"/>
      <c r="EW163" s="58"/>
      <c r="EX163" s="58"/>
      <c r="EY163" s="58"/>
      <c r="EZ163" s="58"/>
      <c r="FA163" s="58"/>
      <c r="FB163" s="58"/>
      <c r="FC163" s="58"/>
      <c r="FD163" s="58"/>
      <c r="FE163" s="58"/>
      <c r="FF163" s="58"/>
      <c r="FG163" s="58"/>
      <c r="FH163" s="58"/>
      <c r="FI163" s="58"/>
      <c r="FJ163" s="58"/>
      <c r="FK163" s="58"/>
      <c r="FL163" s="58"/>
      <c r="FM163" s="58"/>
      <c r="FN163" s="58"/>
      <c r="FO163" s="58"/>
      <c r="FP163" s="58"/>
      <c r="FQ163" s="58"/>
      <c r="FR163" s="58"/>
      <c r="FS163" s="58"/>
      <c r="FT163" s="58"/>
      <c r="FU163" s="58"/>
      <c r="FV163" s="58"/>
      <c r="FW163" s="58"/>
      <c r="FX163" s="58"/>
      <c r="FY163" s="58"/>
      <c r="FZ163" s="58"/>
      <c r="GA163" s="58"/>
      <c r="GB163" s="58"/>
      <c r="GC163" s="58"/>
      <c r="GD163" s="58"/>
      <c r="GE163" s="58"/>
      <c r="GF163" s="58"/>
      <c r="GG163" s="58"/>
      <c r="GH163" s="58"/>
      <c r="GI163" s="58"/>
      <c r="GJ163" s="58"/>
      <c r="GK163" s="58"/>
      <c r="GL163" s="58"/>
      <c r="GM163" s="58"/>
      <c r="GN163" s="58"/>
      <c r="GO163" s="58"/>
      <c r="GP163" s="58"/>
      <c r="GQ163" s="58"/>
      <c r="GR163" s="58"/>
      <c r="GS163" s="58"/>
      <c r="GT163" s="58"/>
      <c r="GU163" s="58"/>
      <c r="GV163" s="58"/>
      <c r="GW163" s="58"/>
      <c r="GX163" s="58"/>
      <c r="GY163" s="58"/>
      <c r="GZ163" s="58"/>
      <c r="HA163" s="58"/>
      <c r="HB163" s="58"/>
      <c r="HC163" s="58"/>
      <c r="HD163" s="58"/>
      <c r="HE163" s="58"/>
      <c r="HF163" s="58"/>
      <c r="HG163" s="58"/>
      <c r="HH163" s="58"/>
      <c r="HI163" s="58"/>
      <c r="HJ163" s="58"/>
      <c r="HK163" s="58"/>
      <c r="HL163" s="58"/>
      <c r="HM163" s="58"/>
      <c r="HN163" s="58"/>
      <c r="HO163" s="58"/>
      <c r="HP163" s="58"/>
      <c r="HQ163" s="58"/>
      <c r="HR163" s="58"/>
      <c r="HS163" s="58"/>
      <c r="HT163" s="58"/>
      <c r="HU163" s="58"/>
      <c r="HV163" s="58"/>
      <c r="HW163" s="58"/>
      <c r="HX163" s="58"/>
      <c r="HY163" s="58"/>
      <c r="HZ163" s="58"/>
      <c r="IA163" s="58"/>
      <c r="IB163" s="58"/>
      <c r="IC163" s="58"/>
      <c r="ID163" s="58"/>
      <c r="IE163" s="58"/>
      <c r="IF163" s="58"/>
      <c r="IG163" s="58"/>
      <c r="IH163" s="58"/>
    </row>
    <row r="164" spans="1:242" s="59" customFormat="1" x14ac:dyDescent="0.2">
      <c r="A164" s="54" t="s">
        <v>97</v>
      </c>
      <c r="B164" s="55">
        <v>2025</v>
      </c>
      <c r="C164" s="55"/>
      <c r="D164" s="55"/>
      <c r="E164" s="13"/>
      <c r="F164" s="14"/>
      <c r="G164" s="60"/>
      <c r="H164" s="60"/>
      <c r="I164" s="60"/>
      <c r="J164" s="60"/>
      <c r="K164" s="60"/>
      <c r="L164" s="61"/>
      <c r="M164" s="61">
        <f>SUM(G164:L164)</f>
        <v>0</v>
      </c>
      <c r="N164" s="62">
        <f t="shared" si="94"/>
        <v>0</v>
      </c>
      <c r="O164" s="18" t="str">
        <f t="shared" si="95"/>
        <v/>
      </c>
      <c r="P164" s="63">
        <v>0</v>
      </c>
      <c r="Q164" s="64">
        <f t="shared" si="96"/>
        <v>0</v>
      </c>
      <c r="R164" s="65">
        <f t="shared" si="97"/>
        <v>0</v>
      </c>
      <c r="S164" s="56"/>
      <c r="T164" s="66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/>
      <c r="AQ164" s="57"/>
      <c r="AR164" s="57"/>
      <c r="AS164" s="57"/>
      <c r="AT164" s="57"/>
      <c r="AU164" s="57"/>
      <c r="AV164" s="57"/>
      <c r="AW164" s="57"/>
      <c r="AX164" s="57"/>
      <c r="AY164" s="57"/>
      <c r="AZ164" s="57"/>
      <c r="BA164" s="57"/>
      <c r="BB164" s="57"/>
      <c r="BC164" s="57"/>
      <c r="BD164" s="57"/>
      <c r="BE164" s="57"/>
      <c r="BF164" s="57"/>
      <c r="BG164" s="57"/>
      <c r="BH164" s="57"/>
      <c r="BI164" s="57"/>
      <c r="BJ164" s="57"/>
      <c r="BK164" s="57"/>
      <c r="BL164" s="57"/>
      <c r="BM164" s="58"/>
      <c r="BN164" s="58"/>
      <c r="BO164" s="58"/>
      <c r="BP164" s="58"/>
      <c r="BQ164" s="58"/>
      <c r="BR164" s="58"/>
      <c r="BS164" s="58"/>
      <c r="BT164" s="58"/>
      <c r="BU164" s="58"/>
      <c r="BV164" s="58"/>
      <c r="BW164" s="58"/>
      <c r="BX164" s="58"/>
      <c r="BY164" s="58"/>
      <c r="BZ164" s="58"/>
      <c r="CA164" s="58"/>
      <c r="CB164" s="58"/>
      <c r="CC164" s="58"/>
      <c r="CD164" s="58"/>
      <c r="CE164" s="58"/>
      <c r="CF164" s="58"/>
      <c r="CG164" s="58"/>
      <c r="CH164" s="58"/>
      <c r="CI164" s="58"/>
      <c r="CJ164" s="58"/>
      <c r="CK164" s="58"/>
      <c r="CL164" s="58"/>
      <c r="CM164" s="58"/>
      <c r="CN164" s="58"/>
      <c r="CO164" s="58"/>
      <c r="CP164" s="58"/>
      <c r="CQ164" s="58"/>
      <c r="CR164" s="58"/>
      <c r="CS164" s="58"/>
      <c r="CT164" s="58"/>
      <c r="CU164" s="58"/>
      <c r="CV164" s="58"/>
      <c r="CW164" s="58"/>
      <c r="CX164" s="58"/>
      <c r="CY164" s="58"/>
      <c r="CZ164" s="58"/>
      <c r="DA164" s="58"/>
      <c r="DB164" s="58"/>
      <c r="DC164" s="58"/>
      <c r="DD164" s="58"/>
      <c r="DE164" s="58"/>
      <c r="DF164" s="58"/>
      <c r="DG164" s="58"/>
      <c r="DH164" s="58"/>
      <c r="DI164" s="58"/>
      <c r="DJ164" s="58"/>
      <c r="DK164" s="58"/>
      <c r="DL164" s="58"/>
      <c r="DM164" s="58"/>
      <c r="DN164" s="58"/>
      <c r="DO164" s="58"/>
      <c r="DP164" s="58"/>
      <c r="DQ164" s="58"/>
      <c r="DR164" s="58"/>
      <c r="DS164" s="58"/>
      <c r="DT164" s="58"/>
      <c r="DU164" s="58"/>
      <c r="DV164" s="58"/>
      <c r="DW164" s="58"/>
      <c r="DX164" s="58"/>
      <c r="DY164" s="58"/>
      <c r="DZ164" s="58"/>
      <c r="EA164" s="58"/>
      <c r="EB164" s="58"/>
      <c r="EC164" s="58"/>
      <c r="ED164" s="58"/>
      <c r="EE164" s="58"/>
      <c r="EF164" s="58"/>
      <c r="EG164" s="58"/>
      <c r="EH164" s="58"/>
      <c r="EI164" s="58"/>
      <c r="EJ164" s="58"/>
      <c r="EK164" s="58"/>
      <c r="EL164" s="58"/>
      <c r="EM164" s="58"/>
      <c r="EN164" s="58"/>
      <c r="EO164" s="58"/>
      <c r="EP164" s="58"/>
      <c r="EQ164" s="58"/>
      <c r="ER164" s="58"/>
      <c r="ES164" s="58"/>
      <c r="ET164" s="58"/>
      <c r="EU164" s="58"/>
      <c r="EV164" s="58"/>
      <c r="EW164" s="58"/>
      <c r="EX164" s="58"/>
      <c r="EY164" s="58"/>
      <c r="EZ164" s="58"/>
      <c r="FA164" s="58"/>
      <c r="FB164" s="58"/>
      <c r="FC164" s="58"/>
      <c r="FD164" s="58"/>
      <c r="FE164" s="58"/>
      <c r="FF164" s="58"/>
      <c r="FG164" s="58"/>
      <c r="FH164" s="58"/>
      <c r="FI164" s="58"/>
      <c r="FJ164" s="58"/>
      <c r="FK164" s="58"/>
      <c r="FL164" s="58"/>
      <c r="FM164" s="58"/>
      <c r="FN164" s="58"/>
      <c r="FO164" s="58"/>
      <c r="FP164" s="58"/>
      <c r="FQ164" s="58"/>
      <c r="FR164" s="58"/>
      <c r="FS164" s="58"/>
      <c r="FT164" s="58"/>
      <c r="FU164" s="58"/>
      <c r="FV164" s="58"/>
      <c r="FW164" s="58"/>
      <c r="FX164" s="58"/>
      <c r="FY164" s="58"/>
      <c r="FZ164" s="58"/>
      <c r="GA164" s="58"/>
      <c r="GB164" s="58"/>
      <c r="GC164" s="58"/>
      <c r="GD164" s="58"/>
      <c r="GE164" s="58"/>
      <c r="GF164" s="58"/>
      <c r="GG164" s="58"/>
      <c r="GH164" s="58"/>
      <c r="GI164" s="58"/>
      <c r="GJ164" s="58"/>
      <c r="GK164" s="58"/>
      <c r="GL164" s="58"/>
      <c r="GM164" s="58"/>
      <c r="GN164" s="58"/>
      <c r="GO164" s="58"/>
      <c r="GP164" s="58"/>
      <c r="GQ164" s="58"/>
      <c r="GR164" s="58"/>
      <c r="GS164" s="58"/>
      <c r="GT164" s="58"/>
      <c r="GU164" s="58"/>
      <c r="GV164" s="58"/>
      <c r="GW164" s="58"/>
      <c r="GX164" s="58"/>
      <c r="GY164" s="58"/>
      <c r="GZ164" s="58"/>
      <c r="HA164" s="58"/>
      <c r="HB164" s="58"/>
      <c r="HC164" s="58"/>
      <c r="HD164" s="58"/>
      <c r="HE164" s="58"/>
      <c r="HF164" s="58"/>
      <c r="HG164" s="58"/>
      <c r="HH164" s="58"/>
      <c r="HI164" s="58"/>
      <c r="HJ164" s="58"/>
      <c r="HK164" s="58"/>
      <c r="HL164" s="58"/>
      <c r="HM164" s="58"/>
      <c r="HN164" s="58"/>
      <c r="HO164" s="58"/>
      <c r="HP164" s="58"/>
      <c r="HQ164" s="58"/>
      <c r="HR164" s="58"/>
      <c r="HS164" s="58"/>
      <c r="HT164" s="58"/>
      <c r="HU164" s="58"/>
      <c r="HV164" s="58"/>
      <c r="HW164" s="58"/>
      <c r="HX164" s="58"/>
      <c r="HY164" s="58"/>
      <c r="HZ164" s="58"/>
      <c r="IA164" s="58"/>
      <c r="IB164" s="58"/>
      <c r="IC164" s="58"/>
      <c r="ID164" s="58"/>
      <c r="IE164" s="58"/>
      <c r="IF164" s="58"/>
      <c r="IG164" s="58"/>
      <c r="IH164" s="58"/>
    </row>
    <row r="165" spans="1:242" s="59" customFormat="1" x14ac:dyDescent="0.2">
      <c r="A165" s="54" t="s">
        <v>97</v>
      </c>
      <c r="B165" s="55">
        <v>2025</v>
      </c>
      <c r="C165" s="55"/>
      <c r="D165" s="55"/>
      <c r="E165" s="13"/>
      <c r="F165" s="14"/>
      <c r="G165" s="60"/>
      <c r="H165" s="60"/>
      <c r="I165" s="60"/>
      <c r="J165" s="60"/>
      <c r="K165" s="60"/>
      <c r="L165" s="61"/>
      <c r="M165" s="61">
        <f>SUM(G165:L165)</f>
        <v>0</v>
      </c>
      <c r="N165" s="62">
        <f t="shared" si="94"/>
        <v>0</v>
      </c>
      <c r="O165" s="18" t="str">
        <f t="shared" si="95"/>
        <v/>
      </c>
      <c r="P165" s="63">
        <v>0</v>
      </c>
      <c r="Q165" s="64">
        <f t="shared" si="96"/>
        <v>0</v>
      </c>
      <c r="R165" s="65">
        <f t="shared" si="97"/>
        <v>0</v>
      </c>
      <c r="S165" s="56"/>
      <c r="T165" s="66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57"/>
      <c r="AR165" s="57"/>
      <c r="AS165" s="57"/>
      <c r="AT165" s="57"/>
      <c r="AU165" s="57"/>
      <c r="AV165" s="57"/>
      <c r="AW165" s="57"/>
      <c r="AX165" s="57"/>
      <c r="AY165" s="57"/>
      <c r="AZ165" s="57"/>
      <c r="BA165" s="57"/>
      <c r="BB165" s="57"/>
      <c r="BC165" s="57"/>
      <c r="BD165" s="57"/>
      <c r="BE165" s="57"/>
      <c r="BF165" s="57"/>
      <c r="BG165" s="57"/>
      <c r="BH165" s="57"/>
      <c r="BI165" s="57"/>
      <c r="BJ165" s="57"/>
      <c r="BK165" s="57"/>
      <c r="BL165" s="57"/>
      <c r="BM165" s="58"/>
      <c r="BN165" s="58"/>
      <c r="BO165" s="58"/>
      <c r="BP165" s="58"/>
      <c r="BQ165" s="58"/>
      <c r="BR165" s="58"/>
      <c r="BS165" s="58"/>
      <c r="BT165" s="58"/>
      <c r="BU165" s="58"/>
      <c r="BV165" s="58"/>
      <c r="BW165" s="58"/>
      <c r="BX165" s="58"/>
      <c r="BY165" s="58"/>
      <c r="BZ165" s="58"/>
      <c r="CA165" s="58"/>
      <c r="CB165" s="58"/>
      <c r="CC165" s="58"/>
      <c r="CD165" s="58"/>
      <c r="CE165" s="58"/>
      <c r="CF165" s="58"/>
      <c r="CG165" s="58"/>
      <c r="CH165" s="58"/>
      <c r="CI165" s="58"/>
      <c r="CJ165" s="58"/>
      <c r="CK165" s="58"/>
      <c r="CL165" s="58"/>
      <c r="CM165" s="58"/>
      <c r="CN165" s="58"/>
      <c r="CO165" s="58"/>
      <c r="CP165" s="58"/>
      <c r="CQ165" s="58"/>
      <c r="CR165" s="58"/>
      <c r="CS165" s="58"/>
      <c r="CT165" s="58"/>
      <c r="CU165" s="58"/>
      <c r="CV165" s="58"/>
      <c r="CW165" s="58"/>
      <c r="CX165" s="58"/>
      <c r="CY165" s="58"/>
      <c r="CZ165" s="58"/>
      <c r="DA165" s="58"/>
      <c r="DB165" s="58"/>
      <c r="DC165" s="58"/>
      <c r="DD165" s="58"/>
      <c r="DE165" s="58"/>
      <c r="DF165" s="58"/>
      <c r="DG165" s="58"/>
      <c r="DH165" s="58"/>
      <c r="DI165" s="58"/>
      <c r="DJ165" s="58"/>
      <c r="DK165" s="58"/>
      <c r="DL165" s="58"/>
      <c r="DM165" s="58"/>
      <c r="DN165" s="58"/>
      <c r="DO165" s="58"/>
      <c r="DP165" s="58"/>
      <c r="DQ165" s="58"/>
      <c r="DR165" s="58"/>
      <c r="DS165" s="58"/>
      <c r="DT165" s="58"/>
      <c r="DU165" s="58"/>
      <c r="DV165" s="58"/>
      <c r="DW165" s="58"/>
      <c r="DX165" s="58"/>
      <c r="DY165" s="58"/>
      <c r="DZ165" s="58"/>
      <c r="EA165" s="58"/>
      <c r="EB165" s="58"/>
      <c r="EC165" s="58"/>
      <c r="ED165" s="58"/>
      <c r="EE165" s="58"/>
      <c r="EF165" s="58"/>
      <c r="EG165" s="58"/>
      <c r="EH165" s="58"/>
      <c r="EI165" s="58"/>
      <c r="EJ165" s="58"/>
      <c r="EK165" s="58"/>
      <c r="EL165" s="58"/>
      <c r="EM165" s="58"/>
      <c r="EN165" s="58"/>
      <c r="EO165" s="58"/>
      <c r="EP165" s="58"/>
      <c r="EQ165" s="58"/>
      <c r="ER165" s="58"/>
      <c r="ES165" s="58"/>
      <c r="ET165" s="58"/>
      <c r="EU165" s="58"/>
      <c r="EV165" s="58"/>
      <c r="EW165" s="58"/>
      <c r="EX165" s="58"/>
      <c r="EY165" s="58"/>
      <c r="EZ165" s="58"/>
      <c r="FA165" s="58"/>
      <c r="FB165" s="58"/>
      <c r="FC165" s="58"/>
      <c r="FD165" s="58"/>
      <c r="FE165" s="58"/>
      <c r="FF165" s="58"/>
      <c r="FG165" s="58"/>
      <c r="FH165" s="58"/>
      <c r="FI165" s="58"/>
      <c r="FJ165" s="58"/>
      <c r="FK165" s="58"/>
      <c r="FL165" s="58"/>
      <c r="FM165" s="58"/>
      <c r="FN165" s="58"/>
      <c r="FO165" s="58"/>
      <c r="FP165" s="58"/>
      <c r="FQ165" s="58"/>
      <c r="FR165" s="58"/>
      <c r="FS165" s="58"/>
      <c r="FT165" s="58"/>
      <c r="FU165" s="58"/>
      <c r="FV165" s="58"/>
      <c r="FW165" s="58"/>
      <c r="FX165" s="58"/>
      <c r="FY165" s="58"/>
      <c r="FZ165" s="58"/>
      <c r="GA165" s="58"/>
      <c r="GB165" s="58"/>
      <c r="GC165" s="58"/>
      <c r="GD165" s="58"/>
      <c r="GE165" s="58"/>
      <c r="GF165" s="58"/>
      <c r="GG165" s="58"/>
      <c r="GH165" s="58"/>
      <c r="GI165" s="58"/>
      <c r="GJ165" s="58"/>
      <c r="GK165" s="58"/>
      <c r="GL165" s="58"/>
      <c r="GM165" s="58"/>
      <c r="GN165" s="58"/>
      <c r="GO165" s="58"/>
      <c r="GP165" s="58"/>
      <c r="GQ165" s="58"/>
      <c r="GR165" s="58"/>
      <c r="GS165" s="58"/>
      <c r="GT165" s="58"/>
      <c r="GU165" s="58"/>
      <c r="GV165" s="58"/>
      <c r="GW165" s="58"/>
      <c r="GX165" s="58"/>
      <c r="GY165" s="58"/>
      <c r="GZ165" s="58"/>
      <c r="HA165" s="58"/>
      <c r="HB165" s="58"/>
      <c r="HC165" s="58"/>
      <c r="HD165" s="58"/>
      <c r="HE165" s="58"/>
      <c r="HF165" s="58"/>
      <c r="HG165" s="58"/>
      <c r="HH165" s="58"/>
      <c r="HI165" s="58"/>
      <c r="HJ165" s="58"/>
      <c r="HK165" s="58"/>
      <c r="HL165" s="58"/>
      <c r="HM165" s="58"/>
      <c r="HN165" s="58"/>
      <c r="HO165" s="58"/>
      <c r="HP165" s="58"/>
      <c r="HQ165" s="58"/>
      <c r="HR165" s="58"/>
      <c r="HS165" s="58"/>
      <c r="HT165" s="58"/>
      <c r="HU165" s="58"/>
      <c r="HV165" s="58"/>
      <c r="HW165" s="58"/>
      <c r="HX165" s="58"/>
      <c r="HY165" s="58"/>
      <c r="HZ165" s="58"/>
      <c r="IA165" s="58"/>
      <c r="IB165" s="58"/>
      <c r="IC165" s="58"/>
      <c r="ID165" s="58"/>
      <c r="IE165" s="58"/>
      <c r="IF165" s="58"/>
      <c r="IG165" s="58"/>
      <c r="IH165" s="58"/>
    </row>
    <row r="166" spans="1:242" s="59" customFormat="1" x14ac:dyDescent="0.2">
      <c r="A166" s="54" t="s">
        <v>97</v>
      </c>
      <c r="B166" s="55">
        <v>2025</v>
      </c>
      <c r="C166" s="55"/>
      <c r="D166" s="55"/>
      <c r="E166" s="13"/>
      <c r="F166" s="14"/>
      <c r="G166" s="60"/>
      <c r="H166" s="60"/>
      <c r="I166" s="60"/>
      <c r="J166" s="60"/>
      <c r="K166" s="60"/>
      <c r="L166" s="61"/>
      <c r="M166" s="61">
        <f>SUM(G166:L166)</f>
        <v>0</v>
      </c>
      <c r="N166" s="62">
        <f t="shared" si="94"/>
        <v>0</v>
      </c>
      <c r="O166" s="18" t="str">
        <f t="shared" si="95"/>
        <v/>
      </c>
      <c r="P166" s="63">
        <v>0</v>
      </c>
      <c r="Q166" s="64">
        <f t="shared" si="96"/>
        <v>0</v>
      </c>
      <c r="R166" s="65">
        <f t="shared" si="97"/>
        <v>0</v>
      </c>
      <c r="S166" s="56"/>
      <c r="T166" s="66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57"/>
      <c r="AR166" s="57"/>
      <c r="AS166" s="57"/>
      <c r="AT166" s="57"/>
      <c r="AU166" s="57"/>
      <c r="AV166" s="57"/>
      <c r="AW166" s="57"/>
      <c r="AX166" s="57"/>
      <c r="AY166" s="57"/>
      <c r="AZ166" s="57"/>
      <c r="BA166" s="57"/>
      <c r="BB166" s="57"/>
      <c r="BC166" s="57"/>
      <c r="BD166" s="57"/>
      <c r="BE166" s="57"/>
      <c r="BF166" s="57"/>
      <c r="BG166" s="57"/>
      <c r="BH166" s="57"/>
      <c r="BI166" s="57"/>
      <c r="BJ166" s="57"/>
      <c r="BK166" s="57"/>
      <c r="BL166" s="57"/>
      <c r="BM166" s="58"/>
      <c r="BN166" s="58"/>
      <c r="BO166" s="58"/>
      <c r="BP166" s="58"/>
      <c r="BQ166" s="58"/>
      <c r="BR166" s="58"/>
      <c r="BS166" s="58"/>
      <c r="BT166" s="58"/>
      <c r="BU166" s="58"/>
      <c r="BV166" s="58"/>
      <c r="BW166" s="58"/>
      <c r="BX166" s="58"/>
      <c r="BY166" s="58"/>
      <c r="BZ166" s="58"/>
      <c r="CA166" s="58"/>
      <c r="CB166" s="58"/>
      <c r="CC166" s="58"/>
      <c r="CD166" s="58"/>
      <c r="CE166" s="58"/>
      <c r="CF166" s="58"/>
      <c r="CG166" s="58"/>
      <c r="CH166" s="58"/>
      <c r="CI166" s="58"/>
      <c r="CJ166" s="58"/>
      <c r="CK166" s="58"/>
      <c r="CL166" s="58"/>
      <c r="CM166" s="58"/>
      <c r="CN166" s="58"/>
      <c r="CO166" s="58"/>
      <c r="CP166" s="58"/>
      <c r="CQ166" s="58"/>
      <c r="CR166" s="58"/>
      <c r="CS166" s="58"/>
      <c r="CT166" s="58"/>
      <c r="CU166" s="58"/>
      <c r="CV166" s="58"/>
      <c r="CW166" s="58"/>
      <c r="CX166" s="58"/>
      <c r="CY166" s="58"/>
      <c r="CZ166" s="58"/>
      <c r="DA166" s="58"/>
      <c r="DB166" s="58"/>
      <c r="DC166" s="58"/>
      <c r="DD166" s="58"/>
      <c r="DE166" s="58"/>
      <c r="DF166" s="58"/>
      <c r="DG166" s="58"/>
      <c r="DH166" s="58"/>
      <c r="DI166" s="58"/>
      <c r="DJ166" s="58"/>
      <c r="DK166" s="58"/>
      <c r="DL166" s="58"/>
      <c r="DM166" s="58"/>
      <c r="DN166" s="58"/>
      <c r="DO166" s="58"/>
      <c r="DP166" s="58"/>
      <c r="DQ166" s="58"/>
      <c r="DR166" s="58"/>
      <c r="DS166" s="58"/>
      <c r="DT166" s="58"/>
      <c r="DU166" s="58"/>
      <c r="DV166" s="58"/>
      <c r="DW166" s="58"/>
      <c r="DX166" s="58"/>
      <c r="DY166" s="58"/>
      <c r="DZ166" s="58"/>
      <c r="EA166" s="58"/>
      <c r="EB166" s="58"/>
      <c r="EC166" s="58"/>
      <c r="ED166" s="58"/>
      <c r="EE166" s="58"/>
      <c r="EF166" s="58"/>
      <c r="EG166" s="58"/>
      <c r="EH166" s="58"/>
      <c r="EI166" s="58"/>
      <c r="EJ166" s="58"/>
      <c r="EK166" s="58"/>
      <c r="EL166" s="58"/>
      <c r="EM166" s="58"/>
      <c r="EN166" s="58"/>
      <c r="EO166" s="58"/>
      <c r="EP166" s="58"/>
      <c r="EQ166" s="58"/>
      <c r="ER166" s="58"/>
      <c r="ES166" s="58"/>
      <c r="ET166" s="58"/>
      <c r="EU166" s="58"/>
      <c r="EV166" s="58"/>
      <c r="EW166" s="58"/>
      <c r="EX166" s="58"/>
      <c r="EY166" s="58"/>
      <c r="EZ166" s="58"/>
      <c r="FA166" s="58"/>
      <c r="FB166" s="58"/>
      <c r="FC166" s="58"/>
      <c r="FD166" s="58"/>
      <c r="FE166" s="58"/>
      <c r="FF166" s="58"/>
      <c r="FG166" s="58"/>
      <c r="FH166" s="58"/>
      <c r="FI166" s="58"/>
      <c r="FJ166" s="58"/>
      <c r="FK166" s="58"/>
      <c r="FL166" s="58"/>
      <c r="FM166" s="58"/>
      <c r="FN166" s="58"/>
      <c r="FO166" s="58"/>
      <c r="FP166" s="58"/>
      <c r="FQ166" s="58"/>
      <c r="FR166" s="58"/>
      <c r="FS166" s="58"/>
      <c r="FT166" s="58"/>
      <c r="FU166" s="58"/>
      <c r="FV166" s="58"/>
      <c r="FW166" s="58"/>
      <c r="FX166" s="58"/>
      <c r="FY166" s="58"/>
      <c r="FZ166" s="58"/>
      <c r="GA166" s="58"/>
      <c r="GB166" s="58"/>
      <c r="GC166" s="58"/>
      <c r="GD166" s="58"/>
      <c r="GE166" s="58"/>
      <c r="GF166" s="58"/>
      <c r="GG166" s="58"/>
      <c r="GH166" s="58"/>
      <c r="GI166" s="58"/>
      <c r="GJ166" s="58"/>
      <c r="GK166" s="58"/>
      <c r="GL166" s="58"/>
      <c r="GM166" s="58"/>
      <c r="GN166" s="58"/>
      <c r="GO166" s="58"/>
      <c r="GP166" s="58"/>
      <c r="GQ166" s="58"/>
      <c r="GR166" s="58"/>
      <c r="GS166" s="58"/>
      <c r="GT166" s="58"/>
      <c r="GU166" s="58"/>
      <c r="GV166" s="58"/>
      <c r="GW166" s="58"/>
      <c r="GX166" s="58"/>
      <c r="GY166" s="58"/>
      <c r="GZ166" s="58"/>
      <c r="HA166" s="58"/>
      <c r="HB166" s="58"/>
      <c r="HC166" s="58"/>
      <c r="HD166" s="58"/>
      <c r="HE166" s="58"/>
      <c r="HF166" s="58"/>
      <c r="HG166" s="58"/>
      <c r="HH166" s="58"/>
      <c r="HI166" s="58"/>
      <c r="HJ166" s="58"/>
      <c r="HK166" s="58"/>
      <c r="HL166" s="58"/>
      <c r="HM166" s="58"/>
      <c r="HN166" s="58"/>
      <c r="HO166" s="58"/>
      <c r="HP166" s="58"/>
      <c r="HQ166" s="58"/>
      <c r="HR166" s="58"/>
      <c r="HS166" s="58"/>
      <c r="HT166" s="58"/>
      <c r="HU166" s="58"/>
      <c r="HV166" s="58"/>
      <c r="HW166" s="58"/>
      <c r="HX166" s="58"/>
      <c r="HY166" s="58"/>
      <c r="HZ166" s="58"/>
      <c r="IA166" s="58"/>
      <c r="IB166" s="58"/>
      <c r="IC166" s="58"/>
      <c r="ID166" s="58"/>
      <c r="IE166" s="58"/>
      <c r="IF166" s="58"/>
      <c r="IG166" s="58"/>
      <c r="IH166" s="58"/>
    </row>
    <row r="167" spans="1:242" s="59" customFormat="1" x14ac:dyDescent="0.2">
      <c r="A167" s="54" t="s">
        <v>97</v>
      </c>
      <c r="B167" s="55">
        <v>2025</v>
      </c>
      <c r="C167" s="55"/>
      <c r="D167" s="55"/>
      <c r="E167" s="13"/>
      <c r="F167" s="14"/>
      <c r="G167" s="60"/>
      <c r="H167" s="60"/>
      <c r="I167" s="60"/>
      <c r="J167" s="60"/>
      <c r="K167" s="60"/>
      <c r="L167" s="61"/>
      <c r="M167" s="61">
        <f t="shared" ref="M167:M168" si="101">SUM(G167:L167)</f>
        <v>0</v>
      </c>
      <c r="N167" s="62">
        <f t="shared" si="94"/>
        <v>0</v>
      </c>
      <c r="O167" s="18" t="str">
        <f t="shared" si="95"/>
        <v/>
      </c>
      <c r="P167" s="63">
        <v>0</v>
      </c>
      <c r="Q167" s="64">
        <f t="shared" si="96"/>
        <v>0</v>
      </c>
      <c r="R167" s="65">
        <f t="shared" si="97"/>
        <v>0</v>
      </c>
      <c r="S167" s="56"/>
      <c r="T167" s="66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  <c r="AL167" s="57"/>
      <c r="AM167" s="57"/>
      <c r="AN167" s="57"/>
      <c r="AO167" s="57"/>
      <c r="AP167" s="57"/>
      <c r="AQ167" s="57"/>
      <c r="AR167" s="57"/>
      <c r="AS167" s="57"/>
      <c r="AT167" s="57"/>
      <c r="AU167" s="57"/>
      <c r="AV167" s="57"/>
      <c r="AW167" s="57"/>
      <c r="AX167" s="57"/>
      <c r="AY167" s="57"/>
      <c r="AZ167" s="57"/>
      <c r="BA167" s="57"/>
      <c r="BB167" s="57"/>
      <c r="BC167" s="57"/>
      <c r="BD167" s="57"/>
      <c r="BE167" s="57"/>
      <c r="BF167" s="57"/>
      <c r="BG167" s="57"/>
      <c r="BH167" s="57"/>
      <c r="BI167" s="57"/>
      <c r="BJ167" s="57"/>
      <c r="BK167" s="57"/>
      <c r="BL167" s="57"/>
      <c r="BM167" s="58"/>
      <c r="BN167" s="58"/>
      <c r="BO167" s="58"/>
      <c r="BP167" s="58"/>
      <c r="BQ167" s="58"/>
      <c r="BR167" s="58"/>
      <c r="BS167" s="58"/>
      <c r="BT167" s="58"/>
      <c r="BU167" s="58"/>
      <c r="BV167" s="58"/>
      <c r="BW167" s="58"/>
      <c r="BX167" s="58"/>
      <c r="BY167" s="58"/>
      <c r="BZ167" s="58"/>
      <c r="CA167" s="58"/>
      <c r="CB167" s="58"/>
      <c r="CC167" s="58"/>
      <c r="CD167" s="58"/>
      <c r="CE167" s="58"/>
      <c r="CF167" s="58"/>
      <c r="CG167" s="58"/>
      <c r="CH167" s="58"/>
      <c r="CI167" s="58"/>
      <c r="CJ167" s="58"/>
      <c r="CK167" s="58"/>
      <c r="CL167" s="58"/>
      <c r="CM167" s="58"/>
      <c r="CN167" s="58"/>
      <c r="CO167" s="58"/>
      <c r="CP167" s="58"/>
      <c r="CQ167" s="58"/>
      <c r="CR167" s="58"/>
      <c r="CS167" s="58"/>
      <c r="CT167" s="58"/>
      <c r="CU167" s="58"/>
      <c r="CV167" s="58"/>
      <c r="CW167" s="58"/>
      <c r="CX167" s="58"/>
      <c r="CY167" s="58"/>
      <c r="CZ167" s="58"/>
      <c r="DA167" s="58"/>
      <c r="DB167" s="58"/>
      <c r="DC167" s="58"/>
      <c r="DD167" s="58"/>
      <c r="DE167" s="58"/>
      <c r="DF167" s="58"/>
      <c r="DG167" s="58"/>
      <c r="DH167" s="58"/>
      <c r="DI167" s="58"/>
      <c r="DJ167" s="58"/>
      <c r="DK167" s="58"/>
      <c r="DL167" s="58"/>
      <c r="DM167" s="58"/>
      <c r="DN167" s="58"/>
      <c r="DO167" s="58"/>
      <c r="DP167" s="58"/>
      <c r="DQ167" s="58"/>
      <c r="DR167" s="58"/>
      <c r="DS167" s="58"/>
      <c r="DT167" s="58"/>
      <c r="DU167" s="58"/>
      <c r="DV167" s="58"/>
      <c r="DW167" s="58"/>
      <c r="DX167" s="58"/>
      <c r="DY167" s="58"/>
      <c r="DZ167" s="58"/>
      <c r="EA167" s="58"/>
      <c r="EB167" s="58"/>
      <c r="EC167" s="58"/>
      <c r="ED167" s="58"/>
      <c r="EE167" s="58"/>
      <c r="EF167" s="58"/>
      <c r="EG167" s="58"/>
      <c r="EH167" s="58"/>
      <c r="EI167" s="58"/>
      <c r="EJ167" s="58"/>
      <c r="EK167" s="58"/>
      <c r="EL167" s="58"/>
      <c r="EM167" s="58"/>
      <c r="EN167" s="58"/>
      <c r="EO167" s="58"/>
      <c r="EP167" s="58"/>
      <c r="EQ167" s="58"/>
      <c r="ER167" s="58"/>
      <c r="ES167" s="58"/>
      <c r="ET167" s="58"/>
      <c r="EU167" s="58"/>
      <c r="EV167" s="58"/>
      <c r="EW167" s="58"/>
      <c r="EX167" s="58"/>
      <c r="EY167" s="58"/>
      <c r="EZ167" s="58"/>
      <c r="FA167" s="58"/>
      <c r="FB167" s="58"/>
      <c r="FC167" s="58"/>
      <c r="FD167" s="58"/>
      <c r="FE167" s="58"/>
      <c r="FF167" s="58"/>
      <c r="FG167" s="58"/>
      <c r="FH167" s="58"/>
      <c r="FI167" s="58"/>
      <c r="FJ167" s="58"/>
      <c r="FK167" s="58"/>
      <c r="FL167" s="58"/>
      <c r="FM167" s="58"/>
      <c r="FN167" s="58"/>
      <c r="FO167" s="58"/>
      <c r="FP167" s="58"/>
      <c r="FQ167" s="58"/>
      <c r="FR167" s="58"/>
      <c r="FS167" s="58"/>
      <c r="FT167" s="58"/>
      <c r="FU167" s="58"/>
      <c r="FV167" s="58"/>
      <c r="FW167" s="58"/>
      <c r="FX167" s="58"/>
      <c r="FY167" s="58"/>
      <c r="FZ167" s="58"/>
      <c r="GA167" s="58"/>
      <c r="GB167" s="58"/>
      <c r="GC167" s="58"/>
      <c r="GD167" s="58"/>
      <c r="GE167" s="58"/>
      <c r="GF167" s="58"/>
      <c r="GG167" s="58"/>
      <c r="GH167" s="58"/>
      <c r="GI167" s="58"/>
      <c r="GJ167" s="58"/>
      <c r="GK167" s="58"/>
      <c r="GL167" s="58"/>
      <c r="GM167" s="58"/>
      <c r="GN167" s="58"/>
      <c r="GO167" s="58"/>
      <c r="GP167" s="58"/>
      <c r="GQ167" s="58"/>
      <c r="GR167" s="58"/>
      <c r="GS167" s="58"/>
      <c r="GT167" s="58"/>
      <c r="GU167" s="58"/>
      <c r="GV167" s="58"/>
      <c r="GW167" s="58"/>
      <c r="GX167" s="58"/>
      <c r="GY167" s="58"/>
      <c r="GZ167" s="58"/>
      <c r="HA167" s="58"/>
      <c r="HB167" s="58"/>
      <c r="HC167" s="58"/>
      <c r="HD167" s="58"/>
      <c r="HE167" s="58"/>
      <c r="HF167" s="58"/>
      <c r="HG167" s="58"/>
      <c r="HH167" s="58"/>
      <c r="HI167" s="58"/>
      <c r="HJ167" s="58"/>
      <c r="HK167" s="58"/>
      <c r="HL167" s="58"/>
      <c r="HM167" s="58"/>
      <c r="HN167" s="58"/>
      <c r="HO167" s="58"/>
      <c r="HP167" s="58"/>
      <c r="HQ167" s="58"/>
      <c r="HR167" s="58"/>
      <c r="HS167" s="58"/>
      <c r="HT167" s="58"/>
      <c r="HU167" s="58"/>
      <c r="HV167" s="58"/>
      <c r="HW167" s="58"/>
      <c r="HX167" s="58"/>
      <c r="HY167" s="58"/>
      <c r="HZ167" s="58"/>
      <c r="IA167" s="58"/>
      <c r="IB167" s="58"/>
      <c r="IC167" s="58"/>
      <c r="ID167" s="58"/>
      <c r="IE167" s="58"/>
      <c r="IF167" s="58"/>
      <c r="IG167" s="58"/>
      <c r="IH167" s="58"/>
    </row>
    <row r="168" spans="1:242" s="59" customFormat="1" x14ac:dyDescent="0.2">
      <c r="A168" s="54" t="s">
        <v>97</v>
      </c>
      <c r="B168" s="55">
        <v>2025</v>
      </c>
      <c r="C168" s="55"/>
      <c r="D168" s="55"/>
      <c r="E168" s="13"/>
      <c r="F168" s="14"/>
      <c r="G168" s="60"/>
      <c r="H168" s="60"/>
      <c r="I168" s="60"/>
      <c r="J168" s="60"/>
      <c r="K168" s="60"/>
      <c r="L168" s="61"/>
      <c r="M168" s="61">
        <f t="shared" si="101"/>
        <v>0</v>
      </c>
      <c r="N168" s="62">
        <f t="shared" si="94"/>
        <v>0</v>
      </c>
      <c r="O168" s="18" t="str">
        <f t="shared" si="95"/>
        <v/>
      </c>
      <c r="P168" s="63">
        <v>0</v>
      </c>
      <c r="Q168" s="64">
        <f t="shared" si="96"/>
        <v>0</v>
      </c>
      <c r="R168" s="65">
        <f t="shared" si="97"/>
        <v>0</v>
      </c>
      <c r="S168" s="56"/>
      <c r="T168" s="66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57"/>
      <c r="AT168" s="57"/>
      <c r="AU168" s="57"/>
      <c r="AV168" s="57"/>
      <c r="AW168" s="57"/>
      <c r="AX168" s="57"/>
      <c r="AY168" s="57"/>
      <c r="AZ168" s="57"/>
      <c r="BA168" s="57"/>
      <c r="BB168" s="57"/>
      <c r="BC168" s="57"/>
      <c r="BD168" s="57"/>
      <c r="BE168" s="57"/>
      <c r="BF168" s="57"/>
      <c r="BG168" s="57"/>
      <c r="BH168" s="57"/>
      <c r="BI168" s="57"/>
      <c r="BJ168" s="57"/>
      <c r="BK168" s="57"/>
      <c r="BL168" s="57"/>
      <c r="BM168" s="58"/>
      <c r="BN168" s="58"/>
      <c r="BO168" s="58"/>
      <c r="BP168" s="58"/>
      <c r="BQ168" s="58"/>
      <c r="BR168" s="58"/>
      <c r="BS168" s="58"/>
      <c r="BT168" s="58"/>
      <c r="BU168" s="58"/>
      <c r="BV168" s="58"/>
      <c r="BW168" s="58"/>
      <c r="BX168" s="58"/>
      <c r="BY168" s="58"/>
      <c r="BZ168" s="58"/>
      <c r="CA168" s="58"/>
      <c r="CB168" s="58"/>
      <c r="CC168" s="58"/>
      <c r="CD168" s="58"/>
      <c r="CE168" s="58"/>
      <c r="CF168" s="58"/>
      <c r="CG168" s="58"/>
      <c r="CH168" s="58"/>
      <c r="CI168" s="58"/>
      <c r="CJ168" s="58"/>
      <c r="CK168" s="58"/>
      <c r="CL168" s="58"/>
      <c r="CM168" s="58"/>
      <c r="CN168" s="58"/>
      <c r="CO168" s="58"/>
      <c r="CP168" s="58"/>
      <c r="CQ168" s="58"/>
      <c r="CR168" s="58"/>
      <c r="CS168" s="58"/>
      <c r="CT168" s="58"/>
      <c r="CU168" s="58"/>
      <c r="CV168" s="58"/>
      <c r="CW168" s="58"/>
      <c r="CX168" s="58"/>
      <c r="CY168" s="58"/>
      <c r="CZ168" s="58"/>
      <c r="DA168" s="58"/>
      <c r="DB168" s="58"/>
      <c r="DC168" s="58"/>
      <c r="DD168" s="58"/>
      <c r="DE168" s="58"/>
      <c r="DF168" s="58"/>
      <c r="DG168" s="58"/>
      <c r="DH168" s="58"/>
      <c r="DI168" s="58"/>
      <c r="DJ168" s="58"/>
      <c r="DK168" s="58"/>
      <c r="DL168" s="58"/>
      <c r="DM168" s="58"/>
      <c r="DN168" s="58"/>
      <c r="DO168" s="58"/>
      <c r="DP168" s="58"/>
      <c r="DQ168" s="58"/>
      <c r="DR168" s="58"/>
      <c r="DS168" s="58"/>
      <c r="DT168" s="58"/>
      <c r="DU168" s="58"/>
      <c r="DV168" s="58"/>
      <c r="DW168" s="58"/>
      <c r="DX168" s="58"/>
      <c r="DY168" s="58"/>
      <c r="DZ168" s="58"/>
      <c r="EA168" s="58"/>
      <c r="EB168" s="58"/>
      <c r="EC168" s="58"/>
      <c r="ED168" s="58"/>
      <c r="EE168" s="58"/>
      <c r="EF168" s="58"/>
      <c r="EG168" s="58"/>
      <c r="EH168" s="58"/>
      <c r="EI168" s="58"/>
      <c r="EJ168" s="58"/>
      <c r="EK168" s="58"/>
      <c r="EL168" s="58"/>
      <c r="EM168" s="58"/>
      <c r="EN168" s="58"/>
      <c r="EO168" s="58"/>
      <c r="EP168" s="58"/>
      <c r="EQ168" s="58"/>
      <c r="ER168" s="58"/>
      <c r="ES168" s="58"/>
      <c r="ET168" s="58"/>
      <c r="EU168" s="58"/>
      <c r="EV168" s="58"/>
      <c r="EW168" s="58"/>
      <c r="EX168" s="58"/>
      <c r="EY168" s="58"/>
      <c r="EZ168" s="58"/>
      <c r="FA168" s="58"/>
      <c r="FB168" s="58"/>
      <c r="FC168" s="58"/>
      <c r="FD168" s="58"/>
      <c r="FE168" s="58"/>
      <c r="FF168" s="58"/>
      <c r="FG168" s="58"/>
      <c r="FH168" s="58"/>
      <c r="FI168" s="58"/>
      <c r="FJ168" s="58"/>
      <c r="FK168" s="58"/>
      <c r="FL168" s="58"/>
      <c r="FM168" s="58"/>
      <c r="FN168" s="58"/>
      <c r="FO168" s="58"/>
      <c r="FP168" s="58"/>
      <c r="FQ168" s="58"/>
      <c r="FR168" s="58"/>
      <c r="FS168" s="58"/>
      <c r="FT168" s="58"/>
      <c r="FU168" s="58"/>
      <c r="FV168" s="58"/>
      <c r="FW168" s="58"/>
      <c r="FX168" s="58"/>
      <c r="FY168" s="58"/>
      <c r="FZ168" s="58"/>
      <c r="GA168" s="58"/>
      <c r="GB168" s="58"/>
      <c r="GC168" s="58"/>
      <c r="GD168" s="58"/>
      <c r="GE168" s="58"/>
      <c r="GF168" s="58"/>
      <c r="GG168" s="58"/>
      <c r="GH168" s="58"/>
      <c r="GI168" s="58"/>
      <c r="GJ168" s="58"/>
      <c r="GK168" s="58"/>
      <c r="GL168" s="58"/>
      <c r="GM168" s="58"/>
      <c r="GN168" s="58"/>
      <c r="GO168" s="58"/>
      <c r="GP168" s="58"/>
      <c r="GQ168" s="58"/>
      <c r="GR168" s="58"/>
      <c r="GS168" s="58"/>
      <c r="GT168" s="58"/>
      <c r="GU168" s="58"/>
      <c r="GV168" s="58"/>
      <c r="GW168" s="58"/>
      <c r="GX168" s="58"/>
      <c r="GY168" s="58"/>
      <c r="GZ168" s="58"/>
      <c r="HA168" s="58"/>
      <c r="HB168" s="58"/>
      <c r="HC168" s="58"/>
      <c r="HD168" s="58"/>
      <c r="HE168" s="58"/>
      <c r="HF168" s="58"/>
      <c r="HG168" s="58"/>
      <c r="HH168" s="58"/>
      <c r="HI168" s="58"/>
      <c r="HJ168" s="58"/>
      <c r="HK168" s="58"/>
      <c r="HL168" s="58"/>
      <c r="HM168" s="58"/>
      <c r="HN168" s="58"/>
      <c r="HO168" s="58"/>
      <c r="HP168" s="58"/>
      <c r="HQ168" s="58"/>
      <c r="HR168" s="58"/>
      <c r="HS168" s="58"/>
      <c r="HT168" s="58"/>
      <c r="HU168" s="58"/>
      <c r="HV168" s="58"/>
      <c r="HW168" s="58"/>
      <c r="HX168" s="58"/>
      <c r="HY168" s="58"/>
      <c r="HZ168" s="58"/>
      <c r="IA168" s="58"/>
      <c r="IB168" s="58"/>
      <c r="IC168" s="58"/>
      <c r="ID168" s="58"/>
      <c r="IE168" s="58"/>
      <c r="IF168" s="58"/>
      <c r="IG168" s="58"/>
      <c r="IH168" s="58"/>
    </row>
    <row r="169" spans="1:242" s="59" customFormat="1" x14ac:dyDescent="0.2">
      <c r="A169" s="54" t="s">
        <v>97</v>
      </c>
      <c r="B169" s="55">
        <v>2025</v>
      </c>
      <c r="C169" s="55"/>
      <c r="D169" s="55"/>
      <c r="E169" s="13"/>
      <c r="F169" s="14"/>
      <c r="G169" s="60"/>
      <c r="H169" s="60"/>
      <c r="I169" s="60"/>
      <c r="J169" s="60"/>
      <c r="K169" s="60"/>
      <c r="L169" s="61"/>
      <c r="M169" s="61">
        <f>SUM(G169:L169)</f>
        <v>0</v>
      </c>
      <c r="N169" s="62">
        <f t="shared" si="94"/>
        <v>0</v>
      </c>
      <c r="O169" s="18" t="str">
        <f t="shared" si="95"/>
        <v/>
      </c>
      <c r="P169" s="63">
        <v>0</v>
      </c>
      <c r="Q169" s="64">
        <f t="shared" si="96"/>
        <v>0</v>
      </c>
      <c r="R169" s="65">
        <f t="shared" si="97"/>
        <v>0</v>
      </c>
      <c r="S169" s="56"/>
      <c r="T169" s="66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  <c r="AQ169" s="57"/>
      <c r="AR169" s="57"/>
      <c r="AS169" s="57"/>
      <c r="AT169" s="57"/>
      <c r="AU169" s="57"/>
      <c r="AV169" s="57"/>
      <c r="AW169" s="57"/>
      <c r="AX169" s="57"/>
      <c r="AY169" s="57"/>
      <c r="AZ169" s="57"/>
      <c r="BA169" s="57"/>
      <c r="BB169" s="57"/>
      <c r="BC169" s="57"/>
      <c r="BD169" s="57"/>
      <c r="BE169" s="57"/>
      <c r="BF169" s="57"/>
      <c r="BG169" s="57"/>
      <c r="BH169" s="57"/>
      <c r="BI169" s="57"/>
      <c r="BJ169" s="57"/>
      <c r="BK169" s="57"/>
      <c r="BL169" s="57"/>
      <c r="BM169" s="58"/>
      <c r="BN169" s="58"/>
      <c r="BO169" s="58"/>
      <c r="BP169" s="58"/>
      <c r="BQ169" s="58"/>
      <c r="BR169" s="58"/>
      <c r="BS169" s="58"/>
      <c r="BT169" s="58"/>
      <c r="BU169" s="58"/>
      <c r="BV169" s="58"/>
      <c r="BW169" s="58"/>
      <c r="BX169" s="58"/>
      <c r="BY169" s="58"/>
      <c r="BZ169" s="58"/>
      <c r="CA169" s="58"/>
      <c r="CB169" s="58"/>
      <c r="CC169" s="58"/>
      <c r="CD169" s="58"/>
      <c r="CE169" s="58"/>
      <c r="CF169" s="58"/>
      <c r="CG169" s="58"/>
      <c r="CH169" s="58"/>
      <c r="CI169" s="58"/>
      <c r="CJ169" s="58"/>
      <c r="CK169" s="58"/>
      <c r="CL169" s="58"/>
      <c r="CM169" s="58"/>
      <c r="CN169" s="58"/>
      <c r="CO169" s="58"/>
      <c r="CP169" s="58"/>
      <c r="CQ169" s="58"/>
      <c r="CR169" s="58"/>
      <c r="CS169" s="58"/>
      <c r="CT169" s="58"/>
      <c r="CU169" s="58"/>
      <c r="CV169" s="58"/>
      <c r="CW169" s="58"/>
      <c r="CX169" s="58"/>
      <c r="CY169" s="58"/>
      <c r="CZ169" s="58"/>
      <c r="DA169" s="58"/>
      <c r="DB169" s="58"/>
      <c r="DC169" s="58"/>
      <c r="DD169" s="58"/>
      <c r="DE169" s="58"/>
      <c r="DF169" s="58"/>
      <c r="DG169" s="58"/>
      <c r="DH169" s="58"/>
      <c r="DI169" s="58"/>
      <c r="DJ169" s="58"/>
      <c r="DK169" s="58"/>
      <c r="DL169" s="58"/>
      <c r="DM169" s="58"/>
      <c r="DN169" s="58"/>
      <c r="DO169" s="58"/>
      <c r="DP169" s="58"/>
      <c r="DQ169" s="58"/>
      <c r="DR169" s="58"/>
      <c r="DS169" s="58"/>
      <c r="DT169" s="58"/>
      <c r="DU169" s="58"/>
      <c r="DV169" s="58"/>
      <c r="DW169" s="58"/>
      <c r="DX169" s="58"/>
      <c r="DY169" s="58"/>
      <c r="DZ169" s="58"/>
      <c r="EA169" s="58"/>
      <c r="EB169" s="58"/>
      <c r="EC169" s="58"/>
      <c r="ED169" s="58"/>
      <c r="EE169" s="58"/>
      <c r="EF169" s="58"/>
      <c r="EG169" s="58"/>
      <c r="EH169" s="58"/>
      <c r="EI169" s="58"/>
      <c r="EJ169" s="58"/>
      <c r="EK169" s="58"/>
      <c r="EL169" s="58"/>
      <c r="EM169" s="58"/>
      <c r="EN169" s="58"/>
      <c r="EO169" s="58"/>
      <c r="EP169" s="58"/>
      <c r="EQ169" s="58"/>
      <c r="ER169" s="58"/>
      <c r="ES169" s="58"/>
      <c r="ET169" s="58"/>
      <c r="EU169" s="58"/>
      <c r="EV169" s="58"/>
      <c r="EW169" s="58"/>
      <c r="EX169" s="58"/>
      <c r="EY169" s="58"/>
      <c r="EZ169" s="58"/>
      <c r="FA169" s="58"/>
      <c r="FB169" s="58"/>
      <c r="FC169" s="58"/>
      <c r="FD169" s="58"/>
      <c r="FE169" s="58"/>
      <c r="FF169" s="58"/>
      <c r="FG169" s="58"/>
      <c r="FH169" s="58"/>
      <c r="FI169" s="58"/>
      <c r="FJ169" s="58"/>
      <c r="FK169" s="58"/>
      <c r="FL169" s="58"/>
      <c r="FM169" s="58"/>
      <c r="FN169" s="58"/>
      <c r="FO169" s="58"/>
      <c r="FP169" s="58"/>
      <c r="FQ169" s="58"/>
      <c r="FR169" s="58"/>
      <c r="FS169" s="58"/>
      <c r="FT169" s="58"/>
      <c r="FU169" s="58"/>
      <c r="FV169" s="58"/>
      <c r="FW169" s="58"/>
      <c r="FX169" s="58"/>
      <c r="FY169" s="58"/>
      <c r="FZ169" s="58"/>
      <c r="GA169" s="58"/>
      <c r="GB169" s="58"/>
      <c r="GC169" s="58"/>
      <c r="GD169" s="58"/>
      <c r="GE169" s="58"/>
      <c r="GF169" s="58"/>
      <c r="GG169" s="58"/>
      <c r="GH169" s="58"/>
      <c r="GI169" s="58"/>
      <c r="GJ169" s="58"/>
      <c r="GK169" s="58"/>
      <c r="GL169" s="58"/>
      <c r="GM169" s="58"/>
      <c r="GN169" s="58"/>
      <c r="GO169" s="58"/>
      <c r="GP169" s="58"/>
      <c r="GQ169" s="58"/>
      <c r="GR169" s="58"/>
      <c r="GS169" s="58"/>
      <c r="GT169" s="58"/>
      <c r="GU169" s="58"/>
      <c r="GV169" s="58"/>
      <c r="GW169" s="58"/>
      <c r="GX169" s="58"/>
      <c r="GY169" s="58"/>
      <c r="GZ169" s="58"/>
      <c r="HA169" s="58"/>
      <c r="HB169" s="58"/>
      <c r="HC169" s="58"/>
      <c r="HD169" s="58"/>
      <c r="HE169" s="58"/>
      <c r="HF169" s="58"/>
      <c r="HG169" s="58"/>
      <c r="HH169" s="58"/>
      <c r="HI169" s="58"/>
      <c r="HJ169" s="58"/>
      <c r="HK169" s="58"/>
      <c r="HL169" s="58"/>
      <c r="HM169" s="58"/>
      <c r="HN169" s="58"/>
      <c r="HO169" s="58"/>
      <c r="HP169" s="58"/>
      <c r="HQ169" s="58"/>
      <c r="HR169" s="58"/>
      <c r="HS169" s="58"/>
      <c r="HT169" s="58"/>
      <c r="HU169" s="58"/>
      <c r="HV169" s="58"/>
      <c r="HW169" s="58"/>
      <c r="HX169" s="58"/>
      <c r="HY169" s="58"/>
      <c r="HZ169" s="58"/>
      <c r="IA169" s="58"/>
      <c r="IB169" s="58"/>
      <c r="IC169" s="58"/>
      <c r="ID169" s="58"/>
      <c r="IE169" s="58"/>
      <c r="IF169" s="58"/>
      <c r="IG169" s="58"/>
      <c r="IH169" s="58"/>
    </row>
    <row r="170" spans="1:242" s="59" customFormat="1" x14ac:dyDescent="0.2">
      <c r="A170" s="54" t="s">
        <v>97</v>
      </c>
      <c r="B170" s="55">
        <v>2025</v>
      </c>
      <c r="C170" s="55"/>
      <c r="D170" s="55"/>
      <c r="E170" s="13"/>
      <c r="F170" s="14"/>
      <c r="G170" s="60"/>
      <c r="H170" s="60"/>
      <c r="I170" s="60"/>
      <c r="J170" s="60"/>
      <c r="K170" s="60"/>
      <c r="L170" s="61"/>
      <c r="M170" s="61">
        <f>SUM(G170:L170)</f>
        <v>0</v>
      </c>
      <c r="N170" s="62">
        <f t="shared" si="94"/>
        <v>0</v>
      </c>
      <c r="O170" s="18" t="str">
        <f>IF(F170=0,"",(F170-M170)/F170)</f>
        <v/>
      </c>
      <c r="P170" s="63">
        <v>0</v>
      </c>
      <c r="Q170" s="64">
        <f t="shared" si="96"/>
        <v>0</v>
      </c>
      <c r="R170" s="65">
        <f t="shared" si="97"/>
        <v>0</v>
      </c>
      <c r="S170" s="56"/>
      <c r="T170" s="66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57"/>
      <c r="AT170" s="57"/>
      <c r="AU170" s="57"/>
      <c r="AV170" s="57"/>
      <c r="AW170" s="57"/>
      <c r="AX170" s="57"/>
      <c r="AY170" s="57"/>
      <c r="AZ170" s="57"/>
      <c r="BA170" s="57"/>
      <c r="BB170" s="57"/>
      <c r="BC170" s="57"/>
      <c r="BD170" s="57"/>
      <c r="BE170" s="57"/>
      <c r="BF170" s="57"/>
      <c r="BG170" s="57"/>
      <c r="BH170" s="57"/>
      <c r="BI170" s="57"/>
      <c r="BJ170" s="57"/>
      <c r="BK170" s="57"/>
      <c r="BL170" s="57"/>
      <c r="BM170" s="58"/>
      <c r="BN170" s="58"/>
      <c r="BO170" s="58"/>
      <c r="BP170" s="58"/>
      <c r="BQ170" s="58"/>
      <c r="BR170" s="58"/>
      <c r="BS170" s="58"/>
      <c r="BT170" s="58"/>
      <c r="BU170" s="58"/>
      <c r="BV170" s="58"/>
      <c r="BW170" s="58"/>
      <c r="BX170" s="58"/>
      <c r="BY170" s="58"/>
      <c r="BZ170" s="58"/>
      <c r="CA170" s="58"/>
      <c r="CB170" s="58"/>
      <c r="CC170" s="58"/>
      <c r="CD170" s="58"/>
      <c r="CE170" s="58"/>
      <c r="CF170" s="58"/>
      <c r="CG170" s="58"/>
      <c r="CH170" s="58"/>
      <c r="CI170" s="58"/>
      <c r="CJ170" s="58"/>
      <c r="CK170" s="58"/>
      <c r="CL170" s="58"/>
      <c r="CM170" s="58"/>
      <c r="CN170" s="58"/>
      <c r="CO170" s="58"/>
      <c r="CP170" s="58"/>
      <c r="CQ170" s="58"/>
      <c r="CR170" s="58"/>
      <c r="CS170" s="58"/>
      <c r="CT170" s="58"/>
      <c r="CU170" s="58"/>
      <c r="CV170" s="58"/>
      <c r="CW170" s="58"/>
      <c r="CX170" s="58"/>
      <c r="CY170" s="58"/>
      <c r="CZ170" s="58"/>
      <c r="DA170" s="58"/>
      <c r="DB170" s="58"/>
      <c r="DC170" s="58"/>
      <c r="DD170" s="58"/>
      <c r="DE170" s="58"/>
      <c r="DF170" s="58"/>
      <c r="DG170" s="58"/>
      <c r="DH170" s="58"/>
      <c r="DI170" s="58"/>
      <c r="DJ170" s="58"/>
      <c r="DK170" s="58"/>
      <c r="DL170" s="58"/>
      <c r="DM170" s="58"/>
      <c r="DN170" s="58"/>
      <c r="DO170" s="58"/>
      <c r="DP170" s="58"/>
      <c r="DQ170" s="58"/>
      <c r="DR170" s="58"/>
      <c r="DS170" s="58"/>
      <c r="DT170" s="58"/>
      <c r="DU170" s="58"/>
      <c r="DV170" s="58"/>
      <c r="DW170" s="58"/>
      <c r="DX170" s="58"/>
      <c r="DY170" s="58"/>
      <c r="DZ170" s="58"/>
      <c r="EA170" s="58"/>
      <c r="EB170" s="58"/>
      <c r="EC170" s="58"/>
      <c r="ED170" s="58"/>
      <c r="EE170" s="58"/>
      <c r="EF170" s="58"/>
      <c r="EG170" s="58"/>
      <c r="EH170" s="58"/>
      <c r="EI170" s="58"/>
      <c r="EJ170" s="58"/>
      <c r="EK170" s="58"/>
      <c r="EL170" s="58"/>
      <c r="EM170" s="58"/>
      <c r="EN170" s="58"/>
      <c r="EO170" s="58"/>
      <c r="EP170" s="58"/>
      <c r="EQ170" s="58"/>
      <c r="ER170" s="58"/>
      <c r="ES170" s="58"/>
      <c r="ET170" s="58"/>
      <c r="EU170" s="58"/>
      <c r="EV170" s="58"/>
      <c r="EW170" s="58"/>
      <c r="EX170" s="58"/>
      <c r="EY170" s="58"/>
      <c r="EZ170" s="58"/>
      <c r="FA170" s="58"/>
      <c r="FB170" s="58"/>
      <c r="FC170" s="58"/>
      <c r="FD170" s="58"/>
      <c r="FE170" s="58"/>
      <c r="FF170" s="58"/>
      <c r="FG170" s="58"/>
      <c r="FH170" s="58"/>
      <c r="FI170" s="58"/>
      <c r="FJ170" s="58"/>
      <c r="FK170" s="58"/>
      <c r="FL170" s="58"/>
      <c r="FM170" s="58"/>
      <c r="FN170" s="58"/>
      <c r="FO170" s="58"/>
      <c r="FP170" s="58"/>
      <c r="FQ170" s="58"/>
      <c r="FR170" s="58"/>
      <c r="FS170" s="58"/>
      <c r="FT170" s="58"/>
      <c r="FU170" s="58"/>
      <c r="FV170" s="58"/>
      <c r="FW170" s="58"/>
      <c r="FX170" s="58"/>
      <c r="FY170" s="58"/>
      <c r="FZ170" s="58"/>
      <c r="GA170" s="58"/>
      <c r="GB170" s="58"/>
      <c r="GC170" s="58"/>
      <c r="GD170" s="58"/>
      <c r="GE170" s="58"/>
      <c r="GF170" s="58"/>
      <c r="GG170" s="58"/>
      <c r="GH170" s="58"/>
      <c r="GI170" s="58"/>
      <c r="GJ170" s="58"/>
      <c r="GK170" s="58"/>
      <c r="GL170" s="58"/>
      <c r="GM170" s="58"/>
      <c r="GN170" s="58"/>
      <c r="GO170" s="58"/>
      <c r="GP170" s="58"/>
      <c r="GQ170" s="58"/>
      <c r="GR170" s="58"/>
      <c r="GS170" s="58"/>
      <c r="GT170" s="58"/>
      <c r="GU170" s="58"/>
      <c r="GV170" s="58"/>
      <c r="GW170" s="58"/>
      <c r="GX170" s="58"/>
      <c r="GY170" s="58"/>
      <c r="GZ170" s="58"/>
      <c r="HA170" s="58"/>
      <c r="HB170" s="58"/>
      <c r="HC170" s="58"/>
      <c r="HD170" s="58"/>
      <c r="HE170" s="58"/>
      <c r="HF170" s="58"/>
      <c r="HG170" s="58"/>
      <c r="HH170" s="58"/>
      <c r="HI170" s="58"/>
      <c r="HJ170" s="58"/>
      <c r="HK170" s="58"/>
      <c r="HL170" s="58"/>
      <c r="HM170" s="58"/>
      <c r="HN170" s="58"/>
      <c r="HO170" s="58"/>
      <c r="HP170" s="58"/>
      <c r="HQ170" s="58"/>
      <c r="HR170" s="58"/>
      <c r="HS170" s="58"/>
      <c r="HT170" s="58"/>
      <c r="HU170" s="58"/>
      <c r="HV170" s="58"/>
      <c r="HW170" s="58"/>
      <c r="HX170" s="58"/>
      <c r="HY170" s="58"/>
      <c r="HZ170" s="58"/>
      <c r="IA170" s="58"/>
      <c r="IB170" s="58"/>
      <c r="IC170" s="58"/>
      <c r="ID170" s="58"/>
      <c r="IE170" s="58"/>
      <c r="IF170" s="58"/>
      <c r="IG170" s="58"/>
      <c r="IH170" s="58"/>
    </row>
    <row r="171" spans="1:242" s="59" customFormat="1" x14ac:dyDescent="0.2">
      <c r="A171" s="54" t="s">
        <v>97</v>
      </c>
      <c r="B171" s="55">
        <v>2025</v>
      </c>
      <c r="C171" s="55"/>
      <c r="D171" s="55"/>
      <c r="E171" s="13"/>
      <c r="F171" s="14"/>
      <c r="G171" s="60"/>
      <c r="H171" s="60"/>
      <c r="I171" s="60"/>
      <c r="J171" s="60"/>
      <c r="K171" s="60"/>
      <c r="L171" s="61"/>
      <c r="M171" s="61">
        <f t="shared" ref="M171" si="102">SUM(G171:L171)</f>
        <v>0</v>
      </c>
      <c r="N171" s="62">
        <f t="shared" si="94"/>
        <v>0</v>
      </c>
      <c r="O171" s="18" t="str">
        <f>IF(F171=0,"",(F171-M171)/F171)</f>
        <v/>
      </c>
      <c r="P171" s="63">
        <v>0</v>
      </c>
      <c r="Q171" s="64">
        <f t="shared" si="96"/>
        <v>0</v>
      </c>
      <c r="R171" s="65">
        <f t="shared" si="97"/>
        <v>0</v>
      </c>
      <c r="S171" s="56"/>
      <c r="T171" s="66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7"/>
      <c r="AZ171" s="57"/>
      <c r="BA171" s="57"/>
      <c r="BB171" s="57"/>
      <c r="BC171" s="57"/>
      <c r="BD171" s="57"/>
      <c r="BE171" s="57"/>
      <c r="BF171" s="57"/>
      <c r="BG171" s="57"/>
      <c r="BH171" s="57"/>
      <c r="BI171" s="57"/>
      <c r="BJ171" s="57"/>
      <c r="BK171" s="57"/>
      <c r="BL171" s="57"/>
      <c r="BM171" s="58"/>
      <c r="BN171" s="58"/>
      <c r="BO171" s="58"/>
      <c r="BP171" s="58"/>
      <c r="BQ171" s="58"/>
      <c r="BR171" s="58"/>
      <c r="BS171" s="58"/>
      <c r="BT171" s="58"/>
      <c r="BU171" s="58"/>
      <c r="BV171" s="58"/>
      <c r="BW171" s="58"/>
      <c r="BX171" s="58"/>
      <c r="BY171" s="58"/>
      <c r="BZ171" s="58"/>
      <c r="CA171" s="58"/>
      <c r="CB171" s="58"/>
      <c r="CC171" s="58"/>
      <c r="CD171" s="58"/>
      <c r="CE171" s="58"/>
      <c r="CF171" s="58"/>
      <c r="CG171" s="58"/>
      <c r="CH171" s="58"/>
      <c r="CI171" s="58"/>
      <c r="CJ171" s="58"/>
      <c r="CK171" s="58"/>
      <c r="CL171" s="58"/>
      <c r="CM171" s="58"/>
      <c r="CN171" s="58"/>
      <c r="CO171" s="58"/>
      <c r="CP171" s="58"/>
      <c r="CQ171" s="58"/>
      <c r="CR171" s="58"/>
      <c r="CS171" s="58"/>
      <c r="CT171" s="58"/>
      <c r="CU171" s="58"/>
      <c r="CV171" s="58"/>
      <c r="CW171" s="58"/>
      <c r="CX171" s="58"/>
      <c r="CY171" s="58"/>
      <c r="CZ171" s="58"/>
      <c r="DA171" s="58"/>
      <c r="DB171" s="58"/>
      <c r="DC171" s="58"/>
      <c r="DD171" s="58"/>
      <c r="DE171" s="58"/>
      <c r="DF171" s="58"/>
      <c r="DG171" s="58"/>
      <c r="DH171" s="58"/>
      <c r="DI171" s="58"/>
      <c r="DJ171" s="58"/>
      <c r="DK171" s="58"/>
      <c r="DL171" s="58"/>
      <c r="DM171" s="58"/>
      <c r="DN171" s="58"/>
      <c r="DO171" s="58"/>
      <c r="DP171" s="58"/>
      <c r="DQ171" s="58"/>
      <c r="DR171" s="58"/>
      <c r="DS171" s="58"/>
      <c r="DT171" s="58"/>
      <c r="DU171" s="58"/>
      <c r="DV171" s="58"/>
      <c r="DW171" s="58"/>
      <c r="DX171" s="58"/>
      <c r="DY171" s="58"/>
      <c r="DZ171" s="58"/>
      <c r="EA171" s="58"/>
      <c r="EB171" s="58"/>
      <c r="EC171" s="58"/>
      <c r="ED171" s="58"/>
      <c r="EE171" s="58"/>
      <c r="EF171" s="58"/>
      <c r="EG171" s="58"/>
      <c r="EH171" s="58"/>
      <c r="EI171" s="58"/>
      <c r="EJ171" s="58"/>
      <c r="EK171" s="58"/>
      <c r="EL171" s="58"/>
      <c r="EM171" s="58"/>
      <c r="EN171" s="58"/>
      <c r="EO171" s="58"/>
      <c r="EP171" s="58"/>
      <c r="EQ171" s="58"/>
      <c r="ER171" s="58"/>
      <c r="ES171" s="58"/>
      <c r="ET171" s="58"/>
      <c r="EU171" s="58"/>
      <c r="EV171" s="58"/>
      <c r="EW171" s="58"/>
      <c r="EX171" s="58"/>
      <c r="EY171" s="58"/>
      <c r="EZ171" s="58"/>
      <c r="FA171" s="58"/>
      <c r="FB171" s="58"/>
      <c r="FC171" s="58"/>
      <c r="FD171" s="58"/>
      <c r="FE171" s="58"/>
      <c r="FF171" s="58"/>
      <c r="FG171" s="58"/>
      <c r="FH171" s="58"/>
      <c r="FI171" s="58"/>
      <c r="FJ171" s="58"/>
      <c r="FK171" s="58"/>
      <c r="FL171" s="58"/>
      <c r="FM171" s="58"/>
      <c r="FN171" s="58"/>
      <c r="FO171" s="58"/>
      <c r="FP171" s="58"/>
      <c r="FQ171" s="58"/>
      <c r="FR171" s="58"/>
      <c r="FS171" s="58"/>
      <c r="FT171" s="58"/>
      <c r="FU171" s="58"/>
      <c r="FV171" s="58"/>
      <c r="FW171" s="58"/>
      <c r="FX171" s="58"/>
      <c r="FY171" s="58"/>
      <c r="FZ171" s="58"/>
      <c r="GA171" s="58"/>
      <c r="GB171" s="58"/>
      <c r="GC171" s="58"/>
      <c r="GD171" s="58"/>
      <c r="GE171" s="58"/>
      <c r="GF171" s="58"/>
      <c r="GG171" s="58"/>
      <c r="GH171" s="58"/>
      <c r="GI171" s="58"/>
      <c r="GJ171" s="58"/>
      <c r="GK171" s="58"/>
      <c r="GL171" s="58"/>
      <c r="GM171" s="58"/>
      <c r="GN171" s="58"/>
      <c r="GO171" s="58"/>
      <c r="GP171" s="58"/>
      <c r="GQ171" s="58"/>
      <c r="GR171" s="58"/>
      <c r="GS171" s="58"/>
      <c r="GT171" s="58"/>
      <c r="GU171" s="58"/>
      <c r="GV171" s="58"/>
      <c r="GW171" s="58"/>
      <c r="GX171" s="58"/>
      <c r="GY171" s="58"/>
      <c r="GZ171" s="58"/>
      <c r="HA171" s="58"/>
      <c r="HB171" s="58"/>
      <c r="HC171" s="58"/>
      <c r="HD171" s="58"/>
      <c r="HE171" s="58"/>
      <c r="HF171" s="58"/>
      <c r="HG171" s="58"/>
      <c r="HH171" s="58"/>
      <c r="HI171" s="58"/>
      <c r="HJ171" s="58"/>
      <c r="HK171" s="58"/>
      <c r="HL171" s="58"/>
      <c r="HM171" s="58"/>
      <c r="HN171" s="58"/>
      <c r="HO171" s="58"/>
      <c r="HP171" s="58"/>
      <c r="HQ171" s="58"/>
      <c r="HR171" s="58"/>
      <c r="HS171" s="58"/>
      <c r="HT171" s="58"/>
      <c r="HU171" s="58"/>
      <c r="HV171" s="58"/>
      <c r="HW171" s="58"/>
      <c r="HX171" s="58"/>
      <c r="HY171" s="58"/>
      <c r="HZ171" s="58"/>
      <c r="IA171" s="58"/>
      <c r="IB171" s="58"/>
      <c r="IC171" s="58"/>
      <c r="ID171" s="58"/>
      <c r="IE171" s="58"/>
      <c r="IF171" s="58"/>
      <c r="IG171" s="58"/>
      <c r="IH171" s="58"/>
    </row>
    <row r="172" spans="1:242" s="42" customFormat="1" x14ac:dyDescent="0.2">
      <c r="A172" s="32"/>
      <c r="B172" s="33"/>
      <c r="C172" s="34" t="s">
        <v>44</v>
      </c>
      <c r="D172" s="34">
        <v>1</v>
      </c>
      <c r="E172" s="34"/>
      <c r="F172" s="35">
        <f t="shared" ref="F172:N172" si="103">SUMIF($D$152:$D$171,"1",F152:F171)</f>
        <v>0</v>
      </c>
      <c r="G172" s="35">
        <f t="shared" si="103"/>
        <v>0</v>
      </c>
      <c r="H172" s="35">
        <f t="shared" si="103"/>
        <v>0</v>
      </c>
      <c r="I172" s="35">
        <f t="shared" si="103"/>
        <v>0</v>
      </c>
      <c r="J172" s="35">
        <f t="shared" si="103"/>
        <v>0</v>
      </c>
      <c r="K172" s="35">
        <f t="shared" si="103"/>
        <v>0</v>
      </c>
      <c r="L172" s="35">
        <f t="shared" si="103"/>
        <v>0</v>
      </c>
      <c r="M172" s="35">
        <f t="shared" si="103"/>
        <v>0</v>
      </c>
      <c r="N172" s="36">
        <f t="shared" si="103"/>
        <v>0</v>
      </c>
      <c r="O172" s="37"/>
      <c r="P172" s="38"/>
      <c r="Q172" s="36">
        <f>SUMIF($D$152:$D$171,"1",Q152:Q171)</f>
        <v>0</v>
      </c>
      <c r="R172" s="36">
        <f>SUMIF($D$152:$D$171,"1",R152:R171)</f>
        <v>0</v>
      </c>
      <c r="S172" s="39"/>
      <c r="T172" s="40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/>
      <c r="CI172" s="41"/>
      <c r="CJ172" s="41"/>
      <c r="CK172" s="41"/>
      <c r="CL172" s="41"/>
      <c r="CM172" s="41"/>
      <c r="CN172" s="41"/>
      <c r="CO172" s="41"/>
      <c r="CP172" s="41"/>
      <c r="CQ172" s="41"/>
      <c r="CR172" s="41"/>
      <c r="CS172" s="41"/>
      <c r="CT172" s="41"/>
      <c r="CU172" s="41"/>
      <c r="CV172" s="41"/>
      <c r="CW172" s="41"/>
      <c r="CX172" s="41"/>
      <c r="CY172" s="41"/>
      <c r="CZ172" s="41"/>
      <c r="DA172" s="41"/>
      <c r="DB172" s="41"/>
      <c r="DC172" s="41"/>
      <c r="DD172" s="41"/>
      <c r="DE172" s="41"/>
      <c r="DF172" s="41"/>
      <c r="DG172" s="41"/>
      <c r="DH172" s="41"/>
      <c r="DI172" s="41"/>
      <c r="DJ172" s="41"/>
      <c r="DK172" s="41"/>
      <c r="DL172" s="41"/>
      <c r="DM172" s="41"/>
      <c r="DN172" s="41"/>
      <c r="DO172" s="41"/>
      <c r="DP172" s="41"/>
      <c r="DQ172" s="41"/>
      <c r="DR172" s="41"/>
      <c r="DS172" s="41"/>
      <c r="DT172" s="41"/>
      <c r="DU172" s="41"/>
      <c r="DV172" s="41"/>
      <c r="DW172" s="41"/>
      <c r="DX172" s="41"/>
      <c r="DY172" s="41"/>
      <c r="DZ172" s="41"/>
      <c r="EA172" s="41"/>
      <c r="EB172" s="41"/>
      <c r="EC172" s="41"/>
      <c r="ED172" s="41"/>
      <c r="EE172" s="41"/>
      <c r="EF172" s="41"/>
      <c r="EG172" s="41"/>
      <c r="EH172" s="41"/>
      <c r="EI172" s="41"/>
      <c r="EJ172" s="41"/>
      <c r="EK172" s="41"/>
      <c r="EL172" s="41"/>
      <c r="EM172" s="41"/>
      <c r="EN172" s="41"/>
      <c r="EO172" s="41"/>
      <c r="EP172" s="41"/>
      <c r="EQ172" s="41"/>
      <c r="ER172" s="41"/>
      <c r="ES172" s="41"/>
      <c r="ET172" s="41"/>
      <c r="EU172" s="41"/>
      <c r="EV172" s="41"/>
      <c r="EW172" s="41"/>
      <c r="EX172" s="41"/>
      <c r="EY172" s="41"/>
      <c r="EZ172" s="41"/>
      <c r="FA172" s="41"/>
      <c r="FB172" s="41"/>
      <c r="FC172" s="41"/>
      <c r="FD172" s="41"/>
      <c r="FE172" s="41"/>
      <c r="FF172" s="41"/>
      <c r="FG172" s="41"/>
      <c r="FH172" s="41"/>
      <c r="FI172" s="41"/>
      <c r="FJ172" s="41"/>
      <c r="FK172" s="41"/>
      <c r="FL172" s="41"/>
      <c r="FM172" s="41"/>
      <c r="FN172" s="41"/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1"/>
      <c r="GT172" s="41"/>
      <c r="GU172" s="41"/>
      <c r="GV172" s="41"/>
      <c r="GW172" s="41"/>
      <c r="GX172" s="41"/>
      <c r="GY172" s="41"/>
      <c r="GZ172" s="41"/>
      <c r="HA172" s="41"/>
      <c r="HB172" s="41"/>
      <c r="HC172" s="41"/>
      <c r="HD172" s="41"/>
      <c r="HE172" s="41"/>
      <c r="HF172" s="41"/>
      <c r="HG172" s="41"/>
      <c r="HH172" s="41"/>
      <c r="HI172" s="41"/>
      <c r="HJ172" s="41"/>
      <c r="HK172" s="41"/>
      <c r="HL172" s="41"/>
      <c r="HM172" s="41"/>
      <c r="HN172" s="41"/>
      <c r="HO172" s="41"/>
      <c r="HP172" s="41"/>
      <c r="HQ172" s="41"/>
      <c r="HR172" s="41"/>
      <c r="HS172" s="41"/>
      <c r="HT172" s="41"/>
      <c r="HU172" s="41"/>
      <c r="HV172" s="41"/>
      <c r="HW172" s="41"/>
      <c r="HX172" s="41"/>
      <c r="HY172" s="41"/>
      <c r="HZ172" s="41"/>
      <c r="IA172" s="41"/>
      <c r="IB172" s="41"/>
      <c r="IC172" s="41"/>
      <c r="ID172" s="41"/>
      <c r="IE172" s="41"/>
      <c r="IF172" s="41"/>
      <c r="IG172" s="41"/>
    </row>
    <row r="173" spans="1:242" s="42" customFormat="1" x14ac:dyDescent="0.2">
      <c r="A173" s="32"/>
      <c r="B173" s="33"/>
      <c r="C173" s="34" t="s">
        <v>45</v>
      </c>
      <c r="D173" s="34">
        <v>2</v>
      </c>
      <c r="E173" s="34"/>
      <c r="F173" s="35">
        <f t="shared" ref="F173:N173" si="104">SUMIF($D$152:$D$171,"2",F152:F171)</f>
        <v>0</v>
      </c>
      <c r="G173" s="35">
        <f t="shared" si="104"/>
        <v>0</v>
      </c>
      <c r="H173" s="35">
        <f t="shared" si="104"/>
        <v>0</v>
      </c>
      <c r="I173" s="35">
        <f t="shared" si="104"/>
        <v>0</v>
      </c>
      <c r="J173" s="35">
        <f t="shared" si="104"/>
        <v>0</v>
      </c>
      <c r="K173" s="35">
        <f t="shared" si="104"/>
        <v>0</v>
      </c>
      <c r="L173" s="35">
        <f t="shared" si="104"/>
        <v>0</v>
      </c>
      <c r="M173" s="35">
        <f t="shared" si="104"/>
        <v>0</v>
      </c>
      <c r="N173" s="36">
        <f t="shared" si="104"/>
        <v>0</v>
      </c>
      <c r="O173" s="37"/>
      <c r="P173" s="38"/>
      <c r="Q173" s="36">
        <f>SUMIF($D$152:$D$171,"2",Q152:Q171)</f>
        <v>0</v>
      </c>
      <c r="R173" s="36">
        <f>SUMIF($D$152:$D$171,"2",R152:R171)</f>
        <v>0</v>
      </c>
      <c r="S173" s="39"/>
      <c r="T173" s="40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  <c r="BX173" s="41"/>
      <c r="BY173" s="41"/>
      <c r="BZ173" s="41"/>
      <c r="CA173" s="41"/>
      <c r="CB173" s="41"/>
      <c r="CC173" s="41"/>
      <c r="CD173" s="41"/>
      <c r="CE173" s="41"/>
      <c r="CF173" s="41"/>
      <c r="CG173" s="41"/>
      <c r="CH173" s="41"/>
      <c r="CI173" s="41"/>
      <c r="CJ173" s="41"/>
      <c r="CK173" s="41"/>
      <c r="CL173" s="41"/>
      <c r="CM173" s="41"/>
      <c r="CN173" s="41"/>
      <c r="CO173" s="41"/>
      <c r="CP173" s="41"/>
      <c r="CQ173" s="41"/>
      <c r="CR173" s="41"/>
      <c r="CS173" s="41"/>
      <c r="CT173" s="41"/>
      <c r="CU173" s="41"/>
      <c r="CV173" s="41"/>
      <c r="CW173" s="41"/>
      <c r="CX173" s="41"/>
      <c r="CY173" s="41"/>
      <c r="CZ173" s="41"/>
      <c r="DA173" s="41"/>
      <c r="DB173" s="41"/>
      <c r="DC173" s="41"/>
      <c r="DD173" s="41"/>
      <c r="DE173" s="41"/>
      <c r="DF173" s="41"/>
      <c r="DG173" s="41"/>
      <c r="DH173" s="41"/>
      <c r="DI173" s="41"/>
      <c r="DJ173" s="41"/>
      <c r="DK173" s="41"/>
      <c r="DL173" s="41"/>
      <c r="DM173" s="41"/>
      <c r="DN173" s="41"/>
      <c r="DO173" s="41"/>
      <c r="DP173" s="41"/>
      <c r="DQ173" s="41"/>
      <c r="DR173" s="41"/>
      <c r="DS173" s="41"/>
      <c r="DT173" s="41"/>
      <c r="DU173" s="41"/>
      <c r="DV173" s="41"/>
      <c r="DW173" s="41"/>
      <c r="DX173" s="41"/>
      <c r="DY173" s="41"/>
      <c r="DZ173" s="41"/>
      <c r="EA173" s="41"/>
      <c r="EB173" s="41"/>
      <c r="EC173" s="41"/>
      <c r="ED173" s="41"/>
      <c r="EE173" s="41"/>
      <c r="EF173" s="41"/>
      <c r="EG173" s="41"/>
      <c r="EH173" s="41"/>
      <c r="EI173" s="41"/>
      <c r="EJ173" s="41"/>
      <c r="EK173" s="41"/>
      <c r="EL173" s="41"/>
      <c r="EM173" s="41"/>
      <c r="EN173" s="41"/>
      <c r="EO173" s="41"/>
      <c r="EP173" s="41"/>
      <c r="EQ173" s="41"/>
      <c r="ER173" s="41"/>
      <c r="ES173" s="41"/>
      <c r="ET173" s="41"/>
      <c r="EU173" s="41"/>
      <c r="EV173" s="41"/>
      <c r="EW173" s="41"/>
      <c r="EX173" s="41"/>
      <c r="EY173" s="41"/>
      <c r="EZ173" s="41"/>
      <c r="FA173" s="41"/>
      <c r="FB173" s="41"/>
      <c r="FC173" s="41"/>
      <c r="FD173" s="41"/>
      <c r="FE173" s="41"/>
      <c r="FF173" s="41"/>
      <c r="FG173" s="41"/>
      <c r="FH173" s="41"/>
      <c r="FI173" s="41"/>
      <c r="FJ173" s="41"/>
      <c r="FK173" s="41"/>
      <c r="FL173" s="41"/>
      <c r="FM173" s="41"/>
      <c r="FN173" s="41"/>
      <c r="FO173" s="41"/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/>
      <c r="HK173" s="41"/>
      <c r="HL173" s="41"/>
      <c r="HM173" s="41"/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/>
      <c r="HY173" s="41"/>
      <c r="HZ173" s="41"/>
      <c r="IA173" s="41"/>
      <c r="IB173" s="41"/>
      <c r="IC173" s="41"/>
      <c r="ID173" s="41"/>
      <c r="IE173" s="41"/>
      <c r="IF173" s="41"/>
      <c r="IG173" s="41"/>
    </row>
    <row r="174" spans="1:242" s="42" customFormat="1" ht="15" x14ac:dyDescent="0.2">
      <c r="A174" s="32"/>
      <c r="B174" s="33"/>
      <c r="C174" s="34" t="s">
        <v>46</v>
      </c>
      <c r="D174" s="34">
        <v>3</v>
      </c>
      <c r="E174" s="34"/>
      <c r="F174" s="35">
        <f t="shared" ref="F174:N174" si="105">SUMIF($D$152:$D$171,"3",F152:F171)</f>
        <v>32961</v>
      </c>
      <c r="G174" s="35">
        <f t="shared" si="105"/>
        <v>14500</v>
      </c>
      <c r="H174" s="35">
        <f t="shared" si="105"/>
        <v>0</v>
      </c>
      <c r="I174" s="35">
        <f t="shared" si="105"/>
        <v>0</v>
      </c>
      <c r="J174" s="35">
        <f t="shared" si="105"/>
        <v>0</v>
      </c>
      <c r="K174" s="35">
        <f t="shared" si="105"/>
        <v>0</v>
      </c>
      <c r="L174" s="35">
        <f t="shared" si="105"/>
        <v>0</v>
      </c>
      <c r="M174" s="35">
        <f t="shared" si="105"/>
        <v>14500</v>
      </c>
      <c r="N174" s="36">
        <f t="shared" si="105"/>
        <v>18461</v>
      </c>
      <c r="O174" s="43"/>
      <c r="P174" s="38"/>
      <c r="Q174" s="36">
        <f>SUMIF($D$152:$D$171,"3",Q152:Q171)</f>
        <v>15214.900000000001</v>
      </c>
      <c r="R174" s="36">
        <f>SUMIF($D$152:$D$171,"3",R152:R171)</f>
        <v>3246.1</v>
      </c>
      <c r="S174" s="39"/>
      <c r="T174" s="40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41"/>
      <c r="CE174" s="41"/>
      <c r="CF174" s="41"/>
      <c r="CG174" s="41"/>
      <c r="CH174" s="41"/>
      <c r="CI174" s="41"/>
      <c r="CJ174" s="41"/>
      <c r="CK174" s="41"/>
      <c r="CL174" s="41"/>
      <c r="CM174" s="41"/>
      <c r="CN174" s="41"/>
      <c r="CO174" s="41"/>
      <c r="CP174" s="41"/>
      <c r="CQ174" s="41"/>
      <c r="CR174" s="41"/>
      <c r="CS174" s="41"/>
      <c r="CT174" s="41"/>
      <c r="CU174" s="41"/>
      <c r="CV174" s="41"/>
      <c r="CW174" s="41"/>
      <c r="CX174" s="41"/>
      <c r="CY174" s="41"/>
      <c r="CZ174" s="41"/>
      <c r="DA174" s="41"/>
      <c r="DB174" s="41"/>
      <c r="DC174" s="41"/>
      <c r="DD174" s="41"/>
      <c r="DE174" s="41"/>
      <c r="DF174" s="41"/>
      <c r="DG174" s="41"/>
      <c r="DH174" s="41"/>
      <c r="DI174" s="41"/>
      <c r="DJ174" s="41"/>
      <c r="DK174" s="41"/>
      <c r="DL174" s="41"/>
      <c r="DM174" s="41"/>
      <c r="DN174" s="41"/>
      <c r="DO174" s="41"/>
      <c r="DP174" s="41"/>
      <c r="DQ174" s="41"/>
      <c r="DR174" s="41"/>
      <c r="DS174" s="41"/>
      <c r="DT174" s="41"/>
      <c r="DU174" s="41"/>
      <c r="DV174" s="41"/>
      <c r="DW174" s="41"/>
      <c r="DX174" s="41"/>
      <c r="DY174" s="41"/>
      <c r="DZ174" s="41"/>
      <c r="EA174" s="41"/>
      <c r="EB174" s="41"/>
      <c r="EC174" s="41"/>
      <c r="ED174" s="41"/>
      <c r="EE174" s="41"/>
      <c r="EF174" s="41"/>
      <c r="EG174" s="41"/>
      <c r="EH174" s="41"/>
      <c r="EI174" s="41"/>
      <c r="EJ174" s="41"/>
      <c r="EK174" s="41"/>
      <c r="EL174" s="41"/>
      <c r="EM174" s="41"/>
      <c r="EN174" s="41"/>
      <c r="EO174" s="41"/>
      <c r="EP174" s="41"/>
      <c r="EQ174" s="41"/>
      <c r="ER174" s="41"/>
      <c r="ES174" s="41"/>
      <c r="ET174" s="41"/>
      <c r="EU174" s="41"/>
      <c r="EV174" s="41"/>
      <c r="EW174" s="41"/>
      <c r="EX174" s="41"/>
      <c r="EY174" s="41"/>
      <c r="EZ174" s="41"/>
      <c r="FA174" s="41"/>
      <c r="FB174" s="41"/>
      <c r="FC174" s="41"/>
      <c r="FD174" s="41"/>
      <c r="FE174" s="41"/>
      <c r="FF174" s="41"/>
      <c r="FG174" s="41"/>
      <c r="FH174" s="41"/>
      <c r="FI174" s="41"/>
      <c r="FJ174" s="41"/>
      <c r="FK174" s="41"/>
      <c r="FL174" s="41"/>
      <c r="FM174" s="41"/>
      <c r="FN174" s="41"/>
      <c r="FO174" s="41"/>
      <c r="FP174" s="41"/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1"/>
      <c r="GT174" s="41"/>
      <c r="GU174" s="41"/>
      <c r="GV174" s="41"/>
      <c r="GW174" s="41"/>
      <c r="GX174" s="41"/>
      <c r="GY174" s="41"/>
      <c r="GZ174" s="41"/>
      <c r="HA174" s="41"/>
      <c r="HB174" s="41"/>
      <c r="HC174" s="41"/>
      <c r="HD174" s="41"/>
      <c r="HE174" s="41"/>
      <c r="HF174" s="41"/>
      <c r="HG174" s="41"/>
      <c r="HH174" s="41"/>
      <c r="HI174" s="41"/>
      <c r="HJ174" s="41"/>
      <c r="HK174" s="41"/>
      <c r="HL174" s="41"/>
      <c r="HM174" s="41"/>
      <c r="HN174" s="41"/>
      <c r="HO174" s="41"/>
      <c r="HP174" s="41"/>
      <c r="HQ174" s="41"/>
      <c r="HR174" s="41"/>
      <c r="HS174" s="41"/>
      <c r="HT174" s="41"/>
      <c r="HU174" s="41"/>
      <c r="HV174" s="41"/>
      <c r="HW174" s="41"/>
      <c r="HX174" s="41"/>
      <c r="HY174" s="41"/>
      <c r="HZ174" s="41"/>
      <c r="IA174" s="41"/>
      <c r="IB174" s="41"/>
      <c r="IC174" s="41"/>
      <c r="ID174" s="41"/>
      <c r="IE174" s="41"/>
      <c r="IF174" s="41"/>
      <c r="IG174" s="41"/>
    </row>
    <row r="175" spans="1:242" s="53" customFormat="1" x14ac:dyDescent="0.2">
      <c r="A175" s="132" t="s">
        <v>47</v>
      </c>
      <c r="B175" s="132"/>
      <c r="C175" s="132"/>
      <c r="D175" s="132"/>
      <c r="E175" s="132"/>
      <c r="F175" s="45">
        <f>F172+F173</f>
        <v>0</v>
      </c>
      <c r="G175" s="45">
        <f t="shared" ref="G175:R175" si="106">G172+G173</f>
        <v>0</v>
      </c>
      <c r="H175" s="45">
        <f t="shared" si="106"/>
        <v>0</v>
      </c>
      <c r="I175" s="45">
        <f t="shared" si="106"/>
        <v>0</v>
      </c>
      <c r="J175" s="45">
        <f t="shared" si="106"/>
        <v>0</v>
      </c>
      <c r="K175" s="45">
        <f t="shared" si="106"/>
        <v>0</v>
      </c>
      <c r="L175" s="45">
        <f t="shared" si="106"/>
        <v>0</v>
      </c>
      <c r="M175" s="45">
        <f t="shared" si="106"/>
        <v>0</v>
      </c>
      <c r="N175" s="46">
        <f t="shared" si="106"/>
        <v>0</v>
      </c>
      <c r="O175" s="47" t="str">
        <f>IF(F175=0,"",(F175-M175)/F175)</f>
        <v/>
      </c>
      <c r="P175" s="48" t="str">
        <f>IF(N175=0,"",Q175/N175)</f>
        <v/>
      </c>
      <c r="Q175" s="46">
        <f t="shared" si="106"/>
        <v>0</v>
      </c>
      <c r="R175" s="46">
        <f t="shared" si="106"/>
        <v>0</v>
      </c>
      <c r="S175" s="49"/>
      <c r="T175" s="50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  <c r="AQ175" s="51"/>
      <c r="AR175" s="51"/>
      <c r="AS175" s="51"/>
      <c r="AT175" s="51"/>
      <c r="AU175" s="51"/>
      <c r="AV175" s="51"/>
      <c r="AW175" s="51"/>
      <c r="AX175" s="51"/>
      <c r="AY175" s="51"/>
      <c r="AZ175" s="51"/>
      <c r="BA175" s="51"/>
      <c r="BB175" s="51"/>
      <c r="BC175" s="51"/>
      <c r="BD175" s="51"/>
      <c r="BE175" s="51"/>
      <c r="BF175" s="51"/>
      <c r="BG175" s="51"/>
      <c r="BH175" s="51"/>
      <c r="BI175" s="51"/>
      <c r="BJ175" s="51"/>
      <c r="BK175" s="51"/>
      <c r="BL175" s="51"/>
      <c r="BM175" s="52"/>
      <c r="BN175" s="52"/>
      <c r="BO175" s="52"/>
      <c r="BP175" s="52"/>
      <c r="BQ175" s="52"/>
      <c r="BR175" s="52"/>
      <c r="BS175" s="52"/>
      <c r="BT175" s="52"/>
      <c r="BU175" s="52"/>
      <c r="BV175" s="52"/>
      <c r="BW175" s="52"/>
      <c r="BX175" s="52"/>
      <c r="BY175" s="52"/>
      <c r="BZ175" s="52"/>
      <c r="CA175" s="52"/>
      <c r="CB175" s="52"/>
      <c r="CC175" s="52"/>
      <c r="CD175" s="52"/>
      <c r="CE175" s="52"/>
      <c r="CF175" s="52"/>
      <c r="CG175" s="52"/>
      <c r="CH175" s="52"/>
      <c r="CI175" s="52"/>
      <c r="CJ175" s="52"/>
      <c r="CK175" s="52"/>
      <c r="CL175" s="52"/>
      <c r="CM175" s="52"/>
      <c r="CN175" s="52"/>
      <c r="CO175" s="52"/>
      <c r="CP175" s="52"/>
      <c r="CQ175" s="52"/>
      <c r="CR175" s="52"/>
      <c r="CS175" s="52"/>
      <c r="CT175" s="52"/>
      <c r="CU175" s="52"/>
      <c r="CV175" s="52"/>
      <c r="CW175" s="52"/>
      <c r="CX175" s="52"/>
      <c r="CY175" s="52"/>
      <c r="CZ175" s="52"/>
      <c r="DA175" s="52"/>
      <c r="DB175" s="52"/>
      <c r="DC175" s="52"/>
      <c r="DD175" s="52"/>
      <c r="DE175" s="52"/>
      <c r="DF175" s="52"/>
      <c r="DG175" s="52"/>
      <c r="DH175" s="52"/>
      <c r="DI175" s="52"/>
      <c r="DJ175" s="52"/>
      <c r="DK175" s="52"/>
      <c r="DL175" s="52"/>
      <c r="DM175" s="52"/>
      <c r="DN175" s="52"/>
      <c r="DO175" s="52"/>
      <c r="DP175" s="52"/>
      <c r="DQ175" s="52"/>
      <c r="DR175" s="52"/>
      <c r="DS175" s="52"/>
      <c r="DT175" s="52"/>
      <c r="DU175" s="52"/>
      <c r="DV175" s="52"/>
      <c r="DW175" s="52"/>
      <c r="DX175" s="52"/>
      <c r="DY175" s="52"/>
      <c r="DZ175" s="52"/>
      <c r="EA175" s="52"/>
      <c r="EB175" s="52"/>
      <c r="EC175" s="52"/>
      <c r="ED175" s="52"/>
      <c r="EE175" s="52"/>
      <c r="EF175" s="52"/>
      <c r="EG175" s="52"/>
      <c r="EH175" s="52"/>
      <c r="EI175" s="52"/>
      <c r="EJ175" s="52"/>
      <c r="EK175" s="52"/>
      <c r="EL175" s="52"/>
      <c r="EM175" s="52"/>
      <c r="EN175" s="52"/>
      <c r="EO175" s="52"/>
      <c r="EP175" s="52"/>
      <c r="EQ175" s="52"/>
      <c r="ER175" s="52"/>
      <c r="ES175" s="52"/>
      <c r="ET175" s="52"/>
      <c r="EU175" s="52"/>
      <c r="EV175" s="52"/>
      <c r="EW175" s="52"/>
      <c r="EX175" s="52"/>
      <c r="EY175" s="52"/>
      <c r="EZ175" s="52"/>
      <c r="FA175" s="52"/>
      <c r="FB175" s="52"/>
      <c r="FC175" s="52"/>
      <c r="FD175" s="52"/>
      <c r="FE175" s="52"/>
      <c r="FF175" s="52"/>
      <c r="FG175" s="52"/>
      <c r="FH175" s="52"/>
      <c r="FI175" s="52"/>
      <c r="FJ175" s="52"/>
      <c r="FK175" s="52"/>
      <c r="FL175" s="52"/>
      <c r="FM175" s="52"/>
      <c r="FN175" s="52"/>
      <c r="FO175" s="52"/>
      <c r="FP175" s="52"/>
      <c r="FQ175" s="52"/>
      <c r="FR175" s="52"/>
      <c r="FS175" s="52"/>
      <c r="FT175" s="52"/>
      <c r="FU175" s="52"/>
      <c r="FV175" s="52"/>
      <c r="FW175" s="52"/>
      <c r="FX175" s="52"/>
      <c r="FY175" s="52"/>
      <c r="FZ175" s="52"/>
      <c r="GA175" s="52"/>
      <c r="GB175" s="52"/>
      <c r="GC175" s="52"/>
      <c r="GD175" s="52"/>
      <c r="GE175" s="52"/>
      <c r="GF175" s="52"/>
      <c r="GG175" s="52"/>
      <c r="GH175" s="52"/>
      <c r="GI175" s="52"/>
      <c r="GJ175" s="52"/>
      <c r="GK175" s="52"/>
      <c r="GL175" s="52"/>
      <c r="GM175" s="52"/>
      <c r="GN175" s="52"/>
      <c r="GO175" s="52"/>
      <c r="GP175" s="52"/>
      <c r="GQ175" s="52"/>
      <c r="GR175" s="52"/>
      <c r="GS175" s="52"/>
      <c r="GT175" s="52"/>
      <c r="GU175" s="52"/>
      <c r="GV175" s="52"/>
      <c r="GW175" s="52"/>
      <c r="GX175" s="52"/>
      <c r="GY175" s="52"/>
      <c r="GZ175" s="52"/>
      <c r="HA175" s="52"/>
      <c r="HB175" s="52"/>
      <c r="HC175" s="52"/>
      <c r="HD175" s="52"/>
      <c r="HE175" s="52"/>
      <c r="HF175" s="52"/>
      <c r="HG175" s="52"/>
      <c r="HH175" s="52"/>
      <c r="HI175" s="52"/>
      <c r="HJ175" s="52"/>
      <c r="HK175" s="52"/>
      <c r="HL175" s="52"/>
      <c r="HM175" s="52"/>
      <c r="HN175" s="52"/>
      <c r="HO175" s="52"/>
      <c r="HP175" s="52"/>
      <c r="HQ175" s="52"/>
      <c r="HR175" s="52"/>
      <c r="HS175" s="52"/>
      <c r="HT175" s="52"/>
      <c r="HU175" s="52"/>
      <c r="HV175" s="52"/>
      <c r="HW175" s="52"/>
      <c r="HX175" s="52"/>
      <c r="HY175" s="52"/>
      <c r="HZ175" s="52"/>
      <c r="IA175" s="52"/>
      <c r="IB175" s="52"/>
      <c r="IC175" s="52"/>
      <c r="ID175" s="52"/>
      <c r="IE175" s="52"/>
      <c r="IF175" s="52"/>
      <c r="IG175" s="52"/>
      <c r="IH175" s="52"/>
    </row>
    <row r="176" spans="1:242" s="53" customFormat="1" x14ac:dyDescent="0.2">
      <c r="A176" s="44"/>
      <c r="B176" s="44"/>
      <c r="C176" s="44"/>
      <c r="D176" s="44"/>
      <c r="E176" s="44" t="s">
        <v>48</v>
      </c>
      <c r="F176" s="45">
        <f>F175+F174</f>
        <v>32961</v>
      </c>
      <c r="G176" s="45">
        <f t="shared" ref="G176:N176" si="107">G175+G174</f>
        <v>14500</v>
      </c>
      <c r="H176" s="45">
        <f t="shared" si="107"/>
        <v>0</v>
      </c>
      <c r="I176" s="45">
        <f t="shared" si="107"/>
        <v>0</v>
      </c>
      <c r="J176" s="45">
        <f t="shared" si="107"/>
        <v>0</v>
      </c>
      <c r="K176" s="45">
        <f t="shared" si="107"/>
        <v>0</v>
      </c>
      <c r="L176" s="45">
        <f t="shared" si="107"/>
        <v>0</v>
      </c>
      <c r="M176" s="45">
        <f t="shared" si="107"/>
        <v>14500</v>
      </c>
      <c r="N176" s="46">
        <f t="shared" si="107"/>
        <v>18461</v>
      </c>
      <c r="O176" s="47">
        <f>IF(F176=0,"",(F176-M176)/F176)</f>
        <v>0.56008616243439213</v>
      </c>
      <c r="P176" s="48">
        <f>IF(N176=0,"",Q176/N176)</f>
        <v>0.82416445479659828</v>
      </c>
      <c r="Q176" s="46">
        <f t="shared" ref="Q176:R176" si="108">Q175+Q174</f>
        <v>15214.900000000001</v>
      </c>
      <c r="R176" s="46">
        <f t="shared" si="108"/>
        <v>3246.1</v>
      </c>
      <c r="S176" s="45"/>
      <c r="T176" s="45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  <c r="AQ176" s="51"/>
      <c r="AR176" s="51"/>
      <c r="AS176" s="51"/>
      <c r="AT176" s="51"/>
      <c r="AU176" s="51"/>
      <c r="AV176" s="51"/>
      <c r="AW176" s="51"/>
      <c r="AX176" s="51"/>
      <c r="AY176" s="51"/>
      <c r="AZ176" s="51"/>
      <c r="BA176" s="51"/>
      <c r="BB176" s="51"/>
      <c r="BC176" s="51"/>
      <c r="BD176" s="51"/>
      <c r="BE176" s="51"/>
      <c r="BF176" s="51"/>
      <c r="BG176" s="51"/>
      <c r="BH176" s="51"/>
      <c r="BI176" s="51"/>
      <c r="BJ176" s="51"/>
      <c r="BK176" s="51"/>
      <c r="BL176" s="51"/>
      <c r="BM176" s="52"/>
      <c r="BN176" s="52"/>
      <c r="BO176" s="52"/>
      <c r="BP176" s="52"/>
      <c r="BQ176" s="52"/>
      <c r="BR176" s="52"/>
      <c r="BS176" s="52"/>
      <c r="BT176" s="52"/>
      <c r="BU176" s="52"/>
      <c r="BV176" s="52"/>
      <c r="BW176" s="52"/>
      <c r="BX176" s="52"/>
      <c r="BY176" s="52"/>
      <c r="BZ176" s="52"/>
      <c r="CA176" s="52"/>
      <c r="CB176" s="52"/>
      <c r="CC176" s="52"/>
      <c r="CD176" s="52"/>
      <c r="CE176" s="52"/>
      <c r="CF176" s="52"/>
      <c r="CG176" s="52"/>
      <c r="CH176" s="52"/>
      <c r="CI176" s="52"/>
      <c r="CJ176" s="52"/>
      <c r="CK176" s="52"/>
      <c r="CL176" s="52"/>
      <c r="CM176" s="52"/>
      <c r="CN176" s="52"/>
      <c r="CO176" s="52"/>
      <c r="CP176" s="52"/>
      <c r="CQ176" s="52"/>
      <c r="CR176" s="52"/>
      <c r="CS176" s="52"/>
      <c r="CT176" s="52"/>
      <c r="CU176" s="52"/>
      <c r="CV176" s="52"/>
      <c r="CW176" s="52"/>
      <c r="CX176" s="52"/>
      <c r="CY176" s="52"/>
      <c r="CZ176" s="52"/>
      <c r="DA176" s="52"/>
      <c r="DB176" s="52"/>
      <c r="DC176" s="52"/>
      <c r="DD176" s="52"/>
      <c r="DE176" s="52"/>
      <c r="DF176" s="52"/>
      <c r="DG176" s="52"/>
      <c r="DH176" s="52"/>
      <c r="DI176" s="52"/>
      <c r="DJ176" s="52"/>
      <c r="DK176" s="52"/>
      <c r="DL176" s="52"/>
      <c r="DM176" s="52"/>
      <c r="DN176" s="52"/>
      <c r="DO176" s="52"/>
      <c r="DP176" s="52"/>
      <c r="DQ176" s="52"/>
      <c r="DR176" s="52"/>
      <c r="DS176" s="52"/>
      <c r="DT176" s="52"/>
      <c r="DU176" s="52"/>
      <c r="DV176" s="52"/>
      <c r="DW176" s="52"/>
      <c r="DX176" s="52"/>
      <c r="DY176" s="52"/>
      <c r="DZ176" s="52"/>
      <c r="EA176" s="52"/>
      <c r="EB176" s="52"/>
      <c r="EC176" s="52"/>
      <c r="ED176" s="52"/>
      <c r="EE176" s="52"/>
      <c r="EF176" s="52"/>
      <c r="EG176" s="52"/>
      <c r="EH176" s="52"/>
      <c r="EI176" s="52"/>
      <c r="EJ176" s="52"/>
      <c r="EK176" s="52"/>
      <c r="EL176" s="52"/>
      <c r="EM176" s="52"/>
      <c r="EN176" s="52"/>
      <c r="EO176" s="52"/>
      <c r="EP176" s="52"/>
      <c r="EQ176" s="52"/>
      <c r="ER176" s="52"/>
      <c r="ES176" s="52"/>
      <c r="ET176" s="52"/>
      <c r="EU176" s="52"/>
      <c r="EV176" s="52"/>
      <c r="EW176" s="52"/>
      <c r="EX176" s="52"/>
      <c r="EY176" s="52"/>
      <c r="EZ176" s="52"/>
      <c r="FA176" s="52"/>
      <c r="FB176" s="52"/>
      <c r="FC176" s="52"/>
      <c r="FD176" s="52"/>
      <c r="FE176" s="52"/>
      <c r="FF176" s="52"/>
      <c r="FG176" s="52"/>
      <c r="FH176" s="52"/>
      <c r="FI176" s="52"/>
      <c r="FJ176" s="52"/>
      <c r="FK176" s="52"/>
      <c r="FL176" s="52"/>
      <c r="FM176" s="52"/>
      <c r="FN176" s="52"/>
      <c r="FO176" s="52"/>
      <c r="FP176" s="52"/>
      <c r="FQ176" s="52"/>
      <c r="FR176" s="52"/>
      <c r="FS176" s="52"/>
      <c r="FT176" s="52"/>
      <c r="FU176" s="52"/>
      <c r="FV176" s="52"/>
      <c r="FW176" s="52"/>
      <c r="FX176" s="52"/>
      <c r="FY176" s="52"/>
      <c r="FZ176" s="52"/>
      <c r="GA176" s="52"/>
      <c r="GB176" s="52"/>
      <c r="GC176" s="52"/>
      <c r="GD176" s="52"/>
      <c r="GE176" s="52"/>
      <c r="GF176" s="52"/>
      <c r="GG176" s="52"/>
      <c r="GH176" s="52"/>
      <c r="GI176" s="52"/>
      <c r="GJ176" s="52"/>
      <c r="GK176" s="52"/>
      <c r="GL176" s="52"/>
      <c r="GM176" s="52"/>
      <c r="GN176" s="52"/>
      <c r="GO176" s="52"/>
      <c r="GP176" s="52"/>
      <c r="GQ176" s="52"/>
      <c r="GR176" s="52"/>
      <c r="GS176" s="52"/>
      <c r="GT176" s="52"/>
      <c r="GU176" s="52"/>
      <c r="GV176" s="52"/>
      <c r="GW176" s="52"/>
      <c r="GX176" s="52"/>
      <c r="GY176" s="52"/>
      <c r="GZ176" s="52"/>
      <c r="HA176" s="52"/>
      <c r="HB176" s="52"/>
      <c r="HC176" s="52"/>
      <c r="HD176" s="52"/>
      <c r="HE176" s="52"/>
      <c r="HF176" s="52"/>
      <c r="HG176" s="52"/>
      <c r="HH176" s="52"/>
      <c r="HI176" s="52"/>
      <c r="HJ176" s="52"/>
      <c r="HK176" s="52"/>
      <c r="HL176" s="52"/>
      <c r="HM176" s="52"/>
      <c r="HN176" s="52"/>
      <c r="HO176" s="52"/>
      <c r="HP176" s="52"/>
      <c r="HQ176" s="52"/>
      <c r="HR176" s="52"/>
      <c r="HS176" s="52"/>
      <c r="HT176" s="52"/>
      <c r="HU176" s="52"/>
      <c r="HV176" s="52"/>
      <c r="HW176" s="52"/>
      <c r="HX176" s="52"/>
      <c r="HY176" s="52"/>
      <c r="HZ176" s="52"/>
      <c r="IA176" s="52"/>
      <c r="IB176" s="52"/>
      <c r="IC176" s="52"/>
      <c r="ID176" s="52"/>
      <c r="IE176" s="52"/>
      <c r="IF176" s="52"/>
      <c r="IG176" s="52"/>
      <c r="IH176" s="52"/>
    </row>
    <row r="177" spans="1:242" s="59" customFormat="1" x14ac:dyDescent="0.2">
      <c r="A177" s="54" t="s">
        <v>105</v>
      </c>
      <c r="B177" s="55">
        <v>2025</v>
      </c>
      <c r="C177" s="55"/>
      <c r="D177" s="55"/>
      <c r="E177" s="13"/>
      <c r="F177" s="14"/>
      <c r="G177" s="60"/>
      <c r="H177" s="60"/>
      <c r="I177" s="60"/>
      <c r="J177" s="60"/>
      <c r="K177" s="60"/>
      <c r="L177" s="61"/>
      <c r="M177" s="61">
        <f>SUM(G177:L177)</f>
        <v>0</v>
      </c>
      <c r="N177" s="62">
        <f>+F177-M177</f>
        <v>0</v>
      </c>
      <c r="O177" s="18" t="str">
        <f>IF(F177=0,"",(F177-M177)/F177)</f>
        <v/>
      </c>
      <c r="P177" s="63">
        <v>0</v>
      </c>
      <c r="Q177" s="64">
        <f>+N177*P177</f>
        <v>0</v>
      </c>
      <c r="R177" s="65">
        <f>+N177-Q177</f>
        <v>0</v>
      </c>
      <c r="S177" s="56"/>
      <c r="T177" s="66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  <c r="AK177" s="57"/>
      <c r="AL177" s="57"/>
      <c r="AM177" s="57"/>
      <c r="AN177" s="57"/>
      <c r="AO177" s="57"/>
      <c r="AP177" s="57"/>
      <c r="AQ177" s="57"/>
      <c r="AR177" s="57"/>
      <c r="AS177" s="57"/>
      <c r="AT177" s="57"/>
      <c r="AU177" s="57"/>
      <c r="AV177" s="57"/>
      <c r="AW177" s="57"/>
      <c r="AX177" s="57"/>
      <c r="AY177" s="57"/>
      <c r="AZ177" s="57"/>
      <c r="BA177" s="57"/>
      <c r="BB177" s="57"/>
      <c r="BC177" s="57"/>
      <c r="BD177" s="57"/>
      <c r="BE177" s="57"/>
      <c r="BF177" s="57"/>
      <c r="BG177" s="57"/>
      <c r="BH177" s="57"/>
      <c r="BI177" s="57"/>
      <c r="BJ177" s="57"/>
      <c r="BK177" s="57"/>
      <c r="BL177" s="57"/>
      <c r="BM177" s="58"/>
      <c r="BN177" s="58"/>
      <c r="BO177" s="58"/>
      <c r="BP177" s="58"/>
      <c r="BQ177" s="58"/>
      <c r="BR177" s="58"/>
      <c r="BS177" s="58"/>
      <c r="BT177" s="58"/>
      <c r="BU177" s="58"/>
      <c r="BV177" s="58"/>
      <c r="BW177" s="58"/>
      <c r="BX177" s="58"/>
      <c r="BY177" s="58"/>
      <c r="BZ177" s="58"/>
      <c r="CA177" s="58"/>
      <c r="CB177" s="58"/>
      <c r="CC177" s="58"/>
      <c r="CD177" s="58"/>
      <c r="CE177" s="58"/>
      <c r="CF177" s="58"/>
      <c r="CG177" s="58"/>
      <c r="CH177" s="58"/>
      <c r="CI177" s="58"/>
      <c r="CJ177" s="58"/>
      <c r="CK177" s="58"/>
      <c r="CL177" s="58"/>
      <c r="CM177" s="58"/>
      <c r="CN177" s="58"/>
      <c r="CO177" s="58"/>
      <c r="CP177" s="58"/>
      <c r="CQ177" s="58"/>
      <c r="CR177" s="58"/>
      <c r="CS177" s="58"/>
      <c r="CT177" s="58"/>
      <c r="CU177" s="58"/>
      <c r="CV177" s="58"/>
      <c r="CW177" s="58"/>
      <c r="CX177" s="58"/>
      <c r="CY177" s="58"/>
      <c r="CZ177" s="58"/>
      <c r="DA177" s="58"/>
      <c r="DB177" s="58"/>
      <c r="DC177" s="58"/>
      <c r="DD177" s="58"/>
      <c r="DE177" s="58"/>
      <c r="DF177" s="58"/>
      <c r="DG177" s="58"/>
      <c r="DH177" s="58"/>
      <c r="DI177" s="58"/>
      <c r="DJ177" s="58"/>
      <c r="DK177" s="58"/>
      <c r="DL177" s="58"/>
      <c r="DM177" s="58"/>
      <c r="DN177" s="58"/>
      <c r="DO177" s="58"/>
      <c r="DP177" s="58"/>
      <c r="DQ177" s="58"/>
      <c r="DR177" s="58"/>
      <c r="DS177" s="58"/>
      <c r="DT177" s="58"/>
      <c r="DU177" s="58"/>
      <c r="DV177" s="58"/>
      <c r="DW177" s="58"/>
      <c r="DX177" s="58"/>
      <c r="DY177" s="58"/>
      <c r="DZ177" s="58"/>
      <c r="EA177" s="58"/>
      <c r="EB177" s="58"/>
      <c r="EC177" s="58"/>
      <c r="ED177" s="58"/>
      <c r="EE177" s="58"/>
      <c r="EF177" s="58"/>
      <c r="EG177" s="58"/>
      <c r="EH177" s="58"/>
      <c r="EI177" s="58"/>
      <c r="EJ177" s="58"/>
      <c r="EK177" s="58"/>
      <c r="EL177" s="58"/>
      <c r="EM177" s="58"/>
      <c r="EN177" s="58"/>
      <c r="EO177" s="58"/>
      <c r="EP177" s="58"/>
      <c r="EQ177" s="58"/>
      <c r="ER177" s="58"/>
      <c r="ES177" s="58"/>
      <c r="ET177" s="58"/>
      <c r="EU177" s="58"/>
      <c r="EV177" s="58"/>
      <c r="EW177" s="58"/>
      <c r="EX177" s="58"/>
      <c r="EY177" s="58"/>
      <c r="EZ177" s="58"/>
      <c r="FA177" s="58"/>
      <c r="FB177" s="58"/>
      <c r="FC177" s="58"/>
      <c r="FD177" s="58"/>
      <c r="FE177" s="58"/>
      <c r="FF177" s="58"/>
      <c r="FG177" s="58"/>
      <c r="FH177" s="58"/>
      <c r="FI177" s="58"/>
      <c r="FJ177" s="58"/>
      <c r="FK177" s="58"/>
      <c r="FL177" s="58"/>
      <c r="FM177" s="58"/>
      <c r="FN177" s="58"/>
      <c r="FO177" s="58"/>
      <c r="FP177" s="58"/>
      <c r="FQ177" s="58"/>
      <c r="FR177" s="58"/>
      <c r="FS177" s="58"/>
      <c r="FT177" s="58"/>
      <c r="FU177" s="58"/>
      <c r="FV177" s="58"/>
      <c r="FW177" s="58"/>
      <c r="FX177" s="58"/>
      <c r="FY177" s="58"/>
      <c r="FZ177" s="58"/>
      <c r="GA177" s="58"/>
      <c r="GB177" s="58"/>
      <c r="GC177" s="58"/>
      <c r="GD177" s="58"/>
      <c r="GE177" s="58"/>
      <c r="GF177" s="58"/>
      <c r="GG177" s="58"/>
      <c r="GH177" s="58"/>
      <c r="GI177" s="58"/>
      <c r="GJ177" s="58"/>
      <c r="GK177" s="58"/>
      <c r="GL177" s="58"/>
      <c r="GM177" s="58"/>
      <c r="GN177" s="58"/>
      <c r="GO177" s="58"/>
      <c r="GP177" s="58"/>
      <c r="GQ177" s="58"/>
      <c r="GR177" s="58"/>
      <c r="GS177" s="58"/>
      <c r="GT177" s="58"/>
      <c r="GU177" s="58"/>
      <c r="GV177" s="58"/>
      <c r="GW177" s="58"/>
      <c r="GX177" s="58"/>
      <c r="GY177" s="58"/>
      <c r="GZ177" s="58"/>
      <c r="HA177" s="58"/>
      <c r="HB177" s="58"/>
      <c r="HC177" s="58"/>
      <c r="HD177" s="58"/>
      <c r="HE177" s="58"/>
      <c r="HF177" s="58"/>
      <c r="HG177" s="58"/>
      <c r="HH177" s="58"/>
      <c r="HI177" s="58"/>
      <c r="HJ177" s="58"/>
      <c r="HK177" s="58"/>
      <c r="HL177" s="58"/>
      <c r="HM177" s="58"/>
      <c r="HN177" s="58"/>
      <c r="HO177" s="58"/>
      <c r="HP177" s="58"/>
      <c r="HQ177" s="58"/>
      <c r="HR177" s="58"/>
      <c r="HS177" s="58"/>
      <c r="HT177" s="58"/>
      <c r="HU177" s="58"/>
      <c r="HV177" s="58"/>
      <c r="HW177" s="58"/>
      <c r="HX177" s="58"/>
      <c r="HY177" s="58"/>
      <c r="HZ177" s="58"/>
      <c r="IA177" s="58"/>
      <c r="IB177" s="58"/>
      <c r="IC177" s="58"/>
      <c r="ID177" s="58"/>
      <c r="IE177" s="58"/>
      <c r="IF177" s="58"/>
      <c r="IG177" s="58"/>
      <c r="IH177" s="58"/>
    </row>
    <row r="178" spans="1:242" s="59" customFormat="1" x14ac:dyDescent="0.2">
      <c r="A178" s="54" t="s">
        <v>105</v>
      </c>
      <c r="B178" s="55">
        <v>2025</v>
      </c>
      <c r="C178" s="55"/>
      <c r="D178" s="55"/>
      <c r="E178" s="13"/>
      <c r="F178" s="14"/>
      <c r="G178" s="60"/>
      <c r="H178" s="60"/>
      <c r="I178" s="60"/>
      <c r="J178" s="60"/>
      <c r="K178" s="60"/>
      <c r="L178" s="61"/>
      <c r="M178" s="61">
        <f>SUM(G178:L178)</f>
        <v>0</v>
      </c>
      <c r="N178" s="62">
        <f t="shared" ref="N178:N196" si="109">+F178-M178</f>
        <v>0</v>
      </c>
      <c r="O178" s="18" t="str">
        <f t="shared" ref="O178:O194" si="110">IF(F178=0,"",(F178-M178)/F178)</f>
        <v/>
      </c>
      <c r="P178" s="63">
        <v>0</v>
      </c>
      <c r="Q178" s="64">
        <f t="shared" ref="Q178:Q196" si="111">+N178*P178</f>
        <v>0</v>
      </c>
      <c r="R178" s="65">
        <f t="shared" ref="R178:R196" si="112">+N178-Q178</f>
        <v>0</v>
      </c>
      <c r="S178" s="56"/>
      <c r="T178" s="66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  <c r="AK178" s="57"/>
      <c r="AL178" s="57"/>
      <c r="AM178" s="57"/>
      <c r="AN178" s="57"/>
      <c r="AO178" s="57"/>
      <c r="AP178" s="57"/>
      <c r="AQ178" s="57"/>
      <c r="AR178" s="57"/>
      <c r="AS178" s="57"/>
      <c r="AT178" s="57"/>
      <c r="AU178" s="57"/>
      <c r="AV178" s="57"/>
      <c r="AW178" s="57"/>
      <c r="AX178" s="57"/>
      <c r="AY178" s="57"/>
      <c r="AZ178" s="57"/>
      <c r="BA178" s="57"/>
      <c r="BB178" s="57"/>
      <c r="BC178" s="57"/>
      <c r="BD178" s="57"/>
      <c r="BE178" s="57"/>
      <c r="BF178" s="57"/>
      <c r="BG178" s="57"/>
      <c r="BH178" s="57"/>
      <c r="BI178" s="57"/>
      <c r="BJ178" s="57"/>
      <c r="BK178" s="57"/>
      <c r="BL178" s="57"/>
      <c r="BM178" s="58"/>
      <c r="BN178" s="58"/>
      <c r="BO178" s="58"/>
      <c r="BP178" s="58"/>
      <c r="BQ178" s="58"/>
      <c r="BR178" s="58"/>
      <c r="BS178" s="58"/>
      <c r="BT178" s="58"/>
      <c r="BU178" s="58"/>
      <c r="BV178" s="58"/>
      <c r="BW178" s="58"/>
      <c r="BX178" s="58"/>
      <c r="BY178" s="58"/>
      <c r="BZ178" s="58"/>
      <c r="CA178" s="58"/>
      <c r="CB178" s="58"/>
      <c r="CC178" s="58"/>
      <c r="CD178" s="58"/>
      <c r="CE178" s="58"/>
      <c r="CF178" s="58"/>
      <c r="CG178" s="58"/>
      <c r="CH178" s="58"/>
      <c r="CI178" s="58"/>
      <c r="CJ178" s="58"/>
      <c r="CK178" s="58"/>
      <c r="CL178" s="58"/>
      <c r="CM178" s="58"/>
      <c r="CN178" s="58"/>
      <c r="CO178" s="58"/>
      <c r="CP178" s="58"/>
      <c r="CQ178" s="58"/>
      <c r="CR178" s="58"/>
      <c r="CS178" s="58"/>
      <c r="CT178" s="58"/>
      <c r="CU178" s="58"/>
      <c r="CV178" s="58"/>
      <c r="CW178" s="58"/>
      <c r="CX178" s="58"/>
      <c r="CY178" s="58"/>
      <c r="CZ178" s="58"/>
      <c r="DA178" s="58"/>
      <c r="DB178" s="58"/>
      <c r="DC178" s="58"/>
      <c r="DD178" s="58"/>
      <c r="DE178" s="58"/>
      <c r="DF178" s="58"/>
      <c r="DG178" s="58"/>
      <c r="DH178" s="58"/>
      <c r="DI178" s="58"/>
      <c r="DJ178" s="58"/>
      <c r="DK178" s="58"/>
      <c r="DL178" s="58"/>
      <c r="DM178" s="58"/>
      <c r="DN178" s="58"/>
      <c r="DO178" s="58"/>
      <c r="DP178" s="58"/>
      <c r="DQ178" s="58"/>
      <c r="DR178" s="58"/>
      <c r="DS178" s="58"/>
      <c r="DT178" s="58"/>
      <c r="DU178" s="58"/>
      <c r="DV178" s="58"/>
      <c r="DW178" s="58"/>
      <c r="DX178" s="58"/>
      <c r="DY178" s="58"/>
      <c r="DZ178" s="58"/>
      <c r="EA178" s="58"/>
      <c r="EB178" s="58"/>
      <c r="EC178" s="58"/>
      <c r="ED178" s="58"/>
      <c r="EE178" s="58"/>
      <c r="EF178" s="58"/>
      <c r="EG178" s="58"/>
      <c r="EH178" s="58"/>
      <c r="EI178" s="58"/>
      <c r="EJ178" s="58"/>
      <c r="EK178" s="58"/>
      <c r="EL178" s="58"/>
      <c r="EM178" s="58"/>
      <c r="EN178" s="58"/>
      <c r="EO178" s="58"/>
      <c r="EP178" s="58"/>
      <c r="EQ178" s="58"/>
      <c r="ER178" s="58"/>
      <c r="ES178" s="58"/>
      <c r="ET178" s="58"/>
      <c r="EU178" s="58"/>
      <c r="EV178" s="58"/>
      <c r="EW178" s="58"/>
      <c r="EX178" s="58"/>
      <c r="EY178" s="58"/>
      <c r="EZ178" s="58"/>
      <c r="FA178" s="58"/>
      <c r="FB178" s="58"/>
      <c r="FC178" s="58"/>
      <c r="FD178" s="58"/>
      <c r="FE178" s="58"/>
      <c r="FF178" s="58"/>
      <c r="FG178" s="58"/>
      <c r="FH178" s="58"/>
      <c r="FI178" s="58"/>
      <c r="FJ178" s="58"/>
      <c r="FK178" s="58"/>
      <c r="FL178" s="58"/>
      <c r="FM178" s="58"/>
      <c r="FN178" s="58"/>
      <c r="FO178" s="58"/>
      <c r="FP178" s="58"/>
      <c r="FQ178" s="58"/>
      <c r="FR178" s="58"/>
      <c r="FS178" s="58"/>
      <c r="FT178" s="58"/>
      <c r="FU178" s="58"/>
      <c r="FV178" s="58"/>
      <c r="FW178" s="58"/>
      <c r="FX178" s="58"/>
      <c r="FY178" s="58"/>
      <c r="FZ178" s="58"/>
      <c r="GA178" s="58"/>
      <c r="GB178" s="58"/>
      <c r="GC178" s="58"/>
      <c r="GD178" s="58"/>
      <c r="GE178" s="58"/>
      <c r="GF178" s="58"/>
      <c r="GG178" s="58"/>
      <c r="GH178" s="58"/>
      <c r="GI178" s="58"/>
      <c r="GJ178" s="58"/>
      <c r="GK178" s="58"/>
      <c r="GL178" s="58"/>
      <c r="GM178" s="58"/>
      <c r="GN178" s="58"/>
      <c r="GO178" s="58"/>
      <c r="GP178" s="58"/>
      <c r="GQ178" s="58"/>
      <c r="GR178" s="58"/>
      <c r="GS178" s="58"/>
      <c r="GT178" s="58"/>
      <c r="GU178" s="58"/>
      <c r="GV178" s="58"/>
      <c r="GW178" s="58"/>
      <c r="GX178" s="58"/>
      <c r="GY178" s="58"/>
      <c r="GZ178" s="58"/>
      <c r="HA178" s="58"/>
      <c r="HB178" s="58"/>
      <c r="HC178" s="58"/>
      <c r="HD178" s="58"/>
      <c r="HE178" s="58"/>
      <c r="HF178" s="58"/>
      <c r="HG178" s="58"/>
      <c r="HH178" s="58"/>
      <c r="HI178" s="58"/>
      <c r="HJ178" s="58"/>
      <c r="HK178" s="58"/>
      <c r="HL178" s="58"/>
      <c r="HM178" s="58"/>
      <c r="HN178" s="58"/>
      <c r="HO178" s="58"/>
      <c r="HP178" s="58"/>
      <c r="HQ178" s="58"/>
      <c r="HR178" s="58"/>
      <c r="HS178" s="58"/>
      <c r="HT178" s="58"/>
      <c r="HU178" s="58"/>
      <c r="HV178" s="58"/>
      <c r="HW178" s="58"/>
      <c r="HX178" s="58"/>
      <c r="HY178" s="58"/>
      <c r="HZ178" s="58"/>
      <c r="IA178" s="58"/>
      <c r="IB178" s="58"/>
      <c r="IC178" s="58"/>
      <c r="ID178" s="58"/>
      <c r="IE178" s="58"/>
      <c r="IF178" s="58"/>
      <c r="IG178" s="58"/>
      <c r="IH178" s="58"/>
    </row>
    <row r="179" spans="1:242" s="59" customFormat="1" x14ac:dyDescent="0.2">
      <c r="A179" s="54" t="s">
        <v>105</v>
      </c>
      <c r="B179" s="55">
        <v>2025</v>
      </c>
      <c r="C179" s="55"/>
      <c r="D179" s="55"/>
      <c r="E179" s="13"/>
      <c r="F179" s="14"/>
      <c r="G179" s="60"/>
      <c r="H179" s="60"/>
      <c r="I179" s="60"/>
      <c r="J179" s="60"/>
      <c r="K179" s="60"/>
      <c r="L179" s="61"/>
      <c r="M179" s="61">
        <f t="shared" ref="M179:M180" si="113">SUM(G179:L179)</f>
        <v>0</v>
      </c>
      <c r="N179" s="62">
        <f t="shared" si="109"/>
        <v>0</v>
      </c>
      <c r="O179" s="18" t="str">
        <f t="shared" si="110"/>
        <v/>
      </c>
      <c r="P179" s="63">
        <v>0</v>
      </c>
      <c r="Q179" s="64">
        <f t="shared" si="111"/>
        <v>0</v>
      </c>
      <c r="R179" s="65">
        <f t="shared" si="112"/>
        <v>0</v>
      </c>
      <c r="S179" s="56"/>
      <c r="T179" s="66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  <c r="AU179" s="57"/>
      <c r="AV179" s="57"/>
      <c r="AW179" s="57"/>
      <c r="AX179" s="57"/>
      <c r="AY179" s="57"/>
      <c r="AZ179" s="57"/>
      <c r="BA179" s="57"/>
      <c r="BB179" s="57"/>
      <c r="BC179" s="57"/>
      <c r="BD179" s="57"/>
      <c r="BE179" s="57"/>
      <c r="BF179" s="57"/>
      <c r="BG179" s="57"/>
      <c r="BH179" s="57"/>
      <c r="BI179" s="57"/>
      <c r="BJ179" s="57"/>
      <c r="BK179" s="57"/>
      <c r="BL179" s="57"/>
      <c r="BM179" s="58"/>
      <c r="BN179" s="58"/>
      <c r="BO179" s="58"/>
      <c r="BP179" s="58"/>
      <c r="BQ179" s="58"/>
      <c r="BR179" s="58"/>
      <c r="BS179" s="58"/>
      <c r="BT179" s="58"/>
      <c r="BU179" s="58"/>
      <c r="BV179" s="58"/>
      <c r="BW179" s="58"/>
      <c r="BX179" s="58"/>
      <c r="BY179" s="58"/>
      <c r="BZ179" s="58"/>
      <c r="CA179" s="58"/>
      <c r="CB179" s="58"/>
      <c r="CC179" s="58"/>
      <c r="CD179" s="58"/>
      <c r="CE179" s="58"/>
      <c r="CF179" s="58"/>
      <c r="CG179" s="58"/>
      <c r="CH179" s="58"/>
      <c r="CI179" s="58"/>
      <c r="CJ179" s="58"/>
      <c r="CK179" s="58"/>
      <c r="CL179" s="58"/>
      <c r="CM179" s="58"/>
      <c r="CN179" s="58"/>
      <c r="CO179" s="58"/>
      <c r="CP179" s="58"/>
      <c r="CQ179" s="58"/>
      <c r="CR179" s="58"/>
      <c r="CS179" s="58"/>
      <c r="CT179" s="58"/>
      <c r="CU179" s="58"/>
      <c r="CV179" s="58"/>
      <c r="CW179" s="58"/>
      <c r="CX179" s="58"/>
      <c r="CY179" s="58"/>
      <c r="CZ179" s="58"/>
      <c r="DA179" s="58"/>
      <c r="DB179" s="58"/>
      <c r="DC179" s="58"/>
      <c r="DD179" s="58"/>
      <c r="DE179" s="58"/>
      <c r="DF179" s="58"/>
      <c r="DG179" s="58"/>
      <c r="DH179" s="58"/>
      <c r="DI179" s="58"/>
      <c r="DJ179" s="58"/>
      <c r="DK179" s="58"/>
      <c r="DL179" s="58"/>
      <c r="DM179" s="58"/>
      <c r="DN179" s="58"/>
      <c r="DO179" s="58"/>
      <c r="DP179" s="58"/>
      <c r="DQ179" s="58"/>
      <c r="DR179" s="58"/>
      <c r="DS179" s="58"/>
      <c r="DT179" s="58"/>
      <c r="DU179" s="58"/>
      <c r="DV179" s="58"/>
      <c r="DW179" s="58"/>
      <c r="DX179" s="58"/>
      <c r="DY179" s="58"/>
      <c r="DZ179" s="58"/>
      <c r="EA179" s="58"/>
      <c r="EB179" s="58"/>
      <c r="EC179" s="58"/>
      <c r="ED179" s="58"/>
      <c r="EE179" s="58"/>
      <c r="EF179" s="58"/>
      <c r="EG179" s="58"/>
      <c r="EH179" s="58"/>
      <c r="EI179" s="58"/>
      <c r="EJ179" s="58"/>
      <c r="EK179" s="58"/>
      <c r="EL179" s="58"/>
      <c r="EM179" s="58"/>
      <c r="EN179" s="58"/>
      <c r="EO179" s="58"/>
      <c r="EP179" s="58"/>
      <c r="EQ179" s="58"/>
      <c r="ER179" s="58"/>
      <c r="ES179" s="58"/>
      <c r="ET179" s="58"/>
      <c r="EU179" s="58"/>
      <c r="EV179" s="58"/>
      <c r="EW179" s="58"/>
      <c r="EX179" s="58"/>
      <c r="EY179" s="58"/>
      <c r="EZ179" s="58"/>
      <c r="FA179" s="58"/>
      <c r="FB179" s="58"/>
      <c r="FC179" s="58"/>
      <c r="FD179" s="58"/>
      <c r="FE179" s="58"/>
      <c r="FF179" s="58"/>
      <c r="FG179" s="58"/>
      <c r="FH179" s="58"/>
      <c r="FI179" s="58"/>
      <c r="FJ179" s="58"/>
      <c r="FK179" s="58"/>
      <c r="FL179" s="58"/>
      <c r="FM179" s="58"/>
      <c r="FN179" s="58"/>
      <c r="FO179" s="58"/>
      <c r="FP179" s="58"/>
      <c r="FQ179" s="58"/>
      <c r="FR179" s="58"/>
      <c r="FS179" s="58"/>
      <c r="FT179" s="58"/>
      <c r="FU179" s="58"/>
      <c r="FV179" s="58"/>
      <c r="FW179" s="58"/>
      <c r="FX179" s="58"/>
      <c r="FY179" s="58"/>
      <c r="FZ179" s="58"/>
      <c r="GA179" s="58"/>
      <c r="GB179" s="58"/>
      <c r="GC179" s="58"/>
      <c r="GD179" s="58"/>
      <c r="GE179" s="58"/>
      <c r="GF179" s="58"/>
      <c r="GG179" s="58"/>
      <c r="GH179" s="58"/>
      <c r="GI179" s="58"/>
      <c r="GJ179" s="58"/>
      <c r="GK179" s="58"/>
      <c r="GL179" s="58"/>
      <c r="GM179" s="58"/>
      <c r="GN179" s="58"/>
      <c r="GO179" s="58"/>
      <c r="GP179" s="58"/>
      <c r="GQ179" s="58"/>
      <c r="GR179" s="58"/>
      <c r="GS179" s="58"/>
      <c r="GT179" s="58"/>
      <c r="GU179" s="58"/>
      <c r="GV179" s="58"/>
      <c r="GW179" s="58"/>
      <c r="GX179" s="58"/>
      <c r="GY179" s="58"/>
      <c r="GZ179" s="58"/>
      <c r="HA179" s="58"/>
      <c r="HB179" s="58"/>
      <c r="HC179" s="58"/>
      <c r="HD179" s="58"/>
      <c r="HE179" s="58"/>
      <c r="HF179" s="58"/>
      <c r="HG179" s="58"/>
      <c r="HH179" s="58"/>
      <c r="HI179" s="58"/>
      <c r="HJ179" s="58"/>
      <c r="HK179" s="58"/>
      <c r="HL179" s="58"/>
      <c r="HM179" s="58"/>
      <c r="HN179" s="58"/>
      <c r="HO179" s="58"/>
      <c r="HP179" s="58"/>
      <c r="HQ179" s="58"/>
      <c r="HR179" s="58"/>
      <c r="HS179" s="58"/>
      <c r="HT179" s="58"/>
      <c r="HU179" s="58"/>
      <c r="HV179" s="58"/>
      <c r="HW179" s="58"/>
      <c r="HX179" s="58"/>
      <c r="HY179" s="58"/>
      <c r="HZ179" s="58"/>
      <c r="IA179" s="58"/>
      <c r="IB179" s="58"/>
      <c r="IC179" s="58"/>
      <c r="ID179" s="58"/>
      <c r="IE179" s="58"/>
      <c r="IF179" s="58"/>
      <c r="IG179" s="58"/>
      <c r="IH179" s="58"/>
    </row>
    <row r="180" spans="1:242" s="59" customFormat="1" x14ac:dyDescent="0.2">
      <c r="A180" s="54" t="s">
        <v>105</v>
      </c>
      <c r="B180" s="55">
        <v>2025</v>
      </c>
      <c r="C180" s="55"/>
      <c r="D180" s="55"/>
      <c r="E180" s="13"/>
      <c r="F180" s="14"/>
      <c r="G180" s="60"/>
      <c r="H180" s="60"/>
      <c r="I180" s="60"/>
      <c r="J180" s="60"/>
      <c r="K180" s="60"/>
      <c r="L180" s="61"/>
      <c r="M180" s="61">
        <f t="shared" si="113"/>
        <v>0</v>
      </c>
      <c r="N180" s="62">
        <f t="shared" si="109"/>
        <v>0</v>
      </c>
      <c r="O180" s="18" t="str">
        <f t="shared" si="110"/>
        <v/>
      </c>
      <c r="P180" s="63">
        <v>0</v>
      </c>
      <c r="Q180" s="64">
        <f t="shared" si="111"/>
        <v>0</v>
      </c>
      <c r="R180" s="65">
        <f t="shared" si="112"/>
        <v>0</v>
      </c>
      <c r="S180" s="56"/>
      <c r="T180" s="66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  <c r="AK180" s="57"/>
      <c r="AL180" s="57"/>
      <c r="AM180" s="57"/>
      <c r="AN180" s="57"/>
      <c r="AO180" s="57"/>
      <c r="AP180" s="57"/>
      <c r="AQ180" s="57"/>
      <c r="AR180" s="57"/>
      <c r="AS180" s="57"/>
      <c r="AT180" s="57"/>
      <c r="AU180" s="57"/>
      <c r="AV180" s="57"/>
      <c r="AW180" s="57"/>
      <c r="AX180" s="57"/>
      <c r="AY180" s="57"/>
      <c r="AZ180" s="57"/>
      <c r="BA180" s="57"/>
      <c r="BB180" s="57"/>
      <c r="BC180" s="57"/>
      <c r="BD180" s="57"/>
      <c r="BE180" s="57"/>
      <c r="BF180" s="57"/>
      <c r="BG180" s="57"/>
      <c r="BH180" s="57"/>
      <c r="BI180" s="57"/>
      <c r="BJ180" s="57"/>
      <c r="BK180" s="57"/>
      <c r="BL180" s="57"/>
      <c r="BM180" s="58"/>
      <c r="BN180" s="58"/>
      <c r="BO180" s="58"/>
      <c r="BP180" s="58"/>
      <c r="BQ180" s="58"/>
      <c r="BR180" s="58"/>
      <c r="BS180" s="58"/>
      <c r="BT180" s="58"/>
      <c r="BU180" s="58"/>
      <c r="BV180" s="58"/>
      <c r="BW180" s="58"/>
      <c r="BX180" s="58"/>
      <c r="BY180" s="58"/>
      <c r="BZ180" s="58"/>
      <c r="CA180" s="58"/>
      <c r="CB180" s="58"/>
      <c r="CC180" s="58"/>
      <c r="CD180" s="58"/>
      <c r="CE180" s="58"/>
      <c r="CF180" s="58"/>
      <c r="CG180" s="58"/>
      <c r="CH180" s="58"/>
      <c r="CI180" s="58"/>
      <c r="CJ180" s="58"/>
      <c r="CK180" s="58"/>
      <c r="CL180" s="58"/>
      <c r="CM180" s="58"/>
      <c r="CN180" s="58"/>
      <c r="CO180" s="58"/>
      <c r="CP180" s="58"/>
      <c r="CQ180" s="58"/>
      <c r="CR180" s="58"/>
      <c r="CS180" s="58"/>
      <c r="CT180" s="58"/>
      <c r="CU180" s="58"/>
      <c r="CV180" s="58"/>
      <c r="CW180" s="58"/>
      <c r="CX180" s="58"/>
      <c r="CY180" s="58"/>
      <c r="CZ180" s="58"/>
      <c r="DA180" s="58"/>
      <c r="DB180" s="58"/>
      <c r="DC180" s="58"/>
      <c r="DD180" s="58"/>
      <c r="DE180" s="58"/>
      <c r="DF180" s="58"/>
      <c r="DG180" s="58"/>
      <c r="DH180" s="58"/>
      <c r="DI180" s="58"/>
      <c r="DJ180" s="58"/>
      <c r="DK180" s="58"/>
      <c r="DL180" s="58"/>
      <c r="DM180" s="58"/>
      <c r="DN180" s="58"/>
      <c r="DO180" s="58"/>
      <c r="DP180" s="58"/>
      <c r="DQ180" s="58"/>
      <c r="DR180" s="58"/>
      <c r="DS180" s="58"/>
      <c r="DT180" s="58"/>
      <c r="DU180" s="58"/>
      <c r="DV180" s="58"/>
      <c r="DW180" s="58"/>
      <c r="DX180" s="58"/>
      <c r="DY180" s="58"/>
      <c r="DZ180" s="58"/>
      <c r="EA180" s="58"/>
      <c r="EB180" s="58"/>
      <c r="EC180" s="58"/>
      <c r="ED180" s="58"/>
      <c r="EE180" s="58"/>
      <c r="EF180" s="58"/>
      <c r="EG180" s="58"/>
      <c r="EH180" s="58"/>
      <c r="EI180" s="58"/>
      <c r="EJ180" s="58"/>
      <c r="EK180" s="58"/>
      <c r="EL180" s="58"/>
      <c r="EM180" s="58"/>
      <c r="EN180" s="58"/>
      <c r="EO180" s="58"/>
      <c r="EP180" s="58"/>
      <c r="EQ180" s="58"/>
      <c r="ER180" s="58"/>
      <c r="ES180" s="58"/>
      <c r="ET180" s="58"/>
      <c r="EU180" s="58"/>
      <c r="EV180" s="58"/>
      <c r="EW180" s="58"/>
      <c r="EX180" s="58"/>
      <c r="EY180" s="58"/>
      <c r="EZ180" s="58"/>
      <c r="FA180" s="58"/>
      <c r="FB180" s="58"/>
      <c r="FC180" s="58"/>
      <c r="FD180" s="58"/>
      <c r="FE180" s="58"/>
      <c r="FF180" s="58"/>
      <c r="FG180" s="58"/>
      <c r="FH180" s="58"/>
      <c r="FI180" s="58"/>
      <c r="FJ180" s="58"/>
      <c r="FK180" s="58"/>
      <c r="FL180" s="58"/>
      <c r="FM180" s="58"/>
      <c r="FN180" s="58"/>
      <c r="FO180" s="58"/>
      <c r="FP180" s="58"/>
      <c r="FQ180" s="58"/>
      <c r="FR180" s="58"/>
      <c r="FS180" s="58"/>
      <c r="FT180" s="58"/>
      <c r="FU180" s="58"/>
      <c r="FV180" s="58"/>
      <c r="FW180" s="58"/>
      <c r="FX180" s="58"/>
      <c r="FY180" s="58"/>
      <c r="FZ180" s="58"/>
      <c r="GA180" s="58"/>
      <c r="GB180" s="58"/>
      <c r="GC180" s="58"/>
      <c r="GD180" s="58"/>
      <c r="GE180" s="58"/>
      <c r="GF180" s="58"/>
      <c r="GG180" s="58"/>
      <c r="GH180" s="58"/>
      <c r="GI180" s="58"/>
      <c r="GJ180" s="58"/>
      <c r="GK180" s="58"/>
      <c r="GL180" s="58"/>
      <c r="GM180" s="58"/>
      <c r="GN180" s="58"/>
      <c r="GO180" s="58"/>
      <c r="GP180" s="58"/>
      <c r="GQ180" s="58"/>
      <c r="GR180" s="58"/>
      <c r="GS180" s="58"/>
      <c r="GT180" s="58"/>
      <c r="GU180" s="58"/>
      <c r="GV180" s="58"/>
      <c r="GW180" s="58"/>
      <c r="GX180" s="58"/>
      <c r="GY180" s="58"/>
      <c r="GZ180" s="58"/>
      <c r="HA180" s="58"/>
      <c r="HB180" s="58"/>
      <c r="HC180" s="58"/>
      <c r="HD180" s="58"/>
      <c r="HE180" s="58"/>
      <c r="HF180" s="58"/>
      <c r="HG180" s="58"/>
      <c r="HH180" s="58"/>
      <c r="HI180" s="58"/>
      <c r="HJ180" s="58"/>
      <c r="HK180" s="58"/>
      <c r="HL180" s="58"/>
      <c r="HM180" s="58"/>
      <c r="HN180" s="58"/>
      <c r="HO180" s="58"/>
      <c r="HP180" s="58"/>
      <c r="HQ180" s="58"/>
      <c r="HR180" s="58"/>
      <c r="HS180" s="58"/>
      <c r="HT180" s="58"/>
      <c r="HU180" s="58"/>
      <c r="HV180" s="58"/>
      <c r="HW180" s="58"/>
      <c r="HX180" s="58"/>
      <c r="HY180" s="58"/>
      <c r="HZ180" s="58"/>
      <c r="IA180" s="58"/>
      <c r="IB180" s="58"/>
      <c r="IC180" s="58"/>
      <c r="ID180" s="58"/>
      <c r="IE180" s="58"/>
      <c r="IF180" s="58"/>
      <c r="IG180" s="58"/>
      <c r="IH180" s="58"/>
    </row>
    <row r="181" spans="1:242" s="59" customFormat="1" x14ac:dyDescent="0.2">
      <c r="A181" s="54" t="s">
        <v>105</v>
      </c>
      <c r="B181" s="55">
        <v>2025</v>
      </c>
      <c r="C181" s="55"/>
      <c r="D181" s="55"/>
      <c r="E181" s="13"/>
      <c r="F181" s="14"/>
      <c r="G181" s="60"/>
      <c r="H181" s="60"/>
      <c r="I181" s="60"/>
      <c r="J181" s="60"/>
      <c r="K181" s="60"/>
      <c r="L181" s="61"/>
      <c r="M181" s="61">
        <f>SUM(G181:L181)</f>
        <v>0</v>
      </c>
      <c r="N181" s="62">
        <f t="shared" si="109"/>
        <v>0</v>
      </c>
      <c r="O181" s="18" t="str">
        <f t="shared" si="110"/>
        <v/>
      </c>
      <c r="P181" s="63">
        <v>0</v>
      </c>
      <c r="Q181" s="64">
        <f t="shared" si="111"/>
        <v>0</v>
      </c>
      <c r="R181" s="65">
        <f t="shared" si="112"/>
        <v>0</v>
      </c>
      <c r="S181" s="56"/>
      <c r="T181" s="66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  <c r="AK181" s="57"/>
      <c r="AL181" s="57"/>
      <c r="AM181" s="57"/>
      <c r="AN181" s="57"/>
      <c r="AO181" s="57"/>
      <c r="AP181" s="57"/>
      <c r="AQ181" s="57"/>
      <c r="AR181" s="57"/>
      <c r="AS181" s="57"/>
      <c r="AT181" s="57"/>
      <c r="AU181" s="57"/>
      <c r="AV181" s="57"/>
      <c r="AW181" s="57"/>
      <c r="AX181" s="57"/>
      <c r="AY181" s="57"/>
      <c r="AZ181" s="57"/>
      <c r="BA181" s="57"/>
      <c r="BB181" s="57"/>
      <c r="BC181" s="57"/>
      <c r="BD181" s="57"/>
      <c r="BE181" s="57"/>
      <c r="BF181" s="57"/>
      <c r="BG181" s="57"/>
      <c r="BH181" s="57"/>
      <c r="BI181" s="57"/>
      <c r="BJ181" s="57"/>
      <c r="BK181" s="57"/>
      <c r="BL181" s="57"/>
      <c r="BM181" s="58"/>
      <c r="BN181" s="58"/>
      <c r="BO181" s="58"/>
      <c r="BP181" s="58"/>
      <c r="BQ181" s="58"/>
      <c r="BR181" s="58"/>
      <c r="BS181" s="58"/>
      <c r="BT181" s="58"/>
      <c r="BU181" s="58"/>
      <c r="BV181" s="58"/>
      <c r="BW181" s="58"/>
      <c r="BX181" s="58"/>
      <c r="BY181" s="58"/>
      <c r="BZ181" s="58"/>
      <c r="CA181" s="58"/>
      <c r="CB181" s="58"/>
      <c r="CC181" s="58"/>
      <c r="CD181" s="58"/>
      <c r="CE181" s="58"/>
      <c r="CF181" s="58"/>
      <c r="CG181" s="58"/>
      <c r="CH181" s="58"/>
      <c r="CI181" s="58"/>
      <c r="CJ181" s="58"/>
      <c r="CK181" s="58"/>
      <c r="CL181" s="58"/>
      <c r="CM181" s="58"/>
      <c r="CN181" s="58"/>
      <c r="CO181" s="58"/>
      <c r="CP181" s="58"/>
      <c r="CQ181" s="58"/>
      <c r="CR181" s="58"/>
      <c r="CS181" s="58"/>
      <c r="CT181" s="58"/>
      <c r="CU181" s="58"/>
      <c r="CV181" s="58"/>
      <c r="CW181" s="58"/>
      <c r="CX181" s="58"/>
      <c r="CY181" s="58"/>
      <c r="CZ181" s="58"/>
      <c r="DA181" s="58"/>
      <c r="DB181" s="58"/>
      <c r="DC181" s="58"/>
      <c r="DD181" s="58"/>
      <c r="DE181" s="58"/>
      <c r="DF181" s="58"/>
      <c r="DG181" s="58"/>
      <c r="DH181" s="58"/>
      <c r="DI181" s="58"/>
      <c r="DJ181" s="58"/>
      <c r="DK181" s="58"/>
      <c r="DL181" s="58"/>
      <c r="DM181" s="58"/>
      <c r="DN181" s="58"/>
      <c r="DO181" s="58"/>
      <c r="DP181" s="58"/>
      <c r="DQ181" s="58"/>
      <c r="DR181" s="58"/>
      <c r="DS181" s="58"/>
      <c r="DT181" s="58"/>
      <c r="DU181" s="58"/>
      <c r="DV181" s="58"/>
      <c r="DW181" s="58"/>
      <c r="DX181" s="58"/>
      <c r="DY181" s="58"/>
      <c r="DZ181" s="58"/>
      <c r="EA181" s="58"/>
      <c r="EB181" s="58"/>
      <c r="EC181" s="58"/>
      <c r="ED181" s="58"/>
      <c r="EE181" s="58"/>
      <c r="EF181" s="58"/>
      <c r="EG181" s="58"/>
      <c r="EH181" s="58"/>
      <c r="EI181" s="58"/>
      <c r="EJ181" s="58"/>
      <c r="EK181" s="58"/>
      <c r="EL181" s="58"/>
      <c r="EM181" s="58"/>
      <c r="EN181" s="58"/>
      <c r="EO181" s="58"/>
      <c r="EP181" s="58"/>
      <c r="EQ181" s="58"/>
      <c r="ER181" s="58"/>
      <c r="ES181" s="58"/>
      <c r="ET181" s="58"/>
      <c r="EU181" s="58"/>
      <c r="EV181" s="58"/>
      <c r="EW181" s="58"/>
      <c r="EX181" s="58"/>
      <c r="EY181" s="58"/>
      <c r="EZ181" s="58"/>
      <c r="FA181" s="58"/>
      <c r="FB181" s="58"/>
      <c r="FC181" s="58"/>
      <c r="FD181" s="58"/>
      <c r="FE181" s="58"/>
      <c r="FF181" s="58"/>
      <c r="FG181" s="58"/>
      <c r="FH181" s="58"/>
      <c r="FI181" s="58"/>
      <c r="FJ181" s="58"/>
      <c r="FK181" s="58"/>
      <c r="FL181" s="58"/>
      <c r="FM181" s="58"/>
      <c r="FN181" s="58"/>
      <c r="FO181" s="58"/>
      <c r="FP181" s="58"/>
      <c r="FQ181" s="58"/>
      <c r="FR181" s="58"/>
      <c r="FS181" s="58"/>
      <c r="FT181" s="58"/>
      <c r="FU181" s="58"/>
      <c r="FV181" s="58"/>
      <c r="FW181" s="58"/>
      <c r="FX181" s="58"/>
      <c r="FY181" s="58"/>
      <c r="FZ181" s="58"/>
      <c r="GA181" s="58"/>
      <c r="GB181" s="58"/>
      <c r="GC181" s="58"/>
      <c r="GD181" s="58"/>
      <c r="GE181" s="58"/>
      <c r="GF181" s="58"/>
      <c r="GG181" s="58"/>
      <c r="GH181" s="58"/>
      <c r="GI181" s="58"/>
      <c r="GJ181" s="58"/>
      <c r="GK181" s="58"/>
      <c r="GL181" s="58"/>
      <c r="GM181" s="58"/>
      <c r="GN181" s="58"/>
      <c r="GO181" s="58"/>
      <c r="GP181" s="58"/>
      <c r="GQ181" s="58"/>
      <c r="GR181" s="58"/>
      <c r="GS181" s="58"/>
      <c r="GT181" s="58"/>
      <c r="GU181" s="58"/>
      <c r="GV181" s="58"/>
      <c r="GW181" s="58"/>
      <c r="GX181" s="58"/>
      <c r="GY181" s="58"/>
      <c r="GZ181" s="58"/>
      <c r="HA181" s="58"/>
      <c r="HB181" s="58"/>
      <c r="HC181" s="58"/>
      <c r="HD181" s="58"/>
      <c r="HE181" s="58"/>
      <c r="HF181" s="58"/>
      <c r="HG181" s="58"/>
      <c r="HH181" s="58"/>
      <c r="HI181" s="58"/>
      <c r="HJ181" s="58"/>
      <c r="HK181" s="58"/>
      <c r="HL181" s="58"/>
      <c r="HM181" s="58"/>
      <c r="HN181" s="58"/>
      <c r="HO181" s="58"/>
      <c r="HP181" s="58"/>
      <c r="HQ181" s="58"/>
      <c r="HR181" s="58"/>
      <c r="HS181" s="58"/>
      <c r="HT181" s="58"/>
      <c r="HU181" s="58"/>
      <c r="HV181" s="58"/>
      <c r="HW181" s="58"/>
      <c r="HX181" s="58"/>
      <c r="HY181" s="58"/>
      <c r="HZ181" s="58"/>
      <c r="IA181" s="58"/>
      <c r="IB181" s="58"/>
      <c r="IC181" s="58"/>
      <c r="ID181" s="58"/>
      <c r="IE181" s="58"/>
      <c r="IF181" s="58"/>
      <c r="IG181" s="58"/>
      <c r="IH181" s="58"/>
    </row>
    <row r="182" spans="1:242" s="59" customFormat="1" x14ac:dyDescent="0.2">
      <c r="A182" s="54" t="s">
        <v>105</v>
      </c>
      <c r="B182" s="55">
        <v>2025</v>
      </c>
      <c r="C182" s="55"/>
      <c r="D182" s="55"/>
      <c r="E182" s="13"/>
      <c r="F182" s="14"/>
      <c r="G182" s="60"/>
      <c r="H182" s="60"/>
      <c r="I182" s="60"/>
      <c r="J182" s="60"/>
      <c r="K182" s="60"/>
      <c r="L182" s="61"/>
      <c r="M182" s="61">
        <f>SUM(G182:L182)</f>
        <v>0</v>
      </c>
      <c r="N182" s="62">
        <f t="shared" si="109"/>
        <v>0</v>
      </c>
      <c r="O182" s="18" t="str">
        <f t="shared" si="110"/>
        <v/>
      </c>
      <c r="P182" s="63">
        <v>0</v>
      </c>
      <c r="Q182" s="64">
        <f t="shared" si="111"/>
        <v>0</v>
      </c>
      <c r="R182" s="65">
        <f t="shared" si="112"/>
        <v>0</v>
      </c>
      <c r="S182" s="56"/>
      <c r="T182" s="66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/>
      <c r="AL182" s="57"/>
      <c r="AM182" s="57"/>
      <c r="AN182" s="57"/>
      <c r="AO182" s="57"/>
      <c r="AP182" s="57"/>
      <c r="AQ182" s="57"/>
      <c r="AR182" s="57"/>
      <c r="AS182" s="57"/>
      <c r="AT182" s="57"/>
      <c r="AU182" s="57"/>
      <c r="AV182" s="57"/>
      <c r="AW182" s="57"/>
      <c r="AX182" s="57"/>
      <c r="AY182" s="57"/>
      <c r="AZ182" s="57"/>
      <c r="BA182" s="57"/>
      <c r="BB182" s="57"/>
      <c r="BC182" s="57"/>
      <c r="BD182" s="57"/>
      <c r="BE182" s="57"/>
      <c r="BF182" s="57"/>
      <c r="BG182" s="57"/>
      <c r="BH182" s="57"/>
      <c r="BI182" s="57"/>
      <c r="BJ182" s="57"/>
      <c r="BK182" s="57"/>
      <c r="BL182" s="57"/>
      <c r="BM182" s="58"/>
      <c r="BN182" s="58"/>
      <c r="BO182" s="58"/>
      <c r="BP182" s="58"/>
      <c r="BQ182" s="58"/>
      <c r="BR182" s="58"/>
      <c r="BS182" s="58"/>
      <c r="BT182" s="58"/>
      <c r="BU182" s="58"/>
      <c r="BV182" s="58"/>
      <c r="BW182" s="58"/>
      <c r="BX182" s="58"/>
      <c r="BY182" s="58"/>
      <c r="BZ182" s="58"/>
      <c r="CA182" s="58"/>
      <c r="CB182" s="58"/>
      <c r="CC182" s="58"/>
      <c r="CD182" s="58"/>
      <c r="CE182" s="58"/>
      <c r="CF182" s="58"/>
      <c r="CG182" s="58"/>
      <c r="CH182" s="58"/>
      <c r="CI182" s="58"/>
      <c r="CJ182" s="58"/>
      <c r="CK182" s="58"/>
      <c r="CL182" s="58"/>
      <c r="CM182" s="58"/>
      <c r="CN182" s="58"/>
      <c r="CO182" s="58"/>
      <c r="CP182" s="58"/>
      <c r="CQ182" s="58"/>
      <c r="CR182" s="58"/>
      <c r="CS182" s="58"/>
      <c r="CT182" s="58"/>
      <c r="CU182" s="58"/>
      <c r="CV182" s="58"/>
      <c r="CW182" s="58"/>
      <c r="CX182" s="58"/>
      <c r="CY182" s="58"/>
      <c r="CZ182" s="58"/>
      <c r="DA182" s="58"/>
      <c r="DB182" s="58"/>
      <c r="DC182" s="58"/>
      <c r="DD182" s="58"/>
      <c r="DE182" s="58"/>
      <c r="DF182" s="58"/>
      <c r="DG182" s="58"/>
      <c r="DH182" s="58"/>
      <c r="DI182" s="58"/>
      <c r="DJ182" s="58"/>
      <c r="DK182" s="58"/>
      <c r="DL182" s="58"/>
      <c r="DM182" s="58"/>
      <c r="DN182" s="58"/>
      <c r="DO182" s="58"/>
      <c r="DP182" s="58"/>
      <c r="DQ182" s="58"/>
      <c r="DR182" s="58"/>
      <c r="DS182" s="58"/>
      <c r="DT182" s="58"/>
      <c r="DU182" s="58"/>
      <c r="DV182" s="58"/>
      <c r="DW182" s="58"/>
      <c r="DX182" s="58"/>
      <c r="DY182" s="58"/>
      <c r="DZ182" s="58"/>
      <c r="EA182" s="58"/>
      <c r="EB182" s="58"/>
      <c r="EC182" s="58"/>
      <c r="ED182" s="58"/>
      <c r="EE182" s="58"/>
      <c r="EF182" s="58"/>
      <c r="EG182" s="58"/>
      <c r="EH182" s="58"/>
      <c r="EI182" s="58"/>
      <c r="EJ182" s="58"/>
      <c r="EK182" s="58"/>
      <c r="EL182" s="58"/>
      <c r="EM182" s="58"/>
      <c r="EN182" s="58"/>
      <c r="EO182" s="58"/>
      <c r="EP182" s="58"/>
      <c r="EQ182" s="58"/>
      <c r="ER182" s="58"/>
      <c r="ES182" s="58"/>
      <c r="ET182" s="58"/>
      <c r="EU182" s="58"/>
      <c r="EV182" s="58"/>
      <c r="EW182" s="58"/>
      <c r="EX182" s="58"/>
      <c r="EY182" s="58"/>
      <c r="EZ182" s="58"/>
      <c r="FA182" s="58"/>
      <c r="FB182" s="58"/>
      <c r="FC182" s="58"/>
      <c r="FD182" s="58"/>
      <c r="FE182" s="58"/>
      <c r="FF182" s="58"/>
      <c r="FG182" s="58"/>
      <c r="FH182" s="58"/>
      <c r="FI182" s="58"/>
      <c r="FJ182" s="58"/>
      <c r="FK182" s="58"/>
      <c r="FL182" s="58"/>
      <c r="FM182" s="58"/>
      <c r="FN182" s="58"/>
      <c r="FO182" s="58"/>
      <c r="FP182" s="58"/>
      <c r="FQ182" s="58"/>
      <c r="FR182" s="58"/>
      <c r="FS182" s="58"/>
      <c r="FT182" s="58"/>
      <c r="FU182" s="58"/>
      <c r="FV182" s="58"/>
      <c r="FW182" s="58"/>
      <c r="FX182" s="58"/>
      <c r="FY182" s="58"/>
      <c r="FZ182" s="58"/>
      <c r="GA182" s="58"/>
      <c r="GB182" s="58"/>
      <c r="GC182" s="58"/>
      <c r="GD182" s="58"/>
      <c r="GE182" s="58"/>
      <c r="GF182" s="58"/>
      <c r="GG182" s="58"/>
      <c r="GH182" s="58"/>
      <c r="GI182" s="58"/>
      <c r="GJ182" s="58"/>
      <c r="GK182" s="58"/>
      <c r="GL182" s="58"/>
      <c r="GM182" s="58"/>
      <c r="GN182" s="58"/>
      <c r="GO182" s="58"/>
      <c r="GP182" s="58"/>
      <c r="GQ182" s="58"/>
      <c r="GR182" s="58"/>
      <c r="GS182" s="58"/>
      <c r="GT182" s="58"/>
      <c r="GU182" s="58"/>
      <c r="GV182" s="58"/>
      <c r="GW182" s="58"/>
      <c r="GX182" s="58"/>
      <c r="GY182" s="58"/>
      <c r="GZ182" s="58"/>
      <c r="HA182" s="58"/>
      <c r="HB182" s="58"/>
      <c r="HC182" s="58"/>
      <c r="HD182" s="58"/>
      <c r="HE182" s="58"/>
      <c r="HF182" s="58"/>
      <c r="HG182" s="58"/>
      <c r="HH182" s="58"/>
      <c r="HI182" s="58"/>
      <c r="HJ182" s="58"/>
      <c r="HK182" s="58"/>
      <c r="HL182" s="58"/>
      <c r="HM182" s="58"/>
      <c r="HN182" s="58"/>
      <c r="HO182" s="58"/>
      <c r="HP182" s="58"/>
      <c r="HQ182" s="58"/>
      <c r="HR182" s="58"/>
      <c r="HS182" s="58"/>
      <c r="HT182" s="58"/>
      <c r="HU182" s="58"/>
      <c r="HV182" s="58"/>
      <c r="HW182" s="58"/>
      <c r="HX182" s="58"/>
      <c r="HY182" s="58"/>
      <c r="HZ182" s="58"/>
      <c r="IA182" s="58"/>
      <c r="IB182" s="58"/>
      <c r="IC182" s="58"/>
      <c r="ID182" s="58"/>
      <c r="IE182" s="58"/>
      <c r="IF182" s="58"/>
      <c r="IG182" s="58"/>
      <c r="IH182" s="58"/>
    </row>
    <row r="183" spans="1:242" s="59" customFormat="1" x14ac:dyDescent="0.2">
      <c r="A183" s="54" t="s">
        <v>105</v>
      </c>
      <c r="B183" s="55">
        <v>2025</v>
      </c>
      <c r="C183" s="55"/>
      <c r="D183" s="55"/>
      <c r="E183" s="13"/>
      <c r="F183" s="14"/>
      <c r="G183" s="60"/>
      <c r="H183" s="60"/>
      <c r="I183" s="60"/>
      <c r="J183" s="60"/>
      <c r="K183" s="60"/>
      <c r="L183" s="61"/>
      <c r="M183" s="61">
        <f t="shared" ref="M183:M184" si="114">SUM(G183:L183)</f>
        <v>0</v>
      </c>
      <c r="N183" s="62">
        <f t="shared" si="109"/>
        <v>0</v>
      </c>
      <c r="O183" s="18" t="str">
        <f t="shared" si="110"/>
        <v/>
      </c>
      <c r="P183" s="63">
        <v>0</v>
      </c>
      <c r="Q183" s="64">
        <f t="shared" si="111"/>
        <v>0</v>
      </c>
      <c r="R183" s="65">
        <f t="shared" si="112"/>
        <v>0</v>
      </c>
      <c r="S183" s="56"/>
      <c r="T183" s="66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  <c r="AK183" s="57"/>
      <c r="AL183" s="57"/>
      <c r="AM183" s="57"/>
      <c r="AN183" s="57"/>
      <c r="AO183" s="57"/>
      <c r="AP183" s="57"/>
      <c r="AQ183" s="57"/>
      <c r="AR183" s="57"/>
      <c r="AS183" s="57"/>
      <c r="AT183" s="57"/>
      <c r="AU183" s="57"/>
      <c r="AV183" s="57"/>
      <c r="AW183" s="57"/>
      <c r="AX183" s="57"/>
      <c r="AY183" s="57"/>
      <c r="AZ183" s="57"/>
      <c r="BA183" s="57"/>
      <c r="BB183" s="57"/>
      <c r="BC183" s="57"/>
      <c r="BD183" s="57"/>
      <c r="BE183" s="57"/>
      <c r="BF183" s="57"/>
      <c r="BG183" s="57"/>
      <c r="BH183" s="57"/>
      <c r="BI183" s="57"/>
      <c r="BJ183" s="57"/>
      <c r="BK183" s="57"/>
      <c r="BL183" s="57"/>
      <c r="BM183" s="58"/>
      <c r="BN183" s="58"/>
      <c r="BO183" s="58"/>
      <c r="BP183" s="58"/>
      <c r="BQ183" s="58"/>
      <c r="BR183" s="58"/>
      <c r="BS183" s="58"/>
      <c r="BT183" s="58"/>
      <c r="BU183" s="58"/>
      <c r="BV183" s="58"/>
      <c r="BW183" s="58"/>
      <c r="BX183" s="58"/>
      <c r="BY183" s="58"/>
      <c r="BZ183" s="58"/>
      <c r="CA183" s="58"/>
      <c r="CB183" s="58"/>
      <c r="CC183" s="58"/>
      <c r="CD183" s="58"/>
      <c r="CE183" s="58"/>
      <c r="CF183" s="58"/>
      <c r="CG183" s="58"/>
      <c r="CH183" s="58"/>
      <c r="CI183" s="58"/>
      <c r="CJ183" s="58"/>
      <c r="CK183" s="58"/>
      <c r="CL183" s="58"/>
      <c r="CM183" s="58"/>
      <c r="CN183" s="58"/>
      <c r="CO183" s="58"/>
      <c r="CP183" s="58"/>
      <c r="CQ183" s="58"/>
      <c r="CR183" s="58"/>
      <c r="CS183" s="58"/>
      <c r="CT183" s="58"/>
      <c r="CU183" s="58"/>
      <c r="CV183" s="58"/>
      <c r="CW183" s="58"/>
      <c r="CX183" s="58"/>
      <c r="CY183" s="58"/>
      <c r="CZ183" s="58"/>
      <c r="DA183" s="58"/>
      <c r="DB183" s="58"/>
      <c r="DC183" s="58"/>
      <c r="DD183" s="58"/>
      <c r="DE183" s="58"/>
      <c r="DF183" s="58"/>
      <c r="DG183" s="58"/>
      <c r="DH183" s="58"/>
      <c r="DI183" s="58"/>
      <c r="DJ183" s="58"/>
      <c r="DK183" s="58"/>
      <c r="DL183" s="58"/>
      <c r="DM183" s="58"/>
      <c r="DN183" s="58"/>
      <c r="DO183" s="58"/>
      <c r="DP183" s="58"/>
      <c r="DQ183" s="58"/>
      <c r="DR183" s="58"/>
      <c r="DS183" s="58"/>
      <c r="DT183" s="58"/>
      <c r="DU183" s="58"/>
      <c r="DV183" s="58"/>
      <c r="DW183" s="58"/>
      <c r="DX183" s="58"/>
      <c r="DY183" s="58"/>
      <c r="DZ183" s="58"/>
      <c r="EA183" s="58"/>
      <c r="EB183" s="58"/>
      <c r="EC183" s="58"/>
      <c r="ED183" s="58"/>
      <c r="EE183" s="58"/>
      <c r="EF183" s="58"/>
      <c r="EG183" s="58"/>
      <c r="EH183" s="58"/>
      <c r="EI183" s="58"/>
      <c r="EJ183" s="58"/>
      <c r="EK183" s="58"/>
      <c r="EL183" s="58"/>
      <c r="EM183" s="58"/>
      <c r="EN183" s="58"/>
      <c r="EO183" s="58"/>
      <c r="EP183" s="58"/>
      <c r="EQ183" s="58"/>
      <c r="ER183" s="58"/>
      <c r="ES183" s="58"/>
      <c r="ET183" s="58"/>
      <c r="EU183" s="58"/>
      <c r="EV183" s="58"/>
      <c r="EW183" s="58"/>
      <c r="EX183" s="58"/>
      <c r="EY183" s="58"/>
      <c r="EZ183" s="58"/>
      <c r="FA183" s="58"/>
      <c r="FB183" s="58"/>
      <c r="FC183" s="58"/>
      <c r="FD183" s="58"/>
      <c r="FE183" s="58"/>
      <c r="FF183" s="58"/>
      <c r="FG183" s="58"/>
      <c r="FH183" s="58"/>
      <c r="FI183" s="58"/>
      <c r="FJ183" s="58"/>
      <c r="FK183" s="58"/>
      <c r="FL183" s="58"/>
      <c r="FM183" s="58"/>
      <c r="FN183" s="58"/>
      <c r="FO183" s="58"/>
      <c r="FP183" s="58"/>
      <c r="FQ183" s="58"/>
      <c r="FR183" s="58"/>
      <c r="FS183" s="58"/>
      <c r="FT183" s="58"/>
      <c r="FU183" s="58"/>
      <c r="FV183" s="58"/>
      <c r="FW183" s="58"/>
      <c r="FX183" s="58"/>
      <c r="FY183" s="58"/>
      <c r="FZ183" s="58"/>
      <c r="GA183" s="58"/>
      <c r="GB183" s="58"/>
      <c r="GC183" s="58"/>
      <c r="GD183" s="58"/>
      <c r="GE183" s="58"/>
      <c r="GF183" s="58"/>
      <c r="GG183" s="58"/>
      <c r="GH183" s="58"/>
      <c r="GI183" s="58"/>
      <c r="GJ183" s="58"/>
      <c r="GK183" s="58"/>
      <c r="GL183" s="58"/>
      <c r="GM183" s="58"/>
      <c r="GN183" s="58"/>
      <c r="GO183" s="58"/>
      <c r="GP183" s="58"/>
      <c r="GQ183" s="58"/>
      <c r="GR183" s="58"/>
      <c r="GS183" s="58"/>
      <c r="GT183" s="58"/>
      <c r="GU183" s="58"/>
      <c r="GV183" s="58"/>
      <c r="GW183" s="58"/>
      <c r="GX183" s="58"/>
      <c r="GY183" s="58"/>
      <c r="GZ183" s="58"/>
      <c r="HA183" s="58"/>
      <c r="HB183" s="58"/>
      <c r="HC183" s="58"/>
      <c r="HD183" s="58"/>
      <c r="HE183" s="58"/>
      <c r="HF183" s="58"/>
      <c r="HG183" s="58"/>
      <c r="HH183" s="58"/>
      <c r="HI183" s="58"/>
      <c r="HJ183" s="58"/>
      <c r="HK183" s="58"/>
      <c r="HL183" s="58"/>
      <c r="HM183" s="58"/>
      <c r="HN183" s="58"/>
      <c r="HO183" s="58"/>
      <c r="HP183" s="58"/>
      <c r="HQ183" s="58"/>
      <c r="HR183" s="58"/>
      <c r="HS183" s="58"/>
      <c r="HT183" s="58"/>
      <c r="HU183" s="58"/>
      <c r="HV183" s="58"/>
      <c r="HW183" s="58"/>
      <c r="HX183" s="58"/>
      <c r="HY183" s="58"/>
      <c r="HZ183" s="58"/>
      <c r="IA183" s="58"/>
      <c r="IB183" s="58"/>
      <c r="IC183" s="58"/>
      <c r="ID183" s="58"/>
      <c r="IE183" s="58"/>
      <c r="IF183" s="58"/>
      <c r="IG183" s="58"/>
      <c r="IH183" s="58"/>
    </row>
    <row r="184" spans="1:242" s="59" customFormat="1" x14ac:dyDescent="0.2">
      <c r="A184" s="54" t="s">
        <v>105</v>
      </c>
      <c r="B184" s="55">
        <v>2025</v>
      </c>
      <c r="C184" s="55"/>
      <c r="D184" s="55"/>
      <c r="E184" s="13"/>
      <c r="F184" s="14"/>
      <c r="G184" s="60"/>
      <c r="H184" s="60"/>
      <c r="I184" s="60"/>
      <c r="J184" s="60"/>
      <c r="K184" s="60"/>
      <c r="L184" s="61"/>
      <c r="M184" s="61">
        <f t="shared" si="114"/>
        <v>0</v>
      </c>
      <c r="N184" s="62">
        <f t="shared" si="109"/>
        <v>0</v>
      </c>
      <c r="O184" s="18" t="str">
        <f t="shared" si="110"/>
        <v/>
      </c>
      <c r="P184" s="63">
        <v>0</v>
      </c>
      <c r="Q184" s="64">
        <f t="shared" si="111"/>
        <v>0</v>
      </c>
      <c r="R184" s="65">
        <f t="shared" si="112"/>
        <v>0</v>
      </c>
      <c r="S184" s="56"/>
      <c r="T184" s="66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  <c r="AK184" s="57"/>
      <c r="AL184" s="57"/>
      <c r="AM184" s="57"/>
      <c r="AN184" s="57"/>
      <c r="AO184" s="57"/>
      <c r="AP184" s="57"/>
      <c r="AQ184" s="57"/>
      <c r="AR184" s="57"/>
      <c r="AS184" s="57"/>
      <c r="AT184" s="57"/>
      <c r="AU184" s="57"/>
      <c r="AV184" s="57"/>
      <c r="AW184" s="57"/>
      <c r="AX184" s="57"/>
      <c r="AY184" s="57"/>
      <c r="AZ184" s="57"/>
      <c r="BA184" s="57"/>
      <c r="BB184" s="57"/>
      <c r="BC184" s="57"/>
      <c r="BD184" s="57"/>
      <c r="BE184" s="57"/>
      <c r="BF184" s="57"/>
      <c r="BG184" s="57"/>
      <c r="BH184" s="57"/>
      <c r="BI184" s="57"/>
      <c r="BJ184" s="57"/>
      <c r="BK184" s="57"/>
      <c r="BL184" s="57"/>
      <c r="BM184" s="58"/>
      <c r="BN184" s="58"/>
      <c r="BO184" s="58"/>
      <c r="BP184" s="58"/>
      <c r="BQ184" s="58"/>
      <c r="BR184" s="58"/>
      <c r="BS184" s="58"/>
      <c r="BT184" s="58"/>
      <c r="BU184" s="58"/>
      <c r="BV184" s="58"/>
      <c r="BW184" s="58"/>
      <c r="BX184" s="58"/>
      <c r="BY184" s="58"/>
      <c r="BZ184" s="58"/>
      <c r="CA184" s="58"/>
      <c r="CB184" s="58"/>
      <c r="CC184" s="58"/>
      <c r="CD184" s="58"/>
      <c r="CE184" s="58"/>
      <c r="CF184" s="58"/>
      <c r="CG184" s="58"/>
      <c r="CH184" s="58"/>
      <c r="CI184" s="58"/>
      <c r="CJ184" s="58"/>
      <c r="CK184" s="58"/>
      <c r="CL184" s="58"/>
      <c r="CM184" s="58"/>
      <c r="CN184" s="58"/>
      <c r="CO184" s="58"/>
      <c r="CP184" s="58"/>
      <c r="CQ184" s="58"/>
      <c r="CR184" s="58"/>
      <c r="CS184" s="58"/>
      <c r="CT184" s="58"/>
      <c r="CU184" s="58"/>
      <c r="CV184" s="58"/>
      <c r="CW184" s="58"/>
      <c r="CX184" s="58"/>
      <c r="CY184" s="58"/>
      <c r="CZ184" s="58"/>
      <c r="DA184" s="58"/>
      <c r="DB184" s="58"/>
      <c r="DC184" s="58"/>
      <c r="DD184" s="58"/>
      <c r="DE184" s="58"/>
      <c r="DF184" s="58"/>
      <c r="DG184" s="58"/>
      <c r="DH184" s="58"/>
      <c r="DI184" s="58"/>
      <c r="DJ184" s="58"/>
      <c r="DK184" s="58"/>
      <c r="DL184" s="58"/>
      <c r="DM184" s="58"/>
      <c r="DN184" s="58"/>
      <c r="DO184" s="58"/>
      <c r="DP184" s="58"/>
      <c r="DQ184" s="58"/>
      <c r="DR184" s="58"/>
      <c r="DS184" s="58"/>
      <c r="DT184" s="58"/>
      <c r="DU184" s="58"/>
      <c r="DV184" s="58"/>
      <c r="DW184" s="58"/>
      <c r="DX184" s="58"/>
      <c r="DY184" s="58"/>
      <c r="DZ184" s="58"/>
      <c r="EA184" s="58"/>
      <c r="EB184" s="58"/>
      <c r="EC184" s="58"/>
      <c r="ED184" s="58"/>
      <c r="EE184" s="58"/>
      <c r="EF184" s="58"/>
      <c r="EG184" s="58"/>
      <c r="EH184" s="58"/>
      <c r="EI184" s="58"/>
      <c r="EJ184" s="58"/>
      <c r="EK184" s="58"/>
      <c r="EL184" s="58"/>
      <c r="EM184" s="58"/>
      <c r="EN184" s="58"/>
      <c r="EO184" s="58"/>
      <c r="EP184" s="58"/>
      <c r="EQ184" s="58"/>
      <c r="ER184" s="58"/>
      <c r="ES184" s="58"/>
      <c r="ET184" s="58"/>
      <c r="EU184" s="58"/>
      <c r="EV184" s="58"/>
      <c r="EW184" s="58"/>
      <c r="EX184" s="58"/>
      <c r="EY184" s="58"/>
      <c r="EZ184" s="58"/>
      <c r="FA184" s="58"/>
      <c r="FB184" s="58"/>
      <c r="FC184" s="58"/>
      <c r="FD184" s="58"/>
      <c r="FE184" s="58"/>
      <c r="FF184" s="58"/>
      <c r="FG184" s="58"/>
      <c r="FH184" s="58"/>
      <c r="FI184" s="58"/>
      <c r="FJ184" s="58"/>
      <c r="FK184" s="58"/>
      <c r="FL184" s="58"/>
      <c r="FM184" s="58"/>
      <c r="FN184" s="58"/>
      <c r="FO184" s="58"/>
      <c r="FP184" s="58"/>
      <c r="FQ184" s="58"/>
      <c r="FR184" s="58"/>
      <c r="FS184" s="58"/>
      <c r="FT184" s="58"/>
      <c r="FU184" s="58"/>
      <c r="FV184" s="58"/>
      <c r="FW184" s="58"/>
      <c r="FX184" s="58"/>
      <c r="FY184" s="58"/>
      <c r="FZ184" s="58"/>
      <c r="GA184" s="58"/>
      <c r="GB184" s="58"/>
      <c r="GC184" s="58"/>
      <c r="GD184" s="58"/>
      <c r="GE184" s="58"/>
      <c r="GF184" s="58"/>
      <c r="GG184" s="58"/>
      <c r="GH184" s="58"/>
      <c r="GI184" s="58"/>
      <c r="GJ184" s="58"/>
      <c r="GK184" s="58"/>
      <c r="GL184" s="58"/>
      <c r="GM184" s="58"/>
      <c r="GN184" s="58"/>
      <c r="GO184" s="58"/>
      <c r="GP184" s="58"/>
      <c r="GQ184" s="58"/>
      <c r="GR184" s="58"/>
      <c r="GS184" s="58"/>
      <c r="GT184" s="58"/>
      <c r="GU184" s="58"/>
      <c r="GV184" s="58"/>
      <c r="GW184" s="58"/>
      <c r="GX184" s="58"/>
      <c r="GY184" s="58"/>
      <c r="GZ184" s="58"/>
      <c r="HA184" s="58"/>
      <c r="HB184" s="58"/>
      <c r="HC184" s="58"/>
      <c r="HD184" s="58"/>
      <c r="HE184" s="58"/>
      <c r="HF184" s="58"/>
      <c r="HG184" s="58"/>
      <c r="HH184" s="58"/>
      <c r="HI184" s="58"/>
      <c r="HJ184" s="58"/>
      <c r="HK184" s="58"/>
      <c r="HL184" s="58"/>
      <c r="HM184" s="58"/>
      <c r="HN184" s="58"/>
      <c r="HO184" s="58"/>
      <c r="HP184" s="58"/>
      <c r="HQ184" s="58"/>
      <c r="HR184" s="58"/>
      <c r="HS184" s="58"/>
      <c r="HT184" s="58"/>
      <c r="HU184" s="58"/>
      <c r="HV184" s="58"/>
      <c r="HW184" s="58"/>
      <c r="HX184" s="58"/>
      <c r="HY184" s="58"/>
      <c r="HZ184" s="58"/>
      <c r="IA184" s="58"/>
      <c r="IB184" s="58"/>
      <c r="IC184" s="58"/>
      <c r="ID184" s="58"/>
      <c r="IE184" s="58"/>
      <c r="IF184" s="58"/>
      <c r="IG184" s="58"/>
      <c r="IH184" s="58"/>
    </row>
    <row r="185" spans="1:242" s="59" customFormat="1" x14ac:dyDescent="0.2">
      <c r="A185" s="54" t="s">
        <v>105</v>
      </c>
      <c r="B185" s="55">
        <v>2025</v>
      </c>
      <c r="C185" s="55"/>
      <c r="D185" s="55"/>
      <c r="E185" s="13"/>
      <c r="F185" s="14"/>
      <c r="G185" s="60"/>
      <c r="H185" s="60"/>
      <c r="I185" s="60"/>
      <c r="J185" s="60"/>
      <c r="K185" s="60"/>
      <c r="L185" s="61"/>
      <c r="M185" s="61">
        <f>SUM(G185:L185)</f>
        <v>0</v>
      </c>
      <c r="N185" s="62">
        <f t="shared" si="109"/>
        <v>0</v>
      </c>
      <c r="O185" s="18" t="str">
        <f t="shared" si="110"/>
        <v/>
      </c>
      <c r="P185" s="63">
        <v>0</v>
      </c>
      <c r="Q185" s="64">
        <f t="shared" si="111"/>
        <v>0</v>
      </c>
      <c r="R185" s="65">
        <f t="shared" si="112"/>
        <v>0</v>
      </c>
      <c r="S185" s="56"/>
      <c r="T185" s="66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  <c r="AQ185" s="57"/>
      <c r="AR185" s="57"/>
      <c r="AS185" s="57"/>
      <c r="AT185" s="57"/>
      <c r="AU185" s="57"/>
      <c r="AV185" s="57"/>
      <c r="AW185" s="57"/>
      <c r="AX185" s="57"/>
      <c r="AY185" s="57"/>
      <c r="AZ185" s="57"/>
      <c r="BA185" s="57"/>
      <c r="BB185" s="57"/>
      <c r="BC185" s="57"/>
      <c r="BD185" s="57"/>
      <c r="BE185" s="57"/>
      <c r="BF185" s="57"/>
      <c r="BG185" s="57"/>
      <c r="BH185" s="57"/>
      <c r="BI185" s="57"/>
      <c r="BJ185" s="57"/>
      <c r="BK185" s="57"/>
      <c r="BL185" s="57"/>
      <c r="BM185" s="58"/>
      <c r="BN185" s="58"/>
      <c r="BO185" s="58"/>
      <c r="BP185" s="58"/>
      <c r="BQ185" s="58"/>
      <c r="BR185" s="58"/>
      <c r="BS185" s="58"/>
      <c r="BT185" s="58"/>
      <c r="BU185" s="58"/>
      <c r="BV185" s="58"/>
      <c r="BW185" s="58"/>
      <c r="BX185" s="58"/>
      <c r="BY185" s="58"/>
      <c r="BZ185" s="58"/>
      <c r="CA185" s="58"/>
      <c r="CB185" s="58"/>
      <c r="CC185" s="58"/>
      <c r="CD185" s="58"/>
      <c r="CE185" s="58"/>
      <c r="CF185" s="58"/>
      <c r="CG185" s="58"/>
      <c r="CH185" s="58"/>
      <c r="CI185" s="58"/>
      <c r="CJ185" s="58"/>
      <c r="CK185" s="58"/>
      <c r="CL185" s="58"/>
      <c r="CM185" s="58"/>
      <c r="CN185" s="58"/>
      <c r="CO185" s="58"/>
      <c r="CP185" s="58"/>
      <c r="CQ185" s="58"/>
      <c r="CR185" s="58"/>
      <c r="CS185" s="58"/>
      <c r="CT185" s="58"/>
      <c r="CU185" s="58"/>
      <c r="CV185" s="58"/>
      <c r="CW185" s="58"/>
      <c r="CX185" s="58"/>
      <c r="CY185" s="58"/>
      <c r="CZ185" s="58"/>
      <c r="DA185" s="58"/>
      <c r="DB185" s="58"/>
      <c r="DC185" s="58"/>
      <c r="DD185" s="58"/>
      <c r="DE185" s="58"/>
      <c r="DF185" s="58"/>
      <c r="DG185" s="58"/>
      <c r="DH185" s="58"/>
      <c r="DI185" s="58"/>
      <c r="DJ185" s="58"/>
      <c r="DK185" s="58"/>
      <c r="DL185" s="58"/>
      <c r="DM185" s="58"/>
      <c r="DN185" s="58"/>
      <c r="DO185" s="58"/>
      <c r="DP185" s="58"/>
      <c r="DQ185" s="58"/>
      <c r="DR185" s="58"/>
      <c r="DS185" s="58"/>
      <c r="DT185" s="58"/>
      <c r="DU185" s="58"/>
      <c r="DV185" s="58"/>
      <c r="DW185" s="58"/>
      <c r="DX185" s="58"/>
      <c r="DY185" s="58"/>
      <c r="DZ185" s="58"/>
      <c r="EA185" s="58"/>
      <c r="EB185" s="58"/>
      <c r="EC185" s="58"/>
      <c r="ED185" s="58"/>
      <c r="EE185" s="58"/>
      <c r="EF185" s="58"/>
      <c r="EG185" s="58"/>
      <c r="EH185" s="58"/>
      <c r="EI185" s="58"/>
      <c r="EJ185" s="58"/>
      <c r="EK185" s="58"/>
      <c r="EL185" s="58"/>
      <c r="EM185" s="58"/>
      <c r="EN185" s="58"/>
      <c r="EO185" s="58"/>
      <c r="EP185" s="58"/>
      <c r="EQ185" s="58"/>
      <c r="ER185" s="58"/>
      <c r="ES185" s="58"/>
      <c r="ET185" s="58"/>
      <c r="EU185" s="58"/>
      <c r="EV185" s="58"/>
      <c r="EW185" s="58"/>
      <c r="EX185" s="58"/>
      <c r="EY185" s="58"/>
      <c r="EZ185" s="58"/>
      <c r="FA185" s="58"/>
      <c r="FB185" s="58"/>
      <c r="FC185" s="58"/>
      <c r="FD185" s="58"/>
      <c r="FE185" s="58"/>
      <c r="FF185" s="58"/>
      <c r="FG185" s="58"/>
      <c r="FH185" s="58"/>
      <c r="FI185" s="58"/>
      <c r="FJ185" s="58"/>
      <c r="FK185" s="58"/>
      <c r="FL185" s="58"/>
      <c r="FM185" s="58"/>
      <c r="FN185" s="58"/>
      <c r="FO185" s="58"/>
      <c r="FP185" s="58"/>
      <c r="FQ185" s="58"/>
      <c r="FR185" s="58"/>
      <c r="FS185" s="58"/>
      <c r="FT185" s="58"/>
      <c r="FU185" s="58"/>
      <c r="FV185" s="58"/>
      <c r="FW185" s="58"/>
      <c r="FX185" s="58"/>
      <c r="FY185" s="58"/>
      <c r="FZ185" s="58"/>
      <c r="GA185" s="58"/>
      <c r="GB185" s="58"/>
      <c r="GC185" s="58"/>
      <c r="GD185" s="58"/>
      <c r="GE185" s="58"/>
      <c r="GF185" s="58"/>
      <c r="GG185" s="58"/>
      <c r="GH185" s="58"/>
      <c r="GI185" s="58"/>
      <c r="GJ185" s="58"/>
      <c r="GK185" s="58"/>
      <c r="GL185" s="58"/>
      <c r="GM185" s="58"/>
      <c r="GN185" s="58"/>
      <c r="GO185" s="58"/>
      <c r="GP185" s="58"/>
      <c r="GQ185" s="58"/>
      <c r="GR185" s="58"/>
      <c r="GS185" s="58"/>
      <c r="GT185" s="58"/>
      <c r="GU185" s="58"/>
      <c r="GV185" s="58"/>
      <c r="GW185" s="58"/>
      <c r="GX185" s="58"/>
      <c r="GY185" s="58"/>
      <c r="GZ185" s="58"/>
      <c r="HA185" s="58"/>
      <c r="HB185" s="58"/>
      <c r="HC185" s="58"/>
      <c r="HD185" s="58"/>
      <c r="HE185" s="58"/>
      <c r="HF185" s="58"/>
      <c r="HG185" s="58"/>
      <c r="HH185" s="58"/>
      <c r="HI185" s="58"/>
      <c r="HJ185" s="58"/>
      <c r="HK185" s="58"/>
      <c r="HL185" s="58"/>
      <c r="HM185" s="58"/>
      <c r="HN185" s="58"/>
      <c r="HO185" s="58"/>
      <c r="HP185" s="58"/>
      <c r="HQ185" s="58"/>
      <c r="HR185" s="58"/>
      <c r="HS185" s="58"/>
      <c r="HT185" s="58"/>
      <c r="HU185" s="58"/>
      <c r="HV185" s="58"/>
      <c r="HW185" s="58"/>
      <c r="HX185" s="58"/>
      <c r="HY185" s="58"/>
      <c r="HZ185" s="58"/>
      <c r="IA185" s="58"/>
      <c r="IB185" s="58"/>
      <c r="IC185" s="58"/>
      <c r="ID185" s="58"/>
      <c r="IE185" s="58"/>
      <c r="IF185" s="58"/>
      <c r="IG185" s="58"/>
      <c r="IH185" s="58"/>
    </row>
    <row r="186" spans="1:242" s="59" customFormat="1" x14ac:dyDescent="0.2">
      <c r="A186" s="54" t="s">
        <v>105</v>
      </c>
      <c r="B186" s="55">
        <v>2025</v>
      </c>
      <c r="C186" s="55"/>
      <c r="D186" s="55"/>
      <c r="E186" s="13"/>
      <c r="F186" s="14"/>
      <c r="G186" s="60"/>
      <c r="H186" s="60"/>
      <c r="I186" s="60"/>
      <c r="J186" s="60"/>
      <c r="K186" s="60"/>
      <c r="L186" s="61"/>
      <c r="M186" s="61">
        <f>SUM(G186:L186)</f>
        <v>0</v>
      </c>
      <c r="N186" s="62">
        <f t="shared" si="109"/>
        <v>0</v>
      </c>
      <c r="O186" s="18" t="str">
        <f t="shared" si="110"/>
        <v/>
      </c>
      <c r="P186" s="63">
        <v>0</v>
      </c>
      <c r="Q186" s="64">
        <f t="shared" si="111"/>
        <v>0</v>
      </c>
      <c r="R186" s="65">
        <f t="shared" si="112"/>
        <v>0</v>
      </c>
      <c r="S186" s="56"/>
      <c r="T186" s="66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  <c r="AM186" s="57"/>
      <c r="AN186" s="57"/>
      <c r="AO186" s="57"/>
      <c r="AP186" s="57"/>
      <c r="AQ186" s="57"/>
      <c r="AR186" s="57"/>
      <c r="AS186" s="57"/>
      <c r="AT186" s="57"/>
      <c r="AU186" s="57"/>
      <c r="AV186" s="57"/>
      <c r="AW186" s="57"/>
      <c r="AX186" s="57"/>
      <c r="AY186" s="57"/>
      <c r="AZ186" s="57"/>
      <c r="BA186" s="57"/>
      <c r="BB186" s="57"/>
      <c r="BC186" s="57"/>
      <c r="BD186" s="57"/>
      <c r="BE186" s="57"/>
      <c r="BF186" s="57"/>
      <c r="BG186" s="57"/>
      <c r="BH186" s="57"/>
      <c r="BI186" s="57"/>
      <c r="BJ186" s="57"/>
      <c r="BK186" s="57"/>
      <c r="BL186" s="57"/>
      <c r="BM186" s="58"/>
      <c r="BN186" s="58"/>
      <c r="BO186" s="58"/>
      <c r="BP186" s="58"/>
      <c r="BQ186" s="58"/>
      <c r="BR186" s="58"/>
      <c r="BS186" s="58"/>
      <c r="BT186" s="58"/>
      <c r="BU186" s="58"/>
      <c r="BV186" s="58"/>
      <c r="BW186" s="58"/>
      <c r="BX186" s="58"/>
      <c r="BY186" s="58"/>
      <c r="BZ186" s="58"/>
      <c r="CA186" s="58"/>
      <c r="CB186" s="58"/>
      <c r="CC186" s="58"/>
      <c r="CD186" s="58"/>
      <c r="CE186" s="58"/>
      <c r="CF186" s="58"/>
      <c r="CG186" s="58"/>
      <c r="CH186" s="58"/>
      <c r="CI186" s="58"/>
      <c r="CJ186" s="58"/>
      <c r="CK186" s="58"/>
      <c r="CL186" s="58"/>
      <c r="CM186" s="58"/>
      <c r="CN186" s="58"/>
      <c r="CO186" s="58"/>
      <c r="CP186" s="58"/>
      <c r="CQ186" s="58"/>
      <c r="CR186" s="58"/>
      <c r="CS186" s="58"/>
      <c r="CT186" s="58"/>
      <c r="CU186" s="58"/>
      <c r="CV186" s="58"/>
      <c r="CW186" s="58"/>
      <c r="CX186" s="58"/>
      <c r="CY186" s="58"/>
      <c r="CZ186" s="58"/>
      <c r="DA186" s="58"/>
      <c r="DB186" s="58"/>
      <c r="DC186" s="58"/>
      <c r="DD186" s="58"/>
      <c r="DE186" s="58"/>
      <c r="DF186" s="58"/>
      <c r="DG186" s="58"/>
      <c r="DH186" s="58"/>
      <c r="DI186" s="58"/>
      <c r="DJ186" s="58"/>
      <c r="DK186" s="58"/>
      <c r="DL186" s="58"/>
      <c r="DM186" s="58"/>
      <c r="DN186" s="58"/>
      <c r="DO186" s="58"/>
      <c r="DP186" s="58"/>
      <c r="DQ186" s="58"/>
      <c r="DR186" s="58"/>
      <c r="DS186" s="58"/>
      <c r="DT186" s="58"/>
      <c r="DU186" s="58"/>
      <c r="DV186" s="58"/>
      <c r="DW186" s="58"/>
      <c r="DX186" s="58"/>
      <c r="DY186" s="58"/>
      <c r="DZ186" s="58"/>
      <c r="EA186" s="58"/>
      <c r="EB186" s="58"/>
      <c r="EC186" s="58"/>
      <c r="ED186" s="58"/>
      <c r="EE186" s="58"/>
      <c r="EF186" s="58"/>
      <c r="EG186" s="58"/>
      <c r="EH186" s="58"/>
      <c r="EI186" s="58"/>
      <c r="EJ186" s="58"/>
      <c r="EK186" s="58"/>
      <c r="EL186" s="58"/>
      <c r="EM186" s="58"/>
      <c r="EN186" s="58"/>
      <c r="EO186" s="58"/>
      <c r="EP186" s="58"/>
      <c r="EQ186" s="58"/>
      <c r="ER186" s="58"/>
      <c r="ES186" s="58"/>
      <c r="ET186" s="58"/>
      <c r="EU186" s="58"/>
      <c r="EV186" s="58"/>
      <c r="EW186" s="58"/>
      <c r="EX186" s="58"/>
      <c r="EY186" s="58"/>
      <c r="EZ186" s="58"/>
      <c r="FA186" s="58"/>
      <c r="FB186" s="58"/>
      <c r="FC186" s="58"/>
      <c r="FD186" s="58"/>
      <c r="FE186" s="58"/>
      <c r="FF186" s="58"/>
      <c r="FG186" s="58"/>
      <c r="FH186" s="58"/>
      <c r="FI186" s="58"/>
      <c r="FJ186" s="58"/>
      <c r="FK186" s="58"/>
      <c r="FL186" s="58"/>
      <c r="FM186" s="58"/>
      <c r="FN186" s="58"/>
      <c r="FO186" s="58"/>
      <c r="FP186" s="58"/>
      <c r="FQ186" s="58"/>
      <c r="FR186" s="58"/>
      <c r="FS186" s="58"/>
      <c r="FT186" s="58"/>
      <c r="FU186" s="58"/>
      <c r="FV186" s="58"/>
      <c r="FW186" s="58"/>
      <c r="FX186" s="58"/>
      <c r="FY186" s="58"/>
      <c r="FZ186" s="58"/>
      <c r="GA186" s="58"/>
      <c r="GB186" s="58"/>
      <c r="GC186" s="58"/>
      <c r="GD186" s="58"/>
      <c r="GE186" s="58"/>
      <c r="GF186" s="58"/>
      <c r="GG186" s="58"/>
      <c r="GH186" s="58"/>
      <c r="GI186" s="58"/>
      <c r="GJ186" s="58"/>
      <c r="GK186" s="58"/>
      <c r="GL186" s="58"/>
      <c r="GM186" s="58"/>
      <c r="GN186" s="58"/>
      <c r="GO186" s="58"/>
      <c r="GP186" s="58"/>
      <c r="GQ186" s="58"/>
      <c r="GR186" s="58"/>
      <c r="GS186" s="58"/>
      <c r="GT186" s="58"/>
      <c r="GU186" s="58"/>
      <c r="GV186" s="58"/>
      <c r="GW186" s="58"/>
      <c r="GX186" s="58"/>
      <c r="GY186" s="58"/>
      <c r="GZ186" s="58"/>
      <c r="HA186" s="58"/>
      <c r="HB186" s="58"/>
      <c r="HC186" s="58"/>
      <c r="HD186" s="58"/>
      <c r="HE186" s="58"/>
      <c r="HF186" s="58"/>
      <c r="HG186" s="58"/>
      <c r="HH186" s="58"/>
      <c r="HI186" s="58"/>
      <c r="HJ186" s="58"/>
      <c r="HK186" s="58"/>
      <c r="HL186" s="58"/>
      <c r="HM186" s="58"/>
      <c r="HN186" s="58"/>
      <c r="HO186" s="58"/>
      <c r="HP186" s="58"/>
      <c r="HQ186" s="58"/>
      <c r="HR186" s="58"/>
      <c r="HS186" s="58"/>
      <c r="HT186" s="58"/>
      <c r="HU186" s="58"/>
      <c r="HV186" s="58"/>
      <c r="HW186" s="58"/>
      <c r="HX186" s="58"/>
      <c r="HY186" s="58"/>
      <c r="HZ186" s="58"/>
      <c r="IA186" s="58"/>
      <c r="IB186" s="58"/>
      <c r="IC186" s="58"/>
      <c r="ID186" s="58"/>
      <c r="IE186" s="58"/>
      <c r="IF186" s="58"/>
      <c r="IG186" s="58"/>
      <c r="IH186" s="58"/>
    </row>
    <row r="187" spans="1:242" s="59" customFormat="1" x14ac:dyDescent="0.2">
      <c r="A187" s="54" t="s">
        <v>105</v>
      </c>
      <c r="B187" s="55">
        <v>2025</v>
      </c>
      <c r="C187" s="55"/>
      <c r="D187" s="55"/>
      <c r="E187" s="13"/>
      <c r="F187" s="14"/>
      <c r="G187" s="60"/>
      <c r="H187" s="60"/>
      <c r="I187" s="60"/>
      <c r="J187" s="60"/>
      <c r="K187" s="60"/>
      <c r="L187" s="61"/>
      <c r="M187" s="61">
        <f t="shared" ref="M187:M188" si="115">SUM(G187:L187)</f>
        <v>0</v>
      </c>
      <c r="N187" s="62">
        <f t="shared" si="109"/>
        <v>0</v>
      </c>
      <c r="O187" s="18" t="str">
        <f t="shared" si="110"/>
        <v/>
      </c>
      <c r="P187" s="63">
        <v>0</v>
      </c>
      <c r="Q187" s="64">
        <f t="shared" si="111"/>
        <v>0</v>
      </c>
      <c r="R187" s="65">
        <f t="shared" si="112"/>
        <v>0</v>
      </c>
      <c r="S187" s="56"/>
      <c r="T187" s="66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V187" s="57"/>
      <c r="AW187" s="57"/>
      <c r="AX187" s="57"/>
      <c r="AY187" s="57"/>
      <c r="AZ187" s="57"/>
      <c r="BA187" s="57"/>
      <c r="BB187" s="57"/>
      <c r="BC187" s="57"/>
      <c r="BD187" s="57"/>
      <c r="BE187" s="57"/>
      <c r="BF187" s="57"/>
      <c r="BG187" s="57"/>
      <c r="BH187" s="57"/>
      <c r="BI187" s="57"/>
      <c r="BJ187" s="57"/>
      <c r="BK187" s="57"/>
      <c r="BL187" s="57"/>
      <c r="BM187" s="58"/>
      <c r="BN187" s="58"/>
      <c r="BO187" s="58"/>
      <c r="BP187" s="58"/>
      <c r="BQ187" s="58"/>
      <c r="BR187" s="58"/>
      <c r="BS187" s="58"/>
      <c r="BT187" s="58"/>
      <c r="BU187" s="58"/>
      <c r="BV187" s="58"/>
      <c r="BW187" s="58"/>
      <c r="BX187" s="58"/>
      <c r="BY187" s="58"/>
      <c r="BZ187" s="58"/>
      <c r="CA187" s="58"/>
      <c r="CB187" s="58"/>
      <c r="CC187" s="58"/>
      <c r="CD187" s="58"/>
      <c r="CE187" s="58"/>
      <c r="CF187" s="58"/>
      <c r="CG187" s="58"/>
      <c r="CH187" s="58"/>
      <c r="CI187" s="58"/>
      <c r="CJ187" s="58"/>
      <c r="CK187" s="58"/>
      <c r="CL187" s="58"/>
      <c r="CM187" s="58"/>
      <c r="CN187" s="58"/>
      <c r="CO187" s="58"/>
      <c r="CP187" s="58"/>
      <c r="CQ187" s="58"/>
      <c r="CR187" s="58"/>
      <c r="CS187" s="58"/>
      <c r="CT187" s="58"/>
      <c r="CU187" s="58"/>
      <c r="CV187" s="58"/>
      <c r="CW187" s="58"/>
      <c r="CX187" s="58"/>
      <c r="CY187" s="58"/>
      <c r="CZ187" s="58"/>
      <c r="DA187" s="58"/>
      <c r="DB187" s="58"/>
      <c r="DC187" s="58"/>
      <c r="DD187" s="58"/>
      <c r="DE187" s="58"/>
      <c r="DF187" s="58"/>
      <c r="DG187" s="58"/>
      <c r="DH187" s="58"/>
      <c r="DI187" s="58"/>
      <c r="DJ187" s="58"/>
      <c r="DK187" s="58"/>
      <c r="DL187" s="58"/>
      <c r="DM187" s="58"/>
      <c r="DN187" s="58"/>
      <c r="DO187" s="58"/>
      <c r="DP187" s="58"/>
      <c r="DQ187" s="58"/>
      <c r="DR187" s="58"/>
      <c r="DS187" s="58"/>
      <c r="DT187" s="58"/>
      <c r="DU187" s="58"/>
      <c r="DV187" s="58"/>
      <c r="DW187" s="58"/>
      <c r="DX187" s="58"/>
      <c r="DY187" s="58"/>
      <c r="DZ187" s="58"/>
      <c r="EA187" s="58"/>
      <c r="EB187" s="58"/>
      <c r="EC187" s="58"/>
      <c r="ED187" s="58"/>
      <c r="EE187" s="58"/>
      <c r="EF187" s="58"/>
      <c r="EG187" s="58"/>
      <c r="EH187" s="58"/>
      <c r="EI187" s="58"/>
      <c r="EJ187" s="58"/>
      <c r="EK187" s="58"/>
      <c r="EL187" s="58"/>
      <c r="EM187" s="58"/>
      <c r="EN187" s="58"/>
      <c r="EO187" s="58"/>
      <c r="EP187" s="58"/>
      <c r="EQ187" s="58"/>
      <c r="ER187" s="58"/>
      <c r="ES187" s="58"/>
      <c r="ET187" s="58"/>
      <c r="EU187" s="58"/>
      <c r="EV187" s="58"/>
      <c r="EW187" s="58"/>
      <c r="EX187" s="58"/>
      <c r="EY187" s="58"/>
      <c r="EZ187" s="58"/>
      <c r="FA187" s="58"/>
      <c r="FB187" s="58"/>
      <c r="FC187" s="58"/>
      <c r="FD187" s="58"/>
      <c r="FE187" s="58"/>
      <c r="FF187" s="58"/>
      <c r="FG187" s="58"/>
      <c r="FH187" s="58"/>
      <c r="FI187" s="58"/>
      <c r="FJ187" s="58"/>
      <c r="FK187" s="58"/>
      <c r="FL187" s="58"/>
      <c r="FM187" s="58"/>
      <c r="FN187" s="58"/>
      <c r="FO187" s="58"/>
      <c r="FP187" s="58"/>
      <c r="FQ187" s="58"/>
      <c r="FR187" s="58"/>
      <c r="FS187" s="58"/>
      <c r="FT187" s="58"/>
      <c r="FU187" s="58"/>
      <c r="FV187" s="58"/>
      <c r="FW187" s="58"/>
      <c r="FX187" s="58"/>
      <c r="FY187" s="58"/>
      <c r="FZ187" s="58"/>
      <c r="GA187" s="58"/>
      <c r="GB187" s="58"/>
      <c r="GC187" s="58"/>
      <c r="GD187" s="58"/>
      <c r="GE187" s="58"/>
      <c r="GF187" s="58"/>
      <c r="GG187" s="58"/>
      <c r="GH187" s="58"/>
      <c r="GI187" s="58"/>
      <c r="GJ187" s="58"/>
      <c r="GK187" s="58"/>
      <c r="GL187" s="58"/>
      <c r="GM187" s="58"/>
      <c r="GN187" s="58"/>
      <c r="GO187" s="58"/>
      <c r="GP187" s="58"/>
      <c r="GQ187" s="58"/>
      <c r="GR187" s="58"/>
      <c r="GS187" s="58"/>
      <c r="GT187" s="58"/>
      <c r="GU187" s="58"/>
      <c r="GV187" s="58"/>
      <c r="GW187" s="58"/>
      <c r="GX187" s="58"/>
      <c r="GY187" s="58"/>
      <c r="GZ187" s="58"/>
      <c r="HA187" s="58"/>
      <c r="HB187" s="58"/>
      <c r="HC187" s="58"/>
      <c r="HD187" s="58"/>
      <c r="HE187" s="58"/>
      <c r="HF187" s="58"/>
      <c r="HG187" s="58"/>
      <c r="HH187" s="58"/>
      <c r="HI187" s="58"/>
      <c r="HJ187" s="58"/>
      <c r="HK187" s="58"/>
      <c r="HL187" s="58"/>
      <c r="HM187" s="58"/>
      <c r="HN187" s="58"/>
      <c r="HO187" s="58"/>
      <c r="HP187" s="58"/>
      <c r="HQ187" s="58"/>
      <c r="HR187" s="58"/>
      <c r="HS187" s="58"/>
      <c r="HT187" s="58"/>
      <c r="HU187" s="58"/>
      <c r="HV187" s="58"/>
      <c r="HW187" s="58"/>
      <c r="HX187" s="58"/>
      <c r="HY187" s="58"/>
      <c r="HZ187" s="58"/>
      <c r="IA187" s="58"/>
      <c r="IB187" s="58"/>
      <c r="IC187" s="58"/>
      <c r="ID187" s="58"/>
      <c r="IE187" s="58"/>
      <c r="IF187" s="58"/>
      <c r="IG187" s="58"/>
      <c r="IH187" s="58"/>
    </row>
    <row r="188" spans="1:242" s="59" customFormat="1" x14ac:dyDescent="0.2">
      <c r="A188" s="54" t="s">
        <v>105</v>
      </c>
      <c r="B188" s="55">
        <v>2025</v>
      </c>
      <c r="C188" s="55"/>
      <c r="D188" s="55"/>
      <c r="E188" s="13"/>
      <c r="F188" s="14"/>
      <c r="G188" s="60"/>
      <c r="H188" s="60"/>
      <c r="I188" s="60"/>
      <c r="J188" s="60"/>
      <c r="K188" s="60"/>
      <c r="L188" s="61"/>
      <c r="M188" s="61">
        <f t="shared" si="115"/>
        <v>0</v>
      </c>
      <c r="N188" s="62">
        <f t="shared" si="109"/>
        <v>0</v>
      </c>
      <c r="O188" s="18" t="str">
        <f t="shared" si="110"/>
        <v/>
      </c>
      <c r="P188" s="63">
        <v>0</v>
      </c>
      <c r="Q188" s="64">
        <f t="shared" si="111"/>
        <v>0</v>
      </c>
      <c r="R188" s="65">
        <f t="shared" si="112"/>
        <v>0</v>
      </c>
      <c r="S188" s="56"/>
      <c r="T188" s="66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57"/>
      <c r="AZ188" s="57"/>
      <c r="BA188" s="57"/>
      <c r="BB188" s="57"/>
      <c r="BC188" s="57"/>
      <c r="BD188" s="57"/>
      <c r="BE188" s="57"/>
      <c r="BF188" s="57"/>
      <c r="BG188" s="57"/>
      <c r="BH188" s="57"/>
      <c r="BI188" s="57"/>
      <c r="BJ188" s="57"/>
      <c r="BK188" s="57"/>
      <c r="BL188" s="57"/>
      <c r="BM188" s="58"/>
      <c r="BN188" s="58"/>
      <c r="BO188" s="58"/>
      <c r="BP188" s="58"/>
      <c r="BQ188" s="58"/>
      <c r="BR188" s="58"/>
      <c r="BS188" s="58"/>
      <c r="BT188" s="58"/>
      <c r="BU188" s="58"/>
      <c r="BV188" s="58"/>
      <c r="BW188" s="58"/>
      <c r="BX188" s="58"/>
      <c r="BY188" s="58"/>
      <c r="BZ188" s="58"/>
      <c r="CA188" s="58"/>
      <c r="CB188" s="58"/>
      <c r="CC188" s="58"/>
      <c r="CD188" s="58"/>
      <c r="CE188" s="58"/>
      <c r="CF188" s="58"/>
      <c r="CG188" s="58"/>
      <c r="CH188" s="58"/>
      <c r="CI188" s="58"/>
      <c r="CJ188" s="58"/>
      <c r="CK188" s="58"/>
      <c r="CL188" s="58"/>
      <c r="CM188" s="58"/>
      <c r="CN188" s="58"/>
      <c r="CO188" s="58"/>
      <c r="CP188" s="58"/>
      <c r="CQ188" s="58"/>
      <c r="CR188" s="58"/>
      <c r="CS188" s="58"/>
      <c r="CT188" s="58"/>
      <c r="CU188" s="58"/>
      <c r="CV188" s="58"/>
      <c r="CW188" s="58"/>
      <c r="CX188" s="58"/>
      <c r="CY188" s="58"/>
      <c r="CZ188" s="58"/>
      <c r="DA188" s="58"/>
      <c r="DB188" s="58"/>
      <c r="DC188" s="58"/>
      <c r="DD188" s="58"/>
      <c r="DE188" s="58"/>
      <c r="DF188" s="58"/>
      <c r="DG188" s="58"/>
      <c r="DH188" s="58"/>
      <c r="DI188" s="58"/>
      <c r="DJ188" s="58"/>
      <c r="DK188" s="58"/>
      <c r="DL188" s="58"/>
      <c r="DM188" s="58"/>
      <c r="DN188" s="58"/>
      <c r="DO188" s="58"/>
      <c r="DP188" s="58"/>
      <c r="DQ188" s="58"/>
      <c r="DR188" s="58"/>
      <c r="DS188" s="58"/>
      <c r="DT188" s="58"/>
      <c r="DU188" s="58"/>
      <c r="DV188" s="58"/>
      <c r="DW188" s="58"/>
      <c r="DX188" s="58"/>
      <c r="DY188" s="58"/>
      <c r="DZ188" s="58"/>
      <c r="EA188" s="58"/>
      <c r="EB188" s="58"/>
      <c r="EC188" s="58"/>
      <c r="ED188" s="58"/>
      <c r="EE188" s="58"/>
      <c r="EF188" s="58"/>
      <c r="EG188" s="58"/>
      <c r="EH188" s="58"/>
      <c r="EI188" s="58"/>
      <c r="EJ188" s="58"/>
      <c r="EK188" s="58"/>
      <c r="EL188" s="58"/>
      <c r="EM188" s="58"/>
      <c r="EN188" s="58"/>
      <c r="EO188" s="58"/>
      <c r="EP188" s="58"/>
      <c r="EQ188" s="58"/>
      <c r="ER188" s="58"/>
      <c r="ES188" s="58"/>
      <c r="ET188" s="58"/>
      <c r="EU188" s="58"/>
      <c r="EV188" s="58"/>
      <c r="EW188" s="58"/>
      <c r="EX188" s="58"/>
      <c r="EY188" s="58"/>
      <c r="EZ188" s="58"/>
      <c r="FA188" s="58"/>
      <c r="FB188" s="58"/>
      <c r="FC188" s="58"/>
      <c r="FD188" s="58"/>
      <c r="FE188" s="58"/>
      <c r="FF188" s="58"/>
      <c r="FG188" s="58"/>
      <c r="FH188" s="58"/>
      <c r="FI188" s="58"/>
      <c r="FJ188" s="58"/>
      <c r="FK188" s="58"/>
      <c r="FL188" s="58"/>
      <c r="FM188" s="58"/>
      <c r="FN188" s="58"/>
      <c r="FO188" s="58"/>
      <c r="FP188" s="58"/>
      <c r="FQ188" s="58"/>
      <c r="FR188" s="58"/>
      <c r="FS188" s="58"/>
      <c r="FT188" s="58"/>
      <c r="FU188" s="58"/>
      <c r="FV188" s="58"/>
      <c r="FW188" s="58"/>
      <c r="FX188" s="58"/>
      <c r="FY188" s="58"/>
      <c r="FZ188" s="58"/>
      <c r="GA188" s="58"/>
      <c r="GB188" s="58"/>
      <c r="GC188" s="58"/>
      <c r="GD188" s="58"/>
      <c r="GE188" s="58"/>
      <c r="GF188" s="58"/>
      <c r="GG188" s="58"/>
      <c r="GH188" s="58"/>
      <c r="GI188" s="58"/>
      <c r="GJ188" s="58"/>
      <c r="GK188" s="58"/>
      <c r="GL188" s="58"/>
      <c r="GM188" s="58"/>
      <c r="GN188" s="58"/>
      <c r="GO188" s="58"/>
      <c r="GP188" s="58"/>
      <c r="GQ188" s="58"/>
      <c r="GR188" s="58"/>
      <c r="GS188" s="58"/>
      <c r="GT188" s="58"/>
      <c r="GU188" s="58"/>
      <c r="GV188" s="58"/>
      <c r="GW188" s="58"/>
      <c r="GX188" s="58"/>
      <c r="GY188" s="58"/>
      <c r="GZ188" s="58"/>
      <c r="HA188" s="58"/>
      <c r="HB188" s="58"/>
      <c r="HC188" s="58"/>
      <c r="HD188" s="58"/>
      <c r="HE188" s="58"/>
      <c r="HF188" s="58"/>
      <c r="HG188" s="58"/>
      <c r="HH188" s="58"/>
      <c r="HI188" s="58"/>
      <c r="HJ188" s="58"/>
      <c r="HK188" s="58"/>
      <c r="HL188" s="58"/>
      <c r="HM188" s="58"/>
      <c r="HN188" s="58"/>
      <c r="HO188" s="58"/>
      <c r="HP188" s="58"/>
      <c r="HQ188" s="58"/>
      <c r="HR188" s="58"/>
      <c r="HS188" s="58"/>
      <c r="HT188" s="58"/>
      <c r="HU188" s="58"/>
      <c r="HV188" s="58"/>
      <c r="HW188" s="58"/>
      <c r="HX188" s="58"/>
      <c r="HY188" s="58"/>
      <c r="HZ188" s="58"/>
      <c r="IA188" s="58"/>
      <c r="IB188" s="58"/>
      <c r="IC188" s="58"/>
      <c r="ID188" s="58"/>
      <c r="IE188" s="58"/>
      <c r="IF188" s="58"/>
      <c r="IG188" s="58"/>
      <c r="IH188" s="58"/>
    </row>
    <row r="189" spans="1:242" s="59" customFormat="1" x14ac:dyDescent="0.2">
      <c r="A189" s="54" t="s">
        <v>105</v>
      </c>
      <c r="B189" s="55">
        <v>2025</v>
      </c>
      <c r="C189" s="55"/>
      <c r="D189" s="55"/>
      <c r="E189" s="13"/>
      <c r="F189" s="14"/>
      <c r="G189" s="60"/>
      <c r="H189" s="60"/>
      <c r="I189" s="60"/>
      <c r="J189" s="60"/>
      <c r="K189" s="60"/>
      <c r="L189" s="61"/>
      <c r="M189" s="61">
        <f>SUM(G189:L189)</f>
        <v>0</v>
      </c>
      <c r="N189" s="62">
        <f t="shared" si="109"/>
        <v>0</v>
      </c>
      <c r="O189" s="18" t="str">
        <f t="shared" si="110"/>
        <v/>
      </c>
      <c r="P189" s="63">
        <v>0</v>
      </c>
      <c r="Q189" s="64">
        <f t="shared" si="111"/>
        <v>0</v>
      </c>
      <c r="R189" s="65">
        <f t="shared" si="112"/>
        <v>0</v>
      </c>
      <c r="S189" s="56"/>
      <c r="T189" s="66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57"/>
      <c r="AW189" s="57"/>
      <c r="AX189" s="57"/>
      <c r="AY189" s="57"/>
      <c r="AZ189" s="57"/>
      <c r="BA189" s="57"/>
      <c r="BB189" s="57"/>
      <c r="BC189" s="57"/>
      <c r="BD189" s="57"/>
      <c r="BE189" s="57"/>
      <c r="BF189" s="57"/>
      <c r="BG189" s="57"/>
      <c r="BH189" s="57"/>
      <c r="BI189" s="57"/>
      <c r="BJ189" s="57"/>
      <c r="BK189" s="57"/>
      <c r="BL189" s="57"/>
      <c r="BM189" s="58"/>
      <c r="BN189" s="58"/>
      <c r="BO189" s="58"/>
      <c r="BP189" s="58"/>
      <c r="BQ189" s="58"/>
      <c r="BR189" s="58"/>
      <c r="BS189" s="58"/>
      <c r="BT189" s="58"/>
      <c r="BU189" s="58"/>
      <c r="BV189" s="58"/>
      <c r="BW189" s="58"/>
      <c r="BX189" s="58"/>
      <c r="BY189" s="58"/>
      <c r="BZ189" s="58"/>
      <c r="CA189" s="58"/>
      <c r="CB189" s="58"/>
      <c r="CC189" s="58"/>
      <c r="CD189" s="58"/>
      <c r="CE189" s="58"/>
      <c r="CF189" s="58"/>
      <c r="CG189" s="58"/>
      <c r="CH189" s="58"/>
      <c r="CI189" s="58"/>
      <c r="CJ189" s="58"/>
      <c r="CK189" s="58"/>
      <c r="CL189" s="58"/>
      <c r="CM189" s="58"/>
      <c r="CN189" s="58"/>
      <c r="CO189" s="58"/>
      <c r="CP189" s="58"/>
      <c r="CQ189" s="58"/>
      <c r="CR189" s="58"/>
      <c r="CS189" s="58"/>
      <c r="CT189" s="58"/>
      <c r="CU189" s="58"/>
      <c r="CV189" s="58"/>
      <c r="CW189" s="58"/>
      <c r="CX189" s="58"/>
      <c r="CY189" s="58"/>
      <c r="CZ189" s="58"/>
      <c r="DA189" s="58"/>
      <c r="DB189" s="58"/>
      <c r="DC189" s="58"/>
      <c r="DD189" s="58"/>
      <c r="DE189" s="58"/>
      <c r="DF189" s="58"/>
      <c r="DG189" s="58"/>
      <c r="DH189" s="58"/>
      <c r="DI189" s="58"/>
      <c r="DJ189" s="58"/>
      <c r="DK189" s="58"/>
      <c r="DL189" s="58"/>
      <c r="DM189" s="58"/>
      <c r="DN189" s="58"/>
      <c r="DO189" s="58"/>
      <c r="DP189" s="58"/>
      <c r="DQ189" s="58"/>
      <c r="DR189" s="58"/>
      <c r="DS189" s="58"/>
      <c r="DT189" s="58"/>
      <c r="DU189" s="58"/>
      <c r="DV189" s="58"/>
      <c r="DW189" s="58"/>
      <c r="DX189" s="58"/>
      <c r="DY189" s="58"/>
      <c r="DZ189" s="58"/>
      <c r="EA189" s="58"/>
      <c r="EB189" s="58"/>
      <c r="EC189" s="58"/>
      <c r="ED189" s="58"/>
      <c r="EE189" s="58"/>
      <c r="EF189" s="58"/>
      <c r="EG189" s="58"/>
      <c r="EH189" s="58"/>
      <c r="EI189" s="58"/>
      <c r="EJ189" s="58"/>
      <c r="EK189" s="58"/>
      <c r="EL189" s="58"/>
      <c r="EM189" s="58"/>
      <c r="EN189" s="58"/>
      <c r="EO189" s="58"/>
      <c r="EP189" s="58"/>
      <c r="EQ189" s="58"/>
      <c r="ER189" s="58"/>
      <c r="ES189" s="58"/>
      <c r="ET189" s="58"/>
      <c r="EU189" s="58"/>
      <c r="EV189" s="58"/>
      <c r="EW189" s="58"/>
      <c r="EX189" s="58"/>
      <c r="EY189" s="58"/>
      <c r="EZ189" s="58"/>
      <c r="FA189" s="58"/>
      <c r="FB189" s="58"/>
      <c r="FC189" s="58"/>
      <c r="FD189" s="58"/>
      <c r="FE189" s="58"/>
      <c r="FF189" s="58"/>
      <c r="FG189" s="58"/>
      <c r="FH189" s="58"/>
      <c r="FI189" s="58"/>
      <c r="FJ189" s="58"/>
      <c r="FK189" s="58"/>
      <c r="FL189" s="58"/>
      <c r="FM189" s="58"/>
      <c r="FN189" s="58"/>
      <c r="FO189" s="58"/>
      <c r="FP189" s="58"/>
      <c r="FQ189" s="58"/>
      <c r="FR189" s="58"/>
      <c r="FS189" s="58"/>
      <c r="FT189" s="58"/>
      <c r="FU189" s="58"/>
      <c r="FV189" s="58"/>
      <c r="FW189" s="58"/>
      <c r="FX189" s="58"/>
      <c r="FY189" s="58"/>
      <c r="FZ189" s="58"/>
      <c r="GA189" s="58"/>
      <c r="GB189" s="58"/>
      <c r="GC189" s="58"/>
      <c r="GD189" s="58"/>
      <c r="GE189" s="58"/>
      <c r="GF189" s="58"/>
      <c r="GG189" s="58"/>
      <c r="GH189" s="58"/>
      <c r="GI189" s="58"/>
      <c r="GJ189" s="58"/>
      <c r="GK189" s="58"/>
      <c r="GL189" s="58"/>
      <c r="GM189" s="58"/>
      <c r="GN189" s="58"/>
      <c r="GO189" s="58"/>
      <c r="GP189" s="58"/>
      <c r="GQ189" s="58"/>
      <c r="GR189" s="58"/>
      <c r="GS189" s="58"/>
      <c r="GT189" s="58"/>
      <c r="GU189" s="58"/>
      <c r="GV189" s="58"/>
      <c r="GW189" s="58"/>
      <c r="GX189" s="58"/>
      <c r="GY189" s="58"/>
      <c r="GZ189" s="58"/>
      <c r="HA189" s="58"/>
      <c r="HB189" s="58"/>
      <c r="HC189" s="58"/>
      <c r="HD189" s="58"/>
      <c r="HE189" s="58"/>
      <c r="HF189" s="58"/>
      <c r="HG189" s="58"/>
      <c r="HH189" s="58"/>
      <c r="HI189" s="58"/>
      <c r="HJ189" s="58"/>
      <c r="HK189" s="58"/>
      <c r="HL189" s="58"/>
      <c r="HM189" s="58"/>
      <c r="HN189" s="58"/>
      <c r="HO189" s="58"/>
      <c r="HP189" s="58"/>
      <c r="HQ189" s="58"/>
      <c r="HR189" s="58"/>
      <c r="HS189" s="58"/>
      <c r="HT189" s="58"/>
      <c r="HU189" s="58"/>
      <c r="HV189" s="58"/>
      <c r="HW189" s="58"/>
      <c r="HX189" s="58"/>
      <c r="HY189" s="58"/>
      <c r="HZ189" s="58"/>
      <c r="IA189" s="58"/>
      <c r="IB189" s="58"/>
      <c r="IC189" s="58"/>
      <c r="ID189" s="58"/>
      <c r="IE189" s="58"/>
      <c r="IF189" s="58"/>
      <c r="IG189" s="58"/>
      <c r="IH189" s="58"/>
    </row>
    <row r="190" spans="1:242" s="59" customFormat="1" x14ac:dyDescent="0.2">
      <c r="A190" s="54" t="s">
        <v>105</v>
      </c>
      <c r="B190" s="55">
        <v>2025</v>
      </c>
      <c r="C190" s="55"/>
      <c r="D190" s="55"/>
      <c r="E190" s="13"/>
      <c r="F190" s="14"/>
      <c r="G190" s="60"/>
      <c r="H190" s="60"/>
      <c r="I190" s="60"/>
      <c r="J190" s="60"/>
      <c r="K190" s="60"/>
      <c r="L190" s="61"/>
      <c r="M190" s="61">
        <f>SUM(G190:L190)</f>
        <v>0</v>
      </c>
      <c r="N190" s="62">
        <f t="shared" si="109"/>
        <v>0</v>
      </c>
      <c r="O190" s="18" t="str">
        <f t="shared" si="110"/>
        <v/>
      </c>
      <c r="P190" s="63">
        <v>0</v>
      </c>
      <c r="Q190" s="64">
        <f t="shared" si="111"/>
        <v>0</v>
      </c>
      <c r="R190" s="65">
        <f t="shared" si="112"/>
        <v>0</v>
      </c>
      <c r="S190" s="56"/>
      <c r="T190" s="66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/>
      <c r="AL190" s="57"/>
      <c r="AM190" s="57"/>
      <c r="AN190" s="57"/>
      <c r="AO190" s="57"/>
      <c r="AP190" s="57"/>
      <c r="AQ190" s="57"/>
      <c r="AR190" s="57"/>
      <c r="AS190" s="57"/>
      <c r="AT190" s="57"/>
      <c r="AU190" s="57"/>
      <c r="AV190" s="57"/>
      <c r="AW190" s="57"/>
      <c r="AX190" s="57"/>
      <c r="AY190" s="57"/>
      <c r="AZ190" s="57"/>
      <c r="BA190" s="57"/>
      <c r="BB190" s="57"/>
      <c r="BC190" s="57"/>
      <c r="BD190" s="57"/>
      <c r="BE190" s="57"/>
      <c r="BF190" s="57"/>
      <c r="BG190" s="57"/>
      <c r="BH190" s="57"/>
      <c r="BI190" s="57"/>
      <c r="BJ190" s="57"/>
      <c r="BK190" s="57"/>
      <c r="BL190" s="57"/>
      <c r="BM190" s="58"/>
      <c r="BN190" s="58"/>
      <c r="BO190" s="58"/>
      <c r="BP190" s="58"/>
      <c r="BQ190" s="58"/>
      <c r="BR190" s="58"/>
      <c r="BS190" s="58"/>
      <c r="BT190" s="58"/>
      <c r="BU190" s="58"/>
      <c r="BV190" s="58"/>
      <c r="BW190" s="58"/>
      <c r="BX190" s="58"/>
      <c r="BY190" s="58"/>
      <c r="BZ190" s="58"/>
      <c r="CA190" s="58"/>
      <c r="CB190" s="58"/>
      <c r="CC190" s="58"/>
      <c r="CD190" s="58"/>
      <c r="CE190" s="58"/>
      <c r="CF190" s="58"/>
      <c r="CG190" s="58"/>
      <c r="CH190" s="58"/>
      <c r="CI190" s="58"/>
      <c r="CJ190" s="58"/>
      <c r="CK190" s="58"/>
      <c r="CL190" s="58"/>
      <c r="CM190" s="58"/>
      <c r="CN190" s="58"/>
      <c r="CO190" s="58"/>
      <c r="CP190" s="58"/>
      <c r="CQ190" s="58"/>
      <c r="CR190" s="58"/>
      <c r="CS190" s="58"/>
      <c r="CT190" s="58"/>
      <c r="CU190" s="58"/>
      <c r="CV190" s="58"/>
      <c r="CW190" s="58"/>
      <c r="CX190" s="58"/>
      <c r="CY190" s="58"/>
      <c r="CZ190" s="58"/>
      <c r="DA190" s="58"/>
      <c r="DB190" s="58"/>
      <c r="DC190" s="58"/>
      <c r="DD190" s="58"/>
      <c r="DE190" s="58"/>
      <c r="DF190" s="58"/>
      <c r="DG190" s="58"/>
      <c r="DH190" s="58"/>
      <c r="DI190" s="58"/>
      <c r="DJ190" s="58"/>
      <c r="DK190" s="58"/>
      <c r="DL190" s="58"/>
      <c r="DM190" s="58"/>
      <c r="DN190" s="58"/>
      <c r="DO190" s="58"/>
      <c r="DP190" s="58"/>
      <c r="DQ190" s="58"/>
      <c r="DR190" s="58"/>
      <c r="DS190" s="58"/>
      <c r="DT190" s="58"/>
      <c r="DU190" s="58"/>
      <c r="DV190" s="58"/>
      <c r="DW190" s="58"/>
      <c r="DX190" s="58"/>
      <c r="DY190" s="58"/>
      <c r="DZ190" s="58"/>
      <c r="EA190" s="58"/>
      <c r="EB190" s="58"/>
      <c r="EC190" s="58"/>
      <c r="ED190" s="58"/>
      <c r="EE190" s="58"/>
      <c r="EF190" s="58"/>
      <c r="EG190" s="58"/>
      <c r="EH190" s="58"/>
      <c r="EI190" s="58"/>
      <c r="EJ190" s="58"/>
      <c r="EK190" s="58"/>
      <c r="EL190" s="58"/>
      <c r="EM190" s="58"/>
      <c r="EN190" s="58"/>
      <c r="EO190" s="58"/>
      <c r="EP190" s="58"/>
      <c r="EQ190" s="58"/>
      <c r="ER190" s="58"/>
      <c r="ES190" s="58"/>
      <c r="ET190" s="58"/>
      <c r="EU190" s="58"/>
      <c r="EV190" s="58"/>
      <c r="EW190" s="58"/>
      <c r="EX190" s="58"/>
      <c r="EY190" s="58"/>
      <c r="EZ190" s="58"/>
      <c r="FA190" s="58"/>
      <c r="FB190" s="58"/>
      <c r="FC190" s="58"/>
      <c r="FD190" s="58"/>
      <c r="FE190" s="58"/>
      <c r="FF190" s="58"/>
      <c r="FG190" s="58"/>
      <c r="FH190" s="58"/>
      <c r="FI190" s="58"/>
      <c r="FJ190" s="58"/>
      <c r="FK190" s="58"/>
      <c r="FL190" s="58"/>
      <c r="FM190" s="58"/>
      <c r="FN190" s="58"/>
      <c r="FO190" s="58"/>
      <c r="FP190" s="58"/>
      <c r="FQ190" s="58"/>
      <c r="FR190" s="58"/>
      <c r="FS190" s="58"/>
      <c r="FT190" s="58"/>
      <c r="FU190" s="58"/>
      <c r="FV190" s="58"/>
      <c r="FW190" s="58"/>
      <c r="FX190" s="58"/>
      <c r="FY190" s="58"/>
      <c r="FZ190" s="58"/>
      <c r="GA190" s="58"/>
      <c r="GB190" s="58"/>
      <c r="GC190" s="58"/>
      <c r="GD190" s="58"/>
      <c r="GE190" s="58"/>
      <c r="GF190" s="58"/>
      <c r="GG190" s="58"/>
      <c r="GH190" s="58"/>
      <c r="GI190" s="58"/>
      <c r="GJ190" s="58"/>
      <c r="GK190" s="58"/>
      <c r="GL190" s="58"/>
      <c r="GM190" s="58"/>
      <c r="GN190" s="58"/>
      <c r="GO190" s="58"/>
      <c r="GP190" s="58"/>
      <c r="GQ190" s="58"/>
      <c r="GR190" s="58"/>
      <c r="GS190" s="58"/>
      <c r="GT190" s="58"/>
      <c r="GU190" s="58"/>
      <c r="GV190" s="58"/>
      <c r="GW190" s="58"/>
      <c r="GX190" s="58"/>
      <c r="GY190" s="58"/>
      <c r="GZ190" s="58"/>
      <c r="HA190" s="58"/>
      <c r="HB190" s="58"/>
      <c r="HC190" s="58"/>
      <c r="HD190" s="58"/>
      <c r="HE190" s="58"/>
      <c r="HF190" s="58"/>
      <c r="HG190" s="58"/>
      <c r="HH190" s="58"/>
      <c r="HI190" s="58"/>
      <c r="HJ190" s="58"/>
      <c r="HK190" s="58"/>
      <c r="HL190" s="58"/>
      <c r="HM190" s="58"/>
      <c r="HN190" s="58"/>
      <c r="HO190" s="58"/>
      <c r="HP190" s="58"/>
      <c r="HQ190" s="58"/>
      <c r="HR190" s="58"/>
      <c r="HS190" s="58"/>
      <c r="HT190" s="58"/>
      <c r="HU190" s="58"/>
      <c r="HV190" s="58"/>
      <c r="HW190" s="58"/>
      <c r="HX190" s="58"/>
      <c r="HY190" s="58"/>
      <c r="HZ190" s="58"/>
      <c r="IA190" s="58"/>
      <c r="IB190" s="58"/>
      <c r="IC190" s="58"/>
      <c r="ID190" s="58"/>
      <c r="IE190" s="58"/>
      <c r="IF190" s="58"/>
      <c r="IG190" s="58"/>
      <c r="IH190" s="58"/>
    </row>
    <row r="191" spans="1:242" s="59" customFormat="1" x14ac:dyDescent="0.2">
      <c r="A191" s="54" t="s">
        <v>105</v>
      </c>
      <c r="B191" s="55">
        <v>2025</v>
      </c>
      <c r="C191" s="55"/>
      <c r="D191" s="55"/>
      <c r="E191" s="13"/>
      <c r="F191" s="14"/>
      <c r="G191" s="60"/>
      <c r="H191" s="60"/>
      <c r="I191" s="60"/>
      <c r="J191" s="60"/>
      <c r="K191" s="60"/>
      <c r="L191" s="61"/>
      <c r="M191" s="61">
        <f>SUM(G191:L191)</f>
        <v>0</v>
      </c>
      <c r="N191" s="62">
        <f t="shared" si="109"/>
        <v>0</v>
      </c>
      <c r="O191" s="18" t="str">
        <f t="shared" si="110"/>
        <v/>
      </c>
      <c r="P191" s="63">
        <v>0</v>
      </c>
      <c r="Q191" s="64">
        <f t="shared" si="111"/>
        <v>0</v>
      </c>
      <c r="R191" s="65">
        <f t="shared" si="112"/>
        <v>0</v>
      </c>
      <c r="S191" s="56"/>
      <c r="T191" s="66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  <c r="AK191" s="57"/>
      <c r="AL191" s="57"/>
      <c r="AM191" s="57"/>
      <c r="AN191" s="57"/>
      <c r="AO191" s="57"/>
      <c r="AP191" s="57"/>
      <c r="AQ191" s="57"/>
      <c r="AR191" s="57"/>
      <c r="AS191" s="57"/>
      <c r="AT191" s="57"/>
      <c r="AU191" s="57"/>
      <c r="AV191" s="57"/>
      <c r="AW191" s="57"/>
      <c r="AX191" s="57"/>
      <c r="AY191" s="57"/>
      <c r="AZ191" s="57"/>
      <c r="BA191" s="57"/>
      <c r="BB191" s="57"/>
      <c r="BC191" s="57"/>
      <c r="BD191" s="57"/>
      <c r="BE191" s="57"/>
      <c r="BF191" s="57"/>
      <c r="BG191" s="57"/>
      <c r="BH191" s="57"/>
      <c r="BI191" s="57"/>
      <c r="BJ191" s="57"/>
      <c r="BK191" s="57"/>
      <c r="BL191" s="57"/>
      <c r="BM191" s="58"/>
      <c r="BN191" s="58"/>
      <c r="BO191" s="58"/>
      <c r="BP191" s="58"/>
      <c r="BQ191" s="58"/>
      <c r="BR191" s="58"/>
      <c r="BS191" s="58"/>
      <c r="BT191" s="58"/>
      <c r="BU191" s="58"/>
      <c r="BV191" s="58"/>
      <c r="BW191" s="58"/>
      <c r="BX191" s="58"/>
      <c r="BY191" s="58"/>
      <c r="BZ191" s="58"/>
      <c r="CA191" s="58"/>
      <c r="CB191" s="58"/>
      <c r="CC191" s="58"/>
      <c r="CD191" s="58"/>
      <c r="CE191" s="58"/>
      <c r="CF191" s="58"/>
      <c r="CG191" s="58"/>
      <c r="CH191" s="58"/>
      <c r="CI191" s="58"/>
      <c r="CJ191" s="58"/>
      <c r="CK191" s="58"/>
      <c r="CL191" s="58"/>
      <c r="CM191" s="58"/>
      <c r="CN191" s="58"/>
      <c r="CO191" s="58"/>
      <c r="CP191" s="58"/>
      <c r="CQ191" s="58"/>
      <c r="CR191" s="58"/>
      <c r="CS191" s="58"/>
      <c r="CT191" s="58"/>
      <c r="CU191" s="58"/>
      <c r="CV191" s="58"/>
      <c r="CW191" s="58"/>
      <c r="CX191" s="58"/>
      <c r="CY191" s="58"/>
      <c r="CZ191" s="58"/>
      <c r="DA191" s="58"/>
      <c r="DB191" s="58"/>
      <c r="DC191" s="58"/>
      <c r="DD191" s="58"/>
      <c r="DE191" s="58"/>
      <c r="DF191" s="58"/>
      <c r="DG191" s="58"/>
      <c r="DH191" s="58"/>
      <c r="DI191" s="58"/>
      <c r="DJ191" s="58"/>
      <c r="DK191" s="58"/>
      <c r="DL191" s="58"/>
      <c r="DM191" s="58"/>
      <c r="DN191" s="58"/>
      <c r="DO191" s="58"/>
      <c r="DP191" s="58"/>
      <c r="DQ191" s="58"/>
      <c r="DR191" s="58"/>
      <c r="DS191" s="58"/>
      <c r="DT191" s="58"/>
      <c r="DU191" s="58"/>
      <c r="DV191" s="58"/>
      <c r="DW191" s="58"/>
      <c r="DX191" s="58"/>
      <c r="DY191" s="58"/>
      <c r="DZ191" s="58"/>
      <c r="EA191" s="58"/>
      <c r="EB191" s="58"/>
      <c r="EC191" s="58"/>
      <c r="ED191" s="58"/>
      <c r="EE191" s="58"/>
      <c r="EF191" s="58"/>
      <c r="EG191" s="58"/>
      <c r="EH191" s="58"/>
      <c r="EI191" s="58"/>
      <c r="EJ191" s="58"/>
      <c r="EK191" s="58"/>
      <c r="EL191" s="58"/>
      <c r="EM191" s="58"/>
      <c r="EN191" s="58"/>
      <c r="EO191" s="58"/>
      <c r="EP191" s="58"/>
      <c r="EQ191" s="58"/>
      <c r="ER191" s="58"/>
      <c r="ES191" s="58"/>
      <c r="ET191" s="58"/>
      <c r="EU191" s="58"/>
      <c r="EV191" s="58"/>
      <c r="EW191" s="58"/>
      <c r="EX191" s="58"/>
      <c r="EY191" s="58"/>
      <c r="EZ191" s="58"/>
      <c r="FA191" s="58"/>
      <c r="FB191" s="58"/>
      <c r="FC191" s="58"/>
      <c r="FD191" s="58"/>
      <c r="FE191" s="58"/>
      <c r="FF191" s="58"/>
      <c r="FG191" s="58"/>
      <c r="FH191" s="58"/>
      <c r="FI191" s="58"/>
      <c r="FJ191" s="58"/>
      <c r="FK191" s="58"/>
      <c r="FL191" s="58"/>
      <c r="FM191" s="58"/>
      <c r="FN191" s="58"/>
      <c r="FO191" s="58"/>
      <c r="FP191" s="58"/>
      <c r="FQ191" s="58"/>
      <c r="FR191" s="58"/>
      <c r="FS191" s="58"/>
      <c r="FT191" s="58"/>
      <c r="FU191" s="58"/>
      <c r="FV191" s="58"/>
      <c r="FW191" s="58"/>
      <c r="FX191" s="58"/>
      <c r="FY191" s="58"/>
      <c r="FZ191" s="58"/>
      <c r="GA191" s="58"/>
      <c r="GB191" s="58"/>
      <c r="GC191" s="58"/>
      <c r="GD191" s="58"/>
      <c r="GE191" s="58"/>
      <c r="GF191" s="58"/>
      <c r="GG191" s="58"/>
      <c r="GH191" s="58"/>
      <c r="GI191" s="58"/>
      <c r="GJ191" s="58"/>
      <c r="GK191" s="58"/>
      <c r="GL191" s="58"/>
      <c r="GM191" s="58"/>
      <c r="GN191" s="58"/>
      <c r="GO191" s="58"/>
      <c r="GP191" s="58"/>
      <c r="GQ191" s="58"/>
      <c r="GR191" s="58"/>
      <c r="GS191" s="58"/>
      <c r="GT191" s="58"/>
      <c r="GU191" s="58"/>
      <c r="GV191" s="58"/>
      <c r="GW191" s="58"/>
      <c r="GX191" s="58"/>
      <c r="GY191" s="58"/>
      <c r="GZ191" s="58"/>
      <c r="HA191" s="58"/>
      <c r="HB191" s="58"/>
      <c r="HC191" s="58"/>
      <c r="HD191" s="58"/>
      <c r="HE191" s="58"/>
      <c r="HF191" s="58"/>
      <c r="HG191" s="58"/>
      <c r="HH191" s="58"/>
      <c r="HI191" s="58"/>
      <c r="HJ191" s="58"/>
      <c r="HK191" s="58"/>
      <c r="HL191" s="58"/>
      <c r="HM191" s="58"/>
      <c r="HN191" s="58"/>
      <c r="HO191" s="58"/>
      <c r="HP191" s="58"/>
      <c r="HQ191" s="58"/>
      <c r="HR191" s="58"/>
      <c r="HS191" s="58"/>
      <c r="HT191" s="58"/>
      <c r="HU191" s="58"/>
      <c r="HV191" s="58"/>
      <c r="HW191" s="58"/>
      <c r="HX191" s="58"/>
      <c r="HY191" s="58"/>
      <c r="HZ191" s="58"/>
      <c r="IA191" s="58"/>
      <c r="IB191" s="58"/>
      <c r="IC191" s="58"/>
      <c r="ID191" s="58"/>
      <c r="IE191" s="58"/>
      <c r="IF191" s="58"/>
      <c r="IG191" s="58"/>
      <c r="IH191" s="58"/>
    </row>
    <row r="192" spans="1:242" s="59" customFormat="1" x14ac:dyDescent="0.2">
      <c r="A192" s="54" t="s">
        <v>105</v>
      </c>
      <c r="B192" s="55">
        <v>2025</v>
      </c>
      <c r="C192" s="55"/>
      <c r="D192" s="55"/>
      <c r="E192" s="13"/>
      <c r="F192" s="14"/>
      <c r="G192" s="60"/>
      <c r="H192" s="60"/>
      <c r="I192" s="60"/>
      <c r="J192" s="60"/>
      <c r="K192" s="60"/>
      <c r="L192" s="61"/>
      <c r="M192" s="61">
        <f t="shared" ref="M192:M193" si="116">SUM(G192:L192)</f>
        <v>0</v>
      </c>
      <c r="N192" s="62">
        <f t="shared" si="109"/>
        <v>0</v>
      </c>
      <c r="O192" s="18" t="str">
        <f t="shared" si="110"/>
        <v/>
      </c>
      <c r="P192" s="63">
        <v>0</v>
      </c>
      <c r="Q192" s="64">
        <f t="shared" si="111"/>
        <v>0</v>
      </c>
      <c r="R192" s="65">
        <f t="shared" si="112"/>
        <v>0</v>
      </c>
      <c r="S192" s="56"/>
      <c r="T192" s="66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  <c r="AL192" s="57"/>
      <c r="AM192" s="57"/>
      <c r="AN192" s="57"/>
      <c r="AO192" s="57"/>
      <c r="AP192" s="57"/>
      <c r="AQ192" s="57"/>
      <c r="AR192" s="57"/>
      <c r="AS192" s="57"/>
      <c r="AT192" s="57"/>
      <c r="AU192" s="57"/>
      <c r="AV192" s="57"/>
      <c r="AW192" s="57"/>
      <c r="AX192" s="57"/>
      <c r="AY192" s="57"/>
      <c r="AZ192" s="57"/>
      <c r="BA192" s="57"/>
      <c r="BB192" s="57"/>
      <c r="BC192" s="57"/>
      <c r="BD192" s="57"/>
      <c r="BE192" s="57"/>
      <c r="BF192" s="57"/>
      <c r="BG192" s="57"/>
      <c r="BH192" s="57"/>
      <c r="BI192" s="57"/>
      <c r="BJ192" s="57"/>
      <c r="BK192" s="57"/>
      <c r="BL192" s="57"/>
      <c r="BM192" s="58"/>
      <c r="BN192" s="58"/>
      <c r="BO192" s="58"/>
      <c r="BP192" s="58"/>
      <c r="BQ192" s="58"/>
      <c r="BR192" s="58"/>
      <c r="BS192" s="58"/>
      <c r="BT192" s="58"/>
      <c r="BU192" s="58"/>
      <c r="BV192" s="58"/>
      <c r="BW192" s="58"/>
      <c r="BX192" s="58"/>
      <c r="BY192" s="58"/>
      <c r="BZ192" s="58"/>
      <c r="CA192" s="58"/>
      <c r="CB192" s="58"/>
      <c r="CC192" s="58"/>
      <c r="CD192" s="58"/>
      <c r="CE192" s="58"/>
      <c r="CF192" s="58"/>
      <c r="CG192" s="58"/>
      <c r="CH192" s="58"/>
      <c r="CI192" s="58"/>
      <c r="CJ192" s="58"/>
      <c r="CK192" s="58"/>
      <c r="CL192" s="58"/>
      <c r="CM192" s="58"/>
      <c r="CN192" s="58"/>
      <c r="CO192" s="58"/>
      <c r="CP192" s="58"/>
      <c r="CQ192" s="58"/>
      <c r="CR192" s="58"/>
      <c r="CS192" s="58"/>
      <c r="CT192" s="58"/>
      <c r="CU192" s="58"/>
      <c r="CV192" s="58"/>
      <c r="CW192" s="58"/>
      <c r="CX192" s="58"/>
      <c r="CY192" s="58"/>
      <c r="CZ192" s="58"/>
      <c r="DA192" s="58"/>
      <c r="DB192" s="58"/>
      <c r="DC192" s="58"/>
      <c r="DD192" s="58"/>
      <c r="DE192" s="58"/>
      <c r="DF192" s="58"/>
      <c r="DG192" s="58"/>
      <c r="DH192" s="58"/>
      <c r="DI192" s="58"/>
      <c r="DJ192" s="58"/>
      <c r="DK192" s="58"/>
      <c r="DL192" s="58"/>
      <c r="DM192" s="58"/>
      <c r="DN192" s="58"/>
      <c r="DO192" s="58"/>
      <c r="DP192" s="58"/>
      <c r="DQ192" s="58"/>
      <c r="DR192" s="58"/>
      <c r="DS192" s="58"/>
      <c r="DT192" s="58"/>
      <c r="DU192" s="58"/>
      <c r="DV192" s="58"/>
      <c r="DW192" s="58"/>
      <c r="DX192" s="58"/>
      <c r="DY192" s="58"/>
      <c r="DZ192" s="58"/>
      <c r="EA192" s="58"/>
      <c r="EB192" s="58"/>
      <c r="EC192" s="58"/>
      <c r="ED192" s="58"/>
      <c r="EE192" s="58"/>
      <c r="EF192" s="58"/>
      <c r="EG192" s="58"/>
      <c r="EH192" s="58"/>
      <c r="EI192" s="58"/>
      <c r="EJ192" s="58"/>
      <c r="EK192" s="58"/>
      <c r="EL192" s="58"/>
      <c r="EM192" s="58"/>
      <c r="EN192" s="58"/>
      <c r="EO192" s="58"/>
      <c r="EP192" s="58"/>
      <c r="EQ192" s="58"/>
      <c r="ER192" s="58"/>
      <c r="ES192" s="58"/>
      <c r="ET192" s="58"/>
      <c r="EU192" s="58"/>
      <c r="EV192" s="58"/>
      <c r="EW192" s="58"/>
      <c r="EX192" s="58"/>
      <c r="EY192" s="58"/>
      <c r="EZ192" s="58"/>
      <c r="FA192" s="58"/>
      <c r="FB192" s="58"/>
      <c r="FC192" s="58"/>
      <c r="FD192" s="58"/>
      <c r="FE192" s="58"/>
      <c r="FF192" s="58"/>
      <c r="FG192" s="58"/>
      <c r="FH192" s="58"/>
      <c r="FI192" s="58"/>
      <c r="FJ192" s="58"/>
      <c r="FK192" s="58"/>
      <c r="FL192" s="58"/>
      <c r="FM192" s="58"/>
      <c r="FN192" s="58"/>
      <c r="FO192" s="58"/>
      <c r="FP192" s="58"/>
      <c r="FQ192" s="58"/>
      <c r="FR192" s="58"/>
      <c r="FS192" s="58"/>
      <c r="FT192" s="58"/>
      <c r="FU192" s="58"/>
      <c r="FV192" s="58"/>
      <c r="FW192" s="58"/>
      <c r="FX192" s="58"/>
      <c r="FY192" s="58"/>
      <c r="FZ192" s="58"/>
      <c r="GA192" s="58"/>
      <c r="GB192" s="58"/>
      <c r="GC192" s="58"/>
      <c r="GD192" s="58"/>
      <c r="GE192" s="58"/>
      <c r="GF192" s="58"/>
      <c r="GG192" s="58"/>
      <c r="GH192" s="58"/>
      <c r="GI192" s="58"/>
      <c r="GJ192" s="58"/>
      <c r="GK192" s="58"/>
      <c r="GL192" s="58"/>
      <c r="GM192" s="58"/>
      <c r="GN192" s="58"/>
      <c r="GO192" s="58"/>
      <c r="GP192" s="58"/>
      <c r="GQ192" s="58"/>
      <c r="GR192" s="58"/>
      <c r="GS192" s="58"/>
      <c r="GT192" s="58"/>
      <c r="GU192" s="58"/>
      <c r="GV192" s="58"/>
      <c r="GW192" s="58"/>
      <c r="GX192" s="58"/>
      <c r="GY192" s="58"/>
      <c r="GZ192" s="58"/>
      <c r="HA192" s="58"/>
      <c r="HB192" s="58"/>
      <c r="HC192" s="58"/>
      <c r="HD192" s="58"/>
      <c r="HE192" s="58"/>
      <c r="HF192" s="58"/>
      <c r="HG192" s="58"/>
      <c r="HH192" s="58"/>
      <c r="HI192" s="58"/>
      <c r="HJ192" s="58"/>
      <c r="HK192" s="58"/>
      <c r="HL192" s="58"/>
      <c r="HM192" s="58"/>
      <c r="HN192" s="58"/>
      <c r="HO192" s="58"/>
      <c r="HP192" s="58"/>
      <c r="HQ192" s="58"/>
      <c r="HR192" s="58"/>
      <c r="HS192" s="58"/>
      <c r="HT192" s="58"/>
      <c r="HU192" s="58"/>
      <c r="HV192" s="58"/>
      <c r="HW192" s="58"/>
      <c r="HX192" s="58"/>
      <c r="HY192" s="58"/>
      <c r="HZ192" s="58"/>
      <c r="IA192" s="58"/>
      <c r="IB192" s="58"/>
      <c r="IC192" s="58"/>
      <c r="ID192" s="58"/>
      <c r="IE192" s="58"/>
      <c r="IF192" s="58"/>
      <c r="IG192" s="58"/>
      <c r="IH192" s="58"/>
    </row>
    <row r="193" spans="1:242" s="59" customFormat="1" x14ac:dyDescent="0.2">
      <c r="A193" s="54" t="s">
        <v>105</v>
      </c>
      <c r="B193" s="55">
        <v>2025</v>
      </c>
      <c r="C193" s="55"/>
      <c r="D193" s="55"/>
      <c r="E193" s="13"/>
      <c r="F193" s="14"/>
      <c r="G193" s="60"/>
      <c r="H193" s="60"/>
      <c r="I193" s="60"/>
      <c r="J193" s="60"/>
      <c r="K193" s="60"/>
      <c r="L193" s="61"/>
      <c r="M193" s="61">
        <f t="shared" si="116"/>
        <v>0</v>
      </c>
      <c r="N193" s="62">
        <f t="shared" si="109"/>
        <v>0</v>
      </c>
      <c r="O193" s="18" t="str">
        <f t="shared" si="110"/>
        <v/>
      </c>
      <c r="P193" s="63">
        <v>0</v>
      </c>
      <c r="Q193" s="64">
        <f t="shared" si="111"/>
        <v>0</v>
      </c>
      <c r="R193" s="65">
        <f t="shared" si="112"/>
        <v>0</v>
      </c>
      <c r="S193" s="56"/>
      <c r="T193" s="66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57"/>
      <c r="AG193" s="57"/>
      <c r="AH193" s="57"/>
      <c r="AI193" s="57"/>
      <c r="AJ193" s="57"/>
      <c r="AK193" s="57"/>
      <c r="AL193" s="57"/>
      <c r="AM193" s="57"/>
      <c r="AN193" s="57"/>
      <c r="AO193" s="57"/>
      <c r="AP193" s="57"/>
      <c r="AQ193" s="57"/>
      <c r="AR193" s="57"/>
      <c r="AS193" s="57"/>
      <c r="AT193" s="57"/>
      <c r="AU193" s="57"/>
      <c r="AV193" s="57"/>
      <c r="AW193" s="57"/>
      <c r="AX193" s="57"/>
      <c r="AY193" s="57"/>
      <c r="AZ193" s="57"/>
      <c r="BA193" s="57"/>
      <c r="BB193" s="57"/>
      <c r="BC193" s="57"/>
      <c r="BD193" s="57"/>
      <c r="BE193" s="57"/>
      <c r="BF193" s="57"/>
      <c r="BG193" s="57"/>
      <c r="BH193" s="57"/>
      <c r="BI193" s="57"/>
      <c r="BJ193" s="57"/>
      <c r="BK193" s="57"/>
      <c r="BL193" s="57"/>
      <c r="BM193" s="58"/>
      <c r="BN193" s="58"/>
      <c r="BO193" s="58"/>
      <c r="BP193" s="58"/>
      <c r="BQ193" s="58"/>
      <c r="BR193" s="58"/>
      <c r="BS193" s="58"/>
      <c r="BT193" s="58"/>
      <c r="BU193" s="58"/>
      <c r="BV193" s="58"/>
      <c r="BW193" s="58"/>
      <c r="BX193" s="58"/>
      <c r="BY193" s="58"/>
      <c r="BZ193" s="58"/>
      <c r="CA193" s="58"/>
      <c r="CB193" s="58"/>
      <c r="CC193" s="58"/>
      <c r="CD193" s="58"/>
      <c r="CE193" s="58"/>
      <c r="CF193" s="58"/>
      <c r="CG193" s="58"/>
      <c r="CH193" s="58"/>
      <c r="CI193" s="58"/>
      <c r="CJ193" s="58"/>
      <c r="CK193" s="58"/>
      <c r="CL193" s="58"/>
      <c r="CM193" s="58"/>
      <c r="CN193" s="58"/>
      <c r="CO193" s="58"/>
      <c r="CP193" s="58"/>
      <c r="CQ193" s="58"/>
      <c r="CR193" s="58"/>
      <c r="CS193" s="58"/>
      <c r="CT193" s="58"/>
      <c r="CU193" s="58"/>
      <c r="CV193" s="58"/>
      <c r="CW193" s="58"/>
      <c r="CX193" s="58"/>
      <c r="CY193" s="58"/>
      <c r="CZ193" s="58"/>
      <c r="DA193" s="58"/>
      <c r="DB193" s="58"/>
      <c r="DC193" s="58"/>
      <c r="DD193" s="58"/>
      <c r="DE193" s="58"/>
      <c r="DF193" s="58"/>
      <c r="DG193" s="58"/>
      <c r="DH193" s="58"/>
      <c r="DI193" s="58"/>
      <c r="DJ193" s="58"/>
      <c r="DK193" s="58"/>
      <c r="DL193" s="58"/>
      <c r="DM193" s="58"/>
      <c r="DN193" s="58"/>
      <c r="DO193" s="58"/>
      <c r="DP193" s="58"/>
      <c r="DQ193" s="58"/>
      <c r="DR193" s="58"/>
      <c r="DS193" s="58"/>
      <c r="DT193" s="58"/>
      <c r="DU193" s="58"/>
      <c r="DV193" s="58"/>
      <c r="DW193" s="58"/>
      <c r="DX193" s="58"/>
      <c r="DY193" s="58"/>
      <c r="DZ193" s="58"/>
      <c r="EA193" s="58"/>
      <c r="EB193" s="58"/>
      <c r="EC193" s="58"/>
      <c r="ED193" s="58"/>
      <c r="EE193" s="58"/>
      <c r="EF193" s="58"/>
      <c r="EG193" s="58"/>
      <c r="EH193" s="58"/>
      <c r="EI193" s="58"/>
      <c r="EJ193" s="58"/>
      <c r="EK193" s="58"/>
      <c r="EL193" s="58"/>
      <c r="EM193" s="58"/>
      <c r="EN193" s="58"/>
      <c r="EO193" s="58"/>
      <c r="EP193" s="58"/>
      <c r="EQ193" s="58"/>
      <c r="ER193" s="58"/>
      <c r="ES193" s="58"/>
      <c r="ET193" s="58"/>
      <c r="EU193" s="58"/>
      <c r="EV193" s="58"/>
      <c r="EW193" s="58"/>
      <c r="EX193" s="58"/>
      <c r="EY193" s="58"/>
      <c r="EZ193" s="58"/>
      <c r="FA193" s="58"/>
      <c r="FB193" s="58"/>
      <c r="FC193" s="58"/>
      <c r="FD193" s="58"/>
      <c r="FE193" s="58"/>
      <c r="FF193" s="58"/>
      <c r="FG193" s="58"/>
      <c r="FH193" s="58"/>
      <c r="FI193" s="58"/>
      <c r="FJ193" s="58"/>
      <c r="FK193" s="58"/>
      <c r="FL193" s="58"/>
      <c r="FM193" s="58"/>
      <c r="FN193" s="58"/>
      <c r="FO193" s="58"/>
      <c r="FP193" s="58"/>
      <c r="FQ193" s="58"/>
      <c r="FR193" s="58"/>
      <c r="FS193" s="58"/>
      <c r="FT193" s="58"/>
      <c r="FU193" s="58"/>
      <c r="FV193" s="58"/>
      <c r="FW193" s="58"/>
      <c r="FX193" s="58"/>
      <c r="FY193" s="58"/>
      <c r="FZ193" s="58"/>
      <c r="GA193" s="58"/>
      <c r="GB193" s="58"/>
      <c r="GC193" s="58"/>
      <c r="GD193" s="58"/>
      <c r="GE193" s="58"/>
      <c r="GF193" s="58"/>
      <c r="GG193" s="58"/>
      <c r="GH193" s="58"/>
      <c r="GI193" s="58"/>
      <c r="GJ193" s="58"/>
      <c r="GK193" s="58"/>
      <c r="GL193" s="58"/>
      <c r="GM193" s="58"/>
      <c r="GN193" s="58"/>
      <c r="GO193" s="58"/>
      <c r="GP193" s="58"/>
      <c r="GQ193" s="58"/>
      <c r="GR193" s="58"/>
      <c r="GS193" s="58"/>
      <c r="GT193" s="58"/>
      <c r="GU193" s="58"/>
      <c r="GV193" s="58"/>
      <c r="GW193" s="58"/>
      <c r="GX193" s="58"/>
      <c r="GY193" s="58"/>
      <c r="GZ193" s="58"/>
      <c r="HA193" s="58"/>
      <c r="HB193" s="58"/>
      <c r="HC193" s="58"/>
      <c r="HD193" s="58"/>
      <c r="HE193" s="58"/>
      <c r="HF193" s="58"/>
      <c r="HG193" s="58"/>
      <c r="HH193" s="58"/>
      <c r="HI193" s="58"/>
      <c r="HJ193" s="58"/>
      <c r="HK193" s="58"/>
      <c r="HL193" s="58"/>
      <c r="HM193" s="58"/>
      <c r="HN193" s="58"/>
      <c r="HO193" s="58"/>
      <c r="HP193" s="58"/>
      <c r="HQ193" s="58"/>
      <c r="HR193" s="58"/>
      <c r="HS193" s="58"/>
      <c r="HT193" s="58"/>
      <c r="HU193" s="58"/>
      <c r="HV193" s="58"/>
      <c r="HW193" s="58"/>
      <c r="HX193" s="58"/>
      <c r="HY193" s="58"/>
      <c r="HZ193" s="58"/>
      <c r="IA193" s="58"/>
      <c r="IB193" s="58"/>
      <c r="IC193" s="58"/>
      <c r="ID193" s="58"/>
      <c r="IE193" s="58"/>
      <c r="IF193" s="58"/>
      <c r="IG193" s="58"/>
      <c r="IH193" s="58"/>
    </row>
    <row r="194" spans="1:242" s="59" customFormat="1" x14ac:dyDescent="0.2">
      <c r="A194" s="54" t="s">
        <v>105</v>
      </c>
      <c r="B194" s="55">
        <v>2025</v>
      </c>
      <c r="C194" s="55"/>
      <c r="D194" s="55"/>
      <c r="E194" s="13"/>
      <c r="F194" s="14"/>
      <c r="G194" s="60"/>
      <c r="H194" s="60"/>
      <c r="I194" s="60"/>
      <c r="J194" s="60"/>
      <c r="K194" s="60"/>
      <c r="L194" s="61"/>
      <c r="M194" s="61">
        <f>SUM(G194:L194)</f>
        <v>0</v>
      </c>
      <c r="N194" s="62">
        <f t="shared" si="109"/>
        <v>0</v>
      </c>
      <c r="O194" s="18" t="str">
        <f t="shared" si="110"/>
        <v/>
      </c>
      <c r="P194" s="63">
        <v>0</v>
      </c>
      <c r="Q194" s="64">
        <f t="shared" si="111"/>
        <v>0</v>
      </c>
      <c r="R194" s="65">
        <f t="shared" si="112"/>
        <v>0</v>
      </c>
      <c r="S194" s="56"/>
      <c r="T194" s="66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  <c r="AI194" s="57"/>
      <c r="AJ194" s="57"/>
      <c r="AK194" s="57"/>
      <c r="AL194" s="57"/>
      <c r="AM194" s="57"/>
      <c r="AN194" s="57"/>
      <c r="AO194" s="57"/>
      <c r="AP194" s="57"/>
      <c r="AQ194" s="57"/>
      <c r="AR194" s="57"/>
      <c r="AS194" s="57"/>
      <c r="AT194" s="57"/>
      <c r="AU194" s="57"/>
      <c r="AV194" s="57"/>
      <c r="AW194" s="57"/>
      <c r="AX194" s="57"/>
      <c r="AY194" s="57"/>
      <c r="AZ194" s="57"/>
      <c r="BA194" s="57"/>
      <c r="BB194" s="57"/>
      <c r="BC194" s="57"/>
      <c r="BD194" s="57"/>
      <c r="BE194" s="57"/>
      <c r="BF194" s="57"/>
      <c r="BG194" s="57"/>
      <c r="BH194" s="57"/>
      <c r="BI194" s="57"/>
      <c r="BJ194" s="57"/>
      <c r="BK194" s="57"/>
      <c r="BL194" s="57"/>
      <c r="BM194" s="58"/>
      <c r="BN194" s="58"/>
      <c r="BO194" s="58"/>
      <c r="BP194" s="58"/>
      <c r="BQ194" s="58"/>
      <c r="BR194" s="58"/>
      <c r="BS194" s="58"/>
      <c r="BT194" s="58"/>
      <c r="BU194" s="58"/>
      <c r="BV194" s="58"/>
      <c r="BW194" s="58"/>
      <c r="BX194" s="58"/>
      <c r="BY194" s="58"/>
      <c r="BZ194" s="58"/>
      <c r="CA194" s="58"/>
      <c r="CB194" s="58"/>
      <c r="CC194" s="58"/>
      <c r="CD194" s="58"/>
      <c r="CE194" s="58"/>
      <c r="CF194" s="58"/>
      <c r="CG194" s="58"/>
      <c r="CH194" s="58"/>
      <c r="CI194" s="58"/>
      <c r="CJ194" s="58"/>
      <c r="CK194" s="58"/>
      <c r="CL194" s="58"/>
      <c r="CM194" s="58"/>
      <c r="CN194" s="58"/>
      <c r="CO194" s="58"/>
      <c r="CP194" s="58"/>
      <c r="CQ194" s="58"/>
      <c r="CR194" s="58"/>
      <c r="CS194" s="58"/>
      <c r="CT194" s="58"/>
      <c r="CU194" s="58"/>
      <c r="CV194" s="58"/>
      <c r="CW194" s="58"/>
      <c r="CX194" s="58"/>
      <c r="CY194" s="58"/>
      <c r="CZ194" s="58"/>
      <c r="DA194" s="58"/>
      <c r="DB194" s="58"/>
      <c r="DC194" s="58"/>
      <c r="DD194" s="58"/>
      <c r="DE194" s="58"/>
      <c r="DF194" s="58"/>
      <c r="DG194" s="58"/>
      <c r="DH194" s="58"/>
      <c r="DI194" s="58"/>
      <c r="DJ194" s="58"/>
      <c r="DK194" s="58"/>
      <c r="DL194" s="58"/>
      <c r="DM194" s="58"/>
      <c r="DN194" s="58"/>
      <c r="DO194" s="58"/>
      <c r="DP194" s="58"/>
      <c r="DQ194" s="58"/>
      <c r="DR194" s="58"/>
      <c r="DS194" s="58"/>
      <c r="DT194" s="58"/>
      <c r="DU194" s="58"/>
      <c r="DV194" s="58"/>
      <c r="DW194" s="58"/>
      <c r="DX194" s="58"/>
      <c r="DY194" s="58"/>
      <c r="DZ194" s="58"/>
      <c r="EA194" s="58"/>
      <c r="EB194" s="58"/>
      <c r="EC194" s="58"/>
      <c r="ED194" s="58"/>
      <c r="EE194" s="58"/>
      <c r="EF194" s="58"/>
      <c r="EG194" s="58"/>
      <c r="EH194" s="58"/>
      <c r="EI194" s="58"/>
      <c r="EJ194" s="58"/>
      <c r="EK194" s="58"/>
      <c r="EL194" s="58"/>
      <c r="EM194" s="58"/>
      <c r="EN194" s="58"/>
      <c r="EO194" s="58"/>
      <c r="EP194" s="58"/>
      <c r="EQ194" s="58"/>
      <c r="ER194" s="58"/>
      <c r="ES194" s="58"/>
      <c r="ET194" s="58"/>
      <c r="EU194" s="58"/>
      <c r="EV194" s="58"/>
      <c r="EW194" s="58"/>
      <c r="EX194" s="58"/>
      <c r="EY194" s="58"/>
      <c r="EZ194" s="58"/>
      <c r="FA194" s="58"/>
      <c r="FB194" s="58"/>
      <c r="FC194" s="58"/>
      <c r="FD194" s="58"/>
      <c r="FE194" s="58"/>
      <c r="FF194" s="58"/>
      <c r="FG194" s="58"/>
      <c r="FH194" s="58"/>
      <c r="FI194" s="58"/>
      <c r="FJ194" s="58"/>
      <c r="FK194" s="58"/>
      <c r="FL194" s="58"/>
      <c r="FM194" s="58"/>
      <c r="FN194" s="58"/>
      <c r="FO194" s="58"/>
      <c r="FP194" s="58"/>
      <c r="FQ194" s="58"/>
      <c r="FR194" s="58"/>
      <c r="FS194" s="58"/>
      <c r="FT194" s="58"/>
      <c r="FU194" s="58"/>
      <c r="FV194" s="58"/>
      <c r="FW194" s="58"/>
      <c r="FX194" s="58"/>
      <c r="FY194" s="58"/>
      <c r="FZ194" s="58"/>
      <c r="GA194" s="58"/>
      <c r="GB194" s="58"/>
      <c r="GC194" s="58"/>
      <c r="GD194" s="58"/>
      <c r="GE194" s="58"/>
      <c r="GF194" s="58"/>
      <c r="GG194" s="58"/>
      <c r="GH194" s="58"/>
      <c r="GI194" s="58"/>
      <c r="GJ194" s="58"/>
      <c r="GK194" s="58"/>
      <c r="GL194" s="58"/>
      <c r="GM194" s="58"/>
      <c r="GN194" s="58"/>
      <c r="GO194" s="58"/>
      <c r="GP194" s="58"/>
      <c r="GQ194" s="58"/>
      <c r="GR194" s="58"/>
      <c r="GS194" s="58"/>
      <c r="GT194" s="58"/>
      <c r="GU194" s="58"/>
      <c r="GV194" s="58"/>
      <c r="GW194" s="58"/>
      <c r="GX194" s="58"/>
      <c r="GY194" s="58"/>
      <c r="GZ194" s="58"/>
      <c r="HA194" s="58"/>
      <c r="HB194" s="58"/>
      <c r="HC194" s="58"/>
      <c r="HD194" s="58"/>
      <c r="HE194" s="58"/>
      <c r="HF194" s="58"/>
      <c r="HG194" s="58"/>
      <c r="HH194" s="58"/>
      <c r="HI194" s="58"/>
      <c r="HJ194" s="58"/>
      <c r="HK194" s="58"/>
      <c r="HL194" s="58"/>
      <c r="HM194" s="58"/>
      <c r="HN194" s="58"/>
      <c r="HO194" s="58"/>
      <c r="HP194" s="58"/>
      <c r="HQ194" s="58"/>
      <c r="HR194" s="58"/>
      <c r="HS194" s="58"/>
      <c r="HT194" s="58"/>
      <c r="HU194" s="58"/>
      <c r="HV194" s="58"/>
      <c r="HW194" s="58"/>
      <c r="HX194" s="58"/>
      <c r="HY194" s="58"/>
      <c r="HZ194" s="58"/>
      <c r="IA194" s="58"/>
      <c r="IB194" s="58"/>
      <c r="IC194" s="58"/>
      <c r="ID194" s="58"/>
      <c r="IE194" s="58"/>
      <c r="IF194" s="58"/>
      <c r="IG194" s="58"/>
      <c r="IH194" s="58"/>
    </row>
    <row r="195" spans="1:242" s="59" customFormat="1" x14ac:dyDescent="0.2">
      <c r="A195" s="54" t="s">
        <v>105</v>
      </c>
      <c r="B195" s="55">
        <v>2025</v>
      </c>
      <c r="C195" s="55"/>
      <c r="D195" s="55"/>
      <c r="E195" s="13"/>
      <c r="F195" s="14"/>
      <c r="G195" s="60"/>
      <c r="H195" s="60"/>
      <c r="I195" s="60"/>
      <c r="J195" s="60"/>
      <c r="K195" s="60"/>
      <c r="L195" s="61"/>
      <c r="M195" s="61">
        <f>SUM(G195:L195)</f>
        <v>0</v>
      </c>
      <c r="N195" s="62">
        <f t="shared" si="109"/>
        <v>0</v>
      </c>
      <c r="O195" s="18" t="str">
        <f>IF(F195=0,"",(F195-M195)/F195)</f>
        <v/>
      </c>
      <c r="P195" s="63">
        <v>0</v>
      </c>
      <c r="Q195" s="64">
        <f t="shared" si="111"/>
        <v>0</v>
      </c>
      <c r="R195" s="65">
        <f t="shared" si="112"/>
        <v>0</v>
      </c>
      <c r="S195" s="56"/>
      <c r="T195" s="66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  <c r="AF195" s="57"/>
      <c r="AG195" s="57"/>
      <c r="AH195" s="57"/>
      <c r="AI195" s="57"/>
      <c r="AJ195" s="57"/>
      <c r="AK195" s="57"/>
      <c r="AL195" s="57"/>
      <c r="AM195" s="57"/>
      <c r="AN195" s="57"/>
      <c r="AO195" s="57"/>
      <c r="AP195" s="57"/>
      <c r="AQ195" s="57"/>
      <c r="AR195" s="57"/>
      <c r="AS195" s="57"/>
      <c r="AT195" s="57"/>
      <c r="AU195" s="57"/>
      <c r="AV195" s="57"/>
      <c r="AW195" s="57"/>
      <c r="AX195" s="57"/>
      <c r="AY195" s="57"/>
      <c r="AZ195" s="57"/>
      <c r="BA195" s="57"/>
      <c r="BB195" s="57"/>
      <c r="BC195" s="57"/>
      <c r="BD195" s="57"/>
      <c r="BE195" s="57"/>
      <c r="BF195" s="57"/>
      <c r="BG195" s="57"/>
      <c r="BH195" s="57"/>
      <c r="BI195" s="57"/>
      <c r="BJ195" s="57"/>
      <c r="BK195" s="57"/>
      <c r="BL195" s="57"/>
      <c r="BM195" s="58"/>
      <c r="BN195" s="58"/>
      <c r="BO195" s="58"/>
      <c r="BP195" s="58"/>
      <c r="BQ195" s="58"/>
      <c r="BR195" s="58"/>
      <c r="BS195" s="58"/>
      <c r="BT195" s="58"/>
      <c r="BU195" s="58"/>
      <c r="BV195" s="58"/>
      <c r="BW195" s="58"/>
      <c r="BX195" s="58"/>
      <c r="BY195" s="58"/>
      <c r="BZ195" s="58"/>
      <c r="CA195" s="58"/>
      <c r="CB195" s="58"/>
      <c r="CC195" s="58"/>
      <c r="CD195" s="58"/>
      <c r="CE195" s="58"/>
      <c r="CF195" s="58"/>
      <c r="CG195" s="58"/>
      <c r="CH195" s="58"/>
      <c r="CI195" s="58"/>
      <c r="CJ195" s="58"/>
      <c r="CK195" s="58"/>
      <c r="CL195" s="58"/>
      <c r="CM195" s="58"/>
      <c r="CN195" s="58"/>
      <c r="CO195" s="58"/>
      <c r="CP195" s="58"/>
      <c r="CQ195" s="58"/>
      <c r="CR195" s="58"/>
      <c r="CS195" s="58"/>
      <c r="CT195" s="58"/>
      <c r="CU195" s="58"/>
      <c r="CV195" s="58"/>
      <c r="CW195" s="58"/>
      <c r="CX195" s="58"/>
      <c r="CY195" s="58"/>
      <c r="CZ195" s="58"/>
      <c r="DA195" s="58"/>
      <c r="DB195" s="58"/>
      <c r="DC195" s="58"/>
      <c r="DD195" s="58"/>
      <c r="DE195" s="58"/>
      <c r="DF195" s="58"/>
      <c r="DG195" s="58"/>
      <c r="DH195" s="58"/>
      <c r="DI195" s="58"/>
      <c r="DJ195" s="58"/>
      <c r="DK195" s="58"/>
      <c r="DL195" s="58"/>
      <c r="DM195" s="58"/>
      <c r="DN195" s="58"/>
      <c r="DO195" s="58"/>
      <c r="DP195" s="58"/>
      <c r="DQ195" s="58"/>
      <c r="DR195" s="58"/>
      <c r="DS195" s="58"/>
      <c r="DT195" s="58"/>
      <c r="DU195" s="58"/>
      <c r="DV195" s="58"/>
      <c r="DW195" s="58"/>
      <c r="DX195" s="58"/>
      <c r="DY195" s="58"/>
      <c r="DZ195" s="58"/>
      <c r="EA195" s="58"/>
      <c r="EB195" s="58"/>
      <c r="EC195" s="58"/>
      <c r="ED195" s="58"/>
      <c r="EE195" s="58"/>
      <c r="EF195" s="58"/>
      <c r="EG195" s="58"/>
      <c r="EH195" s="58"/>
      <c r="EI195" s="58"/>
      <c r="EJ195" s="58"/>
      <c r="EK195" s="58"/>
      <c r="EL195" s="58"/>
      <c r="EM195" s="58"/>
      <c r="EN195" s="58"/>
      <c r="EO195" s="58"/>
      <c r="EP195" s="58"/>
      <c r="EQ195" s="58"/>
      <c r="ER195" s="58"/>
      <c r="ES195" s="58"/>
      <c r="ET195" s="58"/>
      <c r="EU195" s="58"/>
      <c r="EV195" s="58"/>
      <c r="EW195" s="58"/>
      <c r="EX195" s="58"/>
      <c r="EY195" s="58"/>
      <c r="EZ195" s="58"/>
      <c r="FA195" s="58"/>
      <c r="FB195" s="58"/>
      <c r="FC195" s="58"/>
      <c r="FD195" s="58"/>
      <c r="FE195" s="58"/>
      <c r="FF195" s="58"/>
      <c r="FG195" s="58"/>
      <c r="FH195" s="58"/>
      <c r="FI195" s="58"/>
      <c r="FJ195" s="58"/>
      <c r="FK195" s="58"/>
      <c r="FL195" s="58"/>
      <c r="FM195" s="58"/>
      <c r="FN195" s="58"/>
      <c r="FO195" s="58"/>
      <c r="FP195" s="58"/>
      <c r="FQ195" s="58"/>
      <c r="FR195" s="58"/>
      <c r="FS195" s="58"/>
      <c r="FT195" s="58"/>
      <c r="FU195" s="58"/>
      <c r="FV195" s="58"/>
      <c r="FW195" s="58"/>
      <c r="FX195" s="58"/>
      <c r="FY195" s="58"/>
      <c r="FZ195" s="58"/>
      <c r="GA195" s="58"/>
      <c r="GB195" s="58"/>
      <c r="GC195" s="58"/>
      <c r="GD195" s="58"/>
      <c r="GE195" s="58"/>
      <c r="GF195" s="58"/>
      <c r="GG195" s="58"/>
      <c r="GH195" s="58"/>
      <c r="GI195" s="58"/>
      <c r="GJ195" s="58"/>
      <c r="GK195" s="58"/>
      <c r="GL195" s="58"/>
      <c r="GM195" s="58"/>
      <c r="GN195" s="58"/>
      <c r="GO195" s="58"/>
      <c r="GP195" s="58"/>
      <c r="GQ195" s="58"/>
      <c r="GR195" s="58"/>
      <c r="GS195" s="58"/>
      <c r="GT195" s="58"/>
      <c r="GU195" s="58"/>
      <c r="GV195" s="58"/>
      <c r="GW195" s="58"/>
      <c r="GX195" s="58"/>
      <c r="GY195" s="58"/>
      <c r="GZ195" s="58"/>
      <c r="HA195" s="58"/>
      <c r="HB195" s="58"/>
      <c r="HC195" s="58"/>
      <c r="HD195" s="58"/>
      <c r="HE195" s="58"/>
      <c r="HF195" s="58"/>
      <c r="HG195" s="58"/>
      <c r="HH195" s="58"/>
      <c r="HI195" s="58"/>
      <c r="HJ195" s="58"/>
      <c r="HK195" s="58"/>
      <c r="HL195" s="58"/>
      <c r="HM195" s="58"/>
      <c r="HN195" s="58"/>
      <c r="HO195" s="58"/>
      <c r="HP195" s="58"/>
      <c r="HQ195" s="58"/>
      <c r="HR195" s="58"/>
      <c r="HS195" s="58"/>
      <c r="HT195" s="58"/>
      <c r="HU195" s="58"/>
      <c r="HV195" s="58"/>
      <c r="HW195" s="58"/>
      <c r="HX195" s="58"/>
      <c r="HY195" s="58"/>
      <c r="HZ195" s="58"/>
      <c r="IA195" s="58"/>
      <c r="IB195" s="58"/>
      <c r="IC195" s="58"/>
      <c r="ID195" s="58"/>
      <c r="IE195" s="58"/>
      <c r="IF195" s="58"/>
      <c r="IG195" s="58"/>
      <c r="IH195" s="58"/>
    </row>
    <row r="196" spans="1:242" s="59" customFormat="1" x14ac:dyDescent="0.2">
      <c r="A196" s="54" t="s">
        <v>105</v>
      </c>
      <c r="B196" s="55">
        <v>2025</v>
      </c>
      <c r="C196" s="55"/>
      <c r="D196" s="55"/>
      <c r="E196" s="13"/>
      <c r="F196" s="14"/>
      <c r="G196" s="60"/>
      <c r="H196" s="60"/>
      <c r="I196" s="60"/>
      <c r="J196" s="60"/>
      <c r="K196" s="60"/>
      <c r="L196" s="61"/>
      <c r="M196" s="61">
        <f t="shared" ref="M196" si="117">SUM(G196:L196)</f>
        <v>0</v>
      </c>
      <c r="N196" s="62">
        <f t="shared" si="109"/>
        <v>0</v>
      </c>
      <c r="O196" s="18" t="str">
        <f>IF(F196=0,"",(F196-M196)/F196)</f>
        <v/>
      </c>
      <c r="P196" s="63">
        <v>0</v>
      </c>
      <c r="Q196" s="64">
        <f t="shared" si="111"/>
        <v>0</v>
      </c>
      <c r="R196" s="65">
        <f t="shared" si="112"/>
        <v>0</v>
      </c>
      <c r="S196" s="56"/>
      <c r="T196" s="66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V196" s="57"/>
      <c r="AW196" s="57"/>
      <c r="AX196" s="57"/>
      <c r="AY196" s="57"/>
      <c r="AZ196" s="57"/>
      <c r="BA196" s="57"/>
      <c r="BB196" s="57"/>
      <c r="BC196" s="57"/>
      <c r="BD196" s="57"/>
      <c r="BE196" s="57"/>
      <c r="BF196" s="57"/>
      <c r="BG196" s="57"/>
      <c r="BH196" s="57"/>
      <c r="BI196" s="57"/>
      <c r="BJ196" s="57"/>
      <c r="BK196" s="57"/>
      <c r="BL196" s="57"/>
      <c r="BM196" s="58"/>
      <c r="BN196" s="58"/>
      <c r="BO196" s="58"/>
      <c r="BP196" s="58"/>
      <c r="BQ196" s="58"/>
      <c r="BR196" s="58"/>
      <c r="BS196" s="58"/>
      <c r="BT196" s="58"/>
      <c r="BU196" s="58"/>
      <c r="BV196" s="58"/>
      <c r="BW196" s="58"/>
      <c r="BX196" s="58"/>
      <c r="BY196" s="58"/>
      <c r="BZ196" s="58"/>
      <c r="CA196" s="58"/>
      <c r="CB196" s="58"/>
      <c r="CC196" s="58"/>
      <c r="CD196" s="58"/>
      <c r="CE196" s="58"/>
      <c r="CF196" s="58"/>
      <c r="CG196" s="58"/>
      <c r="CH196" s="58"/>
      <c r="CI196" s="58"/>
      <c r="CJ196" s="58"/>
      <c r="CK196" s="58"/>
      <c r="CL196" s="58"/>
      <c r="CM196" s="58"/>
      <c r="CN196" s="58"/>
      <c r="CO196" s="58"/>
      <c r="CP196" s="58"/>
      <c r="CQ196" s="58"/>
      <c r="CR196" s="58"/>
      <c r="CS196" s="58"/>
      <c r="CT196" s="58"/>
      <c r="CU196" s="58"/>
      <c r="CV196" s="58"/>
      <c r="CW196" s="58"/>
      <c r="CX196" s="58"/>
      <c r="CY196" s="58"/>
      <c r="CZ196" s="58"/>
      <c r="DA196" s="58"/>
      <c r="DB196" s="58"/>
      <c r="DC196" s="58"/>
      <c r="DD196" s="58"/>
      <c r="DE196" s="58"/>
      <c r="DF196" s="58"/>
      <c r="DG196" s="58"/>
      <c r="DH196" s="58"/>
      <c r="DI196" s="58"/>
      <c r="DJ196" s="58"/>
      <c r="DK196" s="58"/>
      <c r="DL196" s="58"/>
      <c r="DM196" s="58"/>
      <c r="DN196" s="58"/>
      <c r="DO196" s="58"/>
      <c r="DP196" s="58"/>
      <c r="DQ196" s="58"/>
      <c r="DR196" s="58"/>
      <c r="DS196" s="58"/>
      <c r="DT196" s="58"/>
      <c r="DU196" s="58"/>
      <c r="DV196" s="58"/>
      <c r="DW196" s="58"/>
      <c r="DX196" s="58"/>
      <c r="DY196" s="58"/>
      <c r="DZ196" s="58"/>
      <c r="EA196" s="58"/>
      <c r="EB196" s="58"/>
      <c r="EC196" s="58"/>
      <c r="ED196" s="58"/>
      <c r="EE196" s="58"/>
      <c r="EF196" s="58"/>
      <c r="EG196" s="58"/>
      <c r="EH196" s="58"/>
      <c r="EI196" s="58"/>
      <c r="EJ196" s="58"/>
      <c r="EK196" s="58"/>
      <c r="EL196" s="58"/>
      <c r="EM196" s="58"/>
      <c r="EN196" s="58"/>
      <c r="EO196" s="58"/>
      <c r="EP196" s="58"/>
      <c r="EQ196" s="58"/>
      <c r="ER196" s="58"/>
      <c r="ES196" s="58"/>
      <c r="ET196" s="58"/>
      <c r="EU196" s="58"/>
      <c r="EV196" s="58"/>
      <c r="EW196" s="58"/>
      <c r="EX196" s="58"/>
      <c r="EY196" s="58"/>
      <c r="EZ196" s="58"/>
      <c r="FA196" s="58"/>
      <c r="FB196" s="58"/>
      <c r="FC196" s="58"/>
      <c r="FD196" s="58"/>
      <c r="FE196" s="58"/>
      <c r="FF196" s="58"/>
      <c r="FG196" s="58"/>
      <c r="FH196" s="58"/>
      <c r="FI196" s="58"/>
      <c r="FJ196" s="58"/>
      <c r="FK196" s="58"/>
      <c r="FL196" s="58"/>
      <c r="FM196" s="58"/>
      <c r="FN196" s="58"/>
      <c r="FO196" s="58"/>
      <c r="FP196" s="58"/>
      <c r="FQ196" s="58"/>
      <c r="FR196" s="58"/>
      <c r="FS196" s="58"/>
      <c r="FT196" s="58"/>
      <c r="FU196" s="58"/>
      <c r="FV196" s="58"/>
      <c r="FW196" s="58"/>
      <c r="FX196" s="58"/>
      <c r="FY196" s="58"/>
      <c r="FZ196" s="58"/>
      <c r="GA196" s="58"/>
      <c r="GB196" s="58"/>
      <c r="GC196" s="58"/>
      <c r="GD196" s="58"/>
      <c r="GE196" s="58"/>
      <c r="GF196" s="58"/>
      <c r="GG196" s="58"/>
      <c r="GH196" s="58"/>
      <c r="GI196" s="58"/>
      <c r="GJ196" s="58"/>
      <c r="GK196" s="58"/>
      <c r="GL196" s="58"/>
      <c r="GM196" s="58"/>
      <c r="GN196" s="58"/>
      <c r="GO196" s="58"/>
      <c r="GP196" s="58"/>
      <c r="GQ196" s="58"/>
      <c r="GR196" s="58"/>
      <c r="GS196" s="58"/>
      <c r="GT196" s="58"/>
      <c r="GU196" s="58"/>
      <c r="GV196" s="58"/>
      <c r="GW196" s="58"/>
      <c r="GX196" s="58"/>
      <c r="GY196" s="58"/>
      <c r="GZ196" s="58"/>
      <c r="HA196" s="58"/>
      <c r="HB196" s="58"/>
      <c r="HC196" s="58"/>
      <c r="HD196" s="58"/>
      <c r="HE196" s="58"/>
      <c r="HF196" s="58"/>
      <c r="HG196" s="58"/>
      <c r="HH196" s="58"/>
      <c r="HI196" s="58"/>
      <c r="HJ196" s="58"/>
      <c r="HK196" s="58"/>
      <c r="HL196" s="58"/>
      <c r="HM196" s="58"/>
      <c r="HN196" s="58"/>
      <c r="HO196" s="58"/>
      <c r="HP196" s="58"/>
      <c r="HQ196" s="58"/>
      <c r="HR196" s="58"/>
      <c r="HS196" s="58"/>
      <c r="HT196" s="58"/>
      <c r="HU196" s="58"/>
      <c r="HV196" s="58"/>
      <c r="HW196" s="58"/>
      <c r="HX196" s="58"/>
      <c r="HY196" s="58"/>
      <c r="HZ196" s="58"/>
      <c r="IA196" s="58"/>
      <c r="IB196" s="58"/>
      <c r="IC196" s="58"/>
      <c r="ID196" s="58"/>
      <c r="IE196" s="58"/>
      <c r="IF196" s="58"/>
      <c r="IG196" s="58"/>
      <c r="IH196" s="58"/>
    </row>
    <row r="197" spans="1:242" s="42" customFormat="1" x14ac:dyDescent="0.2">
      <c r="A197" s="32"/>
      <c r="B197" s="33"/>
      <c r="C197" s="34" t="s">
        <v>44</v>
      </c>
      <c r="D197" s="34">
        <v>1</v>
      </c>
      <c r="E197" s="34"/>
      <c r="F197" s="35">
        <f t="shared" ref="F197:N197" si="118">SUMIF($D$177:$D$196,"1",F177:F196)</f>
        <v>0</v>
      </c>
      <c r="G197" s="35">
        <f t="shared" si="118"/>
        <v>0</v>
      </c>
      <c r="H197" s="35">
        <f t="shared" si="118"/>
        <v>0</v>
      </c>
      <c r="I197" s="35">
        <f t="shared" si="118"/>
        <v>0</v>
      </c>
      <c r="J197" s="35">
        <f t="shared" si="118"/>
        <v>0</v>
      </c>
      <c r="K197" s="35">
        <f t="shared" si="118"/>
        <v>0</v>
      </c>
      <c r="L197" s="35">
        <f t="shared" si="118"/>
        <v>0</v>
      </c>
      <c r="M197" s="35">
        <f t="shared" si="118"/>
        <v>0</v>
      </c>
      <c r="N197" s="36">
        <f t="shared" si="118"/>
        <v>0</v>
      </c>
      <c r="O197" s="37"/>
      <c r="P197" s="35"/>
      <c r="Q197" s="36">
        <f>SUMIF($D$177:$D$196,"1",Q177:Q196)</f>
        <v>0</v>
      </c>
      <c r="R197" s="36">
        <f>SUMIF($D$177:$D$196,"1",R177:R196)</f>
        <v>0</v>
      </c>
      <c r="S197" s="39"/>
      <c r="T197" s="40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41"/>
      <c r="BN197" s="41"/>
      <c r="BO197" s="41"/>
      <c r="BP197" s="41"/>
      <c r="BQ197" s="41"/>
      <c r="BR197" s="41"/>
      <c r="BS197" s="41"/>
      <c r="BT197" s="41"/>
      <c r="BU197" s="41"/>
      <c r="BV197" s="41"/>
      <c r="BW197" s="41"/>
      <c r="BX197" s="41"/>
      <c r="BY197" s="41"/>
      <c r="BZ197" s="41"/>
      <c r="CA197" s="41"/>
      <c r="CB197" s="41"/>
      <c r="CC197" s="41"/>
      <c r="CD197" s="41"/>
      <c r="CE197" s="41"/>
      <c r="CF197" s="41"/>
      <c r="CG197" s="41"/>
      <c r="CH197" s="41"/>
      <c r="CI197" s="41"/>
      <c r="CJ197" s="41"/>
      <c r="CK197" s="41"/>
      <c r="CL197" s="41"/>
      <c r="CM197" s="41"/>
      <c r="CN197" s="41"/>
      <c r="CO197" s="41"/>
      <c r="CP197" s="41"/>
      <c r="CQ197" s="41"/>
      <c r="CR197" s="41"/>
      <c r="CS197" s="41"/>
      <c r="CT197" s="41"/>
      <c r="CU197" s="41"/>
      <c r="CV197" s="41"/>
      <c r="CW197" s="41"/>
      <c r="CX197" s="41"/>
      <c r="CY197" s="41"/>
      <c r="CZ197" s="41"/>
      <c r="DA197" s="41"/>
      <c r="DB197" s="41"/>
      <c r="DC197" s="41"/>
      <c r="DD197" s="41"/>
      <c r="DE197" s="41"/>
      <c r="DF197" s="41"/>
      <c r="DG197" s="41"/>
      <c r="DH197" s="41"/>
      <c r="DI197" s="41"/>
      <c r="DJ197" s="41"/>
      <c r="DK197" s="41"/>
      <c r="DL197" s="41"/>
      <c r="DM197" s="41"/>
      <c r="DN197" s="41"/>
      <c r="DO197" s="41"/>
      <c r="DP197" s="41"/>
      <c r="DQ197" s="41"/>
      <c r="DR197" s="41"/>
      <c r="DS197" s="41"/>
      <c r="DT197" s="41"/>
      <c r="DU197" s="41"/>
      <c r="DV197" s="41"/>
      <c r="DW197" s="41"/>
      <c r="DX197" s="41"/>
      <c r="DY197" s="41"/>
      <c r="DZ197" s="41"/>
      <c r="EA197" s="41"/>
      <c r="EB197" s="41"/>
      <c r="EC197" s="41"/>
      <c r="ED197" s="41"/>
      <c r="EE197" s="41"/>
      <c r="EF197" s="41"/>
      <c r="EG197" s="41"/>
      <c r="EH197" s="41"/>
      <c r="EI197" s="41"/>
      <c r="EJ197" s="41"/>
      <c r="EK197" s="41"/>
      <c r="EL197" s="41"/>
      <c r="EM197" s="41"/>
      <c r="EN197" s="41"/>
      <c r="EO197" s="41"/>
      <c r="EP197" s="41"/>
      <c r="EQ197" s="41"/>
      <c r="ER197" s="41"/>
      <c r="ES197" s="41"/>
      <c r="ET197" s="41"/>
      <c r="EU197" s="41"/>
      <c r="EV197" s="41"/>
      <c r="EW197" s="41"/>
      <c r="EX197" s="41"/>
      <c r="EY197" s="41"/>
      <c r="EZ197" s="41"/>
      <c r="FA197" s="41"/>
      <c r="FB197" s="41"/>
      <c r="FC197" s="41"/>
      <c r="FD197" s="41"/>
      <c r="FE197" s="41"/>
      <c r="FF197" s="41"/>
      <c r="FG197" s="41"/>
      <c r="FH197" s="41"/>
      <c r="FI197" s="41"/>
      <c r="FJ197" s="41"/>
      <c r="FK197" s="41"/>
      <c r="FL197" s="41"/>
      <c r="FM197" s="41"/>
      <c r="FN197" s="41"/>
      <c r="FO197" s="41"/>
      <c r="FP197" s="41"/>
      <c r="FQ197" s="41"/>
      <c r="FR197" s="41"/>
      <c r="FS197" s="41"/>
      <c r="FT197" s="41"/>
      <c r="FU197" s="41"/>
      <c r="FV197" s="41"/>
      <c r="FW197" s="41"/>
      <c r="FX197" s="41"/>
      <c r="FY197" s="41"/>
      <c r="FZ197" s="41"/>
      <c r="GA197" s="41"/>
      <c r="GB197" s="41"/>
      <c r="GC197" s="41"/>
      <c r="GD197" s="41"/>
      <c r="GE197" s="41"/>
      <c r="GF197" s="41"/>
      <c r="GG197" s="41"/>
      <c r="GH197" s="41"/>
      <c r="GI197" s="41"/>
      <c r="GJ197" s="41"/>
      <c r="GK197" s="41"/>
      <c r="GL197" s="41"/>
      <c r="GM197" s="41"/>
      <c r="GN197" s="41"/>
      <c r="GO197" s="41"/>
      <c r="GP197" s="41"/>
      <c r="GQ197" s="41"/>
      <c r="GR197" s="41"/>
      <c r="GS197" s="41"/>
      <c r="GT197" s="41"/>
      <c r="GU197" s="41"/>
      <c r="GV197" s="41"/>
      <c r="GW197" s="41"/>
      <c r="GX197" s="41"/>
      <c r="GY197" s="41"/>
      <c r="GZ197" s="41"/>
      <c r="HA197" s="41"/>
      <c r="HB197" s="41"/>
      <c r="HC197" s="41"/>
      <c r="HD197" s="41"/>
      <c r="HE197" s="41"/>
      <c r="HF197" s="41"/>
      <c r="HG197" s="41"/>
      <c r="HH197" s="41"/>
      <c r="HI197" s="41"/>
      <c r="HJ197" s="41"/>
      <c r="HK197" s="41"/>
      <c r="HL197" s="41"/>
      <c r="HM197" s="41"/>
      <c r="HN197" s="41"/>
      <c r="HO197" s="41"/>
      <c r="HP197" s="41"/>
      <c r="HQ197" s="41"/>
      <c r="HR197" s="41"/>
      <c r="HS197" s="41"/>
      <c r="HT197" s="41"/>
      <c r="HU197" s="41"/>
      <c r="HV197" s="41"/>
      <c r="HW197" s="41"/>
      <c r="HX197" s="41"/>
      <c r="HY197" s="41"/>
      <c r="HZ197" s="41"/>
      <c r="IA197" s="41"/>
      <c r="IB197" s="41"/>
      <c r="IC197" s="41"/>
      <c r="ID197" s="41"/>
      <c r="IE197" s="41"/>
      <c r="IF197" s="41"/>
      <c r="IG197" s="41"/>
    </row>
    <row r="198" spans="1:242" s="42" customFormat="1" x14ac:dyDescent="0.2">
      <c r="A198" s="32"/>
      <c r="B198" s="33"/>
      <c r="C198" s="34" t="s">
        <v>45</v>
      </c>
      <c r="D198" s="34">
        <v>2</v>
      </c>
      <c r="E198" s="34"/>
      <c r="F198" s="35">
        <f t="shared" ref="F198:N198" si="119">SUMIF($D$177:$D$196,"2",F177:F196)</f>
        <v>0</v>
      </c>
      <c r="G198" s="35">
        <f t="shared" si="119"/>
        <v>0</v>
      </c>
      <c r="H198" s="35">
        <f t="shared" si="119"/>
        <v>0</v>
      </c>
      <c r="I198" s="35">
        <f t="shared" si="119"/>
        <v>0</v>
      </c>
      <c r="J198" s="35">
        <f t="shared" si="119"/>
        <v>0</v>
      </c>
      <c r="K198" s="35">
        <f t="shared" si="119"/>
        <v>0</v>
      </c>
      <c r="L198" s="35">
        <f t="shared" si="119"/>
        <v>0</v>
      </c>
      <c r="M198" s="35">
        <f t="shared" si="119"/>
        <v>0</v>
      </c>
      <c r="N198" s="36">
        <f t="shared" si="119"/>
        <v>0</v>
      </c>
      <c r="O198" s="37"/>
      <c r="P198" s="35"/>
      <c r="Q198" s="36">
        <f>SUMIF($D$177:$D$196,"2",Q177:Q196)</f>
        <v>0</v>
      </c>
      <c r="R198" s="36">
        <f>SUMIF($D$177:$D$196,"2",R177:R196)</f>
        <v>0</v>
      </c>
      <c r="S198" s="39"/>
      <c r="T198" s="40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41"/>
      <c r="BN198" s="41"/>
      <c r="BO198" s="41"/>
      <c r="BP198" s="41"/>
      <c r="BQ198" s="41"/>
      <c r="BR198" s="41"/>
      <c r="BS198" s="41"/>
      <c r="BT198" s="41"/>
      <c r="BU198" s="41"/>
      <c r="BV198" s="41"/>
      <c r="BW198" s="41"/>
      <c r="BX198" s="41"/>
      <c r="BY198" s="41"/>
      <c r="BZ198" s="41"/>
      <c r="CA198" s="41"/>
      <c r="CB198" s="41"/>
      <c r="CC198" s="41"/>
      <c r="CD198" s="41"/>
      <c r="CE198" s="41"/>
      <c r="CF198" s="41"/>
      <c r="CG198" s="41"/>
      <c r="CH198" s="41"/>
      <c r="CI198" s="41"/>
      <c r="CJ198" s="41"/>
      <c r="CK198" s="41"/>
      <c r="CL198" s="41"/>
      <c r="CM198" s="41"/>
      <c r="CN198" s="41"/>
      <c r="CO198" s="41"/>
      <c r="CP198" s="41"/>
      <c r="CQ198" s="41"/>
      <c r="CR198" s="41"/>
      <c r="CS198" s="41"/>
      <c r="CT198" s="41"/>
      <c r="CU198" s="41"/>
      <c r="CV198" s="41"/>
      <c r="CW198" s="41"/>
      <c r="CX198" s="41"/>
      <c r="CY198" s="41"/>
      <c r="CZ198" s="41"/>
      <c r="DA198" s="41"/>
      <c r="DB198" s="41"/>
      <c r="DC198" s="41"/>
      <c r="DD198" s="41"/>
      <c r="DE198" s="41"/>
      <c r="DF198" s="41"/>
      <c r="DG198" s="41"/>
      <c r="DH198" s="41"/>
      <c r="DI198" s="41"/>
      <c r="DJ198" s="41"/>
      <c r="DK198" s="41"/>
      <c r="DL198" s="41"/>
      <c r="DM198" s="41"/>
      <c r="DN198" s="41"/>
      <c r="DO198" s="41"/>
      <c r="DP198" s="41"/>
      <c r="DQ198" s="41"/>
      <c r="DR198" s="41"/>
      <c r="DS198" s="41"/>
      <c r="DT198" s="41"/>
      <c r="DU198" s="41"/>
      <c r="DV198" s="41"/>
      <c r="DW198" s="41"/>
      <c r="DX198" s="41"/>
      <c r="DY198" s="41"/>
      <c r="DZ198" s="41"/>
      <c r="EA198" s="41"/>
      <c r="EB198" s="41"/>
      <c r="EC198" s="41"/>
      <c r="ED198" s="41"/>
      <c r="EE198" s="41"/>
      <c r="EF198" s="41"/>
      <c r="EG198" s="41"/>
      <c r="EH198" s="41"/>
      <c r="EI198" s="41"/>
      <c r="EJ198" s="41"/>
      <c r="EK198" s="41"/>
      <c r="EL198" s="41"/>
      <c r="EM198" s="41"/>
      <c r="EN198" s="41"/>
      <c r="EO198" s="41"/>
      <c r="EP198" s="41"/>
      <c r="EQ198" s="41"/>
      <c r="ER198" s="41"/>
      <c r="ES198" s="41"/>
      <c r="ET198" s="41"/>
      <c r="EU198" s="41"/>
      <c r="EV198" s="41"/>
      <c r="EW198" s="41"/>
      <c r="EX198" s="41"/>
      <c r="EY198" s="41"/>
      <c r="EZ198" s="41"/>
      <c r="FA198" s="41"/>
      <c r="FB198" s="41"/>
      <c r="FC198" s="41"/>
      <c r="FD198" s="41"/>
      <c r="FE198" s="41"/>
      <c r="FF198" s="41"/>
      <c r="FG198" s="41"/>
      <c r="FH198" s="41"/>
      <c r="FI198" s="41"/>
      <c r="FJ198" s="41"/>
      <c r="FK198" s="41"/>
      <c r="FL198" s="41"/>
      <c r="FM198" s="41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/>
      <c r="GO198" s="41"/>
      <c r="GP198" s="41"/>
      <c r="GQ198" s="41"/>
      <c r="GR198" s="41"/>
      <c r="GS198" s="41"/>
      <c r="GT198" s="41"/>
      <c r="GU198" s="41"/>
      <c r="GV198" s="41"/>
      <c r="GW198" s="41"/>
      <c r="GX198" s="41"/>
      <c r="GY198" s="41"/>
      <c r="GZ198" s="41"/>
      <c r="HA198" s="41"/>
      <c r="HB198" s="41"/>
      <c r="HC198" s="41"/>
      <c r="HD198" s="41"/>
      <c r="HE198" s="41"/>
      <c r="HF198" s="41"/>
      <c r="HG198" s="41"/>
      <c r="HH198" s="41"/>
      <c r="HI198" s="41"/>
      <c r="HJ198" s="41"/>
      <c r="HK198" s="41"/>
      <c r="HL198" s="41"/>
      <c r="HM198" s="41"/>
      <c r="HN198" s="41"/>
      <c r="HO198" s="41"/>
      <c r="HP198" s="41"/>
      <c r="HQ198" s="41"/>
      <c r="HR198" s="41"/>
      <c r="HS198" s="41"/>
      <c r="HT198" s="41"/>
      <c r="HU198" s="41"/>
      <c r="HV198" s="41"/>
      <c r="HW198" s="41"/>
      <c r="HX198" s="41"/>
      <c r="HY198" s="41"/>
      <c r="HZ198" s="41"/>
      <c r="IA198" s="41"/>
      <c r="IB198" s="41"/>
      <c r="IC198" s="41"/>
      <c r="ID198" s="41"/>
      <c r="IE198" s="41"/>
      <c r="IF198" s="41"/>
      <c r="IG198" s="41"/>
    </row>
    <row r="199" spans="1:242" s="42" customFormat="1" ht="15" x14ac:dyDescent="0.2">
      <c r="A199" s="32"/>
      <c r="B199" s="33"/>
      <c r="C199" s="34" t="s">
        <v>46</v>
      </c>
      <c r="D199" s="34">
        <v>3</v>
      </c>
      <c r="E199" s="34"/>
      <c r="F199" s="35">
        <f t="shared" ref="F199:N199" si="120">SUMIF($D$177:$D$196,"3",F177:F196)</f>
        <v>0</v>
      </c>
      <c r="G199" s="35">
        <f t="shared" si="120"/>
        <v>0</v>
      </c>
      <c r="H199" s="35">
        <f t="shared" si="120"/>
        <v>0</v>
      </c>
      <c r="I199" s="35">
        <f t="shared" si="120"/>
        <v>0</v>
      </c>
      <c r="J199" s="35">
        <f t="shared" si="120"/>
        <v>0</v>
      </c>
      <c r="K199" s="35">
        <f t="shared" si="120"/>
        <v>0</v>
      </c>
      <c r="L199" s="35">
        <f t="shared" si="120"/>
        <v>0</v>
      </c>
      <c r="M199" s="35">
        <f t="shared" si="120"/>
        <v>0</v>
      </c>
      <c r="N199" s="36">
        <f t="shared" si="120"/>
        <v>0</v>
      </c>
      <c r="O199" s="43"/>
      <c r="P199" s="35"/>
      <c r="Q199" s="36">
        <f>SUMIF($D$177:$D$196,"3",Q177:Q196)</f>
        <v>0</v>
      </c>
      <c r="R199" s="36">
        <f>SUMIF($D$177:$D$196,"3",R177:R196)</f>
        <v>0</v>
      </c>
      <c r="S199" s="39"/>
      <c r="T199" s="40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41"/>
      <c r="BN199" s="41"/>
      <c r="BO199" s="41"/>
      <c r="BP199" s="41"/>
      <c r="BQ199" s="41"/>
      <c r="BR199" s="41"/>
      <c r="BS199" s="41"/>
      <c r="BT199" s="41"/>
      <c r="BU199" s="41"/>
      <c r="BV199" s="41"/>
      <c r="BW199" s="41"/>
      <c r="BX199" s="41"/>
      <c r="BY199" s="41"/>
      <c r="BZ199" s="41"/>
      <c r="CA199" s="41"/>
      <c r="CB199" s="41"/>
      <c r="CC199" s="41"/>
      <c r="CD199" s="41"/>
      <c r="CE199" s="41"/>
      <c r="CF199" s="41"/>
      <c r="CG199" s="41"/>
      <c r="CH199" s="41"/>
      <c r="CI199" s="41"/>
      <c r="CJ199" s="41"/>
      <c r="CK199" s="41"/>
      <c r="CL199" s="41"/>
      <c r="CM199" s="41"/>
      <c r="CN199" s="41"/>
      <c r="CO199" s="41"/>
      <c r="CP199" s="41"/>
      <c r="CQ199" s="41"/>
      <c r="CR199" s="41"/>
      <c r="CS199" s="41"/>
      <c r="CT199" s="41"/>
      <c r="CU199" s="41"/>
      <c r="CV199" s="41"/>
      <c r="CW199" s="41"/>
      <c r="CX199" s="41"/>
      <c r="CY199" s="41"/>
      <c r="CZ199" s="41"/>
      <c r="DA199" s="41"/>
      <c r="DB199" s="41"/>
      <c r="DC199" s="41"/>
      <c r="DD199" s="41"/>
      <c r="DE199" s="41"/>
      <c r="DF199" s="41"/>
      <c r="DG199" s="41"/>
      <c r="DH199" s="41"/>
      <c r="DI199" s="41"/>
      <c r="DJ199" s="41"/>
      <c r="DK199" s="41"/>
      <c r="DL199" s="41"/>
      <c r="DM199" s="41"/>
      <c r="DN199" s="41"/>
      <c r="DO199" s="41"/>
      <c r="DP199" s="41"/>
      <c r="DQ199" s="41"/>
      <c r="DR199" s="41"/>
      <c r="DS199" s="41"/>
      <c r="DT199" s="41"/>
      <c r="DU199" s="41"/>
      <c r="DV199" s="41"/>
      <c r="DW199" s="41"/>
      <c r="DX199" s="41"/>
      <c r="DY199" s="41"/>
      <c r="DZ199" s="41"/>
      <c r="EA199" s="41"/>
      <c r="EB199" s="41"/>
      <c r="EC199" s="41"/>
      <c r="ED199" s="41"/>
      <c r="EE199" s="41"/>
      <c r="EF199" s="41"/>
      <c r="EG199" s="41"/>
      <c r="EH199" s="41"/>
      <c r="EI199" s="41"/>
      <c r="EJ199" s="41"/>
      <c r="EK199" s="41"/>
      <c r="EL199" s="41"/>
      <c r="EM199" s="41"/>
      <c r="EN199" s="41"/>
      <c r="EO199" s="41"/>
      <c r="EP199" s="41"/>
      <c r="EQ199" s="41"/>
      <c r="ER199" s="41"/>
      <c r="ES199" s="41"/>
      <c r="ET199" s="41"/>
      <c r="EU199" s="41"/>
      <c r="EV199" s="41"/>
      <c r="EW199" s="41"/>
      <c r="EX199" s="41"/>
      <c r="EY199" s="41"/>
      <c r="EZ199" s="41"/>
      <c r="FA199" s="41"/>
      <c r="FB199" s="41"/>
      <c r="FC199" s="41"/>
      <c r="FD199" s="41"/>
      <c r="FE199" s="41"/>
      <c r="FF199" s="41"/>
      <c r="FG199" s="41"/>
      <c r="FH199" s="41"/>
      <c r="FI199" s="41"/>
      <c r="FJ199" s="41"/>
      <c r="FK199" s="41"/>
      <c r="FL199" s="41"/>
      <c r="FM199" s="41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/>
      <c r="GO199" s="41"/>
      <c r="GP199" s="41"/>
      <c r="GQ199" s="41"/>
      <c r="GR199" s="41"/>
      <c r="GS199" s="41"/>
      <c r="GT199" s="41"/>
      <c r="GU199" s="41"/>
      <c r="GV199" s="41"/>
      <c r="GW199" s="41"/>
      <c r="GX199" s="41"/>
      <c r="GY199" s="41"/>
      <c r="GZ199" s="41"/>
      <c r="HA199" s="41"/>
      <c r="HB199" s="41"/>
      <c r="HC199" s="41"/>
      <c r="HD199" s="41"/>
      <c r="HE199" s="41"/>
      <c r="HF199" s="41"/>
      <c r="HG199" s="41"/>
      <c r="HH199" s="41"/>
      <c r="HI199" s="41"/>
      <c r="HJ199" s="41"/>
      <c r="HK199" s="41"/>
      <c r="HL199" s="41"/>
      <c r="HM199" s="41"/>
      <c r="HN199" s="41"/>
      <c r="HO199" s="41"/>
      <c r="HP199" s="41"/>
      <c r="HQ199" s="41"/>
      <c r="HR199" s="41"/>
      <c r="HS199" s="41"/>
      <c r="HT199" s="41"/>
      <c r="HU199" s="41"/>
      <c r="HV199" s="41"/>
      <c r="HW199" s="41"/>
      <c r="HX199" s="41"/>
      <c r="HY199" s="41"/>
      <c r="HZ199" s="41"/>
      <c r="IA199" s="41"/>
      <c r="IB199" s="41"/>
      <c r="IC199" s="41"/>
      <c r="ID199" s="41"/>
      <c r="IE199" s="41"/>
      <c r="IF199" s="41"/>
      <c r="IG199" s="41"/>
    </row>
    <row r="200" spans="1:242" s="53" customFormat="1" x14ac:dyDescent="0.2">
      <c r="A200" s="132" t="s">
        <v>47</v>
      </c>
      <c r="B200" s="132"/>
      <c r="C200" s="132"/>
      <c r="D200" s="132"/>
      <c r="E200" s="132"/>
      <c r="F200" s="45">
        <f>F197+F198</f>
        <v>0</v>
      </c>
      <c r="G200" s="45">
        <f t="shared" ref="G200:R200" si="121">G197+G198</f>
        <v>0</v>
      </c>
      <c r="H200" s="45">
        <f t="shared" si="121"/>
        <v>0</v>
      </c>
      <c r="I200" s="45">
        <f t="shared" si="121"/>
        <v>0</v>
      </c>
      <c r="J200" s="45">
        <f t="shared" si="121"/>
        <v>0</v>
      </c>
      <c r="K200" s="45">
        <f t="shared" si="121"/>
        <v>0</v>
      </c>
      <c r="L200" s="45">
        <f t="shared" si="121"/>
        <v>0</v>
      </c>
      <c r="M200" s="45">
        <f t="shared" si="121"/>
        <v>0</v>
      </c>
      <c r="N200" s="46">
        <f t="shared" si="121"/>
        <v>0</v>
      </c>
      <c r="O200" s="47" t="str">
        <f>IF(F200=0,"",(F200-M200)/F200)</f>
        <v/>
      </c>
      <c r="P200" s="48" t="str">
        <f>IF(N200=0,"",Q200/N200)</f>
        <v/>
      </c>
      <c r="Q200" s="46">
        <f t="shared" si="121"/>
        <v>0</v>
      </c>
      <c r="R200" s="46">
        <f t="shared" si="121"/>
        <v>0</v>
      </c>
      <c r="S200" s="49"/>
      <c r="T200" s="50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  <c r="AW200" s="51"/>
      <c r="AX200" s="51"/>
      <c r="AY200" s="51"/>
      <c r="AZ200" s="51"/>
      <c r="BA200" s="51"/>
      <c r="BB200" s="51"/>
      <c r="BC200" s="51"/>
      <c r="BD200" s="51"/>
      <c r="BE200" s="51"/>
      <c r="BF200" s="51"/>
      <c r="BG200" s="51"/>
      <c r="BH200" s="51"/>
      <c r="BI200" s="51"/>
      <c r="BJ200" s="51"/>
      <c r="BK200" s="51"/>
      <c r="BL200" s="51"/>
      <c r="BM200" s="52"/>
      <c r="BN200" s="52"/>
      <c r="BO200" s="52"/>
      <c r="BP200" s="52"/>
      <c r="BQ200" s="52"/>
      <c r="BR200" s="52"/>
      <c r="BS200" s="52"/>
      <c r="BT200" s="52"/>
      <c r="BU200" s="52"/>
      <c r="BV200" s="52"/>
      <c r="BW200" s="52"/>
      <c r="BX200" s="52"/>
      <c r="BY200" s="52"/>
      <c r="BZ200" s="52"/>
      <c r="CA200" s="52"/>
      <c r="CB200" s="52"/>
      <c r="CC200" s="52"/>
      <c r="CD200" s="52"/>
      <c r="CE200" s="52"/>
      <c r="CF200" s="52"/>
      <c r="CG200" s="52"/>
      <c r="CH200" s="52"/>
      <c r="CI200" s="52"/>
      <c r="CJ200" s="52"/>
      <c r="CK200" s="52"/>
      <c r="CL200" s="52"/>
      <c r="CM200" s="52"/>
      <c r="CN200" s="52"/>
      <c r="CO200" s="52"/>
      <c r="CP200" s="52"/>
      <c r="CQ200" s="52"/>
      <c r="CR200" s="52"/>
      <c r="CS200" s="52"/>
      <c r="CT200" s="52"/>
      <c r="CU200" s="52"/>
      <c r="CV200" s="52"/>
      <c r="CW200" s="52"/>
      <c r="CX200" s="52"/>
      <c r="CY200" s="52"/>
      <c r="CZ200" s="52"/>
      <c r="DA200" s="52"/>
      <c r="DB200" s="52"/>
      <c r="DC200" s="52"/>
      <c r="DD200" s="52"/>
      <c r="DE200" s="52"/>
      <c r="DF200" s="52"/>
      <c r="DG200" s="52"/>
      <c r="DH200" s="52"/>
      <c r="DI200" s="52"/>
      <c r="DJ200" s="52"/>
      <c r="DK200" s="52"/>
      <c r="DL200" s="52"/>
      <c r="DM200" s="52"/>
      <c r="DN200" s="52"/>
      <c r="DO200" s="52"/>
      <c r="DP200" s="52"/>
      <c r="DQ200" s="52"/>
      <c r="DR200" s="52"/>
      <c r="DS200" s="52"/>
      <c r="DT200" s="52"/>
      <c r="DU200" s="52"/>
      <c r="DV200" s="52"/>
      <c r="DW200" s="52"/>
      <c r="DX200" s="52"/>
      <c r="DY200" s="52"/>
      <c r="DZ200" s="52"/>
      <c r="EA200" s="52"/>
      <c r="EB200" s="52"/>
      <c r="EC200" s="52"/>
      <c r="ED200" s="52"/>
      <c r="EE200" s="52"/>
      <c r="EF200" s="52"/>
      <c r="EG200" s="52"/>
      <c r="EH200" s="52"/>
      <c r="EI200" s="52"/>
      <c r="EJ200" s="52"/>
      <c r="EK200" s="52"/>
      <c r="EL200" s="52"/>
      <c r="EM200" s="52"/>
      <c r="EN200" s="52"/>
      <c r="EO200" s="52"/>
      <c r="EP200" s="52"/>
      <c r="EQ200" s="52"/>
      <c r="ER200" s="52"/>
      <c r="ES200" s="52"/>
      <c r="ET200" s="52"/>
      <c r="EU200" s="52"/>
      <c r="EV200" s="52"/>
      <c r="EW200" s="52"/>
      <c r="EX200" s="52"/>
      <c r="EY200" s="52"/>
      <c r="EZ200" s="52"/>
      <c r="FA200" s="52"/>
      <c r="FB200" s="52"/>
      <c r="FC200" s="52"/>
      <c r="FD200" s="52"/>
      <c r="FE200" s="52"/>
      <c r="FF200" s="52"/>
      <c r="FG200" s="52"/>
      <c r="FH200" s="52"/>
      <c r="FI200" s="52"/>
      <c r="FJ200" s="52"/>
      <c r="FK200" s="52"/>
      <c r="FL200" s="52"/>
      <c r="FM200" s="52"/>
      <c r="FN200" s="52"/>
      <c r="FO200" s="52"/>
      <c r="FP200" s="52"/>
      <c r="FQ200" s="52"/>
      <c r="FR200" s="52"/>
      <c r="FS200" s="52"/>
      <c r="FT200" s="52"/>
      <c r="FU200" s="52"/>
      <c r="FV200" s="52"/>
      <c r="FW200" s="52"/>
      <c r="FX200" s="52"/>
      <c r="FY200" s="52"/>
      <c r="FZ200" s="52"/>
      <c r="GA200" s="52"/>
      <c r="GB200" s="52"/>
      <c r="GC200" s="52"/>
      <c r="GD200" s="52"/>
      <c r="GE200" s="52"/>
      <c r="GF200" s="52"/>
      <c r="GG200" s="52"/>
      <c r="GH200" s="52"/>
      <c r="GI200" s="52"/>
      <c r="GJ200" s="52"/>
      <c r="GK200" s="52"/>
      <c r="GL200" s="52"/>
      <c r="GM200" s="52"/>
      <c r="GN200" s="52"/>
      <c r="GO200" s="52"/>
      <c r="GP200" s="52"/>
      <c r="GQ200" s="52"/>
      <c r="GR200" s="52"/>
      <c r="GS200" s="52"/>
      <c r="GT200" s="52"/>
      <c r="GU200" s="52"/>
      <c r="GV200" s="52"/>
      <c r="GW200" s="52"/>
      <c r="GX200" s="52"/>
      <c r="GY200" s="52"/>
      <c r="GZ200" s="52"/>
      <c r="HA200" s="52"/>
      <c r="HB200" s="52"/>
      <c r="HC200" s="52"/>
      <c r="HD200" s="52"/>
      <c r="HE200" s="52"/>
      <c r="HF200" s="52"/>
      <c r="HG200" s="52"/>
      <c r="HH200" s="52"/>
      <c r="HI200" s="52"/>
      <c r="HJ200" s="52"/>
      <c r="HK200" s="52"/>
      <c r="HL200" s="52"/>
      <c r="HM200" s="52"/>
      <c r="HN200" s="52"/>
      <c r="HO200" s="52"/>
      <c r="HP200" s="52"/>
      <c r="HQ200" s="52"/>
      <c r="HR200" s="52"/>
      <c r="HS200" s="52"/>
      <c r="HT200" s="52"/>
      <c r="HU200" s="52"/>
      <c r="HV200" s="52"/>
      <c r="HW200" s="52"/>
      <c r="HX200" s="52"/>
      <c r="HY200" s="52"/>
      <c r="HZ200" s="52"/>
      <c r="IA200" s="52"/>
      <c r="IB200" s="52"/>
      <c r="IC200" s="52"/>
      <c r="ID200" s="52"/>
      <c r="IE200" s="52"/>
      <c r="IF200" s="52"/>
      <c r="IG200" s="52"/>
      <c r="IH200" s="52"/>
    </row>
    <row r="201" spans="1:242" s="53" customFormat="1" x14ac:dyDescent="0.2">
      <c r="A201" s="44"/>
      <c r="B201" s="44"/>
      <c r="C201" s="44"/>
      <c r="D201" s="44"/>
      <c r="E201" s="44" t="s">
        <v>48</v>
      </c>
      <c r="F201" s="45">
        <f>F200+F199</f>
        <v>0</v>
      </c>
      <c r="G201" s="45">
        <f t="shared" ref="G201:N201" si="122">G200+G199</f>
        <v>0</v>
      </c>
      <c r="H201" s="45">
        <f t="shared" si="122"/>
        <v>0</v>
      </c>
      <c r="I201" s="45">
        <f t="shared" si="122"/>
        <v>0</v>
      </c>
      <c r="J201" s="45">
        <f t="shared" si="122"/>
        <v>0</v>
      </c>
      <c r="K201" s="45">
        <f t="shared" si="122"/>
        <v>0</v>
      </c>
      <c r="L201" s="45">
        <f t="shared" si="122"/>
        <v>0</v>
      </c>
      <c r="M201" s="45">
        <f t="shared" si="122"/>
        <v>0</v>
      </c>
      <c r="N201" s="46">
        <f t="shared" si="122"/>
        <v>0</v>
      </c>
      <c r="O201" s="47" t="str">
        <f>IF(F201=0,"",(F201-M201)/F201)</f>
        <v/>
      </c>
      <c r="P201" s="48" t="str">
        <f>IF(N201=0,"",Q201/N201)</f>
        <v/>
      </c>
      <c r="Q201" s="46">
        <f t="shared" ref="Q201:R201" si="123">Q200+Q199</f>
        <v>0</v>
      </c>
      <c r="R201" s="46">
        <f t="shared" si="123"/>
        <v>0</v>
      </c>
      <c r="S201" s="45"/>
      <c r="T201" s="45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  <c r="AQ201" s="51"/>
      <c r="AR201" s="51"/>
      <c r="AS201" s="51"/>
      <c r="AT201" s="51"/>
      <c r="AU201" s="51"/>
      <c r="AV201" s="51"/>
      <c r="AW201" s="51"/>
      <c r="AX201" s="51"/>
      <c r="AY201" s="51"/>
      <c r="AZ201" s="51"/>
      <c r="BA201" s="51"/>
      <c r="BB201" s="51"/>
      <c r="BC201" s="51"/>
      <c r="BD201" s="51"/>
      <c r="BE201" s="51"/>
      <c r="BF201" s="51"/>
      <c r="BG201" s="51"/>
      <c r="BH201" s="51"/>
      <c r="BI201" s="51"/>
      <c r="BJ201" s="51"/>
      <c r="BK201" s="51"/>
      <c r="BL201" s="51"/>
      <c r="BM201" s="52"/>
      <c r="BN201" s="52"/>
      <c r="BO201" s="52"/>
      <c r="BP201" s="52"/>
      <c r="BQ201" s="52"/>
      <c r="BR201" s="52"/>
      <c r="BS201" s="52"/>
      <c r="BT201" s="52"/>
      <c r="BU201" s="52"/>
      <c r="BV201" s="52"/>
      <c r="BW201" s="52"/>
      <c r="BX201" s="52"/>
      <c r="BY201" s="52"/>
      <c r="BZ201" s="52"/>
      <c r="CA201" s="52"/>
      <c r="CB201" s="52"/>
      <c r="CC201" s="52"/>
      <c r="CD201" s="52"/>
      <c r="CE201" s="52"/>
      <c r="CF201" s="52"/>
      <c r="CG201" s="52"/>
      <c r="CH201" s="52"/>
      <c r="CI201" s="52"/>
      <c r="CJ201" s="52"/>
      <c r="CK201" s="52"/>
      <c r="CL201" s="52"/>
      <c r="CM201" s="52"/>
      <c r="CN201" s="52"/>
      <c r="CO201" s="52"/>
      <c r="CP201" s="52"/>
      <c r="CQ201" s="52"/>
      <c r="CR201" s="52"/>
      <c r="CS201" s="52"/>
      <c r="CT201" s="52"/>
      <c r="CU201" s="52"/>
      <c r="CV201" s="52"/>
      <c r="CW201" s="52"/>
      <c r="CX201" s="52"/>
      <c r="CY201" s="52"/>
      <c r="CZ201" s="52"/>
      <c r="DA201" s="52"/>
      <c r="DB201" s="52"/>
      <c r="DC201" s="52"/>
      <c r="DD201" s="52"/>
      <c r="DE201" s="52"/>
      <c r="DF201" s="52"/>
      <c r="DG201" s="52"/>
      <c r="DH201" s="52"/>
      <c r="DI201" s="52"/>
      <c r="DJ201" s="52"/>
      <c r="DK201" s="52"/>
      <c r="DL201" s="52"/>
      <c r="DM201" s="52"/>
      <c r="DN201" s="52"/>
      <c r="DO201" s="52"/>
      <c r="DP201" s="52"/>
      <c r="DQ201" s="52"/>
      <c r="DR201" s="52"/>
      <c r="DS201" s="52"/>
      <c r="DT201" s="52"/>
      <c r="DU201" s="52"/>
      <c r="DV201" s="52"/>
      <c r="DW201" s="52"/>
      <c r="DX201" s="52"/>
      <c r="DY201" s="52"/>
      <c r="DZ201" s="52"/>
      <c r="EA201" s="52"/>
      <c r="EB201" s="52"/>
      <c r="EC201" s="52"/>
      <c r="ED201" s="52"/>
      <c r="EE201" s="52"/>
      <c r="EF201" s="52"/>
      <c r="EG201" s="52"/>
      <c r="EH201" s="52"/>
      <c r="EI201" s="52"/>
      <c r="EJ201" s="52"/>
      <c r="EK201" s="52"/>
      <c r="EL201" s="52"/>
      <c r="EM201" s="52"/>
      <c r="EN201" s="52"/>
      <c r="EO201" s="52"/>
      <c r="EP201" s="52"/>
      <c r="EQ201" s="52"/>
      <c r="ER201" s="52"/>
      <c r="ES201" s="52"/>
      <c r="ET201" s="52"/>
      <c r="EU201" s="52"/>
      <c r="EV201" s="52"/>
      <c r="EW201" s="52"/>
      <c r="EX201" s="52"/>
      <c r="EY201" s="52"/>
      <c r="EZ201" s="52"/>
      <c r="FA201" s="52"/>
      <c r="FB201" s="52"/>
      <c r="FC201" s="52"/>
      <c r="FD201" s="52"/>
      <c r="FE201" s="52"/>
      <c r="FF201" s="52"/>
      <c r="FG201" s="52"/>
      <c r="FH201" s="52"/>
      <c r="FI201" s="52"/>
      <c r="FJ201" s="52"/>
      <c r="FK201" s="52"/>
      <c r="FL201" s="52"/>
      <c r="FM201" s="52"/>
      <c r="FN201" s="52"/>
      <c r="FO201" s="52"/>
      <c r="FP201" s="52"/>
      <c r="FQ201" s="52"/>
      <c r="FR201" s="52"/>
      <c r="FS201" s="52"/>
      <c r="FT201" s="52"/>
      <c r="FU201" s="52"/>
      <c r="FV201" s="52"/>
      <c r="FW201" s="52"/>
      <c r="FX201" s="52"/>
      <c r="FY201" s="52"/>
      <c r="FZ201" s="52"/>
      <c r="GA201" s="52"/>
      <c r="GB201" s="52"/>
      <c r="GC201" s="52"/>
      <c r="GD201" s="52"/>
      <c r="GE201" s="52"/>
      <c r="GF201" s="52"/>
      <c r="GG201" s="52"/>
      <c r="GH201" s="52"/>
      <c r="GI201" s="52"/>
      <c r="GJ201" s="52"/>
      <c r="GK201" s="52"/>
      <c r="GL201" s="52"/>
      <c r="GM201" s="52"/>
      <c r="GN201" s="52"/>
      <c r="GO201" s="52"/>
      <c r="GP201" s="52"/>
      <c r="GQ201" s="52"/>
      <c r="GR201" s="52"/>
      <c r="GS201" s="52"/>
      <c r="GT201" s="52"/>
      <c r="GU201" s="52"/>
      <c r="GV201" s="52"/>
      <c r="GW201" s="52"/>
      <c r="GX201" s="52"/>
      <c r="GY201" s="52"/>
      <c r="GZ201" s="52"/>
      <c r="HA201" s="52"/>
      <c r="HB201" s="52"/>
      <c r="HC201" s="52"/>
      <c r="HD201" s="52"/>
      <c r="HE201" s="52"/>
      <c r="HF201" s="52"/>
      <c r="HG201" s="52"/>
      <c r="HH201" s="52"/>
      <c r="HI201" s="52"/>
      <c r="HJ201" s="52"/>
      <c r="HK201" s="52"/>
      <c r="HL201" s="52"/>
      <c r="HM201" s="52"/>
      <c r="HN201" s="52"/>
      <c r="HO201" s="52"/>
      <c r="HP201" s="52"/>
      <c r="HQ201" s="52"/>
      <c r="HR201" s="52"/>
      <c r="HS201" s="52"/>
      <c r="HT201" s="52"/>
      <c r="HU201" s="52"/>
      <c r="HV201" s="52"/>
      <c r="HW201" s="52"/>
      <c r="HX201" s="52"/>
      <c r="HY201" s="52"/>
      <c r="HZ201" s="52"/>
      <c r="IA201" s="52"/>
      <c r="IB201" s="52"/>
      <c r="IC201" s="52"/>
      <c r="ID201" s="52"/>
      <c r="IE201" s="52"/>
      <c r="IF201" s="52"/>
      <c r="IG201" s="52"/>
      <c r="IH201" s="52"/>
    </row>
    <row r="202" spans="1:242" s="59" customFormat="1" x14ac:dyDescent="0.2">
      <c r="A202" s="54" t="s">
        <v>106</v>
      </c>
      <c r="B202" s="55">
        <v>2025</v>
      </c>
      <c r="C202" s="55" t="s">
        <v>37</v>
      </c>
      <c r="D202" s="55">
        <v>3</v>
      </c>
      <c r="E202" s="13" t="s">
        <v>107</v>
      </c>
      <c r="F202" s="14">
        <v>1445</v>
      </c>
      <c r="G202" s="60"/>
      <c r="H202" s="60"/>
      <c r="I202" s="60"/>
      <c r="J202" s="60"/>
      <c r="K202" s="60"/>
      <c r="L202" s="61"/>
      <c r="M202" s="61">
        <f>SUM(G202:L202)</f>
        <v>0</v>
      </c>
      <c r="N202" s="62">
        <f>+F202-M202</f>
        <v>1445</v>
      </c>
      <c r="O202" s="18">
        <f>IF(F202=0,"",(F202-M202)/F202)</f>
        <v>1</v>
      </c>
      <c r="P202" s="63">
        <v>0.9</v>
      </c>
      <c r="Q202" s="64">
        <f>+N202*P202</f>
        <v>1300.5</v>
      </c>
      <c r="R202" s="65">
        <f>+N202-Q202</f>
        <v>144.5</v>
      </c>
      <c r="S202" s="56"/>
      <c r="T202" s="66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  <c r="AL202" s="57"/>
      <c r="AM202" s="57"/>
      <c r="AN202" s="57"/>
      <c r="AO202" s="57"/>
      <c r="AP202" s="57"/>
      <c r="AQ202" s="57"/>
      <c r="AR202" s="57"/>
      <c r="AS202" s="57"/>
      <c r="AT202" s="57"/>
      <c r="AU202" s="57"/>
      <c r="AV202" s="57"/>
      <c r="AW202" s="57"/>
      <c r="AX202" s="57"/>
      <c r="AY202" s="57"/>
      <c r="AZ202" s="57"/>
      <c r="BA202" s="57"/>
      <c r="BB202" s="57"/>
      <c r="BC202" s="57"/>
      <c r="BD202" s="57"/>
      <c r="BE202" s="57"/>
      <c r="BF202" s="57"/>
      <c r="BG202" s="57"/>
      <c r="BH202" s="57"/>
      <c r="BI202" s="57"/>
      <c r="BJ202" s="57"/>
      <c r="BK202" s="57"/>
      <c r="BL202" s="57"/>
      <c r="BM202" s="58"/>
      <c r="BN202" s="58"/>
      <c r="BO202" s="58"/>
      <c r="BP202" s="58"/>
      <c r="BQ202" s="58"/>
      <c r="BR202" s="58"/>
      <c r="BS202" s="58"/>
      <c r="BT202" s="58"/>
      <c r="BU202" s="58"/>
      <c r="BV202" s="58"/>
      <c r="BW202" s="58"/>
      <c r="BX202" s="58"/>
      <c r="BY202" s="58"/>
      <c r="BZ202" s="58"/>
      <c r="CA202" s="58"/>
      <c r="CB202" s="58"/>
      <c r="CC202" s="58"/>
      <c r="CD202" s="58"/>
      <c r="CE202" s="58"/>
      <c r="CF202" s="58"/>
      <c r="CG202" s="58"/>
      <c r="CH202" s="58"/>
      <c r="CI202" s="58"/>
      <c r="CJ202" s="58"/>
      <c r="CK202" s="58"/>
      <c r="CL202" s="58"/>
      <c r="CM202" s="58"/>
      <c r="CN202" s="58"/>
      <c r="CO202" s="58"/>
      <c r="CP202" s="58"/>
      <c r="CQ202" s="58"/>
      <c r="CR202" s="58"/>
      <c r="CS202" s="58"/>
      <c r="CT202" s="58"/>
      <c r="CU202" s="58"/>
      <c r="CV202" s="58"/>
      <c r="CW202" s="58"/>
      <c r="CX202" s="58"/>
      <c r="CY202" s="58"/>
      <c r="CZ202" s="58"/>
      <c r="DA202" s="58"/>
      <c r="DB202" s="58"/>
      <c r="DC202" s="58"/>
      <c r="DD202" s="58"/>
      <c r="DE202" s="58"/>
      <c r="DF202" s="58"/>
      <c r="DG202" s="58"/>
      <c r="DH202" s="58"/>
      <c r="DI202" s="58"/>
      <c r="DJ202" s="58"/>
      <c r="DK202" s="58"/>
      <c r="DL202" s="58"/>
      <c r="DM202" s="58"/>
      <c r="DN202" s="58"/>
      <c r="DO202" s="58"/>
      <c r="DP202" s="58"/>
      <c r="DQ202" s="58"/>
      <c r="DR202" s="58"/>
      <c r="DS202" s="58"/>
      <c r="DT202" s="58"/>
      <c r="DU202" s="58"/>
      <c r="DV202" s="58"/>
      <c r="DW202" s="58"/>
      <c r="DX202" s="58"/>
      <c r="DY202" s="58"/>
      <c r="DZ202" s="58"/>
      <c r="EA202" s="58"/>
      <c r="EB202" s="58"/>
      <c r="EC202" s="58"/>
      <c r="ED202" s="58"/>
      <c r="EE202" s="58"/>
      <c r="EF202" s="58"/>
      <c r="EG202" s="58"/>
      <c r="EH202" s="58"/>
      <c r="EI202" s="58"/>
      <c r="EJ202" s="58"/>
      <c r="EK202" s="58"/>
      <c r="EL202" s="58"/>
      <c r="EM202" s="58"/>
      <c r="EN202" s="58"/>
      <c r="EO202" s="58"/>
      <c r="EP202" s="58"/>
      <c r="EQ202" s="58"/>
      <c r="ER202" s="58"/>
      <c r="ES202" s="58"/>
      <c r="ET202" s="58"/>
      <c r="EU202" s="58"/>
      <c r="EV202" s="58"/>
      <c r="EW202" s="58"/>
      <c r="EX202" s="58"/>
      <c r="EY202" s="58"/>
      <c r="EZ202" s="58"/>
      <c r="FA202" s="58"/>
      <c r="FB202" s="58"/>
      <c r="FC202" s="58"/>
      <c r="FD202" s="58"/>
      <c r="FE202" s="58"/>
      <c r="FF202" s="58"/>
      <c r="FG202" s="58"/>
      <c r="FH202" s="58"/>
      <c r="FI202" s="58"/>
      <c r="FJ202" s="58"/>
      <c r="FK202" s="58"/>
      <c r="FL202" s="58"/>
      <c r="FM202" s="58"/>
      <c r="FN202" s="58"/>
      <c r="FO202" s="58"/>
      <c r="FP202" s="58"/>
      <c r="FQ202" s="58"/>
      <c r="FR202" s="58"/>
      <c r="FS202" s="58"/>
      <c r="FT202" s="58"/>
      <c r="FU202" s="58"/>
      <c r="FV202" s="58"/>
      <c r="FW202" s="58"/>
      <c r="FX202" s="58"/>
      <c r="FY202" s="58"/>
      <c r="FZ202" s="58"/>
      <c r="GA202" s="58"/>
      <c r="GB202" s="58"/>
      <c r="GC202" s="58"/>
      <c r="GD202" s="58"/>
      <c r="GE202" s="58"/>
      <c r="GF202" s="58"/>
      <c r="GG202" s="58"/>
      <c r="GH202" s="58"/>
      <c r="GI202" s="58"/>
      <c r="GJ202" s="58"/>
      <c r="GK202" s="58"/>
      <c r="GL202" s="58"/>
      <c r="GM202" s="58"/>
      <c r="GN202" s="58"/>
      <c r="GO202" s="58"/>
      <c r="GP202" s="58"/>
      <c r="GQ202" s="58"/>
      <c r="GR202" s="58"/>
      <c r="GS202" s="58"/>
      <c r="GT202" s="58"/>
      <c r="GU202" s="58"/>
      <c r="GV202" s="58"/>
      <c r="GW202" s="58"/>
      <c r="GX202" s="58"/>
      <c r="GY202" s="58"/>
      <c r="GZ202" s="58"/>
      <c r="HA202" s="58"/>
      <c r="HB202" s="58"/>
      <c r="HC202" s="58"/>
      <c r="HD202" s="58"/>
      <c r="HE202" s="58"/>
      <c r="HF202" s="58"/>
      <c r="HG202" s="58"/>
      <c r="HH202" s="58"/>
      <c r="HI202" s="58"/>
      <c r="HJ202" s="58"/>
      <c r="HK202" s="58"/>
      <c r="HL202" s="58"/>
      <c r="HM202" s="58"/>
      <c r="HN202" s="58"/>
      <c r="HO202" s="58"/>
      <c r="HP202" s="58"/>
      <c r="HQ202" s="58"/>
      <c r="HR202" s="58"/>
      <c r="HS202" s="58"/>
      <c r="HT202" s="58"/>
      <c r="HU202" s="58"/>
      <c r="HV202" s="58"/>
      <c r="HW202" s="58"/>
      <c r="HX202" s="58"/>
      <c r="HY202" s="58"/>
      <c r="HZ202" s="58"/>
      <c r="IA202" s="58"/>
      <c r="IB202" s="58"/>
      <c r="IC202" s="58"/>
      <c r="ID202" s="58"/>
      <c r="IE202" s="58"/>
      <c r="IF202" s="58"/>
      <c r="IG202" s="58"/>
      <c r="IH202" s="58"/>
    </row>
    <row r="203" spans="1:242" s="59" customFormat="1" x14ac:dyDescent="0.2">
      <c r="A203" s="54" t="s">
        <v>106</v>
      </c>
      <c r="B203" s="55">
        <v>2025</v>
      </c>
      <c r="C203" s="55" t="s">
        <v>37</v>
      </c>
      <c r="D203" s="55">
        <v>3</v>
      </c>
      <c r="E203" s="13" t="s">
        <v>108</v>
      </c>
      <c r="F203" s="14">
        <v>1710</v>
      </c>
      <c r="G203" s="60"/>
      <c r="H203" s="60"/>
      <c r="I203" s="60"/>
      <c r="J203" s="60"/>
      <c r="K203" s="60"/>
      <c r="L203" s="61"/>
      <c r="M203" s="61">
        <f>SUM(G203:L203)</f>
        <v>0</v>
      </c>
      <c r="N203" s="62">
        <f t="shared" ref="N203:N221" si="124">+F203-M203</f>
        <v>1710</v>
      </c>
      <c r="O203" s="18">
        <f t="shared" ref="O203:O219" si="125">IF(F203=0,"",(F203-M203)/F203)</f>
        <v>1</v>
      </c>
      <c r="P203" s="63">
        <v>0.9</v>
      </c>
      <c r="Q203" s="64">
        <f t="shared" ref="Q203:Q221" si="126">+N203*P203</f>
        <v>1539</v>
      </c>
      <c r="R203" s="65">
        <f t="shared" ref="R203:R221" si="127">+N203-Q203</f>
        <v>171</v>
      </c>
      <c r="S203" s="56"/>
      <c r="T203" s="66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  <c r="AK203" s="57"/>
      <c r="AL203" s="57"/>
      <c r="AM203" s="57"/>
      <c r="AN203" s="57"/>
      <c r="AO203" s="57"/>
      <c r="AP203" s="57"/>
      <c r="AQ203" s="57"/>
      <c r="AR203" s="57"/>
      <c r="AS203" s="57"/>
      <c r="AT203" s="57"/>
      <c r="AU203" s="57"/>
      <c r="AV203" s="57"/>
      <c r="AW203" s="57"/>
      <c r="AX203" s="57"/>
      <c r="AY203" s="57"/>
      <c r="AZ203" s="57"/>
      <c r="BA203" s="57"/>
      <c r="BB203" s="57"/>
      <c r="BC203" s="57"/>
      <c r="BD203" s="57"/>
      <c r="BE203" s="57"/>
      <c r="BF203" s="57"/>
      <c r="BG203" s="57"/>
      <c r="BH203" s="57"/>
      <c r="BI203" s="57"/>
      <c r="BJ203" s="57"/>
      <c r="BK203" s="57"/>
      <c r="BL203" s="57"/>
      <c r="BM203" s="58"/>
      <c r="BN203" s="58"/>
      <c r="BO203" s="58"/>
      <c r="BP203" s="58"/>
      <c r="BQ203" s="58"/>
      <c r="BR203" s="58"/>
      <c r="BS203" s="58"/>
      <c r="BT203" s="58"/>
      <c r="BU203" s="58"/>
      <c r="BV203" s="58"/>
      <c r="BW203" s="58"/>
      <c r="BX203" s="58"/>
      <c r="BY203" s="58"/>
      <c r="BZ203" s="58"/>
      <c r="CA203" s="58"/>
      <c r="CB203" s="58"/>
      <c r="CC203" s="58"/>
      <c r="CD203" s="58"/>
      <c r="CE203" s="58"/>
      <c r="CF203" s="58"/>
      <c r="CG203" s="58"/>
      <c r="CH203" s="58"/>
      <c r="CI203" s="58"/>
      <c r="CJ203" s="58"/>
      <c r="CK203" s="58"/>
      <c r="CL203" s="58"/>
      <c r="CM203" s="58"/>
      <c r="CN203" s="58"/>
      <c r="CO203" s="58"/>
      <c r="CP203" s="58"/>
      <c r="CQ203" s="58"/>
      <c r="CR203" s="58"/>
      <c r="CS203" s="58"/>
      <c r="CT203" s="58"/>
      <c r="CU203" s="58"/>
      <c r="CV203" s="58"/>
      <c r="CW203" s="58"/>
      <c r="CX203" s="58"/>
      <c r="CY203" s="58"/>
      <c r="CZ203" s="58"/>
      <c r="DA203" s="58"/>
      <c r="DB203" s="58"/>
      <c r="DC203" s="58"/>
      <c r="DD203" s="58"/>
      <c r="DE203" s="58"/>
      <c r="DF203" s="58"/>
      <c r="DG203" s="58"/>
      <c r="DH203" s="58"/>
      <c r="DI203" s="58"/>
      <c r="DJ203" s="58"/>
      <c r="DK203" s="58"/>
      <c r="DL203" s="58"/>
      <c r="DM203" s="58"/>
      <c r="DN203" s="58"/>
      <c r="DO203" s="58"/>
      <c r="DP203" s="58"/>
      <c r="DQ203" s="58"/>
      <c r="DR203" s="58"/>
      <c r="DS203" s="58"/>
      <c r="DT203" s="58"/>
      <c r="DU203" s="58"/>
      <c r="DV203" s="58"/>
      <c r="DW203" s="58"/>
      <c r="DX203" s="58"/>
      <c r="DY203" s="58"/>
      <c r="DZ203" s="58"/>
      <c r="EA203" s="58"/>
      <c r="EB203" s="58"/>
      <c r="EC203" s="58"/>
      <c r="ED203" s="58"/>
      <c r="EE203" s="58"/>
      <c r="EF203" s="58"/>
      <c r="EG203" s="58"/>
      <c r="EH203" s="58"/>
      <c r="EI203" s="58"/>
      <c r="EJ203" s="58"/>
      <c r="EK203" s="58"/>
      <c r="EL203" s="58"/>
      <c r="EM203" s="58"/>
      <c r="EN203" s="58"/>
      <c r="EO203" s="58"/>
      <c r="EP203" s="58"/>
      <c r="EQ203" s="58"/>
      <c r="ER203" s="58"/>
      <c r="ES203" s="58"/>
      <c r="ET203" s="58"/>
      <c r="EU203" s="58"/>
      <c r="EV203" s="58"/>
      <c r="EW203" s="58"/>
      <c r="EX203" s="58"/>
      <c r="EY203" s="58"/>
      <c r="EZ203" s="58"/>
      <c r="FA203" s="58"/>
      <c r="FB203" s="58"/>
      <c r="FC203" s="58"/>
      <c r="FD203" s="58"/>
      <c r="FE203" s="58"/>
      <c r="FF203" s="58"/>
      <c r="FG203" s="58"/>
      <c r="FH203" s="58"/>
      <c r="FI203" s="58"/>
      <c r="FJ203" s="58"/>
      <c r="FK203" s="58"/>
      <c r="FL203" s="58"/>
      <c r="FM203" s="58"/>
      <c r="FN203" s="58"/>
      <c r="FO203" s="58"/>
      <c r="FP203" s="58"/>
      <c r="FQ203" s="58"/>
      <c r="FR203" s="58"/>
      <c r="FS203" s="58"/>
      <c r="FT203" s="58"/>
      <c r="FU203" s="58"/>
      <c r="FV203" s="58"/>
      <c r="FW203" s="58"/>
      <c r="FX203" s="58"/>
      <c r="FY203" s="58"/>
      <c r="FZ203" s="58"/>
      <c r="GA203" s="58"/>
      <c r="GB203" s="58"/>
      <c r="GC203" s="58"/>
      <c r="GD203" s="58"/>
      <c r="GE203" s="58"/>
      <c r="GF203" s="58"/>
      <c r="GG203" s="58"/>
      <c r="GH203" s="58"/>
      <c r="GI203" s="58"/>
      <c r="GJ203" s="58"/>
      <c r="GK203" s="58"/>
      <c r="GL203" s="58"/>
      <c r="GM203" s="58"/>
      <c r="GN203" s="58"/>
      <c r="GO203" s="58"/>
      <c r="GP203" s="58"/>
      <c r="GQ203" s="58"/>
      <c r="GR203" s="58"/>
      <c r="GS203" s="58"/>
      <c r="GT203" s="58"/>
      <c r="GU203" s="58"/>
      <c r="GV203" s="58"/>
      <c r="GW203" s="58"/>
      <c r="GX203" s="58"/>
      <c r="GY203" s="58"/>
      <c r="GZ203" s="58"/>
      <c r="HA203" s="58"/>
      <c r="HB203" s="58"/>
      <c r="HC203" s="58"/>
      <c r="HD203" s="58"/>
      <c r="HE203" s="58"/>
      <c r="HF203" s="58"/>
      <c r="HG203" s="58"/>
      <c r="HH203" s="58"/>
      <c r="HI203" s="58"/>
      <c r="HJ203" s="58"/>
      <c r="HK203" s="58"/>
      <c r="HL203" s="58"/>
      <c r="HM203" s="58"/>
      <c r="HN203" s="58"/>
      <c r="HO203" s="58"/>
      <c r="HP203" s="58"/>
      <c r="HQ203" s="58"/>
      <c r="HR203" s="58"/>
      <c r="HS203" s="58"/>
      <c r="HT203" s="58"/>
      <c r="HU203" s="58"/>
      <c r="HV203" s="58"/>
      <c r="HW203" s="58"/>
      <c r="HX203" s="58"/>
      <c r="HY203" s="58"/>
      <c r="HZ203" s="58"/>
      <c r="IA203" s="58"/>
      <c r="IB203" s="58"/>
      <c r="IC203" s="58"/>
      <c r="ID203" s="58"/>
      <c r="IE203" s="58"/>
      <c r="IF203" s="58"/>
      <c r="IG203" s="58"/>
      <c r="IH203" s="58"/>
    </row>
    <row r="204" spans="1:242" s="59" customFormat="1" x14ac:dyDescent="0.2">
      <c r="A204" s="54" t="s">
        <v>106</v>
      </c>
      <c r="B204" s="55">
        <v>2025</v>
      </c>
      <c r="C204" s="55" t="s">
        <v>37</v>
      </c>
      <c r="D204" s="55">
        <v>3</v>
      </c>
      <c r="E204" s="13" t="s">
        <v>109</v>
      </c>
      <c r="F204" s="14">
        <v>1578</v>
      </c>
      <c r="G204" s="60"/>
      <c r="H204" s="60"/>
      <c r="I204" s="60"/>
      <c r="J204" s="60"/>
      <c r="K204" s="60"/>
      <c r="L204" s="61"/>
      <c r="M204" s="61">
        <f t="shared" ref="M204:M205" si="128">SUM(G204:L204)</f>
        <v>0</v>
      </c>
      <c r="N204" s="62">
        <f t="shared" si="124"/>
        <v>1578</v>
      </c>
      <c r="O204" s="18">
        <f t="shared" si="125"/>
        <v>1</v>
      </c>
      <c r="P204" s="63">
        <v>0.9</v>
      </c>
      <c r="Q204" s="64">
        <f t="shared" si="126"/>
        <v>1420.2</v>
      </c>
      <c r="R204" s="65">
        <f t="shared" si="127"/>
        <v>157.79999999999995</v>
      </c>
      <c r="S204" s="56"/>
      <c r="T204" s="66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57"/>
      <c r="AG204" s="57"/>
      <c r="AH204" s="57"/>
      <c r="AI204" s="57"/>
      <c r="AJ204" s="57"/>
      <c r="AK204" s="57"/>
      <c r="AL204" s="57"/>
      <c r="AM204" s="57"/>
      <c r="AN204" s="57"/>
      <c r="AO204" s="57"/>
      <c r="AP204" s="57"/>
      <c r="AQ204" s="57"/>
      <c r="AR204" s="57"/>
      <c r="AS204" s="57"/>
      <c r="AT204" s="57"/>
      <c r="AU204" s="57"/>
      <c r="AV204" s="57"/>
      <c r="AW204" s="57"/>
      <c r="AX204" s="57"/>
      <c r="AY204" s="57"/>
      <c r="AZ204" s="57"/>
      <c r="BA204" s="57"/>
      <c r="BB204" s="57"/>
      <c r="BC204" s="57"/>
      <c r="BD204" s="57"/>
      <c r="BE204" s="57"/>
      <c r="BF204" s="57"/>
      <c r="BG204" s="57"/>
      <c r="BH204" s="57"/>
      <c r="BI204" s="57"/>
      <c r="BJ204" s="57"/>
      <c r="BK204" s="57"/>
      <c r="BL204" s="57"/>
      <c r="BM204" s="58"/>
      <c r="BN204" s="58"/>
      <c r="BO204" s="58"/>
      <c r="BP204" s="58"/>
      <c r="BQ204" s="58"/>
      <c r="BR204" s="58"/>
      <c r="BS204" s="58"/>
      <c r="BT204" s="58"/>
      <c r="BU204" s="58"/>
      <c r="BV204" s="58"/>
      <c r="BW204" s="58"/>
      <c r="BX204" s="58"/>
      <c r="BY204" s="58"/>
      <c r="BZ204" s="58"/>
      <c r="CA204" s="58"/>
      <c r="CB204" s="58"/>
      <c r="CC204" s="58"/>
      <c r="CD204" s="58"/>
      <c r="CE204" s="58"/>
      <c r="CF204" s="58"/>
      <c r="CG204" s="58"/>
      <c r="CH204" s="58"/>
      <c r="CI204" s="58"/>
      <c r="CJ204" s="58"/>
      <c r="CK204" s="58"/>
      <c r="CL204" s="58"/>
      <c r="CM204" s="58"/>
      <c r="CN204" s="58"/>
      <c r="CO204" s="58"/>
      <c r="CP204" s="58"/>
      <c r="CQ204" s="58"/>
      <c r="CR204" s="58"/>
      <c r="CS204" s="58"/>
      <c r="CT204" s="58"/>
      <c r="CU204" s="58"/>
      <c r="CV204" s="58"/>
      <c r="CW204" s="58"/>
      <c r="CX204" s="58"/>
      <c r="CY204" s="58"/>
      <c r="CZ204" s="58"/>
      <c r="DA204" s="58"/>
      <c r="DB204" s="58"/>
      <c r="DC204" s="58"/>
      <c r="DD204" s="58"/>
      <c r="DE204" s="58"/>
      <c r="DF204" s="58"/>
      <c r="DG204" s="58"/>
      <c r="DH204" s="58"/>
      <c r="DI204" s="58"/>
      <c r="DJ204" s="58"/>
      <c r="DK204" s="58"/>
      <c r="DL204" s="58"/>
      <c r="DM204" s="58"/>
      <c r="DN204" s="58"/>
      <c r="DO204" s="58"/>
      <c r="DP204" s="58"/>
      <c r="DQ204" s="58"/>
      <c r="DR204" s="58"/>
      <c r="DS204" s="58"/>
      <c r="DT204" s="58"/>
      <c r="DU204" s="58"/>
      <c r="DV204" s="58"/>
      <c r="DW204" s="58"/>
      <c r="DX204" s="58"/>
      <c r="DY204" s="58"/>
      <c r="DZ204" s="58"/>
      <c r="EA204" s="58"/>
      <c r="EB204" s="58"/>
      <c r="EC204" s="58"/>
      <c r="ED204" s="58"/>
      <c r="EE204" s="58"/>
      <c r="EF204" s="58"/>
      <c r="EG204" s="58"/>
      <c r="EH204" s="58"/>
      <c r="EI204" s="58"/>
      <c r="EJ204" s="58"/>
      <c r="EK204" s="58"/>
      <c r="EL204" s="58"/>
      <c r="EM204" s="58"/>
      <c r="EN204" s="58"/>
      <c r="EO204" s="58"/>
      <c r="EP204" s="58"/>
      <c r="EQ204" s="58"/>
      <c r="ER204" s="58"/>
      <c r="ES204" s="58"/>
      <c r="ET204" s="58"/>
      <c r="EU204" s="58"/>
      <c r="EV204" s="58"/>
      <c r="EW204" s="58"/>
      <c r="EX204" s="58"/>
      <c r="EY204" s="58"/>
      <c r="EZ204" s="58"/>
      <c r="FA204" s="58"/>
      <c r="FB204" s="58"/>
      <c r="FC204" s="58"/>
      <c r="FD204" s="58"/>
      <c r="FE204" s="58"/>
      <c r="FF204" s="58"/>
      <c r="FG204" s="58"/>
      <c r="FH204" s="58"/>
      <c r="FI204" s="58"/>
      <c r="FJ204" s="58"/>
      <c r="FK204" s="58"/>
      <c r="FL204" s="58"/>
      <c r="FM204" s="58"/>
      <c r="FN204" s="58"/>
      <c r="FO204" s="58"/>
      <c r="FP204" s="58"/>
      <c r="FQ204" s="58"/>
      <c r="FR204" s="58"/>
      <c r="FS204" s="58"/>
      <c r="FT204" s="58"/>
      <c r="FU204" s="58"/>
      <c r="FV204" s="58"/>
      <c r="FW204" s="58"/>
      <c r="FX204" s="58"/>
      <c r="FY204" s="58"/>
      <c r="FZ204" s="58"/>
      <c r="GA204" s="58"/>
      <c r="GB204" s="58"/>
      <c r="GC204" s="58"/>
      <c r="GD204" s="58"/>
      <c r="GE204" s="58"/>
      <c r="GF204" s="58"/>
      <c r="GG204" s="58"/>
      <c r="GH204" s="58"/>
      <c r="GI204" s="58"/>
      <c r="GJ204" s="58"/>
      <c r="GK204" s="58"/>
      <c r="GL204" s="58"/>
      <c r="GM204" s="58"/>
      <c r="GN204" s="58"/>
      <c r="GO204" s="58"/>
      <c r="GP204" s="58"/>
      <c r="GQ204" s="58"/>
      <c r="GR204" s="58"/>
      <c r="GS204" s="58"/>
      <c r="GT204" s="58"/>
      <c r="GU204" s="58"/>
      <c r="GV204" s="58"/>
      <c r="GW204" s="58"/>
      <c r="GX204" s="58"/>
      <c r="GY204" s="58"/>
      <c r="GZ204" s="58"/>
      <c r="HA204" s="58"/>
      <c r="HB204" s="58"/>
      <c r="HC204" s="58"/>
      <c r="HD204" s="58"/>
      <c r="HE204" s="58"/>
      <c r="HF204" s="58"/>
      <c r="HG204" s="58"/>
      <c r="HH204" s="58"/>
      <c r="HI204" s="58"/>
      <c r="HJ204" s="58"/>
      <c r="HK204" s="58"/>
      <c r="HL204" s="58"/>
      <c r="HM204" s="58"/>
      <c r="HN204" s="58"/>
      <c r="HO204" s="58"/>
      <c r="HP204" s="58"/>
      <c r="HQ204" s="58"/>
      <c r="HR204" s="58"/>
      <c r="HS204" s="58"/>
      <c r="HT204" s="58"/>
      <c r="HU204" s="58"/>
      <c r="HV204" s="58"/>
      <c r="HW204" s="58"/>
      <c r="HX204" s="58"/>
      <c r="HY204" s="58"/>
      <c r="HZ204" s="58"/>
      <c r="IA204" s="58"/>
      <c r="IB204" s="58"/>
      <c r="IC204" s="58"/>
      <c r="ID204" s="58"/>
      <c r="IE204" s="58"/>
      <c r="IF204" s="58"/>
      <c r="IG204" s="58"/>
      <c r="IH204" s="58"/>
    </row>
    <row r="205" spans="1:242" s="59" customFormat="1" x14ac:dyDescent="0.2">
      <c r="A205" s="54" t="s">
        <v>106</v>
      </c>
      <c r="B205" s="55">
        <v>2025</v>
      </c>
      <c r="C205" s="55" t="s">
        <v>37</v>
      </c>
      <c r="D205" s="55">
        <v>3</v>
      </c>
      <c r="E205" s="13" t="s">
        <v>110</v>
      </c>
      <c r="F205" s="14">
        <v>443</v>
      </c>
      <c r="G205" s="60"/>
      <c r="H205" s="60"/>
      <c r="I205" s="60"/>
      <c r="J205" s="60"/>
      <c r="K205" s="60"/>
      <c r="L205" s="61"/>
      <c r="M205" s="61">
        <f t="shared" si="128"/>
        <v>0</v>
      </c>
      <c r="N205" s="62">
        <f t="shared" si="124"/>
        <v>443</v>
      </c>
      <c r="O205" s="18">
        <f t="shared" si="125"/>
        <v>1</v>
      </c>
      <c r="P205" s="63">
        <v>0.9</v>
      </c>
      <c r="Q205" s="64">
        <f t="shared" si="126"/>
        <v>398.7</v>
      </c>
      <c r="R205" s="65">
        <f t="shared" si="127"/>
        <v>44.300000000000011</v>
      </c>
      <c r="S205" s="56"/>
      <c r="T205" s="66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  <c r="AL205" s="57"/>
      <c r="AM205" s="57"/>
      <c r="AN205" s="57"/>
      <c r="AO205" s="57"/>
      <c r="AP205" s="57"/>
      <c r="AQ205" s="57"/>
      <c r="AR205" s="57"/>
      <c r="AS205" s="57"/>
      <c r="AT205" s="57"/>
      <c r="AU205" s="57"/>
      <c r="AV205" s="57"/>
      <c r="AW205" s="57"/>
      <c r="AX205" s="57"/>
      <c r="AY205" s="57"/>
      <c r="AZ205" s="57"/>
      <c r="BA205" s="57"/>
      <c r="BB205" s="57"/>
      <c r="BC205" s="57"/>
      <c r="BD205" s="57"/>
      <c r="BE205" s="57"/>
      <c r="BF205" s="57"/>
      <c r="BG205" s="57"/>
      <c r="BH205" s="57"/>
      <c r="BI205" s="57"/>
      <c r="BJ205" s="57"/>
      <c r="BK205" s="57"/>
      <c r="BL205" s="57"/>
      <c r="BM205" s="58"/>
      <c r="BN205" s="58"/>
      <c r="BO205" s="58"/>
      <c r="BP205" s="58"/>
      <c r="BQ205" s="58"/>
      <c r="BR205" s="58"/>
      <c r="BS205" s="58"/>
      <c r="BT205" s="58"/>
      <c r="BU205" s="58"/>
      <c r="BV205" s="58"/>
      <c r="BW205" s="58"/>
      <c r="BX205" s="58"/>
      <c r="BY205" s="58"/>
      <c r="BZ205" s="58"/>
      <c r="CA205" s="58"/>
      <c r="CB205" s="58"/>
      <c r="CC205" s="58"/>
      <c r="CD205" s="58"/>
      <c r="CE205" s="58"/>
      <c r="CF205" s="58"/>
      <c r="CG205" s="58"/>
      <c r="CH205" s="58"/>
      <c r="CI205" s="58"/>
      <c r="CJ205" s="58"/>
      <c r="CK205" s="58"/>
      <c r="CL205" s="58"/>
      <c r="CM205" s="58"/>
      <c r="CN205" s="58"/>
      <c r="CO205" s="58"/>
      <c r="CP205" s="58"/>
      <c r="CQ205" s="58"/>
      <c r="CR205" s="58"/>
      <c r="CS205" s="58"/>
      <c r="CT205" s="58"/>
      <c r="CU205" s="58"/>
      <c r="CV205" s="58"/>
      <c r="CW205" s="58"/>
      <c r="CX205" s="58"/>
      <c r="CY205" s="58"/>
      <c r="CZ205" s="58"/>
      <c r="DA205" s="58"/>
      <c r="DB205" s="58"/>
      <c r="DC205" s="58"/>
      <c r="DD205" s="58"/>
      <c r="DE205" s="58"/>
      <c r="DF205" s="58"/>
      <c r="DG205" s="58"/>
      <c r="DH205" s="58"/>
      <c r="DI205" s="58"/>
      <c r="DJ205" s="58"/>
      <c r="DK205" s="58"/>
      <c r="DL205" s="58"/>
      <c r="DM205" s="58"/>
      <c r="DN205" s="58"/>
      <c r="DO205" s="58"/>
      <c r="DP205" s="58"/>
      <c r="DQ205" s="58"/>
      <c r="DR205" s="58"/>
      <c r="DS205" s="58"/>
      <c r="DT205" s="58"/>
      <c r="DU205" s="58"/>
      <c r="DV205" s="58"/>
      <c r="DW205" s="58"/>
      <c r="DX205" s="58"/>
      <c r="DY205" s="58"/>
      <c r="DZ205" s="58"/>
      <c r="EA205" s="58"/>
      <c r="EB205" s="58"/>
      <c r="EC205" s="58"/>
      <c r="ED205" s="58"/>
      <c r="EE205" s="58"/>
      <c r="EF205" s="58"/>
      <c r="EG205" s="58"/>
      <c r="EH205" s="58"/>
      <c r="EI205" s="58"/>
      <c r="EJ205" s="58"/>
      <c r="EK205" s="58"/>
      <c r="EL205" s="58"/>
      <c r="EM205" s="58"/>
      <c r="EN205" s="58"/>
      <c r="EO205" s="58"/>
      <c r="EP205" s="58"/>
      <c r="EQ205" s="58"/>
      <c r="ER205" s="58"/>
      <c r="ES205" s="58"/>
      <c r="ET205" s="58"/>
      <c r="EU205" s="58"/>
      <c r="EV205" s="58"/>
      <c r="EW205" s="58"/>
      <c r="EX205" s="58"/>
      <c r="EY205" s="58"/>
      <c r="EZ205" s="58"/>
      <c r="FA205" s="58"/>
      <c r="FB205" s="58"/>
      <c r="FC205" s="58"/>
      <c r="FD205" s="58"/>
      <c r="FE205" s="58"/>
      <c r="FF205" s="58"/>
      <c r="FG205" s="58"/>
      <c r="FH205" s="58"/>
      <c r="FI205" s="58"/>
      <c r="FJ205" s="58"/>
      <c r="FK205" s="58"/>
      <c r="FL205" s="58"/>
      <c r="FM205" s="58"/>
      <c r="FN205" s="58"/>
      <c r="FO205" s="58"/>
      <c r="FP205" s="58"/>
      <c r="FQ205" s="58"/>
      <c r="FR205" s="58"/>
      <c r="FS205" s="58"/>
      <c r="FT205" s="58"/>
      <c r="FU205" s="58"/>
      <c r="FV205" s="58"/>
      <c r="FW205" s="58"/>
      <c r="FX205" s="58"/>
      <c r="FY205" s="58"/>
      <c r="FZ205" s="58"/>
      <c r="GA205" s="58"/>
      <c r="GB205" s="58"/>
      <c r="GC205" s="58"/>
      <c r="GD205" s="58"/>
      <c r="GE205" s="58"/>
      <c r="GF205" s="58"/>
      <c r="GG205" s="58"/>
      <c r="GH205" s="58"/>
      <c r="GI205" s="58"/>
      <c r="GJ205" s="58"/>
      <c r="GK205" s="58"/>
      <c r="GL205" s="58"/>
      <c r="GM205" s="58"/>
      <c r="GN205" s="58"/>
      <c r="GO205" s="58"/>
      <c r="GP205" s="58"/>
      <c r="GQ205" s="58"/>
      <c r="GR205" s="58"/>
      <c r="GS205" s="58"/>
      <c r="GT205" s="58"/>
      <c r="GU205" s="58"/>
      <c r="GV205" s="58"/>
      <c r="GW205" s="58"/>
      <c r="GX205" s="58"/>
      <c r="GY205" s="58"/>
      <c r="GZ205" s="58"/>
      <c r="HA205" s="58"/>
      <c r="HB205" s="58"/>
      <c r="HC205" s="58"/>
      <c r="HD205" s="58"/>
      <c r="HE205" s="58"/>
      <c r="HF205" s="58"/>
      <c r="HG205" s="58"/>
      <c r="HH205" s="58"/>
      <c r="HI205" s="58"/>
      <c r="HJ205" s="58"/>
      <c r="HK205" s="58"/>
      <c r="HL205" s="58"/>
      <c r="HM205" s="58"/>
      <c r="HN205" s="58"/>
      <c r="HO205" s="58"/>
      <c r="HP205" s="58"/>
      <c r="HQ205" s="58"/>
      <c r="HR205" s="58"/>
      <c r="HS205" s="58"/>
      <c r="HT205" s="58"/>
      <c r="HU205" s="58"/>
      <c r="HV205" s="58"/>
      <c r="HW205" s="58"/>
      <c r="HX205" s="58"/>
      <c r="HY205" s="58"/>
      <c r="HZ205" s="58"/>
      <c r="IA205" s="58"/>
      <c r="IB205" s="58"/>
      <c r="IC205" s="58"/>
      <c r="ID205" s="58"/>
      <c r="IE205" s="58"/>
      <c r="IF205" s="58"/>
      <c r="IG205" s="58"/>
      <c r="IH205" s="58"/>
    </row>
    <row r="206" spans="1:242" s="59" customFormat="1" x14ac:dyDescent="0.2">
      <c r="A206" s="54" t="s">
        <v>106</v>
      </c>
      <c r="B206" s="55">
        <v>2025</v>
      </c>
      <c r="C206" s="55" t="s">
        <v>37</v>
      </c>
      <c r="D206" s="55">
        <v>3</v>
      </c>
      <c r="E206" s="13" t="s">
        <v>111</v>
      </c>
      <c r="F206" s="14">
        <v>7381</v>
      </c>
      <c r="G206" s="60"/>
      <c r="H206" s="60"/>
      <c r="I206" s="60"/>
      <c r="J206" s="60"/>
      <c r="K206" s="60"/>
      <c r="L206" s="61"/>
      <c r="M206" s="61">
        <f>SUM(G206:L206)</f>
        <v>0</v>
      </c>
      <c r="N206" s="62">
        <f t="shared" si="124"/>
        <v>7381</v>
      </c>
      <c r="O206" s="18">
        <f t="shared" si="125"/>
        <v>1</v>
      </c>
      <c r="P206" s="63">
        <v>0</v>
      </c>
      <c r="Q206" s="64">
        <f t="shared" si="126"/>
        <v>0</v>
      </c>
      <c r="R206" s="65">
        <f t="shared" si="127"/>
        <v>7381</v>
      </c>
      <c r="S206" s="56"/>
      <c r="T206" s="66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  <c r="AQ206" s="57"/>
      <c r="AR206" s="57"/>
      <c r="AS206" s="57"/>
      <c r="AT206" s="57"/>
      <c r="AU206" s="57"/>
      <c r="AV206" s="57"/>
      <c r="AW206" s="57"/>
      <c r="AX206" s="57"/>
      <c r="AY206" s="57"/>
      <c r="AZ206" s="57"/>
      <c r="BA206" s="57"/>
      <c r="BB206" s="57"/>
      <c r="BC206" s="57"/>
      <c r="BD206" s="57"/>
      <c r="BE206" s="57"/>
      <c r="BF206" s="57"/>
      <c r="BG206" s="57"/>
      <c r="BH206" s="57"/>
      <c r="BI206" s="57"/>
      <c r="BJ206" s="57"/>
      <c r="BK206" s="57"/>
      <c r="BL206" s="57"/>
      <c r="BM206" s="58"/>
      <c r="BN206" s="58"/>
      <c r="BO206" s="58"/>
      <c r="BP206" s="58"/>
      <c r="BQ206" s="58"/>
      <c r="BR206" s="58"/>
      <c r="BS206" s="58"/>
      <c r="BT206" s="58"/>
      <c r="BU206" s="58"/>
      <c r="BV206" s="58"/>
      <c r="BW206" s="58"/>
      <c r="BX206" s="58"/>
      <c r="BY206" s="58"/>
      <c r="BZ206" s="58"/>
      <c r="CA206" s="58"/>
      <c r="CB206" s="58"/>
      <c r="CC206" s="58"/>
      <c r="CD206" s="58"/>
      <c r="CE206" s="58"/>
      <c r="CF206" s="58"/>
      <c r="CG206" s="58"/>
      <c r="CH206" s="58"/>
      <c r="CI206" s="58"/>
      <c r="CJ206" s="58"/>
      <c r="CK206" s="58"/>
      <c r="CL206" s="58"/>
      <c r="CM206" s="58"/>
      <c r="CN206" s="58"/>
      <c r="CO206" s="58"/>
      <c r="CP206" s="58"/>
      <c r="CQ206" s="58"/>
      <c r="CR206" s="58"/>
      <c r="CS206" s="58"/>
      <c r="CT206" s="58"/>
      <c r="CU206" s="58"/>
      <c r="CV206" s="58"/>
      <c r="CW206" s="58"/>
      <c r="CX206" s="58"/>
      <c r="CY206" s="58"/>
      <c r="CZ206" s="58"/>
      <c r="DA206" s="58"/>
      <c r="DB206" s="58"/>
      <c r="DC206" s="58"/>
      <c r="DD206" s="58"/>
      <c r="DE206" s="58"/>
      <c r="DF206" s="58"/>
      <c r="DG206" s="58"/>
      <c r="DH206" s="58"/>
      <c r="DI206" s="58"/>
      <c r="DJ206" s="58"/>
      <c r="DK206" s="58"/>
      <c r="DL206" s="58"/>
      <c r="DM206" s="58"/>
      <c r="DN206" s="58"/>
      <c r="DO206" s="58"/>
      <c r="DP206" s="58"/>
      <c r="DQ206" s="58"/>
      <c r="DR206" s="58"/>
      <c r="DS206" s="58"/>
      <c r="DT206" s="58"/>
      <c r="DU206" s="58"/>
      <c r="DV206" s="58"/>
      <c r="DW206" s="58"/>
      <c r="DX206" s="58"/>
      <c r="DY206" s="58"/>
      <c r="DZ206" s="58"/>
      <c r="EA206" s="58"/>
      <c r="EB206" s="58"/>
      <c r="EC206" s="58"/>
      <c r="ED206" s="58"/>
      <c r="EE206" s="58"/>
      <c r="EF206" s="58"/>
      <c r="EG206" s="58"/>
      <c r="EH206" s="58"/>
      <c r="EI206" s="58"/>
      <c r="EJ206" s="58"/>
      <c r="EK206" s="58"/>
      <c r="EL206" s="58"/>
      <c r="EM206" s="58"/>
      <c r="EN206" s="58"/>
      <c r="EO206" s="58"/>
      <c r="EP206" s="58"/>
      <c r="EQ206" s="58"/>
      <c r="ER206" s="58"/>
      <c r="ES206" s="58"/>
      <c r="ET206" s="58"/>
      <c r="EU206" s="58"/>
      <c r="EV206" s="58"/>
      <c r="EW206" s="58"/>
      <c r="EX206" s="58"/>
      <c r="EY206" s="58"/>
      <c r="EZ206" s="58"/>
      <c r="FA206" s="58"/>
      <c r="FB206" s="58"/>
      <c r="FC206" s="58"/>
      <c r="FD206" s="58"/>
      <c r="FE206" s="58"/>
      <c r="FF206" s="58"/>
      <c r="FG206" s="58"/>
      <c r="FH206" s="58"/>
      <c r="FI206" s="58"/>
      <c r="FJ206" s="58"/>
      <c r="FK206" s="58"/>
      <c r="FL206" s="58"/>
      <c r="FM206" s="58"/>
      <c r="FN206" s="58"/>
      <c r="FO206" s="58"/>
      <c r="FP206" s="58"/>
      <c r="FQ206" s="58"/>
      <c r="FR206" s="58"/>
      <c r="FS206" s="58"/>
      <c r="FT206" s="58"/>
      <c r="FU206" s="58"/>
      <c r="FV206" s="58"/>
      <c r="FW206" s="58"/>
      <c r="FX206" s="58"/>
      <c r="FY206" s="58"/>
      <c r="FZ206" s="58"/>
      <c r="GA206" s="58"/>
      <c r="GB206" s="58"/>
      <c r="GC206" s="58"/>
      <c r="GD206" s="58"/>
      <c r="GE206" s="58"/>
      <c r="GF206" s="58"/>
      <c r="GG206" s="58"/>
      <c r="GH206" s="58"/>
      <c r="GI206" s="58"/>
      <c r="GJ206" s="58"/>
      <c r="GK206" s="58"/>
      <c r="GL206" s="58"/>
      <c r="GM206" s="58"/>
      <c r="GN206" s="58"/>
      <c r="GO206" s="58"/>
      <c r="GP206" s="58"/>
      <c r="GQ206" s="58"/>
      <c r="GR206" s="58"/>
      <c r="GS206" s="58"/>
      <c r="GT206" s="58"/>
      <c r="GU206" s="58"/>
      <c r="GV206" s="58"/>
      <c r="GW206" s="58"/>
      <c r="GX206" s="58"/>
      <c r="GY206" s="58"/>
      <c r="GZ206" s="58"/>
      <c r="HA206" s="58"/>
      <c r="HB206" s="58"/>
      <c r="HC206" s="58"/>
      <c r="HD206" s="58"/>
      <c r="HE206" s="58"/>
      <c r="HF206" s="58"/>
      <c r="HG206" s="58"/>
      <c r="HH206" s="58"/>
      <c r="HI206" s="58"/>
      <c r="HJ206" s="58"/>
      <c r="HK206" s="58"/>
      <c r="HL206" s="58"/>
      <c r="HM206" s="58"/>
      <c r="HN206" s="58"/>
      <c r="HO206" s="58"/>
      <c r="HP206" s="58"/>
      <c r="HQ206" s="58"/>
      <c r="HR206" s="58"/>
      <c r="HS206" s="58"/>
      <c r="HT206" s="58"/>
      <c r="HU206" s="58"/>
      <c r="HV206" s="58"/>
      <c r="HW206" s="58"/>
      <c r="HX206" s="58"/>
      <c r="HY206" s="58"/>
      <c r="HZ206" s="58"/>
      <c r="IA206" s="58"/>
      <c r="IB206" s="58"/>
      <c r="IC206" s="58"/>
      <c r="ID206" s="58"/>
      <c r="IE206" s="58"/>
      <c r="IF206" s="58"/>
      <c r="IG206" s="58"/>
      <c r="IH206" s="58"/>
    </row>
    <row r="207" spans="1:242" s="59" customFormat="1" x14ac:dyDescent="0.2">
      <c r="A207" s="54" t="s">
        <v>106</v>
      </c>
      <c r="B207" s="55">
        <v>2025</v>
      </c>
      <c r="C207" s="55"/>
      <c r="D207" s="55"/>
      <c r="E207" s="13"/>
      <c r="F207" s="14"/>
      <c r="G207" s="60"/>
      <c r="H207" s="60"/>
      <c r="I207" s="60"/>
      <c r="J207" s="60"/>
      <c r="K207" s="60"/>
      <c r="L207" s="61"/>
      <c r="M207" s="61">
        <f>SUM(G207:L207)</f>
        <v>0</v>
      </c>
      <c r="N207" s="62">
        <f t="shared" si="124"/>
        <v>0</v>
      </c>
      <c r="O207" s="18" t="str">
        <f t="shared" si="125"/>
        <v/>
      </c>
      <c r="P207" s="63">
        <v>0</v>
      </c>
      <c r="Q207" s="64">
        <f t="shared" si="126"/>
        <v>0</v>
      </c>
      <c r="R207" s="65">
        <f t="shared" si="127"/>
        <v>0</v>
      </c>
      <c r="S207" s="56"/>
      <c r="T207" s="66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  <c r="AK207" s="57"/>
      <c r="AL207" s="57"/>
      <c r="AM207" s="57"/>
      <c r="AN207" s="57"/>
      <c r="AO207" s="57"/>
      <c r="AP207" s="57"/>
      <c r="AQ207" s="57"/>
      <c r="AR207" s="57"/>
      <c r="AS207" s="57"/>
      <c r="AT207" s="57"/>
      <c r="AU207" s="57"/>
      <c r="AV207" s="57"/>
      <c r="AW207" s="57"/>
      <c r="AX207" s="57"/>
      <c r="AY207" s="57"/>
      <c r="AZ207" s="57"/>
      <c r="BA207" s="57"/>
      <c r="BB207" s="57"/>
      <c r="BC207" s="57"/>
      <c r="BD207" s="57"/>
      <c r="BE207" s="57"/>
      <c r="BF207" s="57"/>
      <c r="BG207" s="57"/>
      <c r="BH207" s="57"/>
      <c r="BI207" s="57"/>
      <c r="BJ207" s="57"/>
      <c r="BK207" s="57"/>
      <c r="BL207" s="57"/>
      <c r="BM207" s="58"/>
      <c r="BN207" s="58"/>
      <c r="BO207" s="58"/>
      <c r="BP207" s="58"/>
      <c r="BQ207" s="58"/>
      <c r="BR207" s="58"/>
      <c r="BS207" s="58"/>
      <c r="BT207" s="58"/>
      <c r="BU207" s="58"/>
      <c r="BV207" s="58"/>
      <c r="BW207" s="58"/>
      <c r="BX207" s="58"/>
      <c r="BY207" s="58"/>
      <c r="BZ207" s="58"/>
      <c r="CA207" s="58"/>
      <c r="CB207" s="58"/>
      <c r="CC207" s="58"/>
      <c r="CD207" s="58"/>
      <c r="CE207" s="58"/>
      <c r="CF207" s="58"/>
      <c r="CG207" s="58"/>
      <c r="CH207" s="58"/>
      <c r="CI207" s="58"/>
      <c r="CJ207" s="58"/>
      <c r="CK207" s="58"/>
      <c r="CL207" s="58"/>
      <c r="CM207" s="58"/>
      <c r="CN207" s="58"/>
      <c r="CO207" s="58"/>
      <c r="CP207" s="58"/>
      <c r="CQ207" s="58"/>
      <c r="CR207" s="58"/>
      <c r="CS207" s="58"/>
      <c r="CT207" s="58"/>
      <c r="CU207" s="58"/>
      <c r="CV207" s="58"/>
      <c r="CW207" s="58"/>
      <c r="CX207" s="58"/>
      <c r="CY207" s="58"/>
      <c r="CZ207" s="58"/>
      <c r="DA207" s="58"/>
      <c r="DB207" s="58"/>
      <c r="DC207" s="58"/>
      <c r="DD207" s="58"/>
      <c r="DE207" s="58"/>
      <c r="DF207" s="58"/>
      <c r="DG207" s="58"/>
      <c r="DH207" s="58"/>
      <c r="DI207" s="58"/>
      <c r="DJ207" s="58"/>
      <c r="DK207" s="58"/>
      <c r="DL207" s="58"/>
      <c r="DM207" s="58"/>
      <c r="DN207" s="58"/>
      <c r="DO207" s="58"/>
      <c r="DP207" s="58"/>
      <c r="DQ207" s="58"/>
      <c r="DR207" s="58"/>
      <c r="DS207" s="58"/>
      <c r="DT207" s="58"/>
      <c r="DU207" s="58"/>
      <c r="DV207" s="58"/>
      <c r="DW207" s="58"/>
      <c r="DX207" s="58"/>
      <c r="DY207" s="58"/>
      <c r="DZ207" s="58"/>
      <c r="EA207" s="58"/>
      <c r="EB207" s="58"/>
      <c r="EC207" s="58"/>
      <c r="ED207" s="58"/>
      <c r="EE207" s="58"/>
      <c r="EF207" s="58"/>
      <c r="EG207" s="58"/>
      <c r="EH207" s="58"/>
      <c r="EI207" s="58"/>
      <c r="EJ207" s="58"/>
      <c r="EK207" s="58"/>
      <c r="EL207" s="58"/>
      <c r="EM207" s="58"/>
      <c r="EN207" s="58"/>
      <c r="EO207" s="58"/>
      <c r="EP207" s="58"/>
      <c r="EQ207" s="58"/>
      <c r="ER207" s="58"/>
      <c r="ES207" s="58"/>
      <c r="ET207" s="58"/>
      <c r="EU207" s="58"/>
      <c r="EV207" s="58"/>
      <c r="EW207" s="58"/>
      <c r="EX207" s="58"/>
      <c r="EY207" s="58"/>
      <c r="EZ207" s="58"/>
      <c r="FA207" s="58"/>
      <c r="FB207" s="58"/>
      <c r="FC207" s="58"/>
      <c r="FD207" s="58"/>
      <c r="FE207" s="58"/>
      <c r="FF207" s="58"/>
      <c r="FG207" s="58"/>
      <c r="FH207" s="58"/>
      <c r="FI207" s="58"/>
      <c r="FJ207" s="58"/>
      <c r="FK207" s="58"/>
      <c r="FL207" s="58"/>
      <c r="FM207" s="58"/>
      <c r="FN207" s="58"/>
      <c r="FO207" s="58"/>
      <c r="FP207" s="58"/>
      <c r="FQ207" s="58"/>
      <c r="FR207" s="58"/>
      <c r="FS207" s="58"/>
      <c r="FT207" s="58"/>
      <c r="FU207" s="58"/>
      <c r="FV207" s="58"/>
      <c r="FW207" s="58"/>
      <c r="FX207" s="58"/>
      <c r="FY207" s="58"/>
      <c r="FZ207" s="58"/>
      <c r="GA207" s="58"/>
      <c r="GB207" s="58"/>
      <c r="GC207" s="58"/>
      <c r="GD207" s="58"/>
      <c r="GE207" s="58"/>
      <c r="GF207" s="58"/>
      <c r="GG207" s="58"/>
      <c r="GH207" s="58"/>
      <c r="GI207" s="58"/>
      <c r="GJ207" s="58"/>
      <c r="GK207" s="58"/>
      <c r="GL207" s="58"/>
      <c r="GM207" s="58"/>
      <c r="GN207" s="58"/>
      <c r="GO207" s="58"/>
      <c r="GP207" s="58"/>
      <c r="GQ207" s="58"/>
      <c r="GR207" s="58"/>
      <c r="GS207" s="58"/>
      <c r="GT207" s="58"/>
      <c r="GU207" s="58"/>
      <c r="GV207" s="58"/>
      <c r="GW207" s="58"/>
      <c r="GX207" s="58"/>
      <c r="GY207" s="58"/>
      <c r="GZ207" s="58"/>
      <c r="HA207" s="58"/>
      <c r="HB207" s="58"/>
      <c r="HC207" s="58"/>
      <c r="HD207" s="58"/>
      <c r="HE207" s="58"/>
      <c r="HF207" s="58"/>
      <c r="HG207" s="58"/>
      <c r="HH207" s="58"/>
      <c r="HI207" s="58"/>
      <c r="HJ207" s="58"/>
      <c r="HK207" s="58"/>
      <c r="HL207" s="58"/>
      <c r="HM207" s="58"/>
      <c r="HN207" s="58"/>
      <c r="HO207" s="58"/>
      <c r="HP207" s="58"/>
      <c r="HQ207" s="58"/>
      <c r="HR207" s="58"/>
      <c r="HS207" s="58"/>
      <c r="HT207" s="58"/>
      <c r="HU207" s="58"/>
      <c r="HV207" s="58"/>
      <c r="HW207" s="58"/>
      <c r="HX207" s="58"/>
      <c r="HY207" s="58"/>
      <c r="HZ207" s="58"/>
      <c r="IA207" s="58"/>
      <c r="IB207" s="58"/>
      <c r="IC207" s="58"/>
      <c r="ID207" s="58"/>
      <c r="IE207" s="58"/>
      <c r="IF207" s="58"/>
      <c r="IG207" s="58"/>
      <c r="IH207" s="58"/>
    </row>
    <row r="208" spans="1:242" s="59" customFormat="1" x14ac:dyDescent="0.2">
      <c r="A208" s="54" t="s">
        <v>106</v>
      </c>
      <c r="B208" s="55">
        <v>2025</v>
      </c>
      <c r="C208" s="55"/>
      <c r="D208" s="55"/>
      <c r="E208" s="13"/>
      <c r="F208" s="14"/>
      <c r="G208" s="60"/>
      <c r="H208" s="60"/>
      <c r="I208" s="60"/>
      <c r="J208" s="60"/>
      <c r="K208" s="60"/>
      <c r="L208" s="61"/>
      <c r="M208" s="61">
        <f t="shared" ref="M208:M209" si="129">SUM(G208:L208)</f>
        <v>0</v>
      </c>
      <c r="N208" s="62">
        <f t="shared" si="124"/>
        <v>0</v>
      </c>
      <c r="O208" s="18" t="str">
        <f t="shared" si="125"/>
        <v/>
      </c>
      <c r="P208" s="63">
        <v>0</v>
      </c>
      <c r="Q208" s="64">
        <f t="shared" si="126"/>
        <v>0</v>
      </c>
      <c r="R208" s="65">
        <f t="shared" si="127"/>
        <v>0</v>
      </c>
      <c r="S208" s="56"/>
      <c r="T208" s="66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  <c r="AI208" s="57"/>
      <c r="AJ208" s="57"/>
      <c r="AK208" s="57"/>
      <c r="AL208" s="57"/>
      <c r="AM208" s="57"/>
      <c r="AN208" s="57"/>
      <c r="AO208" s="57"/>
      <c r="AP208" s="57"/>
      <c r="AQ208" s="57"/>
      <c r="AR208" s="57"/>
      <c r="AS208" s="57"/>
      <c r="AT208" s="57"/>
      <c r="AU208" s="57"/>
      <c r="AV208" s="57"/>
      <c r="AW208" s="57"/>
      <c r="AX208" s="57"/>
      <c r="AY208" s="57"/>
      <c r="AZ208" s="57"/>
      <c r="BA208" s="57"/>
      <c r="BB208" s="57"/>
      <c r="BC208" s="57"/>
      <c r="BD208" s="57"/>
      <c r="BE208" s="57"/>
      <c r="BF208" s="57"/>
      <c r="BG208" s="57"/>
      <c r="BH208" s="57"/>
      <c r="BI208" s="57"/>
      <c r="BJ208" s="57"/>
      <c r="BK208" s="57"/>
      <c r="BL208" s="57"/>
      <c r="BM208" s="58"/>
      <c r="BN208" s="58"/>
      <c r="BO208" s="58"/>
      <c r="BP208" s="58"/>
      <c r="BQ208" s="58"/>
      <c r="BR208" s="58"/>
      <c r="BS208" s="58"/>
      <c r="BT208" s="58"/>
      <c r="BU208" s="58"/>
      <c r="BV208" s="58"/>
      <c r="BW208" s="58"/>
      <c r="BX208" s="58"/>
      <c r="BY208" s="58"/>
      <c r="BZ208" s="58"/>
      <c r="CA208" s="58"/>
      <c r="CB208" s="58"/>
      <c r="CC208" s="58"/>
      <c r="CD208" s="58"/>
      <c r="CE208" s="58"/>
      <c r="CF208" s="58"/>
      <c r="CG208" s="58"/>
      <c r="CH208" s="58"/>
      <c r="CI208" s="58"/>
      <c r="CJ208" s="58"/>
      <c r="CK208" s="58"/>
      <c r="CL208" s="58"/>
      <c r="CM208" s="58"/>
      <c r="CN208" s="58"/>
      <c r="CO208" s="58"/>
      <c r="CP208" s="58"/>
      <c r="CQ208" s="58"/>
      <c r="CR208" s="58"/>
      <c r="CS208" s="58"/>
      <c r="CT208" s="58"/>
      <c r="CU208" s="58"/>
      <c r="CV208" s="58"/>
      <c r="CW208" s="58"/>
      <c r="CX208" s="58"/>
      <c r="CY208" s="58"/>
      <c r="CZ208" s="58"/>
      <c r="DA208" s="58"/>
      <c r="DB208" s="58"/>
      <c r="DC208" s="58"/>
      <c r="DD208" s="58"/>
      <c r="DE208" s="58"/>
      <c r="DF208" s="58"/>
      <c r="DG208" s="58"/>
      <c r="DH208" s="58"/>
      <c r="DI208" s="58"/>
      <c r="DJ208" s="58"/>
      <c r="DK208" s="58"/>
      <c r="DL208" s="58"/>
      <c r="DM208" s="58"/>
      <c r="DN208" s="58"/>
      <c r="DO208" s="58"/>
      <c r="DP208" s="58"/>
      <c r="DQ208" s="58"/>
      <c r="DR208" s="58"/>
      <c r="DS208" s="58"/>
      <c r="DT208" s="58"/>
      <c r="DU208" s="58"/>
      <c r="DV208" s="58"/>
      <c r="DW208" s="58"/>
      <c r="DX208" s="58"/>
      <c r="DY208" s="58"/>
      <c r="DZ208" s="58"/>
      <c r="EA208" s="58"/>
      <c r="EB208" s="58"/>
      <c r="EC208" s="58"/>
      <c r="ED208" s="58"/>
      <c r="EE208" s="58"/>
      <c r="EF208" s="58"/>
      <c r="EG208" s="58"/>
      <c r="EH208" s="58"/>
      <c r="EI208" s="58"/>
      <c r="EJ208" s="58"/>
      <c r="EK208" s="58"/>
      <c r="EL208" s="58"/>
      <c r="EM208" s="58"/>
      <c r="EN208" s="58"/>
      <c r="EO208" s="58"/>
      <c r="EP208" s="58"/>
      <c r="EQ208" s="58"/>
      <c r="ER208" s="58"/>
      <c r="ES208" s="58"/>
      <c r="ET208" s="58"/>
      <c r="EU208" s="58"/>
      <c r="EV208" s="58"/>
      <c r="EW208" s="58"/>
      <c r="EX208" s="58"/>
      <c r="EY208" s="58"/>
      <c r="EZ208" s="58"/>
      <c r="FA208" s="58"/>
      <c r="FB208" s="58"/>
      <c r="FC208" s="58"/>
      <c r="FD208" s="58"/>
      <c r="FE208" s="58"/>
      <c r="FF208" s="58"/>
      <c r="FG208" s="58"/>
      <c r="FH208" s="58"/>
      <c r="FI208" s="58"/>
      <c r="FJ208" s="58"/>
      <c r="FK208" s="58"/>
      <c r="FL208" s="58"/>
      <c r="FM208" s="58"/>
      <c r="FN208" s="58"/>
      <c r="FO208" s="58"/>
      <c r="FP208" s="58"/>
      <c r="FQ208" s="58"/>
      <c r="FR208" s="58"/>
      <c r="FS208" s="58"/>
      <c r="FT208" s="58"/>
      <c r="FU208" s="58"/>
      <c r="FV208" s="58"/>
      <c r="FW208" s="58"/>
      <c r="FX208" s="58"/>
      <c r="FY208" s="58"/>
      <c r="FZ208" s="58"/>
      <c r="GA208" s="58"/>
      <c r="GB208" s="58"/>
      <c r="GC208" s="58"/>
      <c r="GD208" s="58"/>
      <c r="GE208" s="58"/>
      <c r="GF208" s="58"/>
      <c r="GG208" s="58"/>
      <c r="GH208" s="58"/>
      <c r="GI208" s="58"/>
      <c r="GJ208" s="58"/>
      <c r="GK208" s="58"/>
      <c r="GL208" s="58"/>
      <c r="GM208" s="58"/>
      <c r="GN208" s="58"/>
      <c r="GO208" s="58"/>
      <c r="GP208" s="58"/>
      <c r="GQ208" s="58"/>
      <c r="GR208" s="58"/>
      <c r="GS208" s="58"/>
      <c r="GT208" s="58"/>
      <c r="GU208" s="58"/>
      <c r="GV208" s="58"/>
      <c r="GW208" s="58"/>
      <c r="GX208" s="58"/>
      <c r="GY208" s="58"/>
      <c r="GZ208" s="58"/>
      <c r="HA208" s="58"/>
      <c r="HB208" s="58"/>
      <c r="HC208" s="58"/>
      <c r="HD208" s="58"/>
      <c r="HE208" s="58"/>
      <c r="HF208" s="58"/>
      <c r="HG208" s="58"/>
      <c r="HH208" s="58"/>
      <c r="HI208" s="58"/>
      <c r="HJ208" s="58"/>
      <c r="HK208" s="58"/>
      <c r="HL208" s="58"/>
      <c r="HM208" s="58"/>
      <c r="HN208" s="58"/>
      <c r="HO208" s="58"/>
      <c r="HP208" s="58"/>
      <c r="HQ208" s="58"/>
      <c r="HR208" s="58"/>
      <c r="HS208" s="58"/>
      <c r="HT208" s="58"/>
      <c r="HU208" s="58"/>
      <c r="HV208" s="58"/>
      <c r="HW208" s="58"/>
      <c r="HX208" s="58"/>
      <c r="HY208" s="58"/>
      <c r="HZ208" s="58"/>
      <c r="IA208" s="58"/>
      <c r="IB208" s="58"/>
      <c r="IC208" s="58"/>
      <c r="ID208" s="58"/>
      <c r="IE208" s="58"/>
      <c r="IF208" s="58"/>
      <c r="IG208" s="58"/>
      <c r="IH208" s="58"/>
    </row>
    <row r="209" spans="1:242" s="59" customFormat="1" x14ac:dyDescent="0.2">
      <c r="A209" s="54" t="s">
        <v>106</v>
      </c>
      <c r="B209" s="55">
        <v>2025</v>
      </c>
      <c r="C209" s="55"/>
      <c r="D209" s="55"/>
      <c r="E209" s="13"/>
      <c r="F209" s="14"/>
      <c r="G209" s="60"/>
      <c r="H209" s="60"/>
      <c r="I209" s="60"/>
      <c r="J209" s="60"/>
      <c r="K209" s="60"/>
      <c r="L209" s="61"/>
      <c r="M209" s="61">
        <f t="shared" si="129"/>
        <v>0</v>
      </c>
      <c r="N209" s="62">
        <f t="shared" si="124"/>
        <v>0</v>
      </c>
      <c r="O209" s="18" t="str">
        <f t="shared" si="125"/>
        <v/>
      </c>
      <c r="P209" s="63">
        <v>0</v>
      </c>
      <c r="Q209" s="64">
        <f t="shared" si="126"/>
        <v>0</v>
      </c>
      <c r="R209" s="65">
        <f t="shared" si="127"/>
        <v>0</v>
      </c>
      <c r="S209" s="56"/>
      <c r="T209" s="66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  <c r="AF209" s="57"/>
      <c r="AG209" s="57"/>
      <c r="AH209" s="57"/>
      <c r="AI209" s="57"/>
      <c r="AJ209" s="57"/>
      <c r="AK209" s="57"/>
      <c r="AL209" s="57"/>
      <c r="AM209" s="57"/>
      <c r="AN209" s="57"/>
      <c r="AO209" s="57"/>
      <c r="AP209" s="57"/>
      <c r="AQ209" s="57"/>
      <c r="AR209" s="57"/>
      <c r="AS209" s="57"/>
      <c r="AT209" s="57"/>
      <c r="AU209" s="57"/>
      <c r="AV209" s="57"/>
      <c r="AW209" s="57"/>
      <c r="AX209" s="57"/>
      <c r="AY209" s="57"/>
      <c r="AZ209" s="57"/>
      <c r="BA209" s="57"/>
      <c r="BB209" s="57"/>
      <c r="BC209" s="57"/>
      <c r="BD209" s="57"/>
      <c r="BE209" s="57"/>
      <c r="BF209" s="57"/>
      <c r="BG209" s="57"/>
      <c r="BH209" s="57"/>
      <c r="BI209" s="57"/>
      <c r="BJ209" s="57"/>
      <c r="BK209" s="57"/>
      <c r="BL209" s="57"/>
      <c r="BM209" s="58"/>
      <c r="BN209" s="58"/>
      <c r="BO209" s="58"/>
      <c r="BP209" s="58"/>
      <c r="BQ209" s="58"/>
      <c r="BR209" s="58"/>
      <c r="BS209" s="58"/>
      <c r="BT209" s="58"/>
      <c r="BU209" s="58"/>
      <c r="BV209" s="58"/>
      <c r="BW209" s="58"/>
      <c r="BX209" s="58"/>
      <c r="BY209" s="58"/>
      <c r="BZ209" s="58"/>
      <c r="CA209" s="58"/>
      <c r="CB209" s="58"/>
      <c r="CC209" s="58"/>
      <c r="CD209" s="58"/>
      <c r="CE209" s="58"/>
      <c r="CF209" s="58"/>
      <c r="CG209" s="58"/>
      <c r="CH209" s="58"/>
      <c r="CI209" s="58"/>
      <c r="CJ209" s="58"/>
      <c r="CK209" s="58"/>
      <c r="CL209" s="58"/>
      <c r="CM209" s="58"/>
      <c r="CN209" s="58"/>
      <c r="CO209" s="58"/>
      <c r="CP209" s="58"/>
      <c r="CQ209" s="58"/>
      <c r="CR209" s="58"/>
      <c r="CS209" s="58"/>
      <c r="CT209" s="58"/>
      <c r="CU209" s="58"/>
      <c r="CV209" s="58"/>
      <c r="CW209" s="58"/>
      <c r="CX209" s="58"/>
      <c r="CY209" s="58"/>
      <c r="CZ209" s="58"/>
      <c r="DA209" s="58"/>
      <c r="DB209" s="58"/>
      <c r="DC209" s="58"/>
      <c r="DD209" s="58"/>
      <c r="DE209" s="58"/>
      <c r="DF209" s="58"/>
      <c r="DG209" s="58"/>
      <c r="DH209" s="58"/>
      <c r="DI209" s="58"/>
      <c r="DJ209" s="58"/>
      <c r="DK209" s="58"/>
      <c r="DL209" s="58"/>
      <c r="DM209" s="58"/>
      <c r="DN209" s="58"/>
      <c r="DO209" s="58"/>
      <c r="DP209" s="58"/>
      <c r="DQ209" s="58"/>
      <c r="DR209" s="58"/>
      <c r="DS209" s="58"/>
      <c r="DT209" s="58"/>
      <c r="DU209" s="58"/>
      <c r="DV209" s="58"/>
      <c r="DW209" s="58"/>
      <c r="DX209" s="58"/>
      <c r="DY209" s="58"/>
      <c r="DZ209" s="58"/>
      <c r="EA209" s="58"/>
      <c r="EB209" s="58"/>
      <c r="EC209" s="58"/>
      <c r="ED209" s="58"/>
      <c r="EE209" s="58"/>
      <c r="EF209" s="58"/>
      <c r="EG209" s="58"/>
      <c r="EH209" s="58"/>
      <c r="EI209" s="58"/>
      <c r="EJ209" s="58"/>
      <c r="EK209" s="58"/>
      <c r="EL209" s="58"/>
      <c r="EM209" s="58"/>
      <c r="EN209" s="58"/>
      <c r="EO209" s="58"/>
      <c r="EP209" s="58"/>
      <c r="EQ209" s="58"/>
      <c r="ER209" s="58"/>
      <c r="ES209" s="58"/>
      <c r="ET209" s="58"/>
      <c r="EU209" s="58"/>
      <c r="EV209" s="58"/>
      <c r="EW209" s="58"/>
      <c r="EX209" s="58"/>
      <c r="EY209" s="58"/>
      <c r="EZ209" s="58"/>
      <c r="FA209" s="58"/>
      <c r="FB209" s="58"/>
      <c r="FC209" s="58"/>
      <c r="FD209" s="58"/>
      <c r="FE209" s="58"/>
      <c r="FF209" s="58"/>
      <c r="FG209" s="58"/>
      <c r="FH209" s="58"/>
      <c r="FI209" s="58"/>
      <c r="FJ209" s="58"/>
      <c r="FK209" s="58"/>
      <c r="FL209" s="58"/>
      <c r="FM209" s="58"/>
      <c r="FN209" s="58"/>
      <c r="FO209" s="58"/>
      <c r="FP209" s="58"/>
      <c r="FQ209" s="58"/>
      <c r="FR209" s="58"/>
      <c r="FS209" s="58"/>
      <c r="FT209" s="58"/>
      <c r="FU209" s="58"/>
      <c r="FV209" s="58"/>
      <c r="FW209" s="58"/>
      <c r="FX209" s="58"/>
      <c r="FY209" s="58"/>
      <c r="FZ209" s="58"/>
      <c r="GA209" s="58"/>
      <c r="GB209" s="58"/>
      <c r="GC209" s="58"/>
      <c r="GD209" s="58"/>
      <c r="GE209" s="58"/>
      <c r="GF209" s="58"/>
      <c r="GG209" s="58"/>
      <c r="GH209" s="58"/>
      <c r="GI209" s="58"/>
      <c r="GJ209" s="58"/>
      <c r="GK209" s="58"/>
      <c r="GL209" s="58"/>
      <c r="GM209" s="58"/>
      <c r="GN209" s="58"/>
      <c r="GO209" s="58"/>
      <c r="GP209" s="58"/>
      <c r="GQ209" s="58"/>
      <c r="GR209" s="58"/>
      <c r="GS209" s="58"/>
      <c r="GT209" s="58"/>
      <c r="GU209" s="58"/>
      <c r="GV209" s="58"/>
      <c r="GW209" s="58"/>
      <c r="GX209" s="58"/>
      <c r="GY209" s="58"/>
      <c r="GZ209" s="58"/>
      <c r="HA209" s="58"/>
      <c r="HB209" s="58"/>
      <c r="HC209" s="58"/>
      <c r="HD209" s="58"/>
      <c r="HE209" s="58"/>
      <c r="HF209" s="58"/>
      <c r="HG209" s="58"/>
      <c r="HH209" s="58"/>
      <c r="HI209" s="58"/>
      <c r="HJ209" s="58"/>
      <c r="HK209" s="58"/>
      <c r="HL209" s="58"/>
      <c r="HM209" s="58"/>
      <c r="HN209" s="58"/>
      <c r="HO209" s="58"/>
      <c r="HP209" s="58"/>
      <c r="HQ209" s="58"/>
      <c r="HR209" s="58"/>
      <c r="HS209" s="58"/>
      <c r="HT209" s="58"/>
      <c r="HU209" s="58"/>
      <c r="HV209" s="58"/>
      <c r="HW209" s="58"/>
      <c r="HX209" s="58"/>
      <c r="HY209" s="58"/>
      <c r="HZ209" s="58"/>
      <c r="IA209" s="58"/>
      <c r="IB209" s="58"/>
      <c r="IC209" s="58"/>
      <c r="ID209" s="58"/>
      <c r="IE209" s="58"/>
      <c r="IF209" s="58"/>
      <c r="IG209" s="58"/>
      <c r="IH209" s="58"/>
    </row>
    <row r="210" spans="1:242" s="59" customFormat="1" x14ac:dyDescent="0.2">
      <c r="A210" s="54" t="s">
        <v>106</v>
      </c>
      <c r="B210" s="55">
        <v>2025</v>
      </c>
      <c r="C210" s="55"/>
      <c r="D210" s="55"/>
      <c r="E210" s="13"/>
      <c r="F210" s="14"/>
      <c r="G210" s="60"/>
      <c r="H210" s="60"/>
      <c r="I210" s="60"/>
      <c r="J210" s="60"/>
      <c r="K210" s="60"/>
      <c r="L210" s="61"/>
      <c r="M210" s="61">
        <f>SUM(G210:L210)</f>
        <v>0</v>
      </c>
      <c r="N210" s="62">
        <f t="shared" si="124"/>
        <v>0</v>
      </c>
      <c r="O210" s="18" t="str">
        <f t="shared" si="125"/>
        <v/>
      </c>
      <c r="P210" s="63">
        <v>0</v>
      </c>
      <c r="Q210" s="64">
        <f t="shared" si="126"/>
        <v>0</v>
      </c>
      <c r="R210" s="65">
        <f t="shared" si="127"/>
        <v>0</v>
      </c>
      <c r="S210" s="56"/>
      <c r="T210" s="66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V210" s="57"/>
      <c r="AW210" s="57"/>
      <c r="AX210" s="57"/>
      <c r="AY210" s="57"/>
      <c r="AZ210" s="57"/>
      <c r="BA210" s="57"/>
      <c r="BB210" s="57"/>
      <c r="BC210" s="57"/>
      <c r="BD210" s="57"/>
      <c r="BE210" s="57"/>
      <c r="BF210" s="57"/>
      <c r="BG210" s="57"/>
      <c r="BH210" s="57"/>
      <c r="BI210" s="57"/>
      <c r="BJ210" s="57"/>
      <c r="BK210" s="57"/>
      <c r="BL210" s="57"/>
      <c r="BM210" s="58"/>
      <c r="BN210" s="58"/>
      <c r="BO210" s="58"/>
      <c r="BP210" s="58"/>
      <c r="BQ210" s="58"/>
      <c r="BR210" s="58"/>
      <c r="BS210" s="58"/>
      <c r="BT210" s="58"/>
      <c r="BU210" s="58"/>
      <c r="BV210" s="58"/>
      <c r="BW210" s="58"/>
      <c r="BX210" s="58"/>
      <c r="BY210" s="58"/>
      <c r="BZ210" s="58"/>
      <c r="CA210" s="58"/>
      <c r="CB210" s="58"/>
      <c r="CC210" s="58"/>
      <c r="CD210" s="58"/>
      <c r="CE210" s="58"/>
      <c r="CF210" s="58"/>
      <c r="CG210" s="58"/>
      <c r="CH210" s="58"/>
      <c r="CI210" s="58"/>
      <c r="CJ210" s="58"/>
      <c r="CK210" s="58"/>
      <c r="CL210" s="58"/>
      <c r="CM210" s="58"/>
      <c r="CN210" s="58"/>
      <c r="CO210" s="58"/>
      <c r="CP210" s="58"/>
      <c r="CQ210" s="58"/>
      <c r="CR210" s="58"/>
      <c r="CS210" s="58"/>
      <c r="CT210" s="58"/>
      <c r="CU210" s="58"/>
      <c r="CV210" s="58"/>
      <c r="CW210" s="58"/>
      <c r="CX210" s="58"/>
      <c r="CY210" s="58"/>
      <c r="CZ210" s="58"/>
      <c r="DA210" s="58"/>
      <c r="DB210" s="58"/>
      <c r="DC210" s="58"/>
      <c r="DD210" s="58"/>
      <c r="DE210" s="58"/>
      <c r="DF210" s="58"/>
      <c r="DG210" s="58"/>
      <c r="DH210" s="58"/>
      <c r="DI210" s="58"/>
      <c r="DJ210" s="58"/>
      <c r="DK210" s="58"/>
      <c r="DL210" s="58"/>
      <c r="DM210" s="58"/>
      <c r="DN210" s="58"/>
      <c r="DO210" s="58"/>
      <c r="DP210" s="58"/>
      <c r="DQ210" s="58"/>
      <c r="DR210" s="58"/>
      <c r="DS210" s="58"/>
      <c r="DT210" s="58"/>
      <c r="DU210" s="58"/>
      <c r="DV210" s="58"/>
      <c r="DW210" s="58"/>
      <c r="DX210" s="58"/>
      <c r="DY210" s="58"/>
      <c r="DZ210" s="58"/>
      <c r="EA210" s="58"/>
      <c r="EB210" s="58"/>
      <c r="EC210" s="58"/>
      <c r="ED210" s="58"/>
      <c r="EE210" s="58"/>
      <c r="EF210" s="58"/>
      <c r="EG210" s="58"/>
      <c r="EH210" s="58"/>
      <c r="EI210" s="58"/>
      <c r="EJ210" s="58"/>
      <c r="EK210" s="58"/>
      <c r="EL210" s="58"/>
      <c r="EM210" s="58"/>
      <c r="EN210" s="58"/>
      <c r="EO210" s="58"/>
      <c r="EP210" s="58"/>
      <c r="EQ210" s="58"/>
      <c r="ER210" s="58"/>
      <c r="ES210" s="58"/>
      <c r="ET210" s="58"/>
      <c r="EU210" s="58"/>
      <c r="EV210" s="58"/>
      <c r="EW210" s="58"/>
      <c r="EX210" s="58"/>
      <c r="EY210" s="58"/>
      <c r="EZ210" s="58"/>
      <c r="FA210" s="58"/>
      <c r="FB210" s="58"/>
      <c r="FC210" s="58"/>
      <c r="FD210" s="58"/>
      <c r="FE210" s="58"/>
      <c r="FF210" s="58"/>
      <c r="FG210" s="58"/>
      <c r="FH210" s="58"/>
      <c r="FI210" s="58"/>
      <c r="FJ210" s="58"/>
      <c r="FK210" s="58"/>
      <c r="FL210" s="58"/>
      <c r="FM210" s="58"/>
      <c r="FN210" s="58"/>
      <c r="FO210" s="58"/>
      <c r="FP210" s="58"/>
      <c r="FQ210" s="58"/>
      <c r="FR210" s="58"/>
      <c r="FS210" s="58"/>
      <c r="FT210" s="58"/>
      <c r="FU210" s="58"/>
      <c r="FV210" s="58"/>
      <c r="FW210" s="58"/>
      <c r="FX210" s="58"/>
      <c r="FY210" s="58"/>
      <c r="FZ210" s="58"/>
      <c r="GA210" s="58"/>
      <c r="GB210" s="58"/>
      <c r="GC210" s="58"/>
      <c r="GD210" s="58"/>
      <c r="GE210" s="58"/>
      <c r="GF210" s="58"/>
      <c r="GG210" s="58"/>
      <c r="GH210" s="58"/>
      <c r="GI210" s="58"/>
      <c r="GJ210" s="58"/>
      <c r="GK210" s="58"/>
      <c r="GL210" s="58"/>
      <c r="GM210" s="58"/>
      <c r="GN210" s="58"/>
      <c r="GO210" s="58"/>
      <c r="GP210" s="58"/>
      <c r="GQ210" s="58"/>
      <c r="GR210" s="58"/>
      <c r="GS210" s="58"/>
      <c r="GT210" s="58"/>
      <c r="GU210" s="58"/>
      <c r="GV210" s="58"/>
      <c r="GW210" s="58"/>
      <c r="GX210" s="58"/>
      <c r="GY210" s="58"/>
      <c r="GZ210" s="58"/>
      <c r="HA210" s="58"/>
      <c r="HB210" s="58"/>
      <c r="HC210" s="58"/>
      <c r="HD210" s="58"/>
      <c r="HE210" s="58"/>
      <c r="HF210" s="58"/>
      <c r="HG210" s="58"/>
      <c r="HH210" s="58"/>
      <c r="HI210" s="58"/>
      <c r="HJ210" s="58"/>
      <c r="HK210" s="58"/>
      <c r="HL210" s="58"/>
      <c r="HM210" s="58"/>
      <c r="HN210" s="58"/>
      <c r="HO210" s="58"/>
      <c r="HP210" s="58"/>
      <c r="HQ210" s="58"/>
      <c r="HR210" s="58"/>
      <c r="HS210" s="58"/>
      <c r="HT210" s="58"/>
      <c r="HU210" s="58"/>
      <c r="HV210" s="58"/>
      <c r="HW210" s="58"/>
      <c r="HX210" s="58"/>
      <c r="HY210" s="58"/>
      <c r="HZ210" s="58"/>
      <c r="IA210" s="58"/>
      <c r="IB210" s="58"/>
      <c r="IC210" s="58"/>
      <c r="ID210" s="58"/>
      <c r="IE210" s="58"/>
      <c r="IF210" s="58"/>
      <c r="IG210" s="58"/>
      <c r="IH210" s="58"/>
    </row>
    <row r="211" spans="1:242" s="59" customFormat="1" x14ac:dyDescent="0.2">
      <c r="A211" s="54" t="s">
        <v>106</v>
      </c>
      <c r="B211" s="55">
        <v>2025</v>
      </c>
      <c r="C211" s="55"/>
      <c r="D211" s="55"/>
      <c r="E211" s="13"/>
      <c r="F211" s="14"/>
      <c r="G211" s="60"/>
      <c r="H211" s="60"/>
      <c r="I211" s="60"/>
      <c r="J211" s="60"/>
      <c r="K211" s="60"/>
      <c r="L211" s="61"/>
      <c r="M211" s="61">
        <f>SUM(G211:L211)</f>
        <v>0</v>
      </c>
      <c r="N211" s="62">
        <f t="shared" si="124"/>
        <v>0</v>
      </c>
      <c r="O211" s="18" t="str">
        <f t="shared" si="125"/>
        <v/>
      </c>
      <c r="P211" s="63">
        <v>0</v>
      </c>
      <c r="Q211" s="64">
        <f t="shared" si="126"/>
        <v>0</v>
      </c>
      <c r="R211" s="65">
        <f t="shared" si="127"/>
        <v>0</v>
      </c>
      <c r="S211" s="56"/>
      <c r="T211" s="66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57"/>
      <c r="AL211" s="57"/>
      <c r="AM211" s="57"/>
      <c r="AN211" s="57"/>
      <c r="AO211" s="57"/>
      <c r="AP211" s="57"/>
      <c r="AQ211" s="57"/>
      <c r="AR211" s="57"/>
      <c r="AS211" s="57"/>
      <c r="AT211" s="57"/>
      <c r="AU211" s="57"/>
      <c r="AV211" s="57"/>
      <c r="AW211" s="57"/>
      <c r="AX211" s="57"/>
      <c r="AY211" s="57"/>
      <c r="AZ211" s="57"/>
      <c r="BA211" s="57"/>
      <c r="BB211" s="57"/>
      <c r="BC211" s="57"/>
      <c r="BD211" s="57"/>
      <c r="BE211" s="57"/>
      <c r="BF211" s="57"/>
      <c r="BG211" s="57"/>
      <c r="BH211" s="57"/>
      <c r="BI211" s="57"/>
      <c r="BJ211" s="57"/>
      <c r="BK211" s="57"/>
      <c r="BL211" s="57"/>
      <c r="BM211" s="58"/>
      <c r="BN211" s="58"/>
      <c r="BO211" s="58"/>
      <c r="BP211" s="58"/>
      <c r="BQ211" s="58"/>
      <c r="BR211" s="58"/>
      <c r="BS211" s="58"/>
      <c r="BT211" s="58"/>
      <c r="BU211" s="58"/>
      <c r="BV211" s="58"/>
      <c r="BW211" s="58"/>
      <c r="BX211" s="58"/>
      <c r="BY211" s="58"/>
      <c r="BZ211" s="58"/>
      <c r="CA211" s="58"/>
      <c r="CB211" s="58"/>
      <c r="CC211" s="58"/>
      <c r="CD211" s="58"/>
      <c r="CE211" s="58"/>
      <c r="CF211" s="58"/>
      <c r="CG211" s="58"/>
      <c r="CH211" s="58"/>
      <c r="CI211" s="58"/>
      <c r="CJ211" s="58"/>
      <c r="CK211" s="58"/>
      <c r="CL211" s="58"/>
      <c r="CM211" s="58"/>
      <c r="CN211" s="58"/>
      <c r="CO211" s="58"/>
      <c r="CP211" s="58"/>
      <c r="CQ211" s="58"/>
      <c r="CR211" s="58"/>
      <c r="CS211" s="58"/>
      <c r="CT211" s="58"/>
      <c r="CU211" s="58"/>
      <c r="CV211" s="58"/>
      <c r="CW211" s="58"/>
      <c r="CX211" s="58"/>
      <c r="CY211" s="58"/>
      <c r="CZ211" s="58"/>
      <c r="DA211" s="58"/>
      <c r="DB211" s="58"/>
      <c r="DC211" s="58"/>
      <c r="DD211" s="58"/>
      <c r="DE211" s="58"/>
      <c r="DF211" s="58"/>
      <c r="DG211" s="58"/>
      <c r="DH211" s="58"/>
      <c r="DI211" s="58"/>
      <c r="DJ211" s="58"/>
      <c r="DK211" s="58"/>
      <c r="DL211" s="58"/>
      <c r="DM211" s="58"/>
      <c r="DN211" s="58"/>
      <c r="DO211" s="58"/>
      <c r="DP211" s="58"/>
      <c r="DQ211" s="58"/>
      <c r="DR211" s="58"/>
      <c r="DS211" s="58"/>
      <c r="DT211" s="58"/>
      <c r="DU211" s="58"/>
      <c r="DV211" s="58"/>
      <c r="DW211" s="58"/>
      <c r="DX211" s="58"/>
      <c r="DY211" s="58"/>
      <c r="DZ211" s="58"/>
      <c r="EA211" s="58"/>
      <c r="EB211" s="58"/>
      <c r="EC211" s="58"/>
      <c r="ED211" s="58"/>
      <c r="EE211" s="58"/>
      <c r="EF211" s="58"/>
      <c r="EG211" s="58"/>
      <c r="EH211" s="58"/>
      <c r="EI211" s="58"/>
      <c r="EJ211" s="58"/>
      <c r="EK211" s="58"/>
      <c r="EL211" s="58"/>
      <c r="EM211" s="58"/>
      <c r="EN211" s="58"/>
      <c r="EO211" s="58"/>
      <c r="EP211" s="58"/>
      <c r="EQ211" s="58"/>
      <c r="ER211" s="58"/>
      <c r="ES211" s="58"/>
      <c r="ET211" s="58"/>
      <c r="EU211" s="58"/>
      <c r="EV211" s="58"/>
      <c r="EW211" s="58"/>
      <c r="EX211" s="58"/>
      <c r="EY211" s="58"/>
      <c r="EZ211" s="58"/>
      <c r="FA211" s="58"/>
      <c r="FB211" s="58"/>
      <c r="FC211" s="58"/>
      <c r="FD211" s="58"/>
      <c r="FE211" s="58"/>
      <c r="FF211" s="58"/>
      <c r="FG211" s="58"/>
      <c r="FH211" s="58"/>
      <c r="FI211" s="58"/>
      <c r="FJ211" s="58"/>
      <c r="FK211" s="58"/>
      <c r="FL211" s="58"/>
      <c r="FM211" s="58"/>
      <c r="FN211" s="58"/>
      <c r="FO211" s="58"/>
      <c r="FP211" s="58"/>
      <c r="FQ211" s="58"/>
      <c r="FR211" s="58"/>
      <c r="FS211" s="58"/>
      <c r="FT211" s="58"/>
      <c r="FU211" s="58"/>
      <c r="FV211" s="58"/>
      <c r="FW211" s="58"/>
      <c r="FX211" s="58"/>
      <c r="FY211" s="58"/>
      <c r="FZ211" s="58"/>
      <c r="GA211" s="58"/>
      <c r="GB211" s="58"/>
      <c r="GC211" s="58"/>
      <c r="GD211" s="58"/>
      <c r="GE211" s="58"/>
      <c r="GF211" s="58"/>
      <c r="GG211" s="58"/>
      <c r="GH211" s="58"/>
      <c r="GI211" s="58"/>
      <c r="GJ211" s="58"/>
      <c r="GK211" s="58"/>
      <c r="GL211" s="58"/>
      <c r="GM211" s="58"/>
      <c r="GN211" s="58"/>
      <c r="GO211" s="58"/>
      <c r="GP211" s="58"/>
      <c r="GQ211" s="58"/>
      <c r="GR211" s="58"/>
      <c r="GS211" s="58"/>
      <c r="GT211" s="58"/>
      <c r="GU211" s="58"/>
      <c r="GV211" s="58"/>
      <c r="GW211" s="58"/>
      <c r="GX211" s="58"/>
      <c r="GY211" s="58"/>
      <c r="GZ211" s="58"/>
      <c r="HA211" s="58"/>
      <c r="HB211" s="58"/>
      <c r="HC211" s="58"/>
      <c r="HD211" s="58"/>
      <c r="HE211" s="58"/>
      <c r="HF211" s="58"/>
      <c r="HG211" s="58"/>
      <c r="HH211" s="58"/>
      <c r="HI211" s="58"/>
      <c r="HJ211" s="58"/>
      <c r="HK211" s="58"/>
      <c r="HL211" s="58"/>
      <c r="HM211" s="58"/>
      <c r="HN211" s="58"/>
      <c r="HO211" s="58"/>
      <c r="HP211" s="58"/>
      <c r="HQ211" s="58"/>
      <c r="HR211" s="58"/>
      <c r="HS211" s="58"/>
      <c r="HT211" s="58"/>
      <c r="HU211" s="58"/>
      <c r="HV211" s="58"/>
      <c r="HW211" s="58"/>
      <c r="HX211" s="58"/>
      <c r="HY211" s="58"/>
      <c r="HZ211" s="58"/>
      <c r="IA211" s="58"/>
      <c r="IB211" s="58"/>
      <c r="IC211" s="58"/>
      <c r="ID211" s="58"/>
      <c r="IE211" s="58"/>
      <c r="IF211" s="58"/>
      <c r="IG211" s="58"/>
      <c r="IH211" s="58"/>
    </row>
    <row r="212" spans="1:242" s="59" customFormat="1" x14ac:dyDescent="0.2">
      <c r="A212" s="54" t="s">
        <v>106</v>
      </c>
      <c r="B212" s="55">
        <v>2025</v>
      </c>
      <c r="C212" s="55"/>
      <c r="D212" s="55"/>
      <c r="E212" s="13"/>
      <c r="F212" s="14"/>
      <c r="G212" s="60"/>
      <c r="H212" s="60"/>
      <c r="I212" s="60"/>
      <c r="J212" s="60"/>
      <c r="K212" s="60"/>
      <c r="L212" s="61"/>
      <c r="M212" s="61">
        <f t="shared" ref="M212:M213" si="130">SUM(G212:L212)</f>
        <v>0</v>
      </c>
      <c r="N212" s="62">
        <f t="shared" si="124"/>
        <v>0</v>
      </c>
      <c r="O212" s="18" t="str">
        <f t="shared" si="125"/>
        <v/>
      </c>
      <c r="P212" s="63">
        <v>0</v>
      </c>
      <c r="Q212" s="64">
        <f t="shared" si="126"/>
        <v>0</v>
      </c>
      <c r="R212" s="65">
        <f t="shared" si="127"/>
        <v>0</v>
      </c>
      <c r="S212" s="56"/>
      <c r="T212" s="66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  <c r="AK212" s="57"/>
      <c r="AL212" s="57"/>
      <c r="AM212" s="57"/>
      <c r="AN212" s="57"/>
      <c r="AO212" s="57"/>
      <c r="AP212" s="57"/>
      <c r="AQ212" s="57"/>
      <c r="AR212" s="57"/>
      <c r="AS212" s="57"/>
      <c r="AT212" s="57"/>
      <c r="AU212" s="57"/>
      <c r="AV212" s="57"/>
      <c r="AW212" s="57"/>
      <c r="AX212" s="57"/>
      <c r="AY212" s="57"/>
      <c r="AZ212" s="57"/>
      <c r="BA212" s="57"/>
      <c r="BB212" s="57"/>
      <c r="BC212" s="57"/>
      <c r="BD212" s="57"/>
      <c r="BE212" s="57"/>
      <c r="BF212" s="57"/>
      <c r="BG212" s="57"/>
      <c r="BH212" s="57"/>
      <c r="BI212" s="57"/>
      <c r="BJ212" s="57"/>
      <c r="BK212" s="57"/>
      <c r="BL212" s="57"/>
      <c r="BM212" s="58"/>
      <c r="BN212" s="58"/>
      <c r="BO212" s="58"/>
      <c r="BP212" s="58"/>
      <c r="BQ212" s="58"/>
      <c r="BR212" s="58"/>
      <c r="BS212" s="58"/>
      <c r="BT212" s="58"/>
      <c r="BU212" s="58"/>
      <c r="BV212" s="58"/>
      <c r="BW212" s="58"/>
      <c r="BX212" s="58"/>
      <c r="BY212" s="58"/>
      <c r="BZ212" s="58"/>
      <c r="CA212" s="58"/>
      <c r="CB212" s="58"/>
      <c r="CC212" s="58"/>
      <c r="CD212" s="58"/>
      <c r="CE212" s="58"/>
      <c r="CF212" s="58"/>
      <c r="CG212" s="58"/>
      <c r="CH212" s="58"/>
      <c r="CI212" s="58"/>
      <c r="CJ212" s="58"/>
      <c r="CK212" s="58"/>
      <c r="CL212" s="58"/>
      <c r="CM212" s="58"/>
      <c r="CN212" s="58"/>
      <c r="CO212" s="58"/>
      <c r="CP212" s="58"/>
      <c r="CQ212" s="58"/>
      <c r="CR212" s="58"/>
      <c r="CS212" s="58"/>
      <c r="CT212" s="58"/>
      <c r="CU212" s="58"/>
      <c r="CV212" s="58"/>
      <c r="CW212" s="58"/>
      <c r="CX212" s="58"/>
      <c r="CY212" s="58"/>
      <c r="CZ212" s="58"/>
      <c r="DA212" s="58"/>
      <c r="DB212" s="58"/>
      <c r="DC212" s="58"/>
      <c r="DD212" s="58"/>
      <c r="DE212" s="58"/>
      <c r="DF212" s="58"/>
      <c r="DG212" s="58"/>
      <c r="DH212" s="58"/>
      <c r="DI212" s="58"/>
      <c r="DJ212" s="58"/>
      <c r="DK212" s="58"/>
      <c r="DL212" s="58"/>
      <c r="DM212" s="58"/>
      <c r="DN212" s="58"/>
      <c r="DO212" s="58"/>
      <c r="DP212" s="58"/>
      <c r="DQ212" s="58"/>
      <c r="DR212" s="58"/>
      <c r="DS212" s="58"/>
      <c r="DT212" s="58"/>
      <c r="DU212" s="58"/>
      <c r="DV212" s="58"/>
      <c r="DW212" s="58"/>
      <c r="DX212" s="58"/>
      <c r="DY212" s="58"/>
      <c r="DZ212" s="58"/>
      <c r="EA212" s="58"/>
      <c r="EB212" s="58"/>
      <c r="EC212" s="58"/>
      <c r="ED212" s="58"/>
      <c r="EE212" s="58"/>
      <c r="EF212" s="58"/>
      <c r="EG212" s="58"/>
      <c r="EH212" s="58"/>
      <c r="EI212" s="58"/>
      <c r="EJ212" s="58"/>
      <c r="EK212" s="58"/>
      <c r="EL212" s="58"/>
      <c r="EM212" s="58"/>
      <c r="EN212" s="58"/>
      <c r="EO212" s="58"/>
      <c r="EP212" s="58"/>
      <c r="EQ212" s="58"/>
      <c r="ER212" s="58"/>
      <c r="ES212" s="58"/>
      <c r="ET212" s="58"/>
      <c r="EU212" s="58"/>
      <c r="EV212" s="58"/>
      <c r="EW212" s="58"/>
      <c r="EX212" s="58"/>
      <c r="EY212" s="58"/>
      <c r="EZ212" s="58"/>
      <c r="FA212" s="58"/>
      <c r="FB212" s="58"/>
      <c r="FC212" s="58"/>
      <c r="FD212" s="58"/>
      <c r="FE212" s="58"/>
      <c r="FF212" s="58"/>
      <c r="FG212" s="58"/>
      <c r="FH212" s="58"/>
      <c r="FI212" s="58"/>
      <c r="FJ212" s="58"/>
      <c r="FK212" s="58"/>
      <c r="FL212" s="58"/>
      <c r="FM212" s="58"/>
      <c r="FN212" s="58"/>
      <c r="FO212" s="58"/>
      <c r="FP212" s="58"/>
      <c r="FQ212" s="58"/>
      <c r="FR212" s="58"/>
      <c r="FS212" s="58"/>
      <c r="FT212" s="58"/>
      <c r="FU212" s="58"/>
      <c r="FV212" s="58"/>
      <c r="FW212" s="58"/>
      <c r="FX212" s="58"/>
      <c r="FY212" s="58"/>
      <c r="FZ212" s="58"/>
      <c r="GA212" s="58"/>
      <c r="GB212" s="58"/>
      <c r="GC212" s="58"/>
      <c r="GD212" s="58"/>
      <c r="GE212" s="58"/>
      <c r="GF212" s="58"/>
      <c r="GG212" s="58"/>
      <c r="GH212" s="58"/>
      <c r="GI212" s="58"/>
      <c r="GJ212" s="58"/>
      <c r="GK212" s="58"/>
      <c r="GL212" s="58"/>
      <c r="GM212" s="58"/>
      <c r="GN212" s="58"/>
      <c r="GO212" s="58"/>
      <c r="GP212" s="58"/>
      <c r="GQ212" s="58"/>
      <c r="GR212" s="58"/>
      <c r="GS212" s="58"/>
      <c r="GT212" s="58"/>
      <c r="GU212" s="58"/>
      <c r="GV212" s="58"/>
      <c r="GW212" s="58"/>
      <c r="GX212" s="58"/>
      <c r="GY212" s="58"/>
      <c r="GZ212" s="58"/>
      <c r="HA212" s="58"/>
      <c r="HB212" s="58"/>
      <c r="HC212" s="58"/>
      <c r="HD212" s="58"/>
      <c r="HE212" s="58"/>
      <c r="HF212" s="58"/>
      <c r="HG212" s="58"/>
      <c r="HH212" s="58"/>
      <c r="HI212" s="58"/>
      <c r="HJ212" s="58"/>
      <c r="HK212" s="58"/>
      <c r="HL212" s="58"/>
      <c r="HM212" s="58"/>
      <c r="HN212" s="58"/>
      <c r="HO212" s="58"/>
      <c r="HP212" s="58"/>
      <c r="HQ212" s="58"/>
      <c r="HR212" s="58"/>
      <c r="HS212" s="58"/>
      <c r="HT212" s="58"/>
      <c r="HU212" s="58"/>
      <c r="HV212" s="58"/>
      <c r="HW212" s="58"/>
      <c r="HX212" s="58"/>
      <c r="HY212" s="58"/>
      <c r="HZ212" s="58"/>
      <c r="IA212" s="58"/>
      <c r="IB212" s="58"/>
      <c r="IC212" s="58"/>
      <c r="ID212" s="58"/>
      <c r="IE212" s="58"/>
      <c r="IF212" s="58"/>
      <c r="IG212" s="58"/>
      <c r="IH212" s="58"/>
    </row>
    <row r="213" spans="1:242" s="59" customFormat="1" x14ac:dyDescent="0.2">
      <c r="A213" s="54" t="s">
        <v>106</v>
      </c>
      <c r="B213" s="55">
        <v>2025</v>
      </c>
      <c r="C213" s="55"/>
      <c r="D213" s="55"/>
      <c r="E213" s="13"/>
      <c r="F213" s="14"/>
      <c r="G213" s="60"/>
      <c r="H213" s="60"/>
      <c r="I213" s="60"/>
      <c r="J213" s="60"/>
      <c r="K213" s="60"/>
      <c r="L213" s="61"/>
      <c r="M213" s="61">
        <f t="shared" si="130"/>
        <v>0</v>
      </c>
      <c r="N213" s="62">
        <f t="shared" si="124"/>
        <v>0</v>
      </c>
      <c r="O213" s="18" t="str">
        <f t="shared" si="125"/>
        <v/>
      </c>
      <c r="P213" s="63">
        <v>0</v>
      </c>
      <c r="Q213" s="64">
        <f t="shared" si="126"/>
        <v>0</v>
      </c>
      <c r="R213" s="65">
        <f t="shared" si="127"/>
        <v>0</v>
      </c>
      <c r="S213" s="56"/>
      <c r="T213" s="66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  <c r="AF213" s="57"/>
      <c r="AG213" s="57"/>
      <c r="AH213" s="57"/>
      <c r="AI213" s="57"/>
      <c r="AJ213" s="57"/>
      <c r="AK213" s="57"/>
      <c r="AL213" s="57"/>
      <c r="AM213" s="57"/>
      <c r="AN213" s="57"/>
      <c r="AO213" s="57"/>
      <c r="AP213" s="57"/>
      <c r="AQ213" s="57"/>
      <c r="AR213" s="57"/>
      <c r="AS213" s="57"/>
      <c r="AT213" s="57"/>
      <c r="AU213" s="57"/>
      <c r="AV213" s="57"/>
      <c r="AW213" s="57"/>
      <c r="AX213" s="57"/>
      <c r="AY213" s="57"/>
      <c r="AZ213" s="57"/>
      <c r="BA213" s="57"/>
      <c r="BB213" s="57"/>
      <c r="BC213" s="57"/>
      <c r="BD213" s="57"/>
      <c r="BE213" s="57"/>
      <c r="BF213" s="57"/>
      <c r="BG213" s="57"/>
      <c r="BH213" s="57"/>
      <c r="BI213" s="57"/>
      <c r="BJ213" s="57"/>
      <c r="BK213" s="57"/>
      <c r="BL213" s="57"/>
      <c r="BM213" s="58"/>
      <c r="BN213" s="58"/>
      <c r="BO213" s="58"/>
      <c r="BP213" s="58"/>
      <c r="BQ213" s="58"/>
      <c r="BR213" s="58"/>
      <c r="BS213" s="58"/>
      <c r="BT213" s="58"/>
      <c r="BU213" s="58"/>
      <c r="BV213" s="58"/>
      <c r="BW213" s="58"/>
      <c r="BX213" s="58"/>
      <c r="BY213" s="58"/>
      <c r="BZ213" s="58"/>
      <c r="CA213" s="58"/>
      <c r="CB213" s="58"/>
      <c r="CC213" s="58"/>
      <c r="CD213" s="58"/>
      <c r="CE213" s="58"/>
      <c r="CF213" s="58"/>
      <c r="CG213" s="58"/>
      <c r="CH213" s="58"/>
      <c r="CI213" s="58"/>
      <c r="CJ213" s="58"/>
      <c r="CK213" s="58"/>
      <c r="CL213" s="58"/>
      <c r="CM213" s="58"/>
      <c r="CN213" s="58"/>
      <c r="CO213" s="58"/>
      <c r="CP213" s="58"/>
      <c r="CQ213" s="58"/>
      <c r="CR213" s="58"/>
      <c r="CS213" s="58"/>
      <c r="CT213" s="58"/>
      <c r="CU213" s="58"/>
      <c r="CV213" s="58"/>
      <c r="CW213" s="58"/>
      <c r="CX213" s="58"/>
      <c r="CY213" s="58"/>
      <c r="CZ213" s="58"/>
      <c r="DA213" s="58"/>
      <c r="DB213" s="58"/>
      <c r="DC213" s="58"/>
      <c r="DD213" s="58"/>
      <c r="DE213" s="58"/>
      <c r="DF213" s="58"/>
      <c r="DG213" s="58"/>
      <c r="DH213" s="58"/>
      <c r="DI213" s="58"/>
      <c r="DJ213" s="58"/>
      <c r="DK213" s="58"/>
      <c r="DL213" s="58"/>
      <c r="DM213" s="58"/>
      <c r="DN213" s="58"/>
      <c r="DO213" s="58"/>
      <c r="DP213" s="58"/>
      <c r="DQ213" s="58"/>
      <c r="DR213" s="58"/>
      <c r="DS213" s="58"/>
      <c r="DT213" s="58"/>
      <c r="DU213" s="58"/>
      <c r="DV213" s="58"/>
      <c r="DW213" s="58"/>
      <c r="DX213" s="58"/>
      <c r="DY213" s="58"/>
      <c r="DZ213" s="58"/>
      <c r="EA213" s="58"/>
      <c r="EB213" s="58"/>
      <c r="EC213" s="58"/>
      <c r="ED213" s="58"/>
      <c r="EE213" s="58"/>
      <c r="EF213" s="58"/>
      <c r="EG213" s="58"/>
      <c r="EH213" s="58"/>
      <c r="EI213" s="58"/>
      <c r="EJ213" s="58"/>
      <c r="EK213" s="58"/>
      <c r="EL213" s="58"/>
      <c r="EM213" s="58"/>
      <c r="EN213" s="58"/>
      <c r="EO213" s="58"/>
      <c r="EP213" s="58"/>
      <c r="EQ213" s="58"/>
      <c r="ER213" s="58"/>
      <c r="ES213" s="58"/>
      <c r="ET213" s="58"/>
      <c r="EU213" s="58"/>
      <c r="EV213" s="58"/>
      <c r="EW213" s="58"/>
      <c r="EX213" s="58"/>
      <c r="EY213" s="58"/>
      <c r="EZ213" s="58"/>
      <c r="FA213" s="58"/>
      <c r="FB213" s="58"/>
      <c r="FC213" s="58"/>
      <c r="FD213" s="58"/>
      <c r="FE213" s="58"/>
      <c r="FF213" s="58"/>
      <c r="FG213" s="58"/>
      <c r="FH213" s="58"/>
      <c r="FI213" s="58"/>
      <c r="FJ213" s="58"/>
      <c r="FK213" s="58"/>
      <c r="FL213" s="58"/>
      <c r="FM213" s="58"/>
      <c r="FN213" s="58"/>
      <c r="FO213" s="58"/>
      <c r="FP213" s="58"/>
      <c r="FQ213" s="58"/>
      <c r="FR213" s="58"/>
      <c r="FS213" s="58"/>
      <c r="FT213" s="58"/>
      <c r="FU213" s="58"/>
      <c r="FV213" s="58"/>
      <c r="FW213" s="58"/>
      <c r="FX213" s="58"/>
      <c r="FY213" s="58"/>
      <c r="FZ213" s="58"/>
      <c r="GA213" s="58"/>
      <c r="GB213" s="58"/>
      <c r="GC213" s="58"/>
      <c r="GD213" s="58"/>
      <c r="GE213" s="58"/>
      <c r="GF213" s="58"/>
      <c r="GG213" s="58"/>
      <c r="GH213" s="58"/>
      <c r="GI213" s="58"/>
      <c r="GJ213" s="58"/>
      <c r="GK213" s="58"/>
      <c r="GL213" s="58"/>
      <c r="GM213" s="58"/>
      <c r="GN213" s="58"/>
      <c r="GO213" s="58"/>
      <c r="GP213" s="58"/>
      <c r="GQ213" s="58"/>
      <c r="GR213" s="58"/>
      <c r="GS213" s="58"/>
      <c r="GT213" s="58"/>
      <c r="GU213" s="58"/>
      <c r="GV213" s="58"/>
      <c r="GW213" s="58"/>
      <c r="GX213" s="58"/>
      <c r="GY213" s="58"/>
      <c r="GZ213" s="58"/>
      <c r="HA213" s="58"/>
      <c r="HB213" s="58"/>
      <c r="HC213" s="58"/>
      <c r="HD213" s="58"/>
      <c r="HE213" s="58"/>
      <c r="HF213" s="58"/>
      <c r="HG213" s="58"/>
      <c r="HH213" s="58"/>
      <c r="HI213" s="58"/>
      <c r="HJ213" s="58"/>
      <c r="HK213" s="58"/>
      <c r="HL213" s="58"/>
      <c r="HM213" s="58"/>
      <c r="HN213" s="58"/>
      <c r="HO213" s="58"/>
      <c r="HP213" s="58"/>
      <c r="HQ213" s="58"/>
      <c r="HR213" s="58"/>
      <c r="HS213" s="58"/>
      <c r="HT213" s="58"/>
      <c r="HU213" s="58"/>
      <c r="HV213" s="58"/>
      <c r="HW213" s="58"/>
      <c r="HX213" s="58"/>
      <c r="HY213" s="58"/>
      <c r="HZ213" s="58"/>
      <c r="IA213" s="58"/>
      <c r="IB213" s="58"/>
      <c r="IC213" s="58"/>
      <c r="ID213" s="58"/>
      <c r="IE213" s="58"/>
      <c r="IF213" s="58"/>
      <c r="IG213" s="58"/>
      <c r="IH213" s="58"/>
    </row>
    <row r="214" spans="1:242" s="59" customFormat="1" x14ac:dyDescent="0.2">
      <c r="A214" s="54" t="s">
        <v>106</v>
      </c>
      <c r="B214" s="55">
        <v>2025</v>
      </c>
      <c r="C214" s="55"/>
      <c r="D214" s="55"/>
      <c r="E214" s="13"/>
      <c r="F214" s="14"/>
      <c r="G214" s="60"/>
      <c r="H214" s="60"/>
      <c r="I214" s="60"/>
      <c r="J214" s="60"/>
      <c r="K214" s="60"/>
      <c r="L214" s="61"/>
      <c r="M214" s="61">
        <f>SUM(G214:L214)</f>
        <v>0</v>
      </c>
      <c r="N214" s="62">
        <f t="shared" si="124"/>
        <v>0</v>
      </c>
      <c r="O214" s="18" t="str">
        <f t="shared" si="125"/>
        <v/>
      </c>
      <c r="P214" s="63">
        <v>0</v>
      </c>
      <c r="Q214" s="64">
        <f t="shared" si="126"/>
        <v>0</v>
      </c>
      <c r="R214" s="65">
        <f t="shared" si="127"/>
        <v>0</v>
      </c>
      <c r="S214" s="56"/>
      <c r="T214" s="66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57"/>
      <c r="AG214" s="57"/>
      <c r="AH214" s="57"/>
      <c r="AI214" s="57"/>
      <c r="AJ214" s="57"/>
      <c r="AK214" s="57"/>
      <c r="AL214" s="57"/>
      <c r="AM214" s="57"/>
      <c r="AN214" s="57"/>
      <c r="AO214" s="57"/>
      <c r="AP214" s="57"/>
      <c r="AQ214" s="57"/>
      <c r="AR214" s="57"/>
      <c r="AS214" s="57"/>
      <c r="AT214" s="57"/>
      <c r="AU214" s="57"/>
      <c r="AV214" s="57"/>
      <c r="AW214" s="57"/>
      <c r="AX214" s="57"/>
      <c r="AY214" s="57"/>
      <c r="AZ214" s="57"/>
      <c r="BA214" s="57"/>
      <c r="BB214" s="57"/>
      <c r="BC214" s="57"/>
      <c r="BD214" s="57"/>
      <c r="BE214" s="57"/>
      <c r="BF214" s="57"/>
      <c r="BG214" s="57"/>
      <c r="BH214" s="57"/>
      <c r="BI214" s="57"/>
      <c r="BJ214" s="57"/>
      <c r="BK214" s="57"/>
      <c r="BL214" s="57"/>
      <c r="BM214" s="58"/>
      <c r="BN214" s="58"/>
      <c r="BO214" s="58"/>
      <c r="BP214" s="58"/>
      <c r="BQ214" s="58"/>
      <c r="BR214" s="58"/>
      <c r="BS214" s="58"/>
      <c r="BT214" s="58"/>
      <c r="BU214" s="58"/>
      <c r="BV214" s="58"/>
      <c r="BW214" s="58"/>
      <c r="BX214" s="58"/>
      <c r="BY214" s="58"/>
      <c r="BZ214" s="58"/>
      <c r="CA214" s="58"/>
      <c r="CB214" s="58"/>
      <c r="CC214" s="58"/>
      <c r="CD214" s="58"/>
      <c r="CE214" s="58"/>
      <c r="CF214" s="58"/>
      <c r="CG214" s="58"/>
      <c r="CH214" s="58"/>
      <c r="CI214" s="58"/>
      <c r="CJ214" s="58"/>
      <c r="CK214" s="58"/>
      <c r="CL214" s="58"/>
      <c r="CM214" s="58"/>
      <c r="CN214" s="58"/>
      <c r="CO214" s="58"/>
      <c r="CP214" s="58"/>
      <c r="CQ214" s="58"/>
      <c r="CR214" s="58"/>
      <c r="CS214" s="58"/>
      <c r="CT214" s="58"/>
      <c r="CU214" s="58"/>
      <c r="CV214" s="58"/>
      <c r="CW214" s="58"/>
      <c r="CX214" s="58"/>
      <c r="CY214" s="58"/>
      <c r="CZ214" s="58"/>
      <c r="DA214" s="58"/>
      <c r="DB214" s="58"/>
      <c r="DC214" s="58"/>
      <c r="DD214" s="58"/>
      <c r="DE214" s="58"/>
      <c r="DF214" s="58"/>
      <c r="DG214" s="58"/>
      <c r="DH214" s="58"/>
      <c r="DI214" s="58"/>
      <c r="DJ214" s="58"/>
      <c r="DK214" s="58"/>
      <c r="DL214" s="58"/>
      <c r="DM214" s="58"/>
      <c r="DN214" s="58"/>
      <c r="DO214" s="58"/>
      <c r="DP214" s="58"/>
      <c r="DQ214" s="58"/>
      <c r="DR214" s="58"/>
      <c r="DS214" s="58"/>
      <c r="DT214" s="58"/>
      <c r="DU214" s="58"/>
      <c r="DV214" s="58"/>
      <c r="DW214" s="58"/>
      <c r="DX214" s="58"/>
      <c r="DY214" s="58"/>
      <c r="DZ214" s="58"/>
      <c r="EA214" s="58"/>
      <c r="EB214" s="58"/>
      <c r="EC214" s="58"/>
      <c r="ED214" s="58"/>
      <c r="EE214" s="58"/>
      <c r="EF214" s="58"/>
      <c r="EG214" s="58"/>
      <c r="EH214" s="58"/>
      <c r="EI214" s="58"/>
      <c r="EJ214" s="58"/>
      <c r="EK214" s="58"/>
      <c r="EL214" s="58"/>
      <c r="EM214" s="58"/>
      <c r="EN214" s="58"/>
      <c r="EO214" s="58"/>
      <c r="EP214" s="58"/>
      <c r="EQ214" s="58"/>
      <c r="ER214" s="58"/>
      <c r="ES214" s="58"/>
      <c r="ET214" s="58"/>
      <c r="EU214" s="58"/>
      <c r="EV214" s="58"/>
      <c r="EW214" s="58"/>
      <c r="EX214" s="58"/>
      <c r="EY214" s="58"/>
      <c r="EZ214" s="58"/>
      <c r="FA214" s="58"/>
      <c r="FB214" s="58"/>
      <c r="FC214" s="58"/>
      <c r="FD214" s="58"/>
      <c r="FE214" s="58"/>
      <c r="FF214" s="58"/>
      <c r="FG214" s="58"/>
      <c r="FH214" s="58"/>
      <c r="FI214" s="58"/>
      <c r="FJ214" s="58"/>
      <c r="FK214" s="58"/>
      <c r="FL214" s="58"/>
      <c r="FM214" s="58"/>
      <c r="FN214" s="58"/>
      <c r="FO214" s="58"/>
      <c r="FP214" s="58"/>
      <c r="FQ214" s="58"/>
      <c r="FR214" s="58"/>
      <c r="FS214" s="58"/>
      <c r="FT214" s="58"/>
      <c r="FU214" s="58"/>
      <c r="FV214" s="58"/>
      <c r="FW214" s="58"/>
      <c r="FX214" s="58"/>
      <c r="FY214" s="58"/>
      <c r="FZ214" s="58"/>
      <c r="GA214" s="58"/>
      <c r="GB214" s="58"/>
      <c r="GC214" s="58"/>
      <c r="GD214" s="58"/>
      <c r="GE214" s="58"/>
      <c r="GF214" s="58"/>
      <c r="GG214" s="58"/>
      <c r="GH214" s="58"/>
      <c r="GI214" s="58"/>
      <c r="GJ214" s="58"/>
      <c r="GK214" s="58"/>
      <c r="GL214" s="58"/>
      <c r="GM214" s="58"/>
      <c r="GN214" s="58"/>
      <c r="GO214" s="58"/>
      <c r="GP214" s="58"/>
      <c r="GQ214" s="58"/>
      <c r="GR214" s="58"/>
      <c r="GS214" s="58"/>
      <c r="GT214" s="58"/>
      <c r="GU214" s="58"/>
      <c r="GV214" s="58"/>
      <c r="GW214" s="58"/>
      <c r="GX214" s="58"/>
      <c r="GY214" s="58"/>
      <c r="GZ214" s="58"/>
      <c r="HA214" s="58"/>
      <c r="HB214" s="58"/>
      <c r="HC214" s="58"/>
      <c r="HD214" s="58"/>
      <c r="HE214" s="58"/>
      <c r="HF214" s="58"/>
      <c r="HG214" s="58"/>
      <c r="HH214" s="58"/>
      <c r="HI214" s="58"/>
      <c r="HJ214" s="58"/>
      <c r="HK214" s="58"/>
      <c r="HL214" s="58"/>
      <c r="HM214" s="58"/>
      <c r="HN214" s="58"/>
      <c r="HO214" s="58"/>
      <c r="HP214" s="58"/>
      <c r="HQ214" s="58"/>
      <c r="HR214" s="58"/>
      <c r="HS214" s="58"/>
      <c r="HT214" s="58"/>
      <c r="HU214" s="58"/>
      <c r="HV214" s="58"/>
      <c r="HW214" s="58"/>
      <c r="HX214" s="58"/>
      <c r="HY214" s="58"/>
      <c r="HZ214" s="58"/>
      <c r="IA214" s="58"/>
      <c r="IB214" s="58"/>
      <c r="IC214" s="58"/>
      <c r="ID214" s="58"/>
      <c r="IE214" s="58"/>
      <c r="IF214" s="58"/>
      <c r="IG214" s="58"/>
      <c r="IH214" s="58"/>
    </row>
    <row r="215" spans="1:242" s="59" customFormat="1" x14ac:dyDescent="0.2">
      <c r="A215" s="54" t="s">
        <v>106</v>
      </c>
      <c r="B215" s="55">
        <v>2025</v>
      </c>
      <c r="C215" s="55"/>
      <c r="D215" s="55"/>
      <c r="E215" s="13"/>
      <c r="F215" s="14"/>
      <c r="G215" s="60"/>
      <c r="H215" s="60"/>
      <c r="I215" s="60"/>
      <c r="J215" s="60"/>
      <c r="K215" s="60"/>
      <c r="L215" s="61"/>
      <c r="M215" s="61">
        <f>SUM(G215:L215)</f>
        <v>0</v>
      </c>
      <c r="N215" s="62">
        <f t="shared" si="124"/>
        <v>0</v>
      </c>
      <c r="O215" s="18" t="str">
        <f t="shared" si="125"/>
        <v/>
      </c>
      <c r="P215" s="63">
        <v>0</v>
      </c>
      <c r="Q215" s="64">
        <f t="shared" si="126"/>
        <v>0</v>
      </c>
      <c r="R215" s="65">
        <f t="shared" si="127"/>
        <v>0</v>
      </c>
      <c r="S215" s="56"/>
      <c r="T215" s="66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  <c r="AF215" s="57"/>
      <c r="AG215" s="57"/>
      <c r="AH215" s="57"/>
      <c r="AI215" s="57"/>
      <c r="AJ215" s="57"/>
      <c r="AK215" s="57"/>
      <c r="AL215" s="57"/>
      <c r="AM215" s="57"/>
      <c r="AN215" s="57"/>
      <c r="AO215" s="57"/>
      <c r="AP215" s="57"/>
      <c r="AQ215" s="57"/>
      <c r="AR215" s="57"/>
      <c r="AS215" s="57"/>
      <c r="AT215" s="57"/>
      <c r="AU215" s="57"/>
      <c r="AV215" s="57"/>
      <c r="AW215" s="57"/>
      <c r="AX215" s="57"/>
      <c r="AY215" s="57"/>
      <c r="AZ215" s="57"/>
      <c r="BA215" s="57"/>
      <c r="BB215" s="57"/>
      <c r="BC215" s="57"/>
      <c r="BD215" s="57"/>
      <c r="BE215" s="57"/>
      <c r="BF215" s="57"/>
      <c r="BG215" s="57"/>
      <c r="BH215" s="57"/>
      <c r="BI215" s="57"/>
      <c r="BJ215" s="57"/>
      <c r="BK215" s="57"/>
      <c r="BL215" s="57"/>
      <c r="BM215" s="58"/>
      <c r="BN215" s="58"/>
      <c r="BO215" s="58"/>
      <c r="BP215" s="58"/>
      <c r="BQ215" s="58"/>
      <c r="BR215" s="58"/>
      <c r="BS215" s="58"/>
      <c r="BT215" s="58"/>
      <c r="BU215" s="58"/>
      <c r="BV215" s="58"/>
      <c r="BW215" s="58"/>
      <c r="BX215" s="58"/>
      <c r="BY215" s="58"/>
      <c r="BZ215" s="58"/>
      <c r="CA215" s="58"/>
      <c r="CB215" s="58"/>
      <c r="CC215" s="58"/>
      <c r="CD215" s="58"/>
      <c r="CE215" s="58"/>
      <c r="CF215" s="58"/>
      <c r="CG215" s="58"/>
      <c r="CH215" s="58"/>
      <c r="CI215" s="58"/>
      <c r="CJ215" s="58"/>
      <c r="CK215" s="58"/>
      <c r="CL215" s="58"/>
      <c r="CM215" s="58"/>
      <c r="CN215" s="58"/>
      <c r="CO215" s="58"/>
      <c r="CP215" s="58"/>
      <c r="CQ215" s="58"/>
      <c r="CR215" s="58"/>
      <c r="CS215" s="58"/>
      <c r="CT215" s="58"/>
      <c r="CU215" s="58"/>
      <c r="CV215" s="58"/>
      <c r="CW215" s="58"/>
      <c r="CX215" s="58"/>
      <c r="CY215" s="58"/>
      <c r="CZ215" s="58"/>
      <c r="DA215" s="58"/>
      <c r="DB215" s="58"/>
      <c r="DC215" s="58"/>
      <c r="DD215" s="58"/>
      <c r="DE215" s="58"/>
      <c r="DF215" s="58"/>
      <c r="DG215" s="58"/>
      <c r="DH215" s="58"/>
      <c r="DI215" s="58"/>
      <c r="DJ215" s="58"/>
      <c r="DK215" s="58"/>
      <c r="DL215" s="58"/>
      <c r="DM215" s="58"/>
      <c r="DN215" s="58"/>
      <c r="DO215" s="58"/>
      <c r="DP215" s="58"/>
      <c r="DQ215" s="58"/>
      <c r="DR215" s="58"/>
      <c r="DS215" s="58"/>
      <c r="DT215" s="58"/>
      <c r="DU215" s="58"/>
      <c r="DV215" s="58"/>
      <c r="DW215" s="58"/>
      <c r="DX215" s="58"/>
      <c r="DY215" s="58"/>
      <c r="DZ215" s="58"/>
      <c r="EA215" s="58"/>
      <c r="EB215" s="58"/>
      <c r="EC215" s="58"/>
      <c r="ED215" s="58"/>
      <c r="EE215" s="58"/>
      <c r="EF215" s="58"/>
      <c r="EG215" s="58"/>
      <c r="EH215" s="58"/>
      <c r="EI215" s="58"/>
      <c r="EJ215" s="58"/>
      <c r="EK215" s="58"/>
      <c r="EL215" s="58"/>
      <c r="EM215" s="58"/>
      <c r="EN215" s="58"/>
      <c r="EO215" s="58"/>
      <c r="EP215" s="58"/>
      <c r="EQ215" s="58"/>
      <c r="ER215" s="58"/>
      <c r="ES215" s="58"/>
      <c r="ET215" s="58"/>
      <c r="EU215" s="58"/>
      <c r="EV215" s="58"/>
      <c r="EW215" s="58"/>
      <c r="EX215" s="58"/>
      <c r="EY215" s="58"/>
      <c r="EZ215" s="58"/>
      <c r="FA215" s="58"/>
      <c r="FB215" s="58"/>
      <c r="FC215" s="58"/>
      <c r="FD215" s="58"/>
      <c r="FE215" s="58"/>
      <c r="FF215" s="58"/>
      <c r="FG215" s="58"/>
      <c r="FH215" s="58"/>
      <c r="FI215" s="58"/>
      <c r="FJ215" s="58"/>
      <c r="FK215" s="58"/>
      <c r="FL215" s="58"/>
      <c r="FM215" s="58"/>
      <c r="FN215" s="58"/>
      <c r="FO215" s="58"/>
      <c r="FP215" s="58"/>
      <c r="FQ215" s="58"/>
      <c r="FR215" s="58"/>
      <c r="FS215" s="58"/>
      <c r="FT215" s="58"/>
      <c r="FU215" s="58"/>
      <c r="FV215" s="58"/>
      <c r="FW215" s="58"/>
      <c r="FX215" s="58"/>
      <c r="FY215" s="58"/>
      <c r="FZ215" s="58"/>
      <c r="GA215" s="58"/>
      <c r="GB215" s="58"/>
      <c r="GC215" s="58"/>
      <c r="GD215" s="58"/>
      <c r="GE215" s="58"/>
      <c r="GF215" s="58"/>
      <c r="GG215" s="58"/>
      <c r="GH215" s="58"/>
      <c r="GI215" s="58"/>
      <c r="GJ215" s="58"/>
      <c r="GK215" s="58"/>
      <c r="GL215" s="58"/>
      <c r="GM215" s="58"/>
      <c r="GN215" s="58"/>
      <c r="GO215" s="58"/>
      <c r="GP215" s="58"/>
      <c r="GQ215" s="58"/>
      <c r="GR215" s="58"/>
      <c r="GS215" s="58"/>
      <c r="GT215" s="58"/>
      <c r="GU215" s="58"/>
      <c r="GV215" s="58"/>
      <c r="GW215" s="58"/>
      <c r="GX215" s="58"/>
      <c r="GY215" s="58"/>
      <c r="GZ215" s="58"/>
      <c r="HA215" s="58"/>
      <c r="HB215" s="58"/>
      <c r="HC215" s="58"/>
      <c r="HD215" s="58"/>
      <c r="HE215" s="58"/>
      <c r="HF215" s="58"/>
      <c r="HG215" s="58"/>
      <c r="HH215" s="58"/>
      <c r="HI215" s="58"/>
      <c r="HJ215" s="58"/>
      <c r="HK215" s="58"/>
      <c r="HL215" s="58"/>
      <c r="HM215" s="58"/>
      <c r="HN215" s="58"/>
      <c r="HO215" s="58"/>
      <c r="HP215" s="58"/>
      <c r="HQ215" s="58"/>
      <c r="HR215" s="58"/>
      <c r="HS215" s="58"/>
      <c r="HT215" s="58"/>
      <c r="HU215" s="58"/>
      <c r="HV215" s="58"/>
      <c r="HW215" s="58"/>
      <c r="HX215" s="58"/>
      <c r="HY215" s="58"/>
      <c r="HZ215" s="58"/>
      <c r="IA215" s="58"/>
      <c r="IB215" s="58"/>
      <c r="IC215" s="58"/>
      <c r="ID215" s="58"/>
      <c r="IE215" s="58"/>
      <c r="IF215" s="58"/>
      <c r="IG215" s="58"/>
      <c r="IH215" s="58"/>
    </row>
    <row r="216" spans="1:242" s="59" customFormat="1" x14ac:dyDescent="0.2">
      <c r="A216" s="54" t="s">
        <v>106</v>
      </c>
      <c r="B216" s="55">
        <v>2025</v>
      </c>
      <c r="C216" s="55"/>
      <c r="D216" s="55"/>
      <c r="E216" s="13"/>
      <c r="F216" s="14"/>
      <c r="G216" s="60"/>
      <c r="H216" s="60"/>
      <c r="I216" s="60"/>
      <c r="J216" s="60"/>
      <c r="K216" s="60"/>
      <c r="L216" s="61"/>
      <c r="M216" s="61">
        <f>SUM(G216:L216)</f>
        <v>0</v>
      </c>
      <c r="N216" s="62">
        <f t="shared" si="124"/>
        <v>0</v>
      </c>
      <c r="O216" s="18" t="str">
        <f t="shared" si="125"/>
        <v/>
      </c>
      <c r="P216" s="63">
        <v>0</v>
      </c>
      <c r="Q216" s="64">
        <f t="shared" si="126"/>
        <v>0</v>
      </c>
      <c r="R216" s="65">
        <f t="shared" si="127"/>
        <v>0</v>
      </c>
      <c r="S216" s="56"/>
      <c r="T216" s="66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57"/>
      <c r="AG216" s="57"/>
      <c r="AH216" s="57"/>
      <c r="AI216" s="57"/>
      <c r="AJ216" s="57"/>
      <c r="AK216" s="57"/>
      <c r="AL216" s="57"/>
      <c r="AM216" s="57"/>
      <c r="AN216" s="57"/>
      <c r="AO216" s="57"/>
      <c r="AP216" s="57"/>
      <c r="AQ216" s="57"/>
      <c r="AR216" s="57"/>
      <c r="AS216" s="57"/>
      <c r="AT216" s="57"/>
      <c r="AU216" s="57"/>
      <c r="AV216" s="57"/>
      <c r="AW216" s="57"/>
      <c r="AX216" s="57"/>
      <c r="AY216" s="57"/>
      <c r="AZ216" s="57"/>
      <c r="BA216" s="57"/>
      <c r="BB216" s="57"/>
      <c r="BC216" s="57"/>
      <c r="BD216" s="57"/>
      <c r="BE216" s="57"/>
      <c r="BF216" s="57"/>
      <c r="BG216" s="57"/>
      <c r="BH216" s="57"/>
      <c r="BI216" s="57"/>
      <c r="BJ216" s="57"/>
      <c r="BK216" s="57"/>
      <c r="BL216" s="57"/>
      <c r="BM216" s="58"/>
      <c r="BN216" s="58"/>
      <c r="BO216" s="58"/>
      <c r="BP216" s="58"/>
      <c r="BQ216" s="58"/>
      <c r="BR216" s="58"/>
      <c r="BS216" s="58"/>
      <c r="BT216" s="58"/>
      <c r="BU216" s="58"/>
      <c r="BV216" s="58"/>
      <c r="BW216" s="58"/>
      <c r="BX216" s="58"/>
      <c r="BY216" s="58"/>
      <c r="BZ216" s="58"/>
      <c r="CA216" s="58"/>
      <c r="CB216" s="58"/>
      <c r="CC216" s="58"/>
      <c r="CD216" s="58"/>
      <c r="CE216" s="58"/>
      <c r="CF216" s="58"/>
      <c r="CG216" s="58"/>
      <c r="CH216" s="58"/>
      <c r="CI216" s="58"/>
      <c r="CJ216" s="58"/>
      <c r="CK216" s="58"/>
      <c r="CL216" s="58"/>
      <c r="CM216" s="58"/>
      <c r="CN216" s="58"/>
      <c r="CO216" s="58"/>
      <c r="CP216" s="58"/>
      <c r="CQ216" s="58"/>
      <c r="CR216" s="58"/>
      <c r="CS216" s="58"/>
      <c r="CT216" s="58"/>
      <c r="CU216" s="58"/>
      <c r="CV216" s="58"/>
      <c r="CW216" s="58"/>
      <c r="CX216" s="58"/>
      <c r="CY216" s="58"/>
      <c r="CZ216" s="58"/>
      <c r="DA216" s="58"/>
      <c r="DB216" s="58"/>
      <c r="DC216" s="58"/>
      <c r="DD216" s="58"/>
      <c r="DE216" s="58"/>
      <c r="DF216" s="58"/>
      <c r="DG216" s="58"/>
      <c r="DH216" s="58"/>
      <c r="DI216" s="58"/>
      <c r="DJ216" s="58"/>
      <c r="DK216" s="58"/>
      <c r="DL216" s="58"/>
      <c r="DM216" s="58"/>
      <c r="DN216" s="58"/>
      <c r="DO216" s="58"/>
      <c r="DP216" s="58"/>
      <c r="DQ216" s="58"/>
      <c r="DR216" s="58"/>
      <c r="DS216" s="58"/>
      <c r="DT216" s="58"/>
      <c r="DU216" s="58"/>
      <c r="DV216" s="58"/>
      <c r="DW216" s="58"/>
      <c r="DX216" s="58"/>
      <c r="DY216" s="58"/>
      <c r="DZ216" s="58"/>
      <c r="EA216" s="58"/>
      <c r="EB216" s="58"/>
      <c r="EC216" s="58"/>
      <c r="ED216" s="58"/>
      <c r="EE216" s="58"/>
      <c r="EF216" s="58"/>
      <c r="EG216" s="58"/>
      <c r="EH216" s="58"/>
      <c r="EI216" s="58"/>
      <c r="EJ216" s="58"/>
      <c r="EK216" s="58"/>
      <c r="EL216" s="58"/>
      <c r="EM216" s="58"/>
      <c r="EN216" s="58"/>
      <c r="EO216" s="58"/>
      <c r="EP216" s="58"/>
      <c r="EQ216" s="58"/>
      <c r="ER216" s="58"/>
      <c r="ES216" s="58"/>
      <c r="ET216" s="58"/>
      <c r="EU216" s="58"/>
      <c r="EV216" s="58"/>
      <c r="EW216" s="58"/>
      <c r="EX216" s="58"/>
      <c r="EY216" s="58"/>
      <c r="EZ216" s="58"/>
      <c r="FA216" s="58"/>
      <c r="FB216" s="58"/>
      <c r="FC216" s="58"/>
      <c r="FD216" s="58"/>
      <c r="FE216" s="58"/>
      <c r="FF216" s="58"/>
      <c r="FG216" s="58"/>
      <c r="FH216" s="58"/>
      <c r="FI216" s="58"/>
      <c r="FJ216" s="58"/>
      <c r="FK216" s="58"/>
      <c r="FL216" s="58"/>
      <c r="FM216" s="58"/>
      <c r="FN216" s="58"/>
      <c r="FO216" s="58"/>
      <c r="FP216" s="58"/>
      <c r="FQ216" s="58"/>
      <c r="FR216" s="58"/>
      <c r="FS216" s="58"/>
      <c r="FT216" s="58"/>
      <c r="FU216" s="58"/>
      <c r="FV216" s="58"/>
      <c r="FW216" s="58"/>
      <c r="FX216" s="58"/>
      <c r="FY216" s="58"/>
      <c r="FZ216" s="58"/>
      <c r="GA216" s="58"/>
      <c r="GB216" s="58"/>
      <c r="GC216" s="58"/>
      <c r="GD216" s="58"/>
      <c r="GE216" s="58"/>
      <c r="GF216" s="58"/>
      <c r="GG216" s="58"/>
      <c r="GH216" s="58"/>
      <c r="GI216" s="58"/>
      <c r="GJ216" s="58"/>
      <c r="GK216" s="58"/>
      <c r="GL216" s="58"/>
      <c r="GM216" s="58"/>
      <c r="GN216" s="58"/>
      <c r="GO216" s="58"/>
      <c r="GP216" s="58"/>
      <c r="GQ216" s="58"/>
      <c r="GR216" s="58"/>
      <c r="GS216" s="58"/>
      <c r="GT216" s="58"/>
      <c r="GU216" s="58"/>
      <c r="GV216" s="58"/>
      <c r="GW216" s="58"/>
      <c r="GX216" s="58"/>
      <c r="GY216" s="58"/>
      <c r="GZ216" s="58"/>
      <c r="HA216" s="58"/>
      <c r="HB216" s="58"/>
      <c r="HC216" s="58"/>
      <c r="HD216" s="58"/>
      <c r="HE216" s="58"/>
      <c r="HF216" s="58"/>
      <c r="HG216" s="58"/>
      <c r="HH216" s="58"/>
      <c r="HI216" s="58"/>
      <c r="HJ216" s="58"/>
      <c r="HK216" s="58"/>
      <c r="HL216" s="58"/>
      <c r="HM216" s="58"/>
      <c r="HN216" s="58"/>
      <c r="HO216" s="58"/>
      <c r="HP216" s="58"/>
      <c r="HQ216" s="58"/>
      <c r="HR216" s="58"/>
      <c r="HS216" s="58"/>
      <c r="HT216" s="58"/>
      <c r="HU216" s="58"/>
      <c r="HV216" s="58"/>
      <c r="HW216" s="58"/>
      <c r="HX216" s="58"/>
      <c r="HY216" s="58"/>
      <c r="HZ216" s="58"/>
      <c r="IA216" s="58"/>
      <c r="IB216" s="58"/>
      <c r="IC216" s="58"/>
      <c r="ID216" s="58"/>
      <c r="IE216" s="58"/>
      <c r="IF216" s="58"/>
      <c r="IG216" s="58"/>
      <c r="IH216" s="58"/>
    </row>
    <row r="217" spans="1:242" s="59" customFormat="1" x14ac:dyDescent="0.2">
      <c r="A217" s="54" t="s">
        <v>106</v>
      </c>
      <c r="B217" s="55">
        <v>2025</v>
      </c>
      <c r="C217" s="55"/>
      <c r="D217" s="55"/>
      <c r="E217" s="13"/>
      <c r="F217" s="14"/>
      <c r="G217" s="60"/>
      <c r="H217" s="60"/>
      <c r="I217" s="60"/>
      <c r="J217" s="60"/>
      <c r="K217" s="60"/>
      <c r="L217" s="61"/>
      <c r="M217" s="61">
        <f t="shared" ref="M217:M218" si="131">SUM(G217:L217)</f>
        <v>0</v>
      </c>
      <c r="N217" s="62">
        <f t="shared" si="124"/>
        <v>0</v>
      </c>
      <c r="O217" s="18" t="str">
        <f t="shared" si="125"/>
        <v/>
      </c>
      <c r="P217" s="63">
        <v>0</v>
      </c>
      <c r="Q217" s="64">
        <f t="shared" si="126"/>
        <v>0</v>
      </c>
      <c r="R217" s="65">
        <f t="shared" si="127"/>
        <v>0</v>
      </c>
      <c r="S217" s="56"/>
      <c r="T217" s="66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57"/>
      <c r="AG217" s="57"/>
      <c r="AH217" s="57"/>
      <c r="AI217" s="57"/>
      <c r="AJ217" s="57"/>
      <c r="AK217" s="57"/>
      <c r="AL217" s="57"/>
      <c r="AM217" s="57"/>
      <c r="AN217" s="57"/>
      <c r="AO217" s="57"/>
      <c r="AP217" s="57"/>
      <c r="AQ217" s="57"/>
      <c r="AR217" s="57"/>
      <c r="AS217" s="57"/>
      <c r="AT217" s="57"/>
      <c r="AU217" s="57"/>
      <c r="AV217" s="57"/>
      <c r="AW217" s="57"/>
      <c r="AX217" s="57"/>
      <c r="AY217" s="57"/>
      <c r="AZ217" s="57"/>
      <c r="BA217" s="57"/>
      <c r="BB217" s="57"/>
      <c r="BC217" s="57"/>
      <c r="BD217" s="57"/>
      <c r="BE217" s="57"/>
      <c r="BF217" s="57"/>
      <c r="BG217" s="57"/>
      <c r="BH217" s="57"/>
      <c r="BI217" s="57"/>
      <c r="BJ217" s="57"/>
      <c r="BK217" s="57"/>
      <c r="BL217" s="57"/>
      <c r="BM217" s="58"/>
      <c r="BN217" s="58"/>
      <c r="BO217" s="58"/>
      <c r="BP217" s="58"/>
      <c r="BQ217" s="58"/>
      <c r="BR217" s="58"/>
      <c r="BS217" s="58"/>
      <c r="BT217" s="58"/>
      <c r="BU217" s="58"/>
      <c r="BV217" s="58"/>
      <c r="BW217" s="58"/>
      <c r="BX217" s="58"/>
      <c r="BY217" s="58"/>
      <c r="BZ217" s="58"/>
      <c r="CA217" s="58"/>
      <c r="CB217" s="58"/>
      <c r="CC217" s="58"/>
      <c r="CD217" s="58"/>
      <c r="CE217" s="58"/>
      <c r="CF217" s="58"/>
      <c r="CG217" s="58"/>
      <c r="CH217" s="58"/>
      <c r="CI217" s="58"/>
      <c r="CJ217" s="58"/>
      <c r="CK217" s="58"/>
      <c r="CL217" s="58"/>
      <c r="CM217" s="58"/>
      <c r="CN217" s="58"/>
      <c r="CO217" s="58"/>
      <c r="CP217" s="58"/>
      <c r="CQ217" s="58"/>
      <c r="CR217" s="58"/>
      <c r="CS217" s="58"/>
      <c r="CT217" s="58"/>
      <c r="CU217" s="58"/>
      <c r="CV217" s="58"/>
      <c r="CW217" s="58"/>
      <c r="CX217" s="58"/>
      <c r="CY217" s="58"/>
      <c r="CZ217" s="58"/>
      <c r="DA217" s="58"/>
      <c r="DB217" s="58"/>
      <c r="DC217" s="58"/>
      <c r="DD217" s="58"/>
      <c r="DE217" s="58"/>
      <c r="DF217" s="58"/>
      <c r="DG217" s="58"/>
      <c r="DH217" s="58"/>
      <c r="DI217" s="58"/>
      <c r="DJ217" s="58"/>
      <c r="DK217" s="58"/>
      <c r="DL217" s="58"/>
      <c r="DM217" s="58"/>
      <c r="DN217" s="58"/>
      <c r="DO217" s="58"/>
      <c r="DP217" s="58"/>
      <c r="DQ217" s="58"/>
      <c r="DR217" s="58"/>
      <c r="DS217" s="58"/>
      <c r="DT217" s="58"/>
      <c r="DU217" s="58"/>
      <c r="DV217" s="58"/>
      <c r="DW217" s="58"/>
      <c r="DX217" s="58"/>
      <c r="DY217" s="58"/>
      <c r="DZ217" s="58"/>
      <c r="EA217" s="58"/>
      <c r="EB217" s="58"/>
      <c r="EC217" s="58"/>
      <c r="ED217" s="58"/>
      <c r="EE217" s="58"/>
      <c r="EF217" s="58"/>
      <c r="EG217" s="58"/>
      <c r="EH217" s="58"/>
      <c r="EI217" s="58"/>
      <c r="EJ217" s="58"/>
      <c r="EK217" s="58"/>
      <c r="EL217" s="58"/>
      <c r="EM217" s="58"/>
      <c r="EN217" s="58"/>
      <c r="EO217" s="58"/>
      <c r="EP217" s="58"/>
      <c r="EQ217" s="58"/>
      <c r="ER217" s="58"/>
      <c r="ES217" s="58"/>
      <c r="ET217" s="58"/>
      <c r="EU217" s="58"/>
      <c r="EV217" s="58"/>
      <c r="EW217" s="58"/>
      <c r="EX217" s="58"/>
      <c r="EY217" s="58"/>
      <c r="EZ217" s="58"/>
      <c r="FA217" s="58"/>
      <c r="FB217" s="58"/>
      <c r="FC217" s="58"/>
      <c r="FD217" s="58"/>
      <c r="FE217" s="58"/>
      <c r="FF217" s="58"/>
      <c r="FG217" s="58"/>
      <c r="FH217" s="58"/>
      <c r="FI217" s="58"/>
      <c r="FJ217" s="58"/>
      <c r="FK217" s="58"/>
      <c r="FL217" s="58"/>
      <c r="FM217" s="58"/>
      <c r="FN217" s="58"/>
      <c r="FO217" s="58"/>
      <c r="FP217" s="58"/>
      <c r="FQ217" s="58"/>
      <c r="FR217" s="58"/>
      <c r="FS217" s="58"/>
      <c r="FT217" s="58"/>
      <c r="FU217" s="58"/>
      <c r="FV217" s="58"/>
      <c r="FW217" s="58"/>
      <c r="FX217" s="58"/>
      <c r="FY217" s="58"/>
      <c r="FZ217" s="58"/>
      <c r="GA217" s="58"/>
      <c r="GB217" s="58"/>
      <c r="GC217" s="58"/>
      <c r="GD217" s="58"/>
      <c r="GE217" s="58"/>
      <c r="GF217" s="58"/>
      <c r="GG217" s="58"/>
      <c r="GH217" s="58"/>
      <c r="GI217" s="58"/>
      <c r="GJ217" s="58"/>
      <c r="GK217" s="58"/>
      <c r="GL217" s="58"/>
      <c r="GM217" s="58"/>
      <c r="GN217" s="58"/>
      <c r="GO217" s="58"/>
      <c r="GP217" s="58"/>
      <c r="GQ217" s="58"/>
      <c r="GR217" s="58"/>
      <c r="GS217" s="58"/>
      <c r="GT217" s="58"/>
      <c r="GU217" s="58"/>
      <c r="GV217" s="58"/>
      <c r="GW217" s="58"/>
      <c r="GX217" s="58"/>
      <c r="GY217" s="58"/>
      <c r="GZ217" s="58"/>
      <c r="HA217" s="58"/>
      <c r="HB217" s="58"/>
      <c r="HC217" s="58"/>
      <c r="HD217" s="58"/>
      <c r="HE217" s="58"/>
      <c r="HF217" s="58"/>
      <c r="HG217" s="58"/>
      <c r="HH217" s="58"/>
      <c r="HI217" s="58"/>
      <c r="HJ217" s="58"/>
      <c r="HK217" s="58"/>
      <c r="HL217" s="58"/>
      <c r="HM217" s="58"/>
      <c r="HN217" s="58"/>
      <c r="HO217" s="58"/>
      <c r="HP217" s="58"/>
      <c r="HQ217" s="58"/>
      <c r="HR217" s="58"/>
      <c r="HS217" s="58"/>
      <c r="HT217" s="58"/>
      <c r="HU217" s="58"/>
      <c r="HV217" s="58"/>
      <c r="HW217" s="58"/>
      <c r="HX217" s="58"/>
      <c r="HY217" s="58"/>
      <c r="HZ217" s="58"/>
      <c r="IA217" s="58"/>
      <c r="IB217" s="58"/>
      <c r="IC217" s="58"/>
      <c r="ID217" s="58"/>
      <c r="IE217" s="58"/>
      <c r="IF217" s="58"/>
      <c r="IG217" s="58"/>
      <c r="IH217" s="58"/>
    </row>
    <row r="218" spans="1:242" s="59" customFormat="1" x14ac:dyDescent="0.2">
      <c r="A218" s="54" t="s">
        <v>106</v>
      </c>
      <c r="B218" s="55">
        <v>2025</v>
      </c>
      <c r="C218" s="55"/>
      <c r="D218" s="55"/>
      <c r="E218" s="13"/>
      <c r="F218" s="14"/>
      <c r="G218" s="60"/>
      <c r="H218" s="60"/>
      <c r="I218" s="60"/>
      <c r="J218" s="60"/>
      <c r="K218" s="60"/>
      <c r="L218" s="61"/>
      <c r="M218" s="61">
        <f t="shared" si="131"/>
        <v>0</v>
      </c>
      <c r="N218" s="62">
        <f t="shared" si="124"/>
        <v>0</v>
      </c>
      <c r="O218" s="18" t="str">
        <f t="shared" si="125"/>
        <v/>
      </c>
      <c r="P218" s="63">
        <v>0</v>
      </c>
      <c r="Q218" s="64">
        <f t="shared" si="126"/>
        <v>0</v>
      </c>
      <c r="R218" s="65">
        <f t="shared" si="127"/>
        <v>0</v>
      </c>
      <c r="S218" s="56"/>
      <c r="T218" s="66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  <c r="AF218" s="57"/>
      <c r="AG218" s="57"/>
      <c r="AH218" s="57"/>
      <c r="AI218" s="57"/>
      <c r="AJ218" s="57"/>
      <c r="AK218" s="57"/>
      <c r="AL218" s="57"/>
      <c r="AM218" s="57"/>
      <c r="AN218" s="57"/>
      <c r="AO218" s="57"/>
      <c r="AP218" s="57"/>
      <c r="AQ218" s="57"/>
      <c r="AR218" s="57"/>
      <c r="AS218" s="57"/>
      <c r="AT218" s="57"/>
      <c r="AU218" s="57"/>
      <c r="AV218" s="57"/>
      <c r="AW218" s="57"/>
      <c r="AX218" s="57"/>
      <c r="AY218" s="57"/>
      <c r="AZ218" s="57"/>
      <c r="BA218" s="57"/>
      <c r="BB218" s="57"/>
      <c r="BC218" s="57"/>
      <c r="BD218" s="57"/>
      <c r="BE218" s="57"/>
      <c r="BF218" s="57"/>
      <c r="BG218" s="57"/>
      <c r="BH218" s="57"/>
      <c r="BI218" s="57"/>
      <c r="BJ218" s="57"/>
      <c r="BK218" s="57"/>
      <c r="BL218" s="57"/>
      <c r="BM218" s="58"/>
      <c r="BN218" s="58"/>
      <c r="BO218" s="58"/>
      <c r="BP218" s="58"/>
      <c r="BQ218" s="58"/>
      <c r="BR218" s="58"/>
      <c r="BS218" s="58"/>
      <c r="BT218" s="58"/>
      <c r="BU218" s="58"/>
      <c r="BV218" s="58"/>
      <c r="BW218" s="58"/>
      <c r="BX218" s="58"/>
      <c r="BY218" s="58"/>
      <c r="BZ218" s="58"/>
      <c r="CA218" s="58"/>
      <c r="CB218" s="58"/>
      <c r="CC218" s="58"/>
      <c r="CD218" s="58"/>
      <c r="CE218" s="58"/>
      <c r="CF218" s="58"/>
      <c r="CG218" s="58"/>
      <c r="CH218" s="58"/>
      <c r="CI218" s="58"/>
      <c r="CJ218" s="58"/>
      <c r="CK218" s="58"/>
      <c r="CL218" s="58"/>
      <c r="CM218" s="58"/>
      <c r="CN218" s="58"/>
      <c r="CO218" s="58"/>
      <c r="CP218" s="58"/>
      <c r="CQ218" s="58"/>
      <c r="CR218" s="58"/>
      <c r="CS218" s="58"/>
      <c r="CT218" s="58"/>
      <c r="CU218" s="58"/>
      <c r="CV218" s="58"/>
      <c r="CW218" s="58"/>
      <c r="CX218" s="58"/>
      <c r="CY218" s="58"/>
      <c r="CZ218" s="58"/>
      <c r="DA218" s="58"/>
      <c r="DB218" s="58"/>
      <c r="DC218" s="58"/>
      <c r="DD218" s="58"/>
      <c r="DE218" s="58"/>
      <c r="DF218" s="58"/>
      <c r="DG218" s="58"/>
      <c r="DH218" s="58"/>
      <c r="DI218" s="58"/>
      <c r="DJ218" s="58"/>
      <c r="DK218" s="58"/>
      <c r="DL218" s="58"/>
      <c r="DM218" s="58"/>
      <c r="DN218" s="58"/>
      <c r="DO218" s="58"/>
      <c r="DP218" s="58"/>
      <c r="DQ218" s="58"/>
      <c r="DR218" s="58"/>
      <c r="DS218" s="58"/>
      <c r="DT218" s="58"/>
      <c r="DU218" s="58"/>
      <c r="DV218" s="58"/>
      <c r="DW218" s="58"/>
      <c r="DX218" s="58"/>
      <c r="DY218" s="58"/>
      <c r="DZ218" s="58"/>
      <c r="EA218" s="58"/>
      <c r="EB218" s="58"/>
      <c r="EC218" s="58"/>
      <c r="ED218" s="58"/>
      <c r="EE218" s="58"/>
      <c r="EF218" s="58"/>
      <c r="EG218" s="58"/>
      <c r="EH218" s="58"/>
      <c r="EI218" s="58"/>
      <c r="EJ218" s="58"/>
      <c r="EK218" s="58"/>
      <c r="EL218" s="58"/>
      <c r="EM218" s="58"/>
      <c r="EN218" s="58"/>
      <c r="EO218" s="58"/>
      <c r="EP218" s="58"/>
      <c r="EQ218" s="58"/>
      <c r="ER218" s="58"/>
      <c r="ES218" s="58"/>
      <c r="ET218" s="58"/>
      <c r="EU218" s="58"/>
      <c r="EV218" s="58"/>
      <c r="EW218" s="58"/>
      <c r="EX218" s="58"/>
      <c r="EY218" s="58"/>
      <c r="EZ218" s="58"/>
      <c r="FA218" s="58"/>
      <c r="FB218" s="58"/>
      <c r="FC218" s="58"/>
      <c r="FD218" s="58"/>
      <c r="FE218" s="58"/>
      <c r="FF218" s="58"/>
      <c r="FG218" s="58"/>
      <c r="FH218" s="58"/>
      <c r="FI218" s="58"/>
      <c r="FJ218" s="58"/>
      <c r="FK218" s="58"/>
      <c r="FL218" s="58"/>
      <c r="FM218" s="58"/>
      <c r="FN218" s="58"/>
      <c r="FO218" s="58"/>
      <c r="FP218" s="58"/>
      <c r="FQ218" s="58"/>
      <c r="FR218" s="58"/>
      <c r="FS218" s="58"/>
      <c r="FT218" s="58"/>
      <c r="FU218" s="58"/>
      <c r="FV218" s="58"/>
      <c r="FW218" s="58"/>
      <c r="FX218" s="58"/>
      <c r="FY218" s="58"/>
      <c r="FZ218" s="58"/>
      <c r="GA218" s="58"/>
      <c r="GB218" s="58"/>
      <c r="GC218" s="58"/>
      <c r="GD218" s="58"/>
      <c r="GE218" s="58"/>
      <c r="GF218" s="58"/>
      <c r="GG218" s="58"/>
      <c r="GH218" s="58"/>
      <c r="GI218" s="58"/>
      <c r="GJ218" s="58"/>
      <c r="GK218" s="58"/>
      <c r="GL218" s="58"/>
      <c r="GM218" s="58"/>
      <c r="GN218" s="58"/>
      <c r="GO218" s="58"/>
      <c r="GP218" s="58"/>
      <c r="GQ218" s="58"/>
      <c r="GR218" s="58"/>
      <c r="GS218" s="58"/>
      <c r="GT218" s="58"/>
      <c r="GU218" s="58"/>
      <c r="GV218" s="58"/>
      <c r="GW218" s="58"/>
      <c r="GX218" s="58"/>
      <c r="GY218" s="58"/>
      <c r="GZ218" s="58"/>
      <c r="HA218" s="58"/>
      <c r="HB218" s="58"/>
      <c r="HC218" s="58"/>
      <c r="HD218" s="58"/>
      <c r="HE218" s="58"/>
      <c r="HF218" s="58"/>
      <c r="HG218" s="58"/>
      <c r="HH218" s="58"/>
      <c r="HI218" s="58"/>
      <c r="HJ218" s="58"/>
      <c r="HK218" s="58"/>
      <c r="HL218" s="58"/>
      <c r="HM218" s="58"/>
      <c r="HN218" s="58"/>
      <c r="HO218" s="58"/>
      <c r="HP218" s="58"/>
      <c r="HQ218" s="58"/>
      <c r="HR218" s="58"/>
      <c r="HS218" s="58"/>
      <c r="HT218" s="58"/>
      <c r="HU218" s="58"/>
      <c r="HV218" s="58"/>
      <c r="HW218" s="58"/>
      <c r="HX218" s="58"/>
      <c r="HY218" s="58"/>
      <c r="HZ218" s="58"/>
      <c r="IA218" s="58"/>
      <c r="IB218" s="58"/>
      <c r="IC218" s="58"/>
      <c r="ID218" s="58"/>
      <c r="IE218" s="58"/>
      <c r="IF218" s="58"/>
      <c r="IG218" s="58"/>
      <c r="IH218" s="58"/>
    </row>
    <row r="219" spans="1:242" s="59" customFormat="1" x14ac:dyDescent="0.2">
      <c r="A219" s="54" t="s">
        <v>106</v>
      </c>
      <c r="B219" s="55">
        <v>2025</v>
      </c>
      <c r="C219" s="55"/>
      <c r="D219" s="55"/>
      <c r="E219" s="13"/>
      <c r="F219" s="14"/>
      <c r="G219" s="60"/>
      <c r="H219" s="60"/>
      <c r="I219" s="60"/>
      <c r="J219" s="60"/>
      <c r="K219" s="60"/>
      <c r="L219" s="61"/>
      <c r="M219" s="61">
        <f>SUM(G219:L219)</f>
        <v>0</v>
      </c>
      <c r="N219" s="62">
        <f t="shared" si="124"/>
        <v>0</v>
      </c>
      <c r="O219" s="18" t="str">
        <f t="shared" si="125"/>
        <v/>
      </c>
      <c r="P219" s="63">
        <v>0</v>
      </c>
      <c r="Q219" s="64">
        <f t="shared" si="126"/>
        <v>0</v>
      </c>
      <c r="R219" s="65">
        <f t="shared" si="127"/>
        <v>0</v>
      </c>
      <c r="S219" s="56"/>
      <c r="T219" s="66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  <c r="AF219" s="57"/>
      <c r="AG219" s="57"/>
      <c r="AH219" s="57"/>
      <c r="AI219" s="57"/>
      <c r="AJ219" s="57"/>
      <c r="AK219" s="57"/>
      <c r="AL219" s="57"/>
      <c r="AM219" s="57"/>
      <c r="AN219" s="57"/>
      <c r="AO219" s="57"/>
      <c r="AP219" s="57"/>
      <c r="AQ219" s="57"/>
      <c r="AR219" s="57"/>
      <c r="AS219" s="57"/>
      <c r="AT219" s="57"/>
      <c r="AU219" s="57"/>
      <c r="AV219" s="57"/>
      <c r="AW219" s="57"/>
      <c r="AX219" s="57"/>
      <c r="AY219" s="57"/>
      <c r="AZ219" s="57"/>
      <c r="BA219" s="57"/>
      <c r="BB219" s="57"/>
      <c r="BC219" s="57"/>
      <c r="BD219" s="57"/>
      <c r="BE219" s="57"/>
      <c r="BF219" s="57"/>
      <c r="BG219" s="57"/>
      <c r="BH219" s="57"/>
      <c r="BI219" s="57"/>
      <c r="BJ219" s="57"/>
      <c r="BK219" s="57"/>
      <c r="BL219" s="57"/>
      <c r="BM219" s="58"/>
      <c r="BN219" s="58"/>
      <c r="BO219" s="58"/>
      <c r="BP219" s="58"/>
      <c r="BQ219" s="58"/>
      <c r="BR219" s="58"/>
      <c r="BS219" s="58"/>
      <c r="BT219" s="58"/>
      <c r="BU219" s="58"/>
      <c r="BV219" s="58"/>
      <c r="BW219" s="58"/>
      <c r="BX219" s="58"/>
      <c r="BY219" s="58"/>
      <c r="BZ219" s="58"/>
      <c r="CA219" s="58"/>
      <c r="CB219" s="58"/>
      <c r="CC219" s="58"/>
      <c r="CD219" s="58"/>
      <c r="CE219" s="58"/>
      <c r="CF219" s="58"/>
      <c r="CG219" s="58"/>
      <c r="CH219" s="58"/>
      <c r="CI219" s="58"/>
      <c r="CJ219" s="58"/>
      <c r="CK219" s="58"/>
      <c r="CL219" s="58"/>
      <c r="CM219" s="58"/>
      <c r="CN219" s="58"/>
      <c r="CO219" s="58"/>
      <c r="CP219" s="58"/>
      <c r="CQ219" s="58"/>
      <c r="CR219" s="58"/>
      <c r="CS219" s="58"/>
      <c r="CT219" s="58"/>
      <c r="CU219" s="58"/>
      <c r="CV219" s="58"/>
      <c r="CW219" s="58"/>
      <c r="CX219" s="58"/>
      <c r="CY219" s="58"/>
      <c r="CZ219" s="58"/>
      <c r="DA219" s="58"/>
      <c r="DB219" s="58"/>
      <c r="DC219" s="58"/>
      <c r="DD219" s="58"/>
      <c r="DE219" s="58"/>
      <c r="DF219" s="58"/>
      <c r="DG219" s="58"/>
      <c r="DH219" s="58"/>
      <c r="DI219" s="58"/>
      <c r="DJ219" s="58"/>
      <c r="DK219" s="58"/>
      <c r="DL219" s="58"/>
      <c r="DM219" s="58"/>
      <c r="DN219" s="58"/>
      <c r="DO219" s="58"/>
      <c r="DP219" s="58"/>
      <c r="DQ219" s="58"/>
      <c r="DR219" s="58"/>
      <c r="DS219" s="58"/>
      <c r="DT219" s="58"/>
      <c r="DU219" s="58"/>
      <c r="DV219" s="58"/>
      <c r="DW219" s="58"/>
      <c r="DX219" s="58"/>
      <c r="DY219" s="58"/>
      <c r="DZ219" s="58"/>
      <c r="EA219" s="58"/>
      <c r="EB219" s="58"/>
      <c r="EC219" s="58"/>
      <c r="ED219" s="58"/>
      <c r="EE219" s="58"/>
      <c r="EF219" s="58"/>
      <c r="EG219" s="58"/>
      <c r="EH219" s="58"/>
      <c r="EI219" s="58"/>
      <c r="EJ219" s="58"/>
      <c r="EK219" s="58"/>
      <c r="EL219" s="58"/>
      <c r="EM219" s="58"/>
      <c r="EN219" s="58"/>
      <c r="EO219" s="58"/>
      <c r="EP219" s="58"/>
      <c r="EQ219" s="58"/>
      <c r="ER219" s="58"/>
      <c r="ES219" s="58"/>
      <c r="ET219" s="58"/>
      <c r="EU219" s="58"/>
      <c r="EV219" s="58"/>
      <c r="EW219" s="58"/>
      <c r="EX219" s="58"/>
      <c r="EY219" s="58"/>
      <c r="EZ219" s="58"/>
      <c r="FA219" s="58"/>
      <c r="FB219" s="58"/>
      <c r="FC219" s="58"/>
      <c r="FD219" s="58"/>
      <c r="FE219" s="58"/>
      <c r="FF219" s="58"/>
      <c r="FG219" s="58"/>
      <c r="FH219" s="58"/>
      <c r="FI219" s="58"/>
      <c r="FJ219" s="58"/>
      <c r="FK219" s="58"/>
      <c r="FL219" s="58"/>
      <c r="FM219" s="58"/>
      <c r="FN219" s="58"/>
      <c r="FO219" s="58"/>
      <c r="FP219" s="58"/>
      <c r="FQ219" s="58"/>
      <c r="FR219" s="58"/>
      <c r="FS219" s="58"/>
      <c r="FT219" s="58"/>
      <c r="FU219" s="58"/>
      <c r="FV219" s="58"/>
      <c r="FW219" s="58"/>
      <c r="FX219" s="58"/>
      <c r="FY219" s="58"/>
      <c r="FZ219" s="58"/>
      <c r="GA219" s="58"/>
      <c r="GB219" s="58"/>
      <c r="GC219" s="58"/>
      <c r="GD219" s="58"/>
      <c r="GE219" s="58"/>
      <c r="GF219" s="58"/>
      <c r="GG219" s="58"/>
      <c r="GH219" s="58"/>
      <c r="GI219" s="58"/>
      <c r="GJ219" s="58"/>
      <c r="GK219" s="58"/>
      <c r="GL219" s="58"/>
      <c r="GM219" s="58"/>
      <c r="GN219" s="58"/>
      <c r="GO219" s="58"/>
      <c r="GP219" s="58"/>
      <c r="GQ219" s="58"/>
      <c r="GR219" s="58"/>
      <c r="GS219" s="58"/>
      <c r="GT219" s="58"/>
      <c r="GU219" s="58"/>
      <c r="GV219" s="58"/>
      <c r="GW219" s="58"/>
      <c r="GX219" s="58"/>
      <c r="GY219" s="58"/>
      <c r="GZ219" s="58"/>
      <c r="HA219" s="58"/>
      <c r="HB219" s="58"/>
      <c r="HC219" s="58"/>
      <c r="HD219" s="58"/>
      <c r="HE219" s="58"/>
      <c r="HF219" s="58"/>
      <c r="HG219" s="58"/>
      <c r="HH219" s="58"/>
      <c r="HI219" s="58"/>
      <c r="HJ219" s="58"/>
      <c r="HK219" s="58"/>
      <c r="HL219" s="58"/>
      <c r="HM219" s="58"/>
      <c r="HN219" s="58"/>
      <c r="HO219" s="58"/>
      <c r="HP219" s="58"/>
      <c r="HQ219" s="58"/>
      <c r="HR219" s="58"/>
      <c r="HS219" s="58"/>
      <c r="HT219" s="58"/>
      <c r="HU219" s="58"/>
      <c r="HV219" s="58"/>
      <c r="HW219" s="58"/>
      <c r="HX219" s="58"/>
      <c r="HY219" s="58"/>
      <c r="HZ219" s="58"/>
      <c r="IA219" s="58"/>
      <c r="IB219" s="58"/>
      <c r="IC219" s="58"/>
      <c r="ID219" s="58"/>
      <c r="IE219" s="58"/>
      <c r="IF219" s="58"/>
      <c r="IG219" s="58"/>
      <c r="IH219" s="58"/>
    </row>
    <row r="220" spans="1:242" s="59" customFormat="1" x14ac:dyDescent="0.2">
      <c r="A220" s="54" t="s">
        <v>106</v>
      </c>
      <c r="B220" s="55">
        <v>2025</v>
      </c>
      <c r="C220" s="55"/>
      <c r="D220" s="55"/>
      <c r="E220" s="13"/>
      <c r="F220" s="14"/>
      <c r="G220" s="60"/>
      <c r="H220" s="60"/>
      <c r="I220" s="60"/>
      <c r="J220" s="60"/>
      <c r="K220" s="60"/>
      <c r="L220" s="61"/>
      <c r="M220" s="61">
        <f>SUM(G220:L220)</f>
        <v>0</v>
      </c>
      <c r="N220" s="62">
        <f t="shared" si="124"/>
        <v>0</v>
      </c>
      <c r="O220" s="18" t="str">
        <f>IF(F220=0,"",(F220-M220)/F220)</f>
        <v/>
      </c>
      <c r="P220" s="63">
        <v>0</v>
      </c>
      <c r="Q220" s="64">
        <f t="shared" si="126"/>
        <v>0</v>
      </c>
      <c r="R220" s="65">
        <f t="shared" si="127"/>
        <v>0</v>
      </c>
      <c r="S220" s="56"/>
      <c r="T220" s="66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57"/>
      <c r="AG220" s="57"/>
      <c r="AH220" s="57"/>
      <c r="AI220" s="57"/>
      <c r="AJ220" s="57"/>
      <c r="AK220" s="57"/>
      <c r="AL220" s="57"/>
      <c r="AM220" s="57"/>
      <c r="AN220" s="57"/>
      <c r="AO220" s="57"/>
      <c r="AP220" s="57"/>
      <c r="AQ220" s="57"/>
      <c r="AR220" s="57"/>
      <c r="AS220" s="57"/>
      <c r="AT220" s="57"/>
      <c r="AU220" s="57"/>
      <c r="AV220" s="57"/>
      <c r="AW220" s="57"/>
      <c r="AX220" s="57"/>
      <c r="AY220" s="57"/>
      <c r="AZ220" s="57"/>
      <c r="BA220" s="57"/>
      <c r="BB220" s="57"/>
      <c r="BC220" s="57"/>
      <c r="BD220" s="57"/>
      <c r="BE220" s="57"/>
      <c r="BF220" s="57"/>
      <c r="BG220" s="57"/>
      <c r="BH220" s="57"/>
      <c r="BI220" s="57"/>
      <c r="BJ220" s="57"/>
      <c r="BK220" s="57"/>
      <c r="BL220" s="57"/>
      <c r="BM220" s="58"/>
      <c r="BN220" s="58"/>
      <c r="BO220" s="58"/>
      <c r="BP220" s="58"/>
      <c r="BQ220" s="58"/>
      <c r="BR220" s="58"/>
      <c r="BS220" s="58"/>
      <c r="BT220" s="58"/>
      <c r="BU220" s="58"/>
      <c r="BV220" s="58"/>
      <c r="BW220" s="58"/>
      <c r="BX220" s="58"/>
      <c r="BY220" s="58"/>
      <c r="BZ220" s="58"/>
      <c r="CA220" s="58"/>
      <c r="CB220" s="58"/>
      <c r="CC220" s="58"/>
      <c r="CD220" s="58"/>
      <c r="CE220" s="58"/>
      <c r="CF220" s="58"/>
      <c r="CG220" s="58"/>
      <c r="CH220" s="58"/>
      <c r="CI220" s="58"/>
      <c r="CJ220" s="58"/>
      <c r="CK220" s="58"/>
      <c r="CL220" s="58"/>
      <c r="CM220" s="58"/>
      <c r="CN220" s="58"/>
      <c r="CO220" s="58"/>
      <c r="CP220" s="58"/>
      <c r="CQ220" s="58"/>
      <c r="CR220" s="58"/>
      <c r="CS220" s="58"/>
      <c r="CT220" s="58"/>
      <c r="CU220" s="58"/>
      <c r="CV220" s="58"/>
      <c r="CW220" s="58"/>
      <c r="CX220" s="58"/>
      <c r="CY220" s="58"/>
      <c r="CZ220" s="58"/>
      <c r="DA220" s="58"/>
      <c r="DB220" s="58"/>
      <c r="DC220" s="58"/>
      <c r="DD220" s="58"/>
      <c r="DE220" s="58"/>
      <c r="DF220" s="58"/>
      <c r="DG220" s="58"/>
      <c r="DH220" s="58"/>
      <c r="DI220" s="58"/>
      <c r="DJ220" s="58"/>
      <c r="DK220" s="58"/>
      <c r="DL220" s="58"/>
      <c r="DM220" s="58"/>
      <c r="DN220" s="58"/>
      <c r="DO220" s="58"/>
      <c r="DP220" s="58"/>
      <c r="DQ220" s="58"/>
      <c r="DR220" s="58"/>
      <c r="DS220" s="58"/>
      <c r="DT220" s="58"/>
      <c r="DU220" s="58"/>
      <c r="DV220" s="58"/>
      <c r="DW220" s="58"/>
      <c r="DX220" s="58"/>
      <c r="DY220" s="58"/>
      <c r="DZ220" s="58"/>
      <c r="EA220" s="58"/>
      <c r="EB220" s="58"/>
      <c r="EC220" s="58"/>
      <c r="ED220" s="58"/>
      <c r="EE220" s="58"/>
      <c r="EF220" s="58"/>
      <c r="EG220" s="58"/>
      <c r="EH220" s="58"/>
      <c r="EI220" s="58"/>
      <c r="EJ220" s="58"/>
      <c r="EK220" s="58"/>
      <c r="EL220" s="58"/>
      <c r="EM220" s="58"/>
      <c r="EN220" s="58"/>
      <c r="EO220" s="58"/>
      <c r="EP220" s="58"/>
      <c r="EQ220" s="58"/>
      <c r="ER220" s="58"/>
      <c r="ES220" s="58"/>
      <c r="ET220" s="58"/>
      <c r="EU220" s="58"/>
      <c r="EV220" s="58"/>
      <c r="EW220" s="58"/>
      <c r="EX220" s="58"/>
      <c r="EY220" s="58"/>
      <c r="EZ220" s="58"/>
      <c r="FA220" s="58"/>
      <c r="FB220" s="58"/>
      <c r="FC220" s="58"/>
      <c r="FD220" s="58"/>
      <c r="FE220" s="58"/>
      <c r="FF220" s="58"/>
      <c r="FG220" s="58"/>
      <c r="FH220" s="58"/>
      <c r="FI220" s="58"/>
      <c r="FJ220" s="58"/>
      <c r="FK220" s="58"/>
      <c r="FL220" s="58"/>
      <c r="FM220" s="58"/>
      <c r="FN220" s="58"/>
      <c r="FO220" s="58"/>
      <c r="FP220" s="58"/>
      <c r="FQ220" s="58"/>
      <c r="FR220" s="58"/>
      <c r="FS220" s="58"/>
      <c r="FT220" s="58"/>
      <c r="FU220" s="58"/>
      <c r="FV220" s="58"/>
      <c r="FW220" s="58"/>
      <c r="FX220" s="58"/>
      <c r="FY220" s="58"/>
      <c r="FZ220" s="58"/>
      <c r="GA220" s="58"/>
      <c r="GB220" s="58"/>
      <c r="GC220" s="58"/>
      <c r="GD220" s="58"/>
      <c r="GE220" s="58"/>
      <c r="GF220" s="58"/>
      <c r="GG220" s="58"/>
      <c r="GH220" s="58"/>
      <c r="GI220" s="58"/>
      <c r="GJ220" s="58"/>
      <c r="GK220" s="58"/>
      <c r="GL220" s="58"/>
      <c r="GM220" s="58"/>
      <c r="GN220" s="58"/>
      <c r="GO220" s="58"/>
      <c r="GP220" s="58"/>
      <c r="GQ220" s="58"/>
      <c r="GR220" s="58"/>
      <c r="GS220" s="58"/>
      <c r="GT220" s="58"/>
      <c r="GU220" s="58"/>
      <c r="GV220" s="58"/>
      <c r="GW220" s="58"/>
      <c r="GX220" s="58"/>
      <c r="GY220" s="58"/>
      <c r="GZ220" s="58"/>
      <c r="HA220" s="58"/>
      <c r="HB220" s="58"/>
      <c r="HC220" s="58"/>
      <c r="HD220" s="58"/>
      <c r="HE220" s="58"/>
      <c r="HF220" s="58"/>
      <c r="HG220" s="58"/>
      <c r="HH220" s="58"/>
      <c r="HI220" s="58"/>
      <c r="HJ220" s="58"/>
      <c r="HK220" s="58"/>
      <c r="HL220" s="58"/>
      <c r="HM220" s="58"/>
      <c r="HN220" s="58"/>
      <c r="HO220" s="58"/>
      <c r="HP220" s="58"/>
      <c r="HQ220" s="58"/>
      <c r="HR220" s="58"/>
      <c r="HS220" s="58"/>
      <c r="HT220" s="58"/>
      <c r="HU220" s="58"/>
      <c r="HV220" s="58"/>
      <c r="HW220" s="58"/>
      <c r="HX220" s="58"/>
      <c r="HY220" s="58"/>
      <c r="HZ220" s="58"/>
      <c r="IA220" s="58"/>
      <c r="IB220" s="58"/>
      <c r="IC220" s="58"/>
      <c r="ID220" s="58"/>
      <c r="IE220" s="58"/>
      <c r="IF220" s="58"/>
      <c r="IG220" s="58"/>
      <c r="IH220" s="58"/>
    </row>
    <row r="221" spans="1:242" s="59" customFormat="1" x14ac:dyDescent="0.2">
      <c r="A221" s="54" t="s">
        <v>106</v>
      </c>
      <c r="B221" s="55">
        <v>2025</v>
      </c>
      <c r="C221" s="55"/>
      <c r="D221" s="55"/>
      <c r="E221" s="13"/>
      <c r="F221" s="14"/>
      <c r="G221" s="60"/>
      <c r="H221" s="60"/>
      <c r="I221" s="60"/>
      <c r="J221" s="60"/>
      <c r="K221" s="60"/>
      <c r="L221" s="61"/>
      <c r="M221" s="61">
        <f t="shared" ref="M221" si="132">SUM(G221:L221)</f>
        <v>0</v>
      </c>
      <c r="N221" s="62">
        <f t="shared" si="124"/>
        <v>0</v>
      </c>
      <c r="O221" s="18" t="str">
        <f>IF(F221=0,"",(F221-M221)/F221)</f>
        <v/>
      </c>
      <c r="P221" s="63">
        <v>0</v>
      </c>
      <c r="Q221" s="64">
        <f t="shared" si="126"/>
        <v>0</v>
      </c>
      <c r="R221" s="65">
        <f t="shared" si="127"/>
        <v>0</v>
      </c>
      <c r="S221" s="56"/>
      <c r="T221" s="66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  <c r="AF221" s="57"/>
      <c r="AG221" s="57"/>
      <c r="AH221" s="57"/>
      <c r="AI221" s="57"/>
      <c r="AJ221" s="57"/>
      <c r="AK221" s="57"/>
      <c r="AL221" s="57"/>
      <c r="AM221" s="57"/>
      <c r="AN221" s="57"/>
      <c r="AO221" s="57"/>
      <c r="AP221" s="57"/>
      <c r="AQ221" s="57"/>
      <c r="AR221" s="57"/>
      <c r="AS221" s="57"/>
      <c r="AT221" s="57"/>
      <c r="AU221" s="57"/>
      <c r="AV221" s="57"/>
      <c r="AW221" s="57"/>
      <c r="AX221" s="57"/>
      <c r="AY221" s="57"/>
      <c r="AZ221" s="57"/>
      <c r="BA221" s="57"/>
      <c r="BB221" s="57"/>
      <c r="BC221" s="57"/>
      <c r="BD221" s="57"/>
      <c r="BE221" s="57"/>
      <c r="BF221" s="57"/>
      <c r="BG221" s="57"/>
      <c r="BH221" s="57"/>
      <c r="BI221" s="57"/>
      <c r="BJ221" s="57"/>
      <c r="BK221" s="57"/>
      <c r="BL221" s="57"/>
      <c r="BM221" s="58"/>
      <c r="BN221" s="58"/>
      <c r="BO221" s="58"/>
      <c r="BP221" s="58"/>
      <c r="BQ221" s="58"/>
      <c r="BR221" s="58"/>
      <c r="BS221" s="58"/>
      <c r="BT221" s="58"/>
      <c r="BU221" s="58"/>
      <c r="BV221" s="58"/>
      <c r="BW221" s="58"/>
      <c r="BX221" s="58"/>
      <c r="BY221" s="58"/>
      <c r="BZ221" s="58"/>
      <c r="CA221" s="58"/>
      <c r="CB221" s="58"/>
      <c r="CC221" s="58"/>
      <c r="CD221" s="58"/>
      <c r="CE221" s="58"/>
      <c r="CF221" s="58"/>
      <c r="CG221" s="58"/>
      <c r="CH221" s="58"/>
      <c r="CI221" s="58"/>
      <c r="CJ221" s="58"/>
      <c r="CK221" s="58"/>
      <c r="CL221" s="58"/>
      <c r="CM221" s="58"/>
      <c r="CN221" s="58"/>
      <c r="CO221" s="58"/>
      <c r="CP221" s="58"/>
      <c r="CQ221" s="58"/>
      <c r="CR221" s="58"/>
      <c r="CS221" s="58"/>
      <c r="CT221" s="58"/>
      <c r="CU221" s="58"/>
      <c r="CV221" s="58"/>
      <c r="CW221" s="58"/>
      <c r="CX221" s="58"/>
      <c r="CY221" s="58"/>
      <c r="CZ221" s="58"/>
      <c r="DA221" s="58"/>
      <c r="DB221" s="58"/>
      <c r="DC221" s="58"/>
      <c r="DD221" s="58"/>
      <c r="DE221" s="58"/>
      <c r="DF221" s="58"/>
      <c r="DG221" s="58"/>
      <c r="DH221" s="58"/>
      <c r="DI221" s="58"/>
      <c r="DJ221" s="58"/>
      <c r="DK221" s="58"/>
      <c r="DL221" s="58"/>
      <c r="DM221" s="58"/>
      <c r="DN221" s="58"/>
      <c r="DO221" s="58"/>
      <c r="DP221" s="58"/>
      <c r="DQ221" s="58"/>
      <c r="DR221" s="58"/>
      <c r="DS221" s="58"/>
      <c r="DT221" s="58"/>
      <c r="DU221" s="58"/>
      <c r="DV221" s="58"/>
      <c r="DW221" s="58"/>
      <c r="DX221" s="58"/>
      <c r="DY221" s="58"/>
      <c r="DZ221" s="58"/>
      <c r="EA221" s="58"/>
      <c r="EB221" s="58"/>
      <c r="EC221" s="58"/>
      <c r="ED221" s="58"/>
      <c r="EE221" s="58"/>
      <c r="EF221" s="58"/>
      <c r="EG221" s="58"/>
      <c r="EH221" s="58"/>
      <c r="EI221" s="58"/>
      <c r="EJ221" s="58"/>
      <c r="EK221" s="58"/>
      <c r="EL221" s="58"/>
      <c r="EM221" s="58"/>
      <c r="EN221" s="58"/>
      <c r="EO221" s="58"/>
      <c r="EP221" s="58"/>
      <c r="EQ221" s="58"/>
      <c r="ER221" s="58"/>
      <c r="ES221" s="58"/>
      <c r="ET221" s="58"/>
      <c r="EU221" s="58"/>
      <c r="EV221" s="58"/>
      <c r="EW221" s="58"/>
      <c r="EX221" s="58"/>
      <c r="EY221" s="58"/>
      <c r="EZ221" s="58"/>
      <c r="FA221" s="58"/>
      <c r="FB221" s="58"/>
      <c r="FC221" s="58"/>
      <c r="FD221" s="58"/>
      <c r="FE221" s="58"/>
      <c r="FF221" s="58"/>
      <c r="FG221" s="58"/>
      <c r="FH221" s="58"/>
      <c r="FI221" s="58"/>
      <c r="FJ221" s="58"/>
      <c r="FK221" s="58"/>
      <c r="FL221" s="58"/>
      <c r="FM221" s="58"/>
      <c r="FN221" s="58"/>
      <c r="FO221" s="58"/>
      <c r="FP221" s="58"/>
      <c r="FQ221" s="58"/>
      <c r="FR221" s="58"/>
      <c r="FS221" s="58"/>
      <c r="FT221" s="58"/>
      <c r="FU221" s="58"/>
      <c r="FV221" s="58"/>
      <c r="FW221" s="58"/>
      <c r="FX221" s="58"/>
      <c r="FY221" s="58"/>
      <c r="FZ221" s="58"/>
      <c r="GA221" s="58"/>
      <c r="GB221" s="58"/>
      <c r="GC221" s="58"/>
      <c r="GD221" s="58"/>
      <c r="GE221" s="58"/>
      <c r="GF221" s="58"/>
      <c r="GG221" s="58"/>
      <c r="GH221" s="58"/>
      <c r="GI221" s="58"/>
      <c r="GJ221" s="58"/>
      <c r="GK221" s="58"/>
      <c r="GL221" s="58"/>
      <c r="GM221" s="58"/>
      <c r="GN221" s="58"/>
      <c r="GO221" s="58"/>
      <c r="GP221" s="58"/>
      <c r="GQ221" s="58"/>
      <c r="GR221" s="58"/>
      <c r="GS221" s="58"/>
      <c r="GT221" s="58"/>
      <c r="GU221" s="58"/>
      <c r="GV221" s="58"/>
      <c r="GW221" s="58"/>
      <c r="GX221" s="58"/>
      <c r="GY221" s="58"/>
      <c r="GZ221" s="58"/>
      <c r="HA221" s="58"/>
      <c r="HB221" s="58"/>
      <c r="HC221" s="58"/>
      <c r="HD221" s="58"/>
      <c r="HE221" s="58"/>
      <c r="HF221" s="58"/>
      <c r="HG221" s="58"/>
      <c r="HH221" s="58"/>
      <c r="HI221" s="58"/>
      <c r="HJ221" s="58"/>
      <c r="HK221" s="58"/>
      <c r="HL221" s="58"/>
      <c r="HM221" s="58"/>
      <c r="HN221" s="58"/>
      <c r="HO221" s="58"/>
      <c r="HP221" s="58"/>
      <c r="HQ221" s="58"/>
      <c r="HR221" s="58"/>
      <c r="HS221" s="58"/>
      <c r="HT221" s="58"/>
      <c r="HU221" s="58"/>
      <c r="HV221" s="58"/>
      <c r="HW221" s="58"/>
      <c r="HX221" s="58"/>
      <c r="HY221" s="58"/>
      <c r="HZ221" s="58"/>
      <c r="IA221" s="58"/>
      <c r="IB221" s="58"/>
      <c r="IC221" s="58"/>
      <c r="ID221" s="58"/>
      <c r="IE221" s="58"/>
      <c r="IF221" s="58"/>
      <c r="IG221" s="58"/>
      <c r="IH221" s="58"/>
    </row>
    <row r="222" spans="1:242" s="42" customFormat="1" x14ac:dyDescent="0.2">
      <c r="A222" s="32"/>
      <c r="B222" s="33"/>
      <c r="C222" s="34" t="s">
        <v>44</v>
      </c>
      <c r="D222" s="34">
        <v>1</v>
      </c>
      <c r="E222" s="34"/>
      <c r="F222" s="35">
        <f t="shared" ref="F222:N222" si="133">SUMIF($D$202:$D$221,"1",F202:F221)</f>
        <v>0</v>
      </c>
      <c r="G222" s="35">
        <f t="shared" si="133"/>
        <v>0</v>
      </c>
      <c r="H222" s="35">
        <f t="shared" si="133"/>
        <v>0</v>
      </c>
      <c r="I222" s="35">
        <f t="shared" si="133"/>
        <v>0</v>
      </c>
      <c r="J222" s="35">
        <f t="shared" si="133"/>
        <v>0</v>
      </c>
      <c r="K222" s="35">
        <f t="shared" si="133"/>
        <v>0</v>
      </c>
      <c r="L222" s="35">
        <f t="shared" si="133"/>
        <v>0</v>
      </c>
      <c r="M222" s="35">
        <f t="shared" si="133"/>
        <v>0</v>
      </c>
      <c r="N222" s="36">
        <f t="shared" si="133"/>
        <v>0</v>
      </c>
      <c r="O222" s="37"/>
      <c r="P222" s="35"/>
      <c r="Q222" s="36">
        <f>SUMIF($D$202:$D$221,"1",Q202:Q221)</f>
        <v>0</v>
      </c>
      <c r="R222" s="36">
        <f>SUMIF($D$202:$D$221,"1",R202:R221)</f>
        <v>0</v>
      </c>
      <c r="S222" s="39"/>
      <c r="T222" s="40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41"/>
      <c r="BN222" s="41"/>
      <c r="BO222" s="41"/>
      <c r="BP222" s="41"/>
      <c r="BQ222" s="41"/>
      <c r="BR222" s="41"/>
      <c r="BS222" s="41"/>
      <c r="BT222" s="41"/>
      <c r="BU222" s="41"/>
      <c r="BV222" s="41"/>
      <c r="BW222" s="41"/>
      <c r="BX222" s="41"/>
      <c r="BY222" s="41"/>
      <c r="BZ222" s="41"/>
      <c r="CA222" s="41"/>
      <c r="CB222" s="41"/>
      <c r="CC222" s="41"/>
      <c r="CD222" s="41"/>
      <c r="CE222" s="41"/>
      <c r="CF222" s="41"/>
      <c r="CG222" s="41"/>
      <c r="CH222" s="41"/>
      <c r="CI222" s="41"/>
      <c r="CJ222" s="41"/>
      <c r="CK222" s="41"/>
      <c r="CL222" s="41"/>
      <c r="CM222" s="41"/>
      <c r="CN222" s="41"/>
      <c r="CO222" s="41"/>
      <c r="CP222" s="41"/>
      <c r="CQ222" s="41"/>
      <c r="CR222" s="41"/>
      <c r="CS222" s="41"/>
      <c r="CT222" s="41"/>
      <c r="CU222" s="41"/>
      <c r="CV222" s="41"/>
      <c r="CW222" s="41"/>
      <c r="CX222" s="41"/>
      <c r="CY222" s="41"/>
      <c r="CZ222" s="41"/>
      <c r="DA222" s="41"/>
      <c r="DB222" s="41"/>
      <c r="DC222" s="41"/>
      <c r="DD222" s="41"/>
      <c r="DE222" s="41"/>
      <c r="DF222" s="41"/>
      <c r="DG222" s="41"/>
      <c r="DH222" s="41"/>
      <c r="DI222" s="41"/>
      <c r="DJ222" s="41"/>
      <c r="DK222" s="41"/>
      <c r="DL222" s="41"/>
      <c r="DM222" s="41"/>
      <c r="DN222" s="41"/>
      <c r="DO222" s="41"/>
      <c r="DP222" s="41"/>
      <c r="DQ222" s="41"/>
      <c r="DR222" s="41"/>
      <c r="DS222" s="41"/>
      <c r="DT222" s="41"/>
      <c r="DU222" s="41"/>
      <c r="DV222" s="41"/>
      <c r="DW222" s="41"/>
      <c r="DX222" s="41"/>
      <c r="DY222" s="41"/>
      <c r="DZ222" s="41"/>
      <c r="EA222" s="41"/>
      <c r="EB222" s="41"/>
      <c r="EC222" s="41"/>
      <c r="ED222" s="41"/>
      <c r="EE222" s="41"/>
      <c r="EF222" s="41"/>
      <c r="EG222" s="41"/>
      <c r="EH222" s="41"/>
      <c r="EI222" s="41"/>
      <c r="EJ222" s="41"/>
      <c r="EK222" s="41"/>
      <c r="EL222" s="41"/>
      <c r="EM222" s="41"/>
      <c r="EN222" s="41"/>
      <c r="EO222" s="41"/>
      <c r="EP222" s="41"/>
      <c r="EQ222" s="41"/>
      <c r="ER222" s="41"/>
      <c r="ES222" s="41"/>
      <c r="ET222" s="41"/>
      <c r="EU222" s="41"/>
      <c r="EV222" s="41"/>
      <c r="EW222" s="41"/>
      <c r="EX222" s="41"/>
      <c r="EY222" s="41"/>
      <c r="EZ222" s="41"/>
      <c r="FA222" s="41"/>
      <c r="FB222" s="41"/>
      <c r="FC222" s="41"/>
      <c r="FD222" s="41"/>
      <c r="FE222" s="41"/>
      <c r="FF222" s="41"/>
      <c r="FG222" s="41"/>
      <c r="FH222" s="41"/>
      <c r="FI222" s="41"/>
      <c r="FJ222" s="41"/>
      <c r="FK222" s="41"/>
      <c r="FL222" s="41"/>
      <c r="FM222" s="41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1"/>
      <c r="GT222" s="41"/>
      <c r="GU222" s="41"/>
      <c r="GV222" s="41"/>
      <c r="GW222" s="41"/>
      <c r="GX222" s="41"/>
      <c r="GY222" s="41"/>
      <c r="GZ222" s="41"/>
      <c r="HA222" s="41"/>
      <c r="HB222" s="41"/>
      <c r="HC222" s="41"/>
      <c r="HD222" s="41"/>
      <c r="HE222" s="41"/>
      <c r="HF222" s="41"/>
      <c r="HG222" s="41"/>
      <c r="HH222" s="41"/>
      <c r="HI222" s="41"/>
      <c r="HJ222" s="41"/>
      <c r="HK222" s="41"/>
      <c r="HL222" s="41"/>
      <c r="HM222" s="41"/>
      <c r="HN222" s="41"/>
      <c r="HO222" s="41"/>
      <c r="HP222" s="41"/>
      <c r="HQ222" s="41"/>
      <c r="HR222" s="41"/>
      <c r="HS222" s="41"/>
      <c r="HT222" s="41"/>
      <c r="HU222" s="41"/>
      <c r="HV222" s="41"/>
      <c r="HW222" s="41"/>
      <c r="HX222" s="41"/>
      <c r="HY222" s="41"/>
      <c r="HZ222" s="41"/>
      <c r="IA222" s="41"/>
      <c r="IB222" s="41"/>
      <c r="IC222" s="41"/>
      <c r="ID222" s="41"/>
      <c r="IE222" s="41"/>
      <c r="IF222" s="41"/>
      <c r="IG222" s="41"/>
    </row>
    <row r="223" spans="1:242" s="42" customFormat="1" x14ac:dyDescent="0.2">
      <c r="A223" s="32"/>
      <c r="B223" s="33"/>
      <c r="C223" s="34" t="s">
        <v>45</v>
      </c>
      <c r="D223" s="34">
        <v>2</v>
      </c>
      <c r="E223" s="34"/>
      <c r="F223" s="35">
        <f t="shared" ref="F223:N223" si="134">SUMIF($D$202:$D$221,"2",F202:F221)</f>
        <v>0</v>
      </c>
      <c r="G223" s="35">
        <f t="shared" si="134"/>
        <v>0</v>
      </c>
      <c r="H223" s="35">
        <f t="shared" si="134"/>
        <v>0</v>
      </c>
      <c r="I223" s="35">
        <f t="shared" si="134"/>
        <v>0</v>
      </c>
      <c r="J223" s="35">
        <f t="shared" si="134"/>
        <v>0</v>
      </c>
      <c r="K223" s="35">
        <f t="shared" si="134"/>
        <v>0</v>
      </c>
      <c r="L223" s="35">
        <f t="shared" si="134"/>
        <v>0</v>
      </c>
      <c r="M223" s="35">
        <f t="shared" si="134"/>
        <v>0</v>
      </c>
      <c r="N223" s="36">
        <f t="shared" si="134"/>
        <v>0</v>
      </c>
      <c r="O223" s="37"/>
      <c r="P223" s="35"/>
      <c r="Q223" s="36">
        <f>SUMIF($D$202:$D$221,"2",Q202:Q221)</f>
        <v>0</v>
      </c>
      <c r="R223" s="36">
        <f>SUMIF($D$202:$D$221,"2",R202:R221)</f>
        <v>0</v>
      </c>
      <c r="S223" s="39"/>
      <c r="T223" s="40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41"/>
      <c r="BN223" s="41"/>
      <c r="BO223" s="41"/>
      <c r="BP223" s="41"/>
      <c r="BQ223" s="41"/>
      <c r="BR223" s="41"/>
      <c r="BS223" s="41"/>
      <c r="BT223" s="41"/>
      <c r="BU223" s="41"/>
      <c r="BV223" s="41"/>
      <c r="BW223" s="41"/>
      <c r="BX223" s="41"/>
      <c r="BY223" s="41"/>
      <c r="BZ223" s="41"/>
      <c r="CA223" s="41"/>
      <c r="CB223" s="41"/>
      <c r="CC223" s="41"/>
      <c r="CD223" s="41"/>
      <c r="CE223" s="41"/>
      <c r="CF223" s="41"/>
      <c r="CG223" s="41"/>
      <c r="CH223" s="41"/>
      <c r="CI223" s="41"/>
      <c r="CJ223" s="41"/>
      <c r="CK223" s="41"/>
      <c r="CL223" s="41"/>
      <c r="CM223" s="41"/>
      <c r="CN223" s="41"/>
      <c r="CO223" s="41"/>
      <c r="CP223" s="41"/>
      <c r="CQ223" s="41"/>
      <c r="CR223" s="41"/>
      <c r="CS223" s="41"/>
      <c r="CT223" s="41"/>
      <c r="CU223" s="41"/>
      <c r="CV223" s="41"/>
      <c r="CW223" s="41"/>
      <c r="CX223" s="41"/>
      <c r="CY223" s="41"/>
      <c r="CZ223" s="41"/>
      <c r="DA223" s="41"/>
      <c r="DB223" s="41"/>
      <c r="DC223" s="41"/>
      <c r="DD223" s="41"/>
      <c r="DE223" s="41"/>
      <c r="DF223" s="41"/>
      <c r="DG223" s="41"/>
      <c r="DH223" s="41"/>
      <c r="DI223" s="41"/>
      <c r="DJ223" s="41"/>
      <c r="DK223" s="41"/>
      <c r="DL223" s="41"/>
      <c r="DM223" s="41"/>
      <c r="DN223" s="41"/>
      <c r="DO223" s="41"/>
      <c r="DP223" s="41"/>
      <c r="DQ223" s="41"/>
      <c r="DR223" s="41"/>
      <c r="DS223" s="41"/>
      <c r="DT223" s="41"/>
      <c r="DU223" s="41"/>
      <c r="DV223" s="41"/>
      <c r="DW223" s="41"/>
      <c r="DX223" s="41"/>
      <c r="DY223" s="41"/>
      <c r="DZ223" s="41"/>
      <c r="EA223" s="41"/>
      <c r="EB223" s="41"/>
      <c r="EC223" s="41"/>
      <c r="ED223" s="41"/>
      <c r="EE223" s="41"/>
      <c r="EF223" s="41"/>
      <c r="EG223" s="41"/>
      <c r="EH223" s="41"/>
      <c r="EI223" s="41"/>
      <c r="EJ223" s="41"/>
      <c r="EK223" s="41"/>
      <c r="EL223" s="41"/>
      <c r="EM223" s="41"/>
      <c r="EN223" s="41"/>
      <c r="EO223" s="41"/>
      <c r="EP223" s="41"/>
      <c r="EQ223" s="41"/>
      <c r="ER223" s="41"/>
      <c r="ES223" s="41"/>
      <c r="ET223" s="41"/>
      <c r="EU223" s="41"/>
      <c r="EV223" s="41"/>
      <c r="EW223" s="41"/>
      <c r="EX223" s="41"/>
      <c r="EY223" s="41"/>
      <c r="EZ223" s="41"/>
      <c r="FA223" s="41"/>
      <c r="FB223" s="41"/>
      <c r="FC223" s="41"/>
      <c r="FD223" s="41"/>
      <c r="FE223" s="41"/>
      <c r="FF223" s="41"/>
      <c r="FG223" s="41"/>
      <c r="FH223" s="41"/>
      <c r="FI223" s="41"/>
      <c r="FJ223" s="41"/>
      <c r="FK223" s="41"/>
      <c r="FL223" s="41"/>
      <c r="FM223" s="41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/>
      <c r="GO223" s="41"/>
      <c r="GP223" s="41"/>
      <c r="GQ223" s="41"/>
      <c r="GR223" s="41"/>
      <c r="GS223" s="41"/>
      <c r="GT223" s="41"/>
      <c r="GU223" s="41"/>
      <c r="GV223" s="41"/>
      <c r="GW223" s="41"/>
      <c r="GX223" s="41"/>
      <c r="GY223" s="41"/>
      <c r="GZ223" s="41"/>
      <c r="HA223" s="41"/>
      <c r="HB223" s="41"/>
      <c r="HC223" s="41"/>
      <c r="HD223" s="41"/>
      <c r="HE223" s="41"/>
      <c r="HF223" s="41"/>
      <c r="HG223" s="41"/>
      <c r="HH223" s="41"/>
      <c r="HI223" s="41"/>
      <c r="HJ223" s="41"/>
      <c r="HK223" s="41"/>
      <c r="HL223" s="41"/>
      <c r="HM223" s="41"/>
      <c r="HN223" s="41"/>
      <c r="HO223" s="41"/>
      <c r="HP223" s="41"/>
      <c r="HQ223" s="41"/>
      <c r="HR223" s="41"/>
      <c r="HS223" s="41"/>
      <c r="HT223" s="41"/>
      <c r="HU223" s="41"/>
      <c r="HV223" s="41"/>
      <c r="HW223" s="41"/>
      <c r="HX223" s="41"/>
      <c r="HY223" s="41"/>
      <c r="HZ223" s="41"/>
      <c r="IA223" s="41"/>
      <c r="IB223" s="41"/>
      <c r="IC223" s="41"/>
      <c r="ID223" s="41"/>
      <c r="IE223" s="41"/>
      <c r="IF223" s="41"/>
      <c r="IG223" s="41"/>
    </row>
    <row r="224" spans="1:242" s="42" customFormat="1" ht="15" x14ac:dyDescent="0.2">
      <c r="A224" s="32"/>
      <c r="B224" s="33"/>
      <c r="C224" s="34" t="s">
        <v>46</v>
      </c>
      <c r="D224" s="34">
        <v>3</v>
      </c>
      <c r="E224" s="34"/>
      <c r="F224" s="35">
        <f t="shared" ref="F224:N224" si="135">SUMIF($D$202:$D$221,"3",F202:F221)</f>
        <v>12557</v>
      </c>
      <c r="G224" s="35">
        <f t="shared" si="135"/>
        <v>0</v>
      </c>
      <c r="H224" s="35">
        <f t="shared" si="135"/>
        <v>0</v>
      </c>
      <c r="I224" s="35">
        <f t="shared" si="135"/>
        <v>0</v>
      </c>
      <c r="J224" s="35">
        <f t="shared" si="135"/>
        <v>0</v>
      </c>
      <c r="K224" s="35">
        <f t="shared" si="135"/>
        <v>0</v>
      </c>
      <c r="L224" s="35">
        <f t="shared" si="135"/>
        <v>0</v>
      </c>
      <c r="M224" s="35">
        <f t="shared" si="135"/>
        <v>0</v>
      </c>
      <c r="N224" s="36">
        <f t="shared" si="135"/>
        <v>12557</v>
      </c>
      <c r="O224" s="43"/>
      <c r="P224" s="35"/>
      <c r="Q224" s="36">
        <f>SUMIF($D$202:$D$221,"3",Q202:Q221)</f>
        <v>4658.3999999999996</v>
      </c>
      <c r="R224" s="36">
        <f>SUMIF($D$202:$D$221,"3",R202:R221)</f>
        <v>7898.6</v>
      </c>
      <c r="S224" s="39"/>
      <c r="T224" s="40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41"/>
      <c r="BN224" s="41"/>
      <c r="BO224" s="41"/>
      <c r="BP224" s="41"/>
      <c r="BQ224" s="41"/>
      <c r="BR224" s="41"/>
      <c r="BS224" s="41"/>
      <c r="BT224" s="41"/>
      <c r="BU224" s="41"/>
      <c r="BV224" s="41"/>
      <c r="BW224" s="41"/>
      <c r="BX224" s="41"/>
      <c r="BY224" s="41"/>
      <c r="BZ224" s="41"/>
      <c r="CA224" s="41"/>
      <c r="CB224" s="41"/>
      <c r="CC224" s="41"/>
      <c r="CD224" s="41"/>
      <c r="CE224" s="41"/>
      <c r="CF224" s="41"/>
      <c r="CG224" s="41"/>
      <c r="CH224" s="41"/>
      <c r="CI224" s="41"/>
      <c r="CJ224" s="41"/>
      <c r="CK224" s="41"/>
      <c r="CL224" s="41"/>
      <c r="CM224" s="41"/>
      <c r="CN224" s="41"/>
      <c r="CO224" s="41"/>
      <c r="CP224" s="41"/>
      <c r="CQ224" s="41"/>
      <c r="CR224" s="41"/>
      <c r="CS224" s="41"/>
      <c r="CT224" s="41"/>
      <c r="CU224" s="41"/>
      <c r="CV224" s="41"/>
      <c r="CW224" s="41"/>
      <c r="CX224" s="41"/>
      <c r="CY224" s="41"/>
      <c r="CZ224" s="41"/>
      <c r="DA224" s="41"/>
      <c r="DB224" s="41"/>
      <c r="DC224" s="41"/>
      <c r="DD224" s="41"/>
      <c r="DE224" s="41"/>
      <c r="DF224" s="41"/>
      <c r="DG224" s="41"/>
      <c r="DH224" s="41"/>
      <c r="DI224" s="41"/>
      <c r="DJ224" s="41"/>
      <c r="DK224" s="41"/>
      <c r="DL224" s="41"/>
      <c r="DM224" s="41"/>
      <c r="DN224" s="41"/>
      <c r="DO224" s="41"/>
      <c r="DP224" s="41"/>
      <c r="DQ224" s="41"/>
      <c r="DR224" s="41"/>
      <c r="DS224" s="41"/>
      <c r="DT224" s="41"/>
      <c r="DU224" s="41"/>
      <c r="DV224" s="41"/>
      <c r="DW224" s="41"/>
      <c r="DX224" s="41"/>
      <c r="DY224" s="41"/>
      <c r="DZ224" s="41"/>
      <c r="EA224" s="41"/>
      <c r="EB224" s="41"/>
      <c r="EC224" s="41"/>
      <c r="ED224" s="41"/>
      <c r="EE224" s="41"/>
      <c r="EF224" s="41"/>
      <c r="EG224" s="41"/>
      <c r="EH224" s="41"/>
      <c r="EI224" s="41"/>
      <c r="EJ224" s="41"/>
      <c r="EK224" s="41"/>
      <c r="EL224" s="41"/>
      <c r="EM224" s="41"/>
      <c r="EN224" s="41"/>
      <c r="EO224" s="41"/>
      <c r="EP224" s="41"/>
      <c r="EQ224" s="41"/>
      <c r="ER224" s="41"/>
      <c r="ES224" s="41"/>
      <c r="ET224" s="41"/>
      <c r="EU224" s="41"/>
      <c r="EV224" s="41"/>
      <c r="EW224" s="41"/>
      <c r="EX224" s="41"/>
      <c r="EY224" s="41"/>
      <c r="EZ224" s="41"/>
      <c r="FA224" s="41"/>
      <c r="FB224" s="41"/>
      <c r="FC224" s="41"/>
      <c r="FD224" s="41"/>
      <c r="FE224" s="41"/>
      <c r="FF224" s="41"/>
      <c r="FG224" s="41"/>
      <c r="FH224" s="41"/>
      <c r="FI224" s="41"/>
      <c r="FJ224" s="41"/>
      <c r="FK224" s="41"/>
      <c r="FL224" s="41"/>
      <c r="FM224" s="41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1"/>
      <c r="GT224" s="41"/>
      <c r="GU224" s="41"/>
      <c r="GV224" s="41"/>
      <c r="GW224" s="41"/>
      <c r="GX224" s="41"/>
      <c r="GY224" s="41"/>
      <c r="GZ224" s="41"/>
      <c r="HA224" s="41"/>
      <c r="HB224" s="41"/>
      <c r="HC224" s="41"/>
      <c r="HD224" s="41"/>
      <c r="HE224" s="41"/>
      <c r="HF224" s="41"/>
      <c r="HG224" s="41"/>
      <c r="HH224" s="41"/>
      <c r="HI224" s="41"/>
      <c r="HJ224" s="41"/>
      <c r="HK224" s="41"/>
      <c r="HL224" s="41"/>
      <c r="HM224" s="41"/>
      <c r="HN224" s="41"/>
      <c r="HO224" s="41"/>
      <c r="HP224" s="41"/>
      <c r="HQ224" s="41"/>
      <c r="HR224" s="41"/>
      <c r="HS224" s="41"/>
      <c r="HT224" s="41"/>
      <c r="HU224" s="41"/>
      <c r="HV224" s="41"/>
      <c r="HW224" s="41"/>
      <c r="HX224" s="41"/>
      <c r="HY224" s="41"/>
      <c r="HZ224" s="41"/>
      <c r="IA224" s="41"/>
      <c r="IB224" s="41"/>
      <c r="IC224" s="41"/>
      <c r="ID224" s="41"/>
      <c r="IE224" s="41"/>
      <c r="IF224" s="41"/>
      <c r="IG224" s="41"/>
    </row>
    <row r="225" spans="1:242" s="53" customFormat="1" x14ac:dyDescent="0.2">
      <c r="A225" s="132" t="s">
        <v>47</v>
      </c>
      <c r="B225" s="132"/>
      <c r="C225" s="132"/>
      <c r="D225" s="132"/>
      <c r="E225" s="132"/>
      <c r="F225" s="45">
        <f>F222+F223</f>
        <v>0</v>
      </c>
      <c r="G225" s="45">
        <f t="shared" ref="G225:R225" si="136">G222+G223</f>
        <v>0</v>
      </c>
      <c r="H225" s="45">
        <f t="shared" si="136"/>
        <v>0</v>
      </c>
      <c r="I225" s="45">
        <f t="shared" si="136"/>
        <v>0</v>
      </c>
      <c r="J225" s="45">
        <f t="shared" si="136"/>
        <v>0</v>
      </c>
      <c r="K225" s="45">
        <f t="shared" si="136"/>
        <v>0</v>
      </c>
      <c r="L225" s="45">
        <f t="shared" si="136"/>
        <v>0</v>
      </c>
      <c r="M225" s="45">
        <f t="shared" si="136"/>
        <v>0</v>
      </c>
      <c r="N225" s="46">
        <f t="shared" si="136"/>
        <v>0</v>
      </c>
      <c r="O225" s="47" t="str">
        <f>IF(F225=0,"",(F225-M225)/F225)</f>
        <v/>
      </c>
      <c r="P225" s="48" t="str">
        <f>IF(N225=0,"",Q225/N225)</f>
        <v/>
      </c>
      <c r="Q225" s="46">
        <f t="shared" si="136"/>
        <v>0</v>
      </c>
      <c r="R225" s="46">
        <f t="shared" si="136"/>
        <v>0</v>
      </c>
      <c r="S225" s="49"/>
      <c r="T225" s="50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  <c r="AI225" s="51"/>
      <c r="AJ225" s="51"/>
      <c r="AK225" s="51"/>
      <c r="AL225" s="51"/>
      <c r="AM225" s="51"/>
      <c r="AN225" s="51"/>
      <c r="AO225" s="51"/>
      <c r="AP225" s="51"/>
      <c r="AQ225" s="51"/>
      <c r="AR225" s="51"/>
      <c r="AS225" s="51"/>
      <c r="AT225" s="51"/>
      <c r="AU225" s="51"/>
      <c r="AV225" s="51"/>
      <c r="AW225" s="51"/>
      <c r="AX225" s="51"/>
      <c r="AY225" s="51"/>
      <c r="AZ225" s="51"/>
      <c r="BA225" s="51"/>
      <c r="BB225" s="51"/>
      <c r="BC225" s="51"/>
      <c r="BD225" s="51"/>
      <c r="BE225" s="51"/>
      <c r="BF225" s="51"/>
      <c r="BG225" s="51"/>
      <c r="BH225" s="51"/>
      <c r="BI225" s="51"/>
      <c r="BJ225" s="51"/>
      <c r="BK225" s="51"/>
      <c r="BL225" s="51"/>
      <c r="BM225" s="52"/>
      <c r="BN225" s="52"/>
      <c r="BO225" s="52"/>
      <c r="BP225" s="52"/>
      <c r="BQ225" s="52"/>
      <c r="BR225" s="52"/>
      <c r="BS225" s="52"/>
      <c r="BT225" s="52"/>
      <c r="BU225" s="52"/>
      <c r="BV225" s="52"/>
      <c r="BW225" s="52"/>
      <c r="BX225" s="52"/>
      <c r="BY225" s="52"/>
      <c r="BZ225" s="52"/>
      <c r="CA225" s="52"/>
      <c r="CB225" s="52"/>
      <c r="CC225" s="52"/>
      <c r="CD225" s="52"/>
      <c r="CE225" s="52"/>
      <c r="CF225" s="52"/>
      <c r="CG225" s="52"/>
      <c r="CH225" s="52"/>
      <c r="CI225" s="52"/>
      <c r="CJ225" s="52"/>
      <c r="CK225" s="52"/>
      <c r="CL225" s="52"/>
      <c r="CM225" s="52"/>
      <c r="CN225" s="52"/>
      <c r="CO225" s="52"/>
      <c r="CP225" s="52"/>
      <c r="CQ225" s="52"/>
      <c r="CR225" s="52"/>
      <c r="CS225" s="52"/>
      <c r="CT225" s="52"/>
      <c r="CU225" s="52"/>
      <c r="CV225" s="52"/>
      <c r="CW225" s="52"/>
      <c r="CX225" s="52"/>
      <c r="CY225" s="52"/>
      <c r="CZ225" s="52"/>
      <c r="DA225" s="52"/>
      <c r="DB225" s="52"/>
      <c r="DC225" s="52"/>
      <c r="DD225" s="52"/>
      <c r="DE225" s="52"/>
      <c r="DF225" s="52"/>
      <c r="DG225" s="52"/>
      <c r="DH225" s="52"/>
      <c r="DI225" s="52"/>
      <c r="DJ225" s="52"/>
      <c r="DK225" s="52"/>
      <c r="DL225" s="52"/>
      <c r="DM225" s="52"/>
      <c r="DN225" s="52"/>
      <c r="DO225" s="52"/>
      <c r="DP225" s="52"/>
      <c r="DQ225" s="52"/>
      <c r="DR225" s="52"/>
      <c r="DS225" s="52"/>
      <c r="DT225" s="52"/>
      <c r="DU225" s="52"/>
      <c r="DV225" s="52"/>
      <c r="DW225" s="52"/>
      <c r="DX225" s="52"/>
      <c r="DY225" s="52"/>
      <c r="DZ225" s="52"/>
      <c r="EA225" s="52"/>
      <c r="EB225" s="52"/>
      <c r="EC225" s="52"/>
      <c r="ED225" s="52"/>
      <c r="EE225" s="52"/>
      <c r="EF225" s="52"/>
      <c r="EG225" s="52"/>
      <c r="EH225" s="52"/>
      <c r="EI225" s="52"/>
      <c r="EJ225" s="52"/>
      <c r="EK225" s="52"/>
      <c r="EL225" s="52"/>
      <c r="EM225" s="52"/>
      <c r="EN225" s="52"/>
      <c r="EO225" s="52"/>
      <c r="EP225" s="52"/>
      <c r="EQ225" s="52"/>
      <c r="ER225" s="52"/>
      <c r="ES225" s="52"/>
      <c r="ET225" s="52"/>
      <c r="EU225" s="52"/>
      <c r="EV225" s="52"/>
      <c r="EW225" s="52"/>
      <c r="EX225" s="52"/>
      <c r="EY225" s="52"/>
      <c r="EZ225" s="52"/>
      <c r="FA225" s="52"/>
      <c r="FB225" s="52"/>
      <c r="FC225" s="52"/>
      <c r="FD225" s="52"/>
      <c r="FE225" s="52"/>
      <c r="FF225" s="52"/>
      <c r="FG225" s="52"/>
      <c r="FH225" s="52"/>
      <c r="FI225" s="52"/>
      <c r="FJ225" s="52"/>
      <c r="FK225" s="52"/>
      <c r="FL225" s="52"/>
      <c r="FM225" s="52"/>
      <c r="FN225" s="52"/>
      <c r="FO225" s="52"/>
      <c r="FP225" s="52"/>
      <c r="FQ225" s="52"/>
      <c r="FR225" s="52"/>
      <c r="FS225" s="52"/>
      <c r="FT225" s="52"/>
      <c r="FU225" s="52"/>
      <c r="FV225" s="52"/>
      <c r="FW225" s="52"/>
      <c r="FX225" s="52"/>
      <c r="FY225" s="52"/>
      <c r="FZ225" s="52"/>
      <c r="GA225" s="52"/>
      <c r="GB225" s="52"/>
      <c r="GC225" s="52"/>
      <c r="GD225" s="52"/>
      <c r="GE225" s="52"/>
      <c r="GF225" s="52"/>
      <c r="GG225" s="52"/>
      <c r="GH225" s="52"/>
      <c r="GI225" s="52"/>
      <c r="GJ225" s="52"/>
      <c r="GK225" s="52"/>
      <c r="GL225" s="52"/>
      <c r="GM225" s="52"/>
      <c r="GN225" s="52"/>
      <c r="GO225" s="52"/>
      <c r="GP225" s="52"/>
      <c r="GQ225" s="52"/>
      <c r="GR225" s="52"/>
      <c r="GS225" s="52"/>
      <c r="GT225" s="52"/>
      <c r="GU225" s="52"/>
      <c r="GV225" s="52"/>
      <c r="GW225" s="52"/>
      <c r="GX225" s="52"/>
      <c r="GY225" s="52"/>
      <c r="GZ225" s="52"/>
      <c r="HA225" s="52"/>
      <c r="HB225" s="52"/>
      <c r="HC225" s="52"/>
      <c r="HD225" s="52"/>
      <c r="HE225" s="52"/>
      <c r="HF225" s="52"/>
      <c r="HG225" s="52"/>
      <c r="HH225" s="52"/>
      <c r="HI225" s="52"/>
      <c r="HJ225" s="52"/>
      <c r="HK225" s="52"/>
      <c r="HL225" s="52"/>
      <c r="HM225" s="52"/>
      <c r="HN225" s="52"/>
      <c r="HO225" s="52"/>
      <c r="HP225" s="52"/>
      <c r="HQ225" s="52"/>
      <c r="HR225" s="52"/>
      <c r="HS225" s="52"/>
      <c r="HT225" s="52"/>
      <c r="HU225" s="52"/>
      <c r="HV225" s="52"/>
      <c r="HW225" s="52"/>
      <c r="HX225" s="52"/>
      <c r="HY225" s="52"/>
      <c r="HZ225" s="52"/>
      <c r="IA225" s="52"/>
      <c r="IB225" s="52"/>
      <c r="IC225" s="52"/>
      <c r="ID225" s="52"/>
      <c r="IE225" s="52"/>
      <c r="IF225" s="52"/>
      <c r="IG225" s="52"/>
      <c r="IH225" s="52"/>
    </row>
    <row r="226" spans="1:242" s="53" customFormat="1" x14ac:dyDescent="0.2">
      <c r="A226" s="44"/>
      <c r="B226" s="44"/>
      <c r="C226" s="44"/>
      <c r="D226" s="44"/>
      <c r="E226" s="44" t="s">
        <v>48</v>
      </c>
      <c r="F226" s="45">
        <f>F225+F224</f>
        <v>12557</v>
      </c>
      <c r="G226" s="45">
        <f t="shared" ref="G226:N226" si="137">G225+G224</f>
        <v>0</v>
      </c>
      <c r="H226" s="45">
        <f t="shared" si="137"/>
        <v>0</v>
      </c>
      <c r="I226" s="45">
        <f t="shared" si="137"/>
        <v>0</v>
      </c>
      <c r="J226" s="45">
        <f t="shared" si="137"/>
        <v>0</v>
      </c>
      <c r="K226" s="45">
        <f t="shared" si="137"/>
        <v>0</v>
      </c>
      <c r="L226" s="45">
        <f t="shared" si="137"/>
        <v>0</v>
      </c>
      <c r="M226" s="45">
        <f t="shared" si="137"/>
        <v>0</v>
      </c>
      <c r="N226" s="46">
        <f t="shared" si="137"/>
        <v>12557</v>
      </c>
      <c r="O226" s="47">
        <f>IF(F226=0,"",(F226-M226)/F226)</f>
        <v>1</v>
      </c>
      <c r="P226" s="48">
        <f>IF(N226=0,"",Q226/N226)</f>
        <v>0.37098032969658357</v>
      </c>
      <c r="Q226" s="46">
        <f t="shared" ref="Q226:R226" si="138">Q225+Q224</f>
        <v>4658.3999999999996</v>
      </c>
      <c r="R226" s="46">
        <f t="shared" si="138"/>
        <v>7898.6</v>
      </c>
      <c r="S226" s="45"/>
      <c r="T226" s="45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51"/>
      <c r="AG226" s="51"/>
      <c r="AH226" s="51"/>
      <c r="AI226" s="51"/>
      <c r="AJ226" s="51"/>
      <c r="AK226" s="51"/>
      <c r="AL226" s="51"/>
      <c r="AM226" s="51"/>
      <c r="AN226" s="51"/>
      <c r="AO226" s="51"/>
      <c r="AP226" s="51"/>
      <c r="AQ226" s="51"/>
      <c r="AR226" s="51"/>
      <c r="AS226" s="51"/>
      <c r="AT226" s="51"/>
      <c r="AU226" s="51"/>
      <c r="AV226" s="51"/>
      <c r="AW226" s="51"/>
      <c r="AX226" s="51"/>
      <c r="AY226" s="51"/>
      <c r="AZ226" s="51"/>
      <c r="BA226" s="51"/>
      <c r="BB226" s="51"/>
      <c r="BC226" s="51"/>
      <c r="BD226" s="51"/>
      <c r="BE226" s="51"/>
      <c r="BF226" s="51"/>
      <c r="BG226" s="51"/>
      <c r="BH226" s="51"/>
      <c r="BI226" s="51"/>
      <c r="BJ226" s="51"/>
      <c r="BK226" s="51"/>
      <c r="BL226" s="51"/>
      <c r="BM226" s="52"/>
      <c r="BN226" s="52"/>
      <c r="BO226" s="52"/>
      <c r="BP226" s="52"/>
      <c r="BQ226" s="52"/>
      <c r="BR226" s="52"/>
      <c r="BS226" s="52"/>
      <c r="BT226" s="52"/>
      <c r="BU226" s="52"/>
      <c r="BV226" s="52"/>
      <c r="BW226" s="52"/>
      <c r="BX226" s="52"/>
      <c r="BY226" s="52"/>
      <c r="BZ226" s="52"/>
      <c r="CA226" s="52"/>
      <c r="CB226" s="52"/>
      <c r="CC226" s="52"/>
      <c r="CD226" s="52"/>
      <c r="CE226" s="52"/>
      <c r="CF226" s="52"/>
      <c r="CG226" s="52"/>
      <c r="CH226" s="52"/>
      <c r="CI226" s="52"/>
      <c r="CJ226" s="52"/>
      <c r="CK226" s="52"/>
      <c r="CL226" s="52"/>
      <c r="CM226" s="52"/>
      <c r="CN226" s="52"/>
      <c r="CO226" s="52"/>
      <c r="CP226" s="52"/>
      <c r="CQ226" s="52"/>
      <c r="CR226" s="52"/>
      <c r="CS226" s="52"/>
      <c r="CT226" s="52"/>
      <c r="CU226" s="52"/>
      <c r="CV226" s="52"/>
      <c r="CW226" s="52"/>
      <c r="CX226" s="52"/>
      <c r="CY226" s="52"/>
      <c r="CZ226" s="52"/>
      <c r="DA226" s="52"/>
      <c r="DB226" s="52"/>
      <c r="DC226" s="52"/>
      <c r="DD226" s="52"/>
      <c r="DE226" s="52"/>
      <c r="DF226" s="52"/>
      <c r="DG226" s="52"/>
      <c r="DH226" s="52"/>
      <c r="DI226" s="52"/>
      <c r="DJ226" s="52"/>
      <c r="DK226" s="52"/>
      <c r="DL226" s="52"/>
      <c r="DM226" s="52"/>
      <c r="DN226" s="52"/>
      <c r="DO226" s="52"/>
      <c r="DP226" s="52"/>
      <c r="DQ226" s="52"/>
      <c r="DR226" s="52"/>
      <c r="DS226" s="52"/>
      <c r="DT226" s="52"/>
      <c r="DU226" s="52"/>
      <c r="DV226" s="52"/>
      <c r="DW226" s="52"/>
      <c r="DX226" s="52"/>
      <c r="DY226" s="52"/>
      <c r="DZ226" s="52"/>
      <c r="EA226" s="52"/>
      <c r="EB226" s="52"/>
      <c r="EC226" s="52"/>
      <c r="ED226" s="52"/>
      <c r="EE226" s="52"/>
      <c r="EF226" s="52"/>
      <c r="EG226" s="52"/>
      <c r="EH226" s="52"/>
      <c r="EI226" s="52"/>
      <c r="EJ226" s="52"/>
      <c r="EK226" s="52"/>
      <c r="EL226" s="52"/>
      <c r="EM226" s="52"/>
      <c r="EN226" s="52"/>
      <c r="EO226" s="52"/>
      <c r="EP226" s="52"/>
      <c r="EQ226" s="52"/>
      <c r="ER226" s="52"/>
      <c r="ES226" s="52"/>
      <c r="ET226" s="52"/>
      <c r="EU226" s="52"/>
      <c r="EV226" s="52"/>
      <c r="EW226" s="52"/>
      <c r="EX226" s="52"/>
      <c r="EY226" s="52"/>
      <c r="EZ226" s="52"/>
      <c r="FA226" s="52"/>
      <c r="FB226" s="52"/>
      <c r="FC226" s="52"/>
      <c r="FD226" s="52"/>
      <c r="FE226" s="52"/>
      <c r="FF226" s="52"/>
      <c r="FG226" s="52"/>
      <c r="FH226" s="52"/>
      <c r="FI226" s="52"/>
      <c r="FJ226" s="52"/>
      <c r="FK226" s="52"/>
      <c r="FL226" s="52"/>
      <c r="FM226" s="52"/>
      <c r="FN226" s="52"/>
      <c r="FO226" s="52"/>
      <c r="FP226" s="52"/>
      <c r="FQ226" s="52"/>
      <c r="FR226" s="52"/>
      <c r="FS226" s="52"/>
      <c r="FT226" s="52"/>
      <c r="FU226" s="52"/>
      <c r="FV226" s="52"/>
      <c r="FW226" s="52"/>
      <c r="FX226" s="52"/>
      <c r="FY226" s="52"/>
      <c r="FZ226" s="52"/>
      <c r="GA226" s="52"/>
      <c r="GB226" s="52"/>
      <c r="GC226" s="52"/>
      <c r="GD226" s="52"/>
      <c r="GE226" s="52"/>
      <c r="GF226" s="52"/>
      <c r="GG226" s="52"/>
      <c r="GH226" s="52"/>
      <c r="GI226" s="52"/>
      <c r="GJ226" s="52"/>
      <c r="GK226" s="52"/>
      <c r="GL226" s="52"/>
      <c r="GM226" s="52"/>
      <c r="GN226" s="52"/>
      <c r="GO226" s="52"/>
      <c r="GP226" s="52"/>
      <c r="GQ226" s="52"/>
      <c r="GR226" s="52"/>
      <c r="GS226" s="52"/>
      <c r="GT226" s="52"/>
      <c r="GU226" s="52"/>
      <c r="GV226" s="52"/>
      <c r="GW226" s="52"/>
      <c r="GX226" s="52"/>
      <c r="GY226" s="52"/>
      <c r="GZ226" s="52"/>
      <c r="HA226" s="52"/>
      <c r="HB226" s="52"/>
      <c r="HC226" s="52"/>
      <c r="HD226" s="52"/>
      <c r="HE226" s="52"/>
      <c r="HF226" s="52"/>
      <c r="HG226" s="52"/>
      <c r="HH226" s="52"/>
      <c r="HI226" s="52"/>
      <c r="HJ226" s="52"/>
      <c r="HK226" s="52"/>
      <c r="HL226" s="52"/>
      <c r="HM226" s="52"/>
      <c r="HN226" s="52"/>
      <c r="HO226" s="52"/>
      <c r="HP226" s="52"/>
      <c r="HQ226" s="52"/>
      <c r="HR226" s="52"/>
      <c r="HS226" s="52"/>
      <c r="HT226" s="52"/>
      <c r="HU226" s="52"/>
      <c r="HV226" s="52"/>
      <c r="HW226" s="52"/>
      <c r="HX226" s="52"/>
      <c r="HY226" s="52"/>
      <c r="HZ226" s="52"/>
      <c r="IA226" s="52"/>
      <c r="IB226" s="52"/>
      <c r="IC226" s="52"/>
      <c r="ID226" s="52"/>
      <c r="IE226" s="52"/>
      <c r="IF226" s="52"/>
      <c r="IG226" s="52"/>
      <c r="IH226" s="52"/>
    </row>
    <row r="227" spans="1:242" s="59" customFormat="1" x14ac:dyDescent="0.2">
      <c r="A227" s="54" t="s">
        <v>112</v>
      </c>
      <c r="B227" s="55">
        <v>2025</v>
      </c>
      <c r="C227" s="55"/>
      <c r="D227" s="55"/>
      <c r="E227" s="13"/>
      <c r="F227" s="14"/>
      <c r="G227" s="60"/>
      <c r="H227" s="60"/>
      <c r="I227" s="60"/>
      <c r="J227" s="60"/>
      <c r="K227" s="60"/>
      <c r="L227" s="61"/>
      <c r="M227" s="61">
        <f>SUM(G227:L227)</f>
        <v>0</v>
      </c>
      <c r="N227" s="62">
        <f>+F227-M227</f>
        <v>0</v>
      </c>
      <c r="O227" s="18" t="str">
        <f>IF(F227=0,"",(F227-M227)/F227)</f>
        <v/>
      </c>
      <c r="P227" s="63">
        <v>0</v>
      </c>
      <c r="Q227" s="64">
        <f>+N227*P227</f>
        <v>0</v>
      </c>
      <c r="R227" s="65">
        <f>+N227-Q227</f>
        <v>0</v>
      </c>
      <c r="S227" s="56"/>
      <c r="T227" s="66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  <c r="AF227" s="57"/>
      <c r="AG227" s="57"/>
      <c r="AH227" s="57"/>
      <c r="AI227" s="57"/>
      <c r="AJ227" s="57"/>
      <c r="AK227" s="57"/>
      <c r="AL227" s="57"/>
      <c r="AM227" s="57"/>
      <c r="AN227" s="57"/>
      <c r="AO227" s="57"/>
      <c r="AP227" s="57"/>
      <c r="AQ227" s="57"/>
      <c r="AR227" s="57"/>
      <c r="AS227" s="57"/>
      <c r="AT227" s="57"/>
      <c r="AU227" s="57"/>
      <c r="AV227" s="57"/>
      <c r="AW227" s="57"/>
      <c r="AX227" s="57"/>
      <c r="AY227" s="57"/>
      <c r="AZ227" s="57"/>
      <c r="BA227" s="57"/>
      <c r="BB227" s="57"/>
      <c r="BC227" s="57"/>
      <c r="BD227" s="57"/>
      <c r="BE227" s="57"/>
      <c r="BF227" s="57"/>
      <c r="BG227" s="57"/>
      <c r="BH227" s="57"/>
      <c r="BI227" s="57"/>
      <c r="BJ227" s="57"/>
      <c r="BK227" s="57"/>
      <c r="BL227" s="57"/>
      <c r="BM227" s="58"/>
      <c r="BN227" s="58"/>
      <c r="BO227" s="58"/>
      <c r="BP227" s="58"/>
      <c r="BQ227" s="58"/>
      <c r="BR227" s="58"/>
      <c r="BS227" s="58"/>
      <c r="BT227" s="58"/>
      <c r="BU227" s="58"/>
      <c r="BV227" s="58"/>
      <c r="BW227" s="58"/>
      <c r="BX227" s="58"/>
      <c r="BY227" s="58"/>
      <c r="BZ227" s="58"/>
      <c r="CA227" s="58"/>
      <c r="CB227" s="58"/>
      <c r="CC227" s="58"/>
      <c r="CD227" s="58"/>
      <c r="CE227" s="58"/>
      <c r="CF227" s="58"/>
      <c r="CG227" s="58"/>
      <c r="CH227" s="58"/>
      <c r="CI227" s="58"/>
      <c r="CJ227" s="58"/>
      <c r="CK227" s="58"/>
      <c r="CL227" s="58"/>
      <c r="CM227" s="58"/>
      <c r="CN227" s="58"/>
      <c r="CO227" s="58"/>
      <c r="CP227" s="58"/>
      <c r="CQ227" s="58"/>
      <c r="CR227" s="58"/>
      <c r="CS227" s="58"/>
      <c r="CT227" s="58"/>
      <c r="CU227" s="58"/>
      <c r="CV227" s="58"/>
      <c r="CW227" s="58"/>
      <c r="CX227" s="58"/>
      <c r="CY227" s="58"/>
      <c r="CZ227" s="58"/>
      <c r="DA227" s="58"/>
      <c r="DB227" s="58"/>
      <c r="DC227" s="58"/>
      <c r="DD227" s="58"/>
      <c r="DE227" s="58"/>
      <c r="DF227" s="58"/>
      <c r="DG227" s="58"/>
      <c r="DH227" s="58"/>
      <c r="DI227" s="58"/>
      <c r="DJ227" s="58"/>
      <c r="DK227" s="58"/>
      <c r="DL227" s="58"/>
      <c r="DM227" s="58"/>
      <c r="DN227" s="58"/>
      <c r="DO227" s="58"/>
      <c r="DP227" s="58"/>
      <c r="DQ227" s="58"/>
      <c r="DR227" s="58"/>
      <c r="DS227" s="58"/>
      <c r="DT227" s="58"/>
      <c r="DU227" s="58"/>
      <c r="DV227" s="58"/>
      <c r="DW227" s="58"/>
      <c r="DX227" s="58"/>
      <c r="DY227" s="58"/>
      <c r="DZ227" s="58"/>
      <c r="EA227" s="58"/>
      <c r="EB227" s="58"/>
      <c r="EC227" s="58"/>
      <c r="ED227" s="58"/>
      <c r="EE227" s="58"/>
      <c r="EF227" s="58"/>
      <c r="EG227" s="58"/>
      <c r="EH227" s="58"/>
      <c r="EI227" s="58"/>
      <c r="EJ227" s="58"/>
      <c r="EK227" s="58"/>
      <c r="EL227" s="58"/>
      <c r="EM227" s="58"/>
      <c r="EN227" s="58"/>
      <c r="EO227" s="58"/>
      <c r="EP227" s="58"/>
      <c r="EQ227" s="58"/>
      <c r="ER227" s="58"/>
      <c r="ES227" s="58"/>
      <c r="ET227" s="58"/>
      <c r="EU227" s="58"/>
      <c r="EV227" s="58"/>
      <c r="EW227" s="58"/>
      <c r="EX227" s="58"/>
      <c r="EY227" s="58"/>
      <c r="EZ227" s="58"/>
      <c r="FA227" s="58"/>
      <c r="FB227" s="58"/>
      <c r="FC227" s="58"/>
      <c r="FD227" s="58"/>
      <c r="FE227" s="58"/>
      <c r="FF227" s="58"/>
      <c r="FG227" s="58"/>
      <c r="FH227" s="58"/>
      <c r="FI227" s="58"/>
      <c r="FJ227" s="58"/>
      <c r="FK227" s="58"/>
      <c r="FL227" s="58"/>
      <c r="FM227" s="58"/>
      <c r="FN227" s="58"/>
      <c r="FO227" s="58"/>
      <c r="FP227" s="58"/>
      <c r="FQ227" s="58"/>
      <c r="FR227" s="58"/>
      <c r="FS227" s="58"/>
      <c r="FT227" s="58"/>
      <c r="FU227" s="58"/>
      <c r="FV227" s="58"/>
      <c r="FW227" s="58"/>
      <c r="FX227" s="58"/>
      <c r="FY227" s="58"/>
      <c r="FZ227" s="58"/>
      <c r="GA227" s="58"/>
      <c r="GB227" s="58"/>
      <c r="GC227" s="58"/>
      <c r="GD227" s="58"/>
      <c r="GE227" s="58"/>
      <c r="GF227" s="58"/>
      <c r="GG227" s="58"/>
      <c r="GH227" s="58"/>
      <c r="GI227" s="58"/>
      <c r="GJ227" s="58"/>
      <c r="GK227" s="58"/>
      <c r="GL227" s="58"/>
      <c r="GM227" s="58"/>
      <c r="GN227" s="58"/>
      <c r="GO227" s="58"/>
      <c r="GP227" s="58"/>
      <c r="GQ227" s="58"/>
      <c r="GR227" s="58"/>
      <c r="GS227" s="58"/>
      <c r="GT227" s="58"/>
      <c r="GU227" s="58"/>
      <c r="GV227" s="58"/>
      <c r="GW227" s="58"/>
      <c r="GX227" s="58"/>
      <c r="GY227" s="58"/>
      <c r="GZ227" s="58"/>
      <c r="HA227" s="58"/>
      <c r="HB227" s="58"/>
      <c r="HC227" s="58"/>
      <c r="HD227" s="58"/>
      <c r="HE227" s="58"/>
      <c r="HF227" s="58"/>
      <c r="HG227" s="58"/>
      <c r="HH227" s="58"/>
      <c r="HI227" s="58"/>
      <c r="HJ227" s="58"/>
      <c r="HK227" s="58"/>
      <c r="HL227" s="58"/>
      <c r="HM227" s="58"/>
      <c r="HN227" s="58"/>
      <c r="HO227" s="58"/>
      <c r="HP227" s="58"/>
      <c r="HQ227" s="58"/>
      <c r="HR227" s="58"/>
      <c r="HS227" s="58"/>
      <c r="HT227" s="58"/>
      <c r="HU227" s="58"/>
      <c r="HV227" s="58"/>
      <c r="HW227" s="58"/>
      <c r="HX227" s="58"/>
      <c r="HY227" s="58"/>
      <c r="HZ227" s="58"/>
      <c r="IA227" s="58"/>
      <c r="IB227" s="58"/>
      <c r="IC227" s="58"/>
      <c r="ID227" s="58"/>
      <c r="IE227" s="58"/>
      <c r="IF227" s="58"/>
      <c r="IG227" s="58"/>
      <c r="IH227" s="58"/>
    </row>
    <row r="228" spans="1:242" s="59" customFormat="1" x14ac:dyDescent="0.2">
      <c r="A228" s="54" t="s">
        <v>112</v>
      </c>
      <c r="B228" s="55">
        <v>2025</v>
      </c>
      <c r="C228" s="55"/>
      <c r="D228" s="55"/>
      <c r="E228" s="13"/>
      <c r="F228" s="14"/>
      <c r="G228" s="60"/>
      <c r="H228" s="60"/>
      <c r="I228" s="60"/>
      <c r="J228" s="60"/>
      <c r="K228" s="60"/>
      <c r="L228" s="61"/>
      <c r="M228" s="61">
        <f>SUM(G228:L228)</f>
        <v>0</v>
      </c>
      <c r="N228" s="62">
        <f t="shared" ref="N228:N246" si="139">+F228-M228</f>
        <v>0</v>
      </c>
      <c r="O228" s="18" t="str">
        <f t="shared" ref="O228:O244" si="140">IF(F228=0,"",(F228-M228)/F228)</f>
        <v/>
      </c>
      <c r="P228" s="63">
        <v>0</v>
      </c>
      <c r="Q228" s="64">
        <f t="shared" ref="Q228:Q246" si="141">+N228*P228</f>
        <v>0</v>
      </c>
      <c r="R228" s="65">
        <f t="shared" ref="R228:R246" si="142">+N228-Q228</f>
        <v>0</v>
      </c>
      <c r="S228" s="56"/>
      <c r="T228" s="66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  <c r="AF228" s="57"/>
      <c r="AG228" s="57"/>
      <c r="AH228" s="57"/>
      <c r="AI228" s="57"/>
      <c r="AJ228" s="57"/>
      <c r="AK228" s="57"/>
      <c r="AL228" s="57"/>
      <c r="AM228" s="57"/>
      <c r="AN228" s="57"/>
      <c r="AO228" s="57"/>
      <c r="AP228" s="57"/>
      <c r="AQ228" s="57"/>
      <c r="AR228" s="57"/>
      <c r="AS228" s="57"/>
      <c r="AT228" s="57"/>
      <c r="AU228" s="57"/>
      <c r="AV228" s="57"/>
      <c r="AW228" s="57"/>
      <c r="AX228" s="57"/>
      <c r="AY228" s="57"/>
      <c r="AZ228" s="57"/>
      <c r="BA228" s="57"/>
      <c r="BB228" s="57"/>
      <c r="BC228" s="57"/>
      <c r="BD228" s="57"/>
      <c r="BE228" s="57"/>
      <c r="BF228" s="57"/>
      <c r="BG228" s="57"/>
      <c r="BH228" s="57"/>
      <c r="BI228" s="57"/>
      <c r="BJ228" s="57"/>
      <c r="BK228" s="57"/>
      <c r="BL228" s="57"/>
      <c r="BM228" s="58"/>
      <c r="BN228" s="58"/>
      <c r="BO228" s="58"/>
      <c r="BP228" s="58"/>
      <c r="BQ228" s="58"/>
      <c r="BR228" s="58"/>
      <c r="BS228" s="58"/>
      <c r="BT228" s="58"/>
      <c r="BU228" s="58"/>
      <c r="BV228" s="58"/>
      <c r="BW228" s="58"/>
      <c r="BX228" s="58"/>
      <c r="BY228" s="58"/>
      <c r="BZ228" s="58"/>
      <c r="CA228" s="58"/>
      <c r="CB228" s="58"/>
      <c r="CC228" s="58"/>
      <c r="CD228" s="58"/>
      <c r="CE228" s="58"/>
      <c r="CF228" s="58"/>
      <c r="CG228" s="58"/>
      <c r="CH228" s="58"/>
      <c r="CI228" s="58"/>
      <c r="CJ228" s="58"/>
      <c r="CK228" s="58"/>
      <c r="CL228" s="58"/>
      <c r="CM228" s="58"/>
      <c r="CN228" s="58"/>
      <c r="CO228" s="58"/>
      <c r="CP228" s="58"/>
      <c r="CQ228" s="58"/>
      <c r="CR228" s="58"/>
      <c r="CS228" s="58"/>
      <c r="CT228" s="58"/>
      <c r="CU228" s="58"/>
      <c r="CV228" s="58"/>
      <c r="CW228" s="58"/>
      <c r="CX228" s="58"/>
      <c r="CY228" s="58"/>
      <c r="CZ228" s="58"/>
      <c r="DA228" s="58"/>
      <c r="DB228" s="58"/>
      <c r="DC228" s="58"/>
      <c r="DD228" s="58"/>
      <c r="DE228" s="58"/>
      <c r="DF228" s="58"/>
      <c r="DG228" s="58"/>
      <c r="DH228" s="58"/>
      <c r="DI228" s="58"/>
      <c r="DJ228" s="58"/>
      <c r="DK228" s="58"/>
      <c r="DL228" s="58"/>
      <c r="DM228" s="58"/>
      <c r="DN228" s="58"/>
      <c r="DO228" s="58"/>
      <c r="DP228" s="58"/>
      <c r="DQ228" s="58"/>
      <c r="DR228" s="58"/>
      <c r="DS228" s="58"/>
      <c r="DT228" s="58"/>
      <c r="DU228" s="58"/>
      <c r="DV228" s="58"/>
      <c r="DW228" s="58"/>
      <c r="DX228" s="58"/>
      <c r="DY228" s="58"/>
      <c r="DZ228" s="58"/>
      <c r="EA228" s="58"/>
      <c r="EB228" s="58"/>
      <c r="EC228" s="58"/>
      <c r="ED228" s="58"/>
      <c r="EE228" s="58"/>
      <c r="EF228" s="58"/>
      <c r="EG228" s="58"/>
      <c r="EH228" s="58"/>
      <c r="EI228" s="58"/>
      <c r="EJ228" s="58"/>
      <c r="EK228" s="58"/>
      <c r="EL228" s="58"/>
      <c r="EM228" s="58"/>
      <c r="EN228" s="58"/>
      <c r="EO228" s="58"/>
      <c r="EP228" s="58"/>
      <c r="EQ228" s="58"/>
      <c r="ER228" s="58"/>
      <c r="ES228" s="58"/>
      <c r="ET228" s="58"/>
      <c r="EU228" s="58"/>
      <c r="EV228" s="58"/>
      <c r="EW228" s="58"/>
      <c r="EX228" s="58"/>
      <c r="EY228" s="58"/>
      <c r="EZ228" s="58"/>
      <c r="FA228" s="58"/>
      <c r="FB228" s="58"/>
      <c r="FC228" s="58"/>
      <c r="FD228" s="58"/>
      <c r="FE228" s="58"/>
      <c r="FF228" s="58"/>
      <c r="FG228" s="58"/>
      <c r="FH228" s="58"/>
      <c r="FI228" s="58"/>
      <c r="FJ228" s="58"/>
      <c r="FK228" s="58"/>
      <c r="FL228" s="58"/>
      <c r="FM228" s="58"/>
      <c r="FN228" s="58"/>
      <c r="FO228" s="58"/>
      <c r="FP228" s="58"/>
      <c r="FQ228" s="58"/>
      <c r="FR228" s="58"/>
      <c r="FS228" s="58"/>
      <c r="FT228" s="58"/>
      <c r="FU228" s="58"/>
      <c r="FV228" s="58"/>
      <c r="FW228" s="58"/>
      <c r="FX228" s="58"/>
      <c r="FY228" s="58"/>
      <c r="FZ228" s="58"/>
      <c r="GA228" s="58"/>
      <c r="GB228" s="58"/>
      <c r="GC228" s="58"/>
      <c r="GD228" s="58"/>
      <c r="GE228" s="58"/>
      <c r="GF228" s="58"/>
      <c r="GG228" s="58"/>
      <c r="GH228" s="58"/>
      <c r="GI228" s="58"/>
      <c r="GJ228" s="58"/>
      <c r="GK228" s="58"/>
      <c r="GL228" s="58"/>
      <c r="GM228" s="58"/>
      <c r="GN228" s="58"/>
      <c r="GO228" s="58"/>
      <c r="GP228" s="58"/>
      <c r="GQ228" s="58"/>
      <c r="GR228" s="58"/>
      <c r="GS228" s="58"/>
      <c r="GT228" s="58"/>
      <c r="GU228" s="58"/>
      <c r="GV228" s="58"/>
      <c r="GW228" s="58"/>
      <c r="GX228" s="58"/>
      <c r="GY228" s="58"/>
      <c r="GZ228" s="58"/>
      <c r="HA228" s="58"/>
      <c r="HB228" s="58"/>
      <c r="HC228" s="58"/>
      <c r="HD228" s="58"/>
      <c r="HE228" s="58"/>
      <c r="HF228" s="58"/>
      <c r="HG228" s="58"/>
      <c r="HH228" s="58"/>
      <c r="HI228" s="58"/>
      <c r="HJ228" s="58"/>
      <c r="HK228" s="58"/>
      <c r="HL228" s="58"/>
      <c r="HM228" s="58"/>
      <c r="HN228" s="58"/>
      <c r="HO228" s="58"/>
      <c r="HP228" s="58"/>
      <c r="HQ228" s="58"/>
      <c r="HR228" s="58"/>
      <c r="HS228" s="58"/>
      <c r="HT228" s="58"/>
      <c r="HU228" s="58"/>
      <c r="HV228" s="58"/>
      <c r="HW228" s="58"/>
      <c r="HX228" s="58"/>
      <c r="HY228" s="58"/>
      <c r="HZ228" s="58"/>
      <c r="IA228" s="58"/>
      <c r="IB228" s="58"/>
      <c r="IC228" s="58"/>
      <c r="ID228" s="58"/>
      <c r="IE228" s="58"/>
      <c r="IF228" s="58"/>
      <c r="IG228" s="58"/>
      <c r="IH228" s="58"/>
    </row>
    <row r="229" spans="1:242" s="59" customFormat="1" x14ac:dyDescent="0.2">
      <c r="A229" s="54" t="s">
        <v>112</v>
      </c>
      <c r="B229" s="55">
        <v>2025</v>
      </c>
      <c r="C229" s="55"/>
      <c r="D229" s="55"/>
      <c r="E229" s="13"/>
      <c r="F229" s="14"/>
      <c r="G229" s="60"/>
      <c r="H229" s="60"/>
      <c r="I229" s="60"/>
      <c r="J229" s="60"/>
      <c r="K229" s="60"/>
      <c r="L229" s="61"/>
      <c r="M229" s="61">
        <f t="shared" ref="M229:M230" si="143">SUM(G229:L229)</f>
        <v>0</v>
      </c>
      <c r="N229" s="62">
        <f t="shared" si="139"/>
        <v>0</v>
      </c>
      <c r="O229" s="18" t="str">
        <f t="shared" si="140"/>
        <v/>
      </c>
      <c r="P229" s="63">
        <v>0</v>
      </c>
      <c r="Q229" s="64">
        <f t="shared" si="141"/>
        <v>0</v>
      </c>
      <c r="R229" s="65">
        <f t="shared" si="142"/>
        <v>0</v>
      </c>
      <c r="S229" s="56"/>
      <c r="T229" s="66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  <c r="AF229" s="57"/>
      <c r="AG229" s="57"/>
      <c r="AH229" s="57"/>
      <c r="AI229" s="57"/>
      <c r="AJ229" s="57"/>
      <c r="AK229" s="57"/>
      <c r="AL229" s="57"/>
      <c r="AM229" s="57"/>
      <c r="AN229" s="57"/>
      <c r="AO229" s="57"/>
      <c r="AP229" s="57"/>
      <c r="AQ229" s="57"/>
      <c r="AR229" s="57"/>
      <c r="AS229" s="57"/>
      <c r="AT229" s="57"/>
      <c r="AU229" s="57"/>
      <c r="AV229" s="57"/>
      <c r="AW229" s="57"/>
      <c r="AX229" s="57"/>
      <c r="AY229" s="57"/>
      <c r="AZ229" s="57"/>
      <c r="BA229" s="57"/>
      <c r="BB229" s="57"/>
      <c r="BC229" s="57"/>
      <c r="BD229" s="57"/>
      <c r="BE229" s="57"/>
      <c r="BF229" s="57"/>
      <c r="BG229" s="57"/>
      <c r="BH229" s="57"/>
      <c r="BI229" s="57"/>
      <c r="BJ229" s="57"/>
      <c r="BK229" s="57"/>
      <c r="BL229" s="57"/>
      <c r="BM229" s="58"/>
      <c r="BN229" s="58"/>
      <c r="BO229" s="58"/>
      <c r="BP229" s="58"/>
      <c r="BQ229" s="58"/>
      <c r="BR229" s="58"/>
      <c r="BS229" s="58"/>
      <c r="BT229" s="58"/>
      <c r="BU229" s="58"/>
      <c r="BV229" s="58"/>
      <c r="BW229" s="58"/>
      <c r="BX229" s="58"/>
      <c r="BY229" s="58"/>
      <c r="BZ229" s="58"/>
      <c r="CA229" s="58"/>
      <c r="CB229" s="58"/>
      <c r="CC229" s="58"/>
      <c r="CD229" s="58"/>
      <c r="CE229" s="58"/>
      <c r="CF229" s="58"/>
      <c r="CG229" s="58"/>
      <c r="CH229" s="58"/>
      <c r="CI229" s="58"/>
      <c r="CJ229" s="58"/>
      <c r="CK229" s="58"/>
      <c r="CL229" s="58"/>
      <c r="CM229" s="58"/>
      <c r="CN229" s="58"/>
      <c r="CO229" s="58"/>
      <c r="CP229" s="58"/>
      <c r="CQ229" s="58"/>
      <c r="CR229" s="58"/>
      <c r="CS229" s="58"/>
      <c r="CT229" s="58"/>
      <c r="CU229" s="58"/>
      <c r="CV229" s="58"/>
      <c r="CW229" s="58"/>
      <c r="CX229" s="58"/>
      <c r="CY229" s="58"/>
      <c r="CZ229" s="58"/>
      <c r="DA229" s="58"/>
      <c r="DB229" s="58"/>
      <c r="DC229" s="58"/>
      <c r="DD229" s="58"/>
      <c r="DE229" s="58"/>
      <c r="DF229" s="58"/>
      <c r="DG229" s="58"/>
      <c r="DH229" s="58"/>
      <c r="DI229" s="58"/>
      <c r="DJ229" s="58"/>
      <c r="DK229" s="58"/>
      <c r="DL229" s="58"/>
      <c r="DM229" s="58"/>
      <c r="DN229" s="58"/>
      <c r="DO229" s="58"/>
      <c r="DP229" s="58"/>
      <c r="DQ229" s="58"/>
      <c r="DR229" s="58"/>
      <c r="DS229" s="58"/>
      <c r="DT229" s="58"/>
      <c r="DU229" s="58"/>
      <c r="DV229" s="58"/>
      <c r="DW229" s="58"/>
      <c r="DX229" s="58"/>
      <c r="DY229" s="58"/>
      <c r="DZ229" s="58"/>
      <c r="EA229" s="58"/>
      <c r="EB229" s="58"/>
      <c r="EC229" s="58"/>
      <c r="ED229" s="58"/>
      <c r="EE229" s="58"/>
      <c r="EF229" s="58"/>
      <c r="EG229" s="58"/>
      <c r="EH229" s="58"/>
      <c r="EI229" s="58"/>
      <c r="EJ229" s="58"/>
      <c r="EK229" s="58"/>
      <c r="EL229" s="58"/>
      <c r="EM229" s="58"/>
      <c r="EN229" s="58"/>
      <c r="EO229" s="58"/>
      <c r="EP229" s="58"/>
      <c r="EQ229" s="58"/>
      <c r="ER229" s="58"/>
      <c r="ES229" s="58"/>
      <c r="ET229" s="58"/>
      <c r="EU229" s="58"/>
      <c r="EV229" s="58"/>
      <c r="EW229" s="58"/>
      <c r="EX229" s="58"/>
      <c r="EY229" s="58"/>
      <c r="EZ229" s="58"/>
      <c r="FA229" s="58"/>
      <c r="FB229" s="58"/>
      <c r="FC229" s="58"/>
      <c r="FD229" s="58"/>
      <c r="FE229" s="58"/>
      <c r="FF229" s="58"/>
      <c r="FG229" s="58"/>
      <c r="FH229" s="58"/>
      <c r="FI229" s="58"/>
      <c r="FJ229" s="58"/>
      <c r="FK229" s="58"/>
      <c r="FL229" s="58"/>
      <c r="FM229" s="58"/>
      <c r="FN229" s="58"/>
      <c r="FO229" s="58"/>
      <c r="FP229" s="58"/>
      <c r="FQ229" s="58"/>
      <c r="FR229" s="58"/>
      <c r="FS229" s="58"/>
      <c r="FT229" s="58"/>
      <c r="FU229" s="58"/>
      <c r="FV229" s="58"/>
      <c r="FW229" s="58"/>
      <c r="FX229" s="58"/>
      <c r="FY229" s="58"/>
      <c r="FZ229" s="58"/>
      <c r="GA229" s="58"/>
      <c r="GB229" s="58"/>
      <c r="GC229" s="58"/>
      <c r="GD229" s="58"/>
      <c r="GE229" s="58"/>
      <c r="GF229" s="58"/>
      <c r="GG229" s="58"/>
      <c r="GH229" s="58"/>
      <c r="GI229" s="58"/>
      <c r="GJ229" s="58"/>
      <c r="GK229" s="58"/>
      <c r="GL229" s="58"/>
      <c r="GM229" s="58"/>
      <c r="GN229" s="58"/>
      <c r="GO229" s="58"/>
      <c r="GP229" s="58"/>
      <c r="GQ229" s="58"/>
      <c r="GR229" s="58"/>
      <c r="GS229" s="58"/>
      <c r="GT229" s="58"/>
      <c r="GU229" s="58"/>
      <c r="GV229" s="58"/>
      <c r="GW229" s="58"/>
      <c r="GX229" s="58"/>
      <c r="GY229" s="58"/>
      <c r="GZ229" s="58"/>
      <c r="HA229" s="58"/>
      <c r="HB229" s="58"/>
      <c r="HC229" s="58"/>
      <c r="HD229" s="58"/>
      <c r="HE229" s="58"/>
      <c r="HF229" s="58"/>
      <c r="HG229" s="58"/>
      <c r="HH229" s="58"/>
      <c r="HI229" s="58"/>
      <c r="HJ229" s="58"/>
      <c r="HK229" s="58"/>
      <c r="HL229" s="58"/>
      <c r="HM229" s="58"/>
      <c r="HN229" s="58"/>
      <c r="HO229" s="58"/>
      <c r="HP229" s="58"/>
      <c r="HQ229" s="58"/>
      <c r="HR229" s="58"/>
      <c r="HS229" s="58"/>
      <c r="HT229" s="58"/>
      <c r="HU229" s="58"/>
      <c r="HV229" s="58"/>
      <c r="HW229" s="58"/>
      <c r="HX229" s="58"/>
      <c r="HY229" s="58"/>
      <c r="HZ229" s="58"/>
      <c r="IA229" s="58"/>
      <c r="IB229" s="58"/>
      <c r="IC229" s="58"/>
      <c r="ID229" s="58"/>
      <c r="IE229" s="58"/>
      <c r="IF229" s="58"/>
      <c r="IG229" s="58"/>
      <c r="IH229" s="58"/>
    </row>
    <row r="230" spans="1:242" s="59" customFormat="1" x14ac:dyDescent="0.2">
      <c r="A230" s="54" t="s">
        <v>112</v>
      </c>
      <c r="B230" s="55">
        <v>2025</v>
      </c>
      <c r="C230" s="55"/>
      <c r="D230" s="55"/>
      <c r="E230" s="13"/>
      <c r="F230" s="14"/>
      <c r="G230" s="60"/>
      <c r="H230" s="60"/>
      <c r="I230" s="60"/>
      <c r="J230" s="60"/>
      <c r="K230" s="60"/>
      <c r="L230" s="61"/>
      <c r="M230" s="61">
        <f t="shared" si="143"/>
        <v>0</v>
      </c>
      <c r="N230" s="62">
        <f t="shared" si="139"/>
        <v>0</v>
      </c>
      <c r="O230" s="18" t="str">
        <f t="shared" si="140"/>
        <v/>
      </c>
      <c r="P230" s="63">
        <v>0</v>
      </c>
      <c r="Q230" s="64">
        <f t="shared" si="141"/>
        <v>0</v>
      </c>
      <c r="R230" s="65">
        <f t="shared" si="142"/>
        <v>0</v>
      </c>
      <c r="S230" s="56"/>
      <c r="T230" s="66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  <c r="AF230" s="57"/>
      <c r="AG230" s="57"/>
      <c r="AH230" s="57"/>
      <c r="AI230" s="57"/>
      <c r="AJ230" s="57"/>
      <c r="AK230" s="57"/>
      <c r="AL230" s="57"/>
      <c r="AM230" s="57"/>
      <c r="AN230" s="57"/>
      <c r="AO230" s="57"/>
      <c r="AP230" s="57"/>
      <c r="AQ230" s="57"/>
      <c r="AR230" s="57"/>
      <c r="AS230" s="57"/>
      <c r="AT230" s="57"/>
      <c r="AU230" s="57"/>
      <c r="AV230" s="57"/>
      <c r="AW230" s="57"/>
      <c r="AX230" s="57"/>
      <c r="AY230" s="57"/>
      <c r="AZ230" s="57"/>
      <c r="BA230" s="57"/>
      <c r="BB230" s="57"/>
      <c r="BC230" s="57"/>
      <c r="BD230" s="57"/>
      <c r="BE230" s="57"/>
      <c r="BF230" s="57"/>
      <c r="BG230" s="57"/>
      <c r="BH230" s="57"/>
      <c r="BI230" s="57"/>
      <c r="BJ230" s="57"/>
      <c r="BK230" s="57"/>
      <c r="BL230" s="57"/>
      <c r="BM230" s="58"/>
      <c r="BN230" s="58"/>
      <c r="BO230" s="58"/>
      <c r="BP230" s="58"/>
      <c r="BQ230" s="58"/>
      <c r="BR230" s="58"/>
      <c r="BS230" s="58"/>
      <c r="BT230" s="58"/>
      <c r="BU230" s="58"/>
      <c r="BV230" s="58"/>
      <c r="BW230" s="58"/>
      <c r="BX230" s="58"/>
      <c r="BY230" s="58"/>
      <c r="BZ230" s="58"/>
      <c r="CA230" s="58"/>
      <c r="CB230" s="58"/>
      <c r="CC230" s="58"/>
      <c r="CD230" s="58"/>
      <c r="CE230" s="58"/>
      <c r="CF230" s="58"/>
      <c r="CG230" s="58"/>
      <c r="CH230" s="58"/>
      <c r="CI230" s="58"/>
      <c r="CJ230" s="58"/>
      <c r="CK230" s="58"/>
      <c r="CL230" s="58"/>
      <c r="CM230" s="58"/>
      <c r="CN230" s="58"/>
      <c r="CO230" s="58"/>
      <c r="CP230" s="58"/>
      <c r="CQ230" s="58"/>
      <c r="CR230" s="58"/>
      <c r="CS230" s="58"/>
      <c r="CT230" s="58"/>
      <c r="CU230" s="58"/>
      <c r="CV230" s="58"/>
      <c r="CW230" s="58"/>
      <c r="CX230" s="58"/>
      <c r="CY230" s="58"/>
      <c r="CZ230" s="58"/>
      <c r="DA230" s="58"/>
      <c r="DB230" s="58"/>
      <c r="DC230" s="58"/>
      <c r="DD230" s="58"/>
      <c r="DE230" s="58"/>
      <c r="DF230" s="58"/>
      <c r="DG230" s="58"/>
      <c r="DH230" s="58"/>
      <c r="DI230" s="58"/>
      <c r="DJ230" s="58"/>
      <c r="DK230" s="58"/>
      <c r="DL230" s="58"/>
      <c r="DM230" s="58"/>
      <c r="DN230" s="58"/>
      <c r="DO230" s="58"/>
      <c r="DP230" s="58"/>
      <c r="DQ230" s="58"/>
      <c r="DR230" s="58"/>
      <c r="DS230" s="58"/>
      <c r="DT230" s="58"/>
      <c r="DU230" s="58"/>
      <c r="DV230" s="58"/>
      <c r="DW230" s="58"/>
      <c r="DX230" s="58"/>
      <c r="DY230" s="58"/>
      <c r="DZ230" s="58"/>
      <c r="EA230" s="58"/>
      <c r="EB230" s="58"/>
      <c r="EC230" s="58"/>
      <c r="ED230" s="58"/>
      <c r="EE230" s="58"/>
      <c r="EF230" s="58"/>
      <c r="EG230" s="58"/>
      <c r="EH230" s="58"/>
      <c r="EI230" s="58"/>
      <c r="EJ230" s="58"/>
      <c r="EK230" s="58"/>
      <c r="EL230" s="58"/>
      <c r="EM230" s="58"/>
      <c r="EN230" s="58"/>
      <c r="EO230" s="58"/>
      <c r="EP230" s="58"/>
      <c r="EQ230" s="58"/>
      <c r="ER230" s="58"/>
      <c r="ES230" s="58"/>
      <c r="ET230" s="58"/>
      <c r="EU230" s="58"/>
      <c r="EV230" s="58"/>
      <c r="EW230" s="58"/>
      <c r="EX230" s="58"/>
      <c r="EY230" s="58"/>
      <c r="EZ230" s="58"/>
      <c r="FA230" s="58"/>
      <c r="FB230" s="58"/>
      <c r="FC230" s="58"/>
      <c r="FD230" s="58"/>
      <c r="FE230" s="58"/>
      <c r="FF230" s="58"/>
      <c r="FG230" s="58"/>
      <c r="FH230" s="58"/>
      <c r="FI230" s="58"/>
      <c r="FJ230" s="58"/>
      <c r="FK230" s="58"/>
      <c r="FL230" s="58"/>
      <c r="FM230" s="58"/>
      <c r="FN230" s="58"/>
      <c r="FO230" s="58"/>
      <c r="FP230" s="58"/>
      <c r="FQ230" s="58"/>
      <c r="FR230" s="58"/>
      <c r="FS230" s="58"/>
      <c r="FT230" s="58"/>
      <c r="FU230" s="58"/>
      <c r="FV230" s="58"/>
      <c r="FW230" s="58"/>
      <c r="FX230" s="58"/>
      <c r="FY230" s="58"/>
      <c r="FZ230" s="58"/>
      <c r="GA230" s="58"/>
      <c r="GB230" s="58"/>
      <c r="GC230" s="58"/>
      <c r="GD230" s="58"/>
      <c r="GE230" s="58"/>
      <c r="GF230" s="58"/>
      <c r="GG230" s="58"/>
      <c r="GH230" s="58"/>
      <c r="GI230" s="58"/>
      <c r="GJ230" s="58"/>
      <c r="GK230" s="58"/>
      <c r="GL230" s="58"/>
      <c r="GM230" s="58"/>
      <c r="GN230" s="58"/>
      <c r="GO230" s="58"/>
      <c r="GP230" s="58"/>
      <c r="GQ230" s="58"/>
      <c r="GR230" s="58"/>
      <c r="GS230" s="58"/>
      <c r="GT230" s="58"/>
      <c r="GU230" s="58"/>
      <c r="GV230" s="58"/>
      <c r="GW230" s="58"/>
      <c r="GX230" s="58"/>
      <c r="GY230" s="58"/>
      <c r="GZ230" s="58"/>
      <c r="HA230" s="58"/>
      <c r="HB230" s="58"/>
      <c r="HC230" s="58"/>
      <c r="HD230" s="58"/>
      <c r="HE230" s="58"/>
      <c r="HF230" s="58"/>
      <c r="HG230" s="58"/>
      <c r="HH230" s="58"/>
      <c r="HI230" s="58"/>
      <c r="HJ230" s="58"/>
      <c r="HK230" s="58"/>
      <c r="HL230" s="58"/>
      <c r="HM230" s="58"/>
      <c r="HN230" s="58"/>
      <c r="HO230" s="58"/>
      <c r="HP230" s="58"/>
      <c r="HQ230" s="58"/>
      <c r="HR230" s="58"/>
      <c r="HS230" s="58"/>
      <c r="HT230" s="58"/>
      <c r="HU230" s="58"/>
      <c r="HV230" s="58"/>
      <c r="HW230" s="58"/>
      <c r="HX230" s="58"/>
      <c r="HY230" s="58"/>
      <c r="HZ230" s="58"/>
      <c r="IA230" s="58"/>
      <c r="IB230" s="58"/>
      <c r="IC230" s="58"/>
      <c r="ID230" s="58"/>
      <c r="IE230" s="58"/>
      <c r="IF230" s="58"/>
      <c r="IG230" s="58"/>
      <c r="IH230" s="58"/>
    </row>
    <row r="231" spans="1:242" s="59" customFormat="1" x14ac:dyDescent="0.2">
      <c r="A231" s="54" t="s">
        <v>112</v>
      </c>
      <c r="B231" s="55">
        <v>2025</v>
      </c>
      <c r="C231" s="55"/>
      <c r="D231" s="55"/>
      <c r="E231" s="13"/>
      <c r="F231" s="14"/>
      <c r="G231" s="60"/>
      <c r="H231" s="60"/>
      <c r="I231" s="60"/>
      <c r="J231" s="60"/>
      <c r="K231" s="60"/>
      <c r="L231" s="61"/>
      <c r="M231" s="61">
        <f>SUM(G231:L231)</f>
        <v>0</v>
      </c>
      <c r="N231" s="62">
        <f t="shared" si="139"/>
        <v>0</v>
      </c>
      <c r="O231" s="18" t="str">
        <f t="shared" si="140"/>
        <v/>
      </c>
      <c r="P231" s="63">
        <v>0</v>
      </c>
      <c r="Q231" s="64">
        <f t="shared" si="141"/>
        <v>0</v>
      </c>
      <c r="R231" s="65">
        <f t="shared" si="142"/>
        <v>0</v>
      </c>
      <c r="S231" s="56"/>
      <c r="T231" s="66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  <c r="AF231" s="57"/>
      <c r="AG231" s="57"/>
      <c r="AH231" s="57"/>
      <c r="AI231" s="57"/>
      <c r="AJ231" s="57"/>
      <c r="AK231" s="57"/>
      <c r="AL231" s="57"/>
      <c r="AM231" s="57"/>
      <c r="AN231" s="57"/>
      <c r="AO231" s="57"/>
      <c r="AP231" s="57"/>
      <c r="AQ231" s="57"/>
      <c r="AR231" s="57"/>
      <c r="AS231" s="57"/>
      <c r="AT231" s="57"/>
      <c r="AU231" s="57"/>
      <c r="AV231" s="57"/>
      <c r="AW231" s="57"/>
      <c r="AX231" s="57"/>
      <c r="AY231" s="57"/>
      <c r="AZ231" s="57"/>
      <c r="BA231" s="57"/>
      <c r="BB231" s="57"/>
      <c r="BC231" s="57"/>
      <c r="BD231" s="57"/>
      <c r="BE231" s="57"/>
      <c r="BF231" s="57"/>
      <c r="BG231" s="57"/>
      <c r="BH231" s="57"/>
      <c r="BI231" s="57"/>
      <c r="BJ231" s="57"/>
      <c r="BK231" s="57"/>
      <c r="BL231" s="57"/>
      <c r="BM231" s="58"/>
      <c r="BN231" s="58"/>
      <c r="BO231" s="58"/>
      <c r="BP231" s="58"/>
      <c r="BQ231" s="58"/>
      <c r="BR231" s="58"/>
      <c r="BS231" s="58"/>
      <c r="BT231" s="58"/>
      <c r="BU231" s="58"/>
      <c r="BV231" s="58"/>
      <c r="BW231" s="58"/>
      <c r="BX231" s="58"/>
      <c r="BY231" s="58"/>
      <c r="BZ231" s="58"/>
      <c r="CA231" s="58"/>
      <c r="CB231" s="58"/>
      <c r="CC231" s="58"/>
      <c r="CD231" s="58"/>
      <c r="CE231" s="58"/>
      <c r="CF231" s="58"/>
      <c r="CG231" s="58"/>
      <c r="CH231" s="58"/>
      <c r="CI231" s="58"/>
      <c r="CJ231" s="58"/>
      <c r="CK231" s="58"/>
      <c r="CL231" s="58"/>
      <c r="CM231" s="58"/>
      <c r="CN231" s="58"/>
      <c r="CO231" s="58"/>
      <c r="CP231" s="58"/>
      <c r="CQ231" s="58"/>
      <c r="CR231" s="58"/>
      <c r="CS231" s="58"/>
      <c r="CT231" s="58"/>
      <c r="CU231" s="58"/>
      <c r="CV231" s="58"/>
      <c r="CW231" s="58"/>
      <c r="CX231" s="58"/>
      <c r="CY231" s="58"/>
      <c r="CZ231" s="58"/>
      <c r="DA231" s="58"/>
      <c r="DB231" s="58"/>
      <c r="DC231" s="58"/>
      <c r="DD231" s="58"/>
      <c r="DE231" s="58"/>
      <c r="DF231" s="58"/>
      <c r="DG231" s="58"/>
      <c r="DH231" s="58"/>
      <c r="DI231" s="58"/>
      <c r="DJ231" s="58"/>
      <c r="DK231" s="58"/>
      <c r="DL231" s="58"/>
      <c r="DM231" s="58"/>
      <c r="DN231" s="58"/>
      <c r="DO231" s="58"/>
      <c r="DP231" s="58"/>
      <c r="DQ231" s="58"/>
      <c r="DR231" s="58"/>
      <c r="DS231" s="58"/>
      <c r="DT231" s="58"/>
      <c r="DU231" s="58"/>
      <c r="DV231" s="58"/>
      <c r="DW231" s="58"/>
      <c r="DX231" s="58"/>
      <c r="DY231" s="58"/>
      <c r="DZ231" s="58"/>
      <c r="EA231" s="58"/>
      <c r="EB231" s="58"/>
      <c r="EC231" s="58"/>
      <c r="ED231" s="58"/>
      <c r="EE231" s="58"/>
      <c r="EF231" s="58"/>
      <c r="EG231" s="58"/>
      <c r="EH231" s="58"/>
      <c r="EI231" s="58"/>
      <c r="EJ231" s="58"/>
      <c r="EK231" s="58"/>
      <c r="EL231" s="58"/>
      <c r="EM231" s="58"/>
      <c r="EN231" s="58"/>
      <c r="EO231" s="58"/>
      <c r="EP231" s="58"/>
      <c r="EQ231" s="58"/>
      <c r="ER231" s="58"/>
      <c r="ES231" s="58"/>
      <c r="ET231" s="58"/>
      <c r="EU231" s="58"/>
      <c r="EV231" s="58"/>
      <c r="EW231" s="58"/>
      <c r="EX231" s="58"/>
      <c r="EY231" s="58"/>
      <c r="EZ231" s="58"/>
      <c r="FA231" s="58"/>
      <c r="FB231" s="58"/>
      <c r="FC231" s="58"/>
      <c r="FD231" s="58"/>
      <c r="FE231" s="58"/>
      <c r="FF231" s="58"/>
      <c r="FG231" s="58"/>
      <c r="FH231" s="58"/>
      <c r="FI231" s="58"/>
      <c r="FJ231" s="58"/>
      <c r="FK231" s="58"/>
      <c r="FL231" s="58"/>
      <c r="FM231" s="58"/>
      <c r="FN231" s="58"/>
      <c r="FO231" s="58"/>
      <c r="FP231" s="58"/>
      <c r="FQ231" s="58"/>
      <c r="FR231" s="58"/>
      <c r="FS231" s="58"/>
      <c r="FT231" s="58"/>
      <c r="FU231" s="58"/>
      <c r="FV231" s="58"/>
      <c r="FW231" s="58"/>
      <c r="FX231" s="58"/>
      <c r="FY231" s="58"/>
      <c r="FZ231" s="58"/>
      <c r="GA231" s="58"/>
      <c r="GB231" s="58"/>
      <c r="GC231" s="58"/>
      <c r="GD231" s="58"/>
      <c r="GE231" s="58"/>
      <c r="GF231" s="58"/>
      <c r="GG231" s="58"/>
      <c r="GH231" s="58"/>
      <c r="GI231" s="58"/>
      <c r="GJ231" s="58"/>
      <c r="GK231" s="58"/>
      <c r="GL231" s="58"/>
      <c r="GM231" s="58"/>
      <c r="GN231" s="58"/>
      <c r="GO231" s="58"/>
      <c r="GP231" s="58"/>
      <c r="GQ231" s="58"/>
      <c r="GR231" s="58"/>
      <c r="GS231" s="58"/>
      <c r="GT231" s="58"/>
      <c r="GU231" s="58"/>
      <c r="GV231" s="58"/>
      <c r="GW231" s="58"/>
      <c r="GX231" s="58"/>
      <c r="GY231" s="58"/>
      <c r="GZ231" s="58"/>
      <c r="HA231" s="58"/>
      <c r="HB231" s="58"/>
      <c r="HC231" s="58"/>
      <c r="HD231" s="58"/>
      <c r="HE231" s="58"/>
      <c r="HF231" s="58"/>
      <c r="HG231" s="58"/>
      <c r="HH231" s="58"/>
      <c r="HI231" s="58"/>
      <c r="HJ231" s="58"/>
      <c r="HK231" s="58"/>
      <c r="HL231" s="58"/>
      <c r="HM231" s="58"/>
      <c r="HN231" s="58"/>
      <c r="HO231" s="58"/>
      <c r="HP231" s="58"/>
      <c r="HQ231" s="58"/>
      <c r="HR231" s="58"/>
      <c r="HS231" s="58"/>
      <c r="HT231" s="58"/>
      <c r="HU231" s="58"/>
      <c r="HV231" s="58"/>
      <c r="HW231" s="58"/>
      <c r="HX231" s="58"/>
      <c r="HY231" s="58"/>
      <c r="HZ231" s="58"/>
      <c r="IA231" s="58"/>
      <c r="IB231" s="58"/>
      <c r="IC231" s="58"/>
      <c r="ID231" s="58"/>
      <c r="IE231" s="58"/>
      <c r="IF231" s="58"/>
      <c r="IG231" s="58"/>
      <c r="IH231" s="58"/>
    </row>
    <row r="232" spans="1:242" s="59" customFormat="1" x14ac:dyDescent="0.2">
      <c r="A232" s="54" t="s">
        <v>112</v>
      </c>
      <c r="B232" s="55">
        <v>2025</v>
      </c>
      <c r="C232" s="55"/>
      <c r="D232" s="55"/>
      <c r="E232" s="13"/>
      <c r="F232" s="14"/>
      <c r="G232" s="60"/>
      <c r="H232" s="60"/>
      <c r="I232" s="60"/>
      <c r="J232" s="60"/>
      <c r="K232" s="60"/>
      <c r="L232" s="61"/>
      <c r="M232" s="61">
        <f>SUM(G232:L232)</f>
        <v>0</v>
      </c>
      <c r="N232" s="62">
        <f t="shared" si="139"/>
        <v>0</v>
      </c>
      <c r="O232" s="18" t="str">
        <f t="shared" si="140"/>
        <v/>
      </c>
      <c r="P232" s="63">
        <v>0</v>
      </c>
      <c r="Q232" s="64">
        <f t="shared" si="141"/>
        <v>0</v>
      </c>
      <c r="R232" s="65">
        <f t="shared" si="142"/>
        <v>0</v>
      </c>
      <c r="S232" s="56"/>
      <c r="T232" s="66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  <c r="AE232" s="57"/>
      <c r="AF232" s="57"/>
      <c r="AG232" s="57"/>
      <c r="AH232" s="57"/>
      <c r="AI232" s="57"/>
      <c r="AJ232" s="57"/>
      <c r="AK232" s="57"/>
      <c r="AL232" s="57"/>
      <c r="AM232" s="57"/>
      <c r="AN232" s="57"/>
      <c r="AO232" s="57"/>
      <c r="AP232" s="57"/>
      <c r="AQ232" s="57"/>
      <c r="AR232" s="57"/>
      <c r="AS232" s="57"/>
      <c r="AT232" s="57"/>
      <c r="AU232" s="57"/>
      <c r="AV232" s="57"/>
      <c r="AW232" s="57"/>
      <c r="AX232" s="57"/>
      <c r="AY232" s="57"/>
      <c r="AZ232" s="57"/>
      <c r="BA232" s="57"/>
      <c r="BB232" s="57"/>
      <c r="BC232" s="57"/>
      <c r="BD232" s="57"/>
      <c r="BE232" s="57"/>
      <c r="BF232" s="57"/>
      <c r="BG232" s="57"/>
      <c r="BH232" s="57"/>
      <c r="BI232" s="57"/>
      <c r="BJ232" s="57"/>
      <c r="BK232" s="57"/>
      <c r="BL232" s="57"/>
      <c r="BM232" s="58"/>
      <c r="BN232" s="58"/>
      <c r="BO232" s="58"/>
      <c r="BP232" s="58"/>
      <c r="BQ232" s="58"/>
      <c r="BR232" s="58"/>
      <c r="BS232" s="58"/>
      <c r="BT232" s="58"/>
      <c r="BU232" s="58"/>
      <c r="BV232" s="58"/>
      <c r="BW232" s="58"/>
      <c r="BX232" s="58"/>
      <c r="BY232" s="58"/>
      <c r="BZ232" s="58"/>
      <c r="CA232" s="58"/>
      <c r="CB232" s="58"/>
      <c r="CC232" s="58"/>
      <c r="CD232" s="58"/>
      <c r="CE232" s="58"/>
      <c r="CF232" s="58"/>
      <c r="CG232" s="58"/>
      <c r="CH232" s="58"/>
      <c r="CI232" s="58"/>
      <c r="CJ232" s="58"/>
      <c r="CK232" s="58"/>
      <c r="CL232" s="58"/>
      <c r="CM232" s="58"/>
      <c r="CN232" s="58"/>
      <c r="CO232" s="58"/>
      <c r="CP232" s="58"/>
      <c r="CQ232" s="58"/>
      <c r="CR232" s="58"/>
      <c r="CS232" s="58"/>
      <c r="CT232" s="58"/>
      <c r="CU232" s="58"/>
      <c r="CV232" s="58"/>
      <c r="CW232" s="58"/>
      <c r="CX232" s="58"/>
      <c r="CY232" s="58"/>
      <c r="CZ232" s="58"/>
      <c r="DA232" s="58"/>
      <c r="DB232" s="58"/>
      <c r="DC232" s="58"/>
      <c r="DD232" s="58"/>
      <c r="DE232" s="58"/>
      <c r="DF232" s="58"/>
      <c r="DG232" s="58"/>
      <c r="DH232" s="58"/>
      <c r="DI232" s="58"/>
      <c r="DJ232" s="58"/>
      <c r="DK232" s="58"/>
      <c r="DL232" s="58"/>
      <c r="DM232" s="58"/>
      <c r="DN232" s="58"/>
      <c r="DO232" s="58"/>
      <c r="DP232" s="58"/>
      <c r="DQ232" s="58"/>
      <c r="DR232" s="58"/>
      <c r="DS232" s="58"/>
      <c r="DT232" s="58"/>
      <c r="DU232" s="58"/>
      <c r="DV232" s="58"/>
      <c r="DW232" s="58"/>
      <c r="DX232" s="58"/>
      <c r="DY232" s="58"/>
      <c r="DZ232" s="58"/>
      <c r="EA232" s="58"/>
      <c r="EB232" s="58"/>
      <c r="EC232" s="58"/>
      <c r="ED232" s="58"/>
      <c r="EE232" s="58"/>
      <c r="EF232" s="58"/>
      <c r="EG232" s="58"/>
      <c r="EH232" s="58"/>
      <c r="EI232" s="58"/>
      <c r="EJ232" s="58"/>
      <c r="EK232" s="58"/>
      <c r="EL232" s="58"/>
      <c r="EM232" s="58"/>
      <c r="EN232" s="58"/>
      <c r="EO232" s="58"/>
      <c r="EP232" s="58"/>
      <c r="EQ232" s="58"/>
      <c r="ER232" s="58"/>
      <c r="ES232" s="58"/>
      <c r="ET232" s="58"/>
      <c r="EU232" s="58"/>
      <c r="EV232" s="58"/>
      <c r="EW232" s="58"/>
      <c r="EX232" s="58"/>
      <c r="EY232" s="58"/>
      <c r="EZ232" s="58"/>
      <c r="FA232" s="58"/>
      <c r="FB232" s="58"/>
      <c r="FC232" s="58"/>
      <c r="FD232" s="58"/>
      <c r="FE232" s="58"/>
      <c r="FF232" s="58"/>
      <c r="FG232" s="58"/>
      <c r="FH232" s="58"/>
      <c r="FI232" s="58"/>
      <c r="FJ232" s="58"/>
      <c r="FK232" s="58"/>
      <c r="FL232" s="58"/>
      <c r="FM232" s="58"/>
      <c r="FN232" s="58"/>
      <c r="FO232" s="58"/>
      <c r="FP232" s="58"/>
      <c r="FQ232" s="58"/>
      <c r="FR232" s="58"/>
      <c r="FS232" s="58"/>
      <c r="FT232" s="58"/>
      <c r="FU232" s="58"/>
      <c r="FV232" s="58"/>
      <c r="FW232" s="58"/>
      <c r="FX232" s="58"/>
      <c r="FY232" s="58"/>
      <c r="FZ232" s="58"/>
      <c r="GA232" s="58"/>
      <c r="GB232" s="58"/>
      <c r="GC232" s="58"/>
      <c r="GD232" s="58"/>
      <c r="GE232" s="58"/>
      <c r="GF232" s="58"/>
      <c r="GG232" s="58"/>
      <c r="GH232" s="58"/>
      <c r="GI232" s="58"/>
      <c r="GJ232" s="58"/>
      <c r="GK232" s="58"/>
      <c r="GL232" s="58"/>
      <c r="GM232" s="58"/>
      <c r="GN232" s="58"/>
      <c r="GO232" s="58"/>
      <c r="GP232" s="58"/>
      <c r="GQ232" s="58"/>
      <c r="GR232" s="58"/>
      <c r="GS232" s="58"/>
      <c r="GT232" s="58"/>
      <c r="GU232" s="58"/>
      <c r="GV232" s="58"/>
      <c r="GW232" s="58"/>
      <c r="GX232" s="58"/>
      <c r="GY232" s="58"/>
      <c r="GZ232" s="58"/>
      <c r="HA232" s="58"/>
      <c r="HB232" s="58"/>
      <c r="HC232" s="58"/>
      <c r="HD232" s="58"/>
      <c r="HE232" s="58"/>
      <c r="HF232" s="58"/>
      <c r="HG232" s="58"/>
      <c r="HH232" s="58"/>
      <c r="HI232" s="58"/>
      <c r="HJ232" s="58"/>
      <c r="HK232" s="58"/>
      <c r="HL232" s="58"/>
      <c r="HM232" s="58"/>
      <c r="HN232" s="58"/>
      <c r="HO232" s="58"/>
      <c r="HP232" s="58"/>
      <c r="HQ232" s="58"/>
      <c r="HR232" s="58"/>
      <c r="HS232" s="58"/>
      <c r="HT232" s="58"/>
      <c r="HU232" s="58"/>
      <c r="HV232" s="58"/>
      <c r="HW232" s="58"/>
      <c r="HX232" s="58"/>
      <c r="HY232" s="58"/>
      <c r="HZ232" s="58"/>
      <c r="IA232" s="58"/>
      <c r="IB232" s="58"/>
      <c r="IC232" s="58"/>
      <c r="ID232" s="58"/>
      <c r="IE232" s="58"/>
      <c r="IF232" s="58"/>
      <c r="IG232" s="58"/>
      <c r="IH232" s="58"/>
    </row>
    <row r="233" spans="1:242" s="59" customFormat="1" x14ac:dyDescent="0.2">
      <c r="A233" s="54" t="s">
        <v>112</v>
      </c>
      <c r="B233" s="55">
        <v>2025</v>
      </c>
      <c r="C233" s="55"/>
      <c r="D233" s="55"/>
      <c r="E233" s="13"/>
      <c r="F233" s="14"/>
      <c r="G233" s="60"/>
      <c r="H233" s="60"/>
      <c r="I233" s="60"/>
      <c r="J233" s="60"/>
      <c r="K233" s="60"/>
      <c r="L233" s="61"/>
      <c r="M233" s="61">
        <f t="shared" ref="M233:M234" si="144">SUM(G233:L233)</f>
        <v>0</v>
      </c>
      <c r="N233" s="62">
        <f t="shared" si="139"/>
        <v>0</v>
      </c>
      <c r="O233" s="18" t="str">
        <f t="shared" si="140"/>
        <v/>
      </c>
      <c r="P233" s="63">
        <v>0</v>
      </c>
      <c r="Q233" s="64">
        <f t="shared" si="141"/>
        <v>0</v>
      </c>
      <c r="R233" s="65">
        <f t="shared" si="142"/>
        <v>0</v>
      </c>
      <c r="S233" s="56"/>
      <c r="T233" s="66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  <c r="AF233" s="57"/>
      <c r="AG233" s="57"/>
      <c r="AH233" s="57"/>
      <c r="AI233" s="57"/>
      <c r="AJ233" s="57"/>
      <c r="AK233" s="57"/>
      <c r="AL233" s="57"/>
      <c r="AM233" s="57"/>
      <c r="AN233" s="57"/>
      <c r="AO233" s="57"/>
      <c r="AP233" s="57"/>
      <c r="AQ233" s="57"/>
      <c r="AR233" s="57"/>
      <c r="AS233" s="57"/>
      <c r="AT233" s="57"/>
      <c r="AU233" s="57"/>
      <c r="AV233" s="57"/>
      <c r="AW233" s="57"/>
      <c r="AX233" s="57"/>
      <c r="AY233" s="57"/>
      <c r="AZ233" s="57"/>
      <c r="BA233" s="57"/>
      <c r="BB233" s="57"/>
      <c r="BC233" s="57"/>
      <c r="BD233" s="57"/>
      <c r="BE233" s="57"/>
      <c r="BF233" s="57"/>
      <c r="BG233" s="57"/>
      <c r="BH233" s="57"/>
      <c r="BI233" s="57"/>
      <c r="BJ233" s="57"/>
      <c r="BK233" s="57"/>
      <c r="BL233" s="57"/>
      <c r="BM233" s="58"/>
      <c r="BN233" s="58"/>
      <c r="BO233" s="58"/>
      <c r="BP233" s="58"/>
      <c r="BQ233" s="58"/>
      <c r="BR233" s="58"/>
      <c r="BS233" s="58"/>
      <c r="BT233" s="58"/>
      <c r="BU233" s="58"/>
      <c r="BV233" s="58"/>
      <c r="BW233" s="58"/>
      <c r="BX233" s="58"/>
      <c r="BY233" s="58"/>
      <c r="BZ233" s="58"/>
      <c r="CA233" s="58"/>
      <c r="CB233" s="58"/>
      <c r="CC233" s="58"/>
      <c r="CD233" s="58"/>
      <c r="CE233" s="58"/>
      <c r="CF233" s="58"/>
      <c r="CG233" s="58"/>
      <c r="CH233" s="58"/>
      <c r="CI233" s="58"/>
      <c r="CJ233" s="58"/>
      <c r="CK233" s="58"/>
      <c r="CL233" s="58"/>
      <c r="CM233" s="58"/>
      <c r="CN233" s="58"/>
      <c r="CO233" s="58"/>
      <c r="CP233" s="58"/>
      <c r="CQ233" s="58"/>
      <c r="CR233" s="58"/>
      <c r="CS233" s="58"/>
      <c r="CT233" s="58"/>
      <c r="CU233" s="58"/>
      <c r="CV233" s="58"/>
      <c r="CW233" s="58"/>
      <c r="CX233" s="58"/>
      <c r="CY233" s="58"/>
      <c r="CZ233" s="58"/>
      <c r="DA233" s="58"/>
      <c r="DB233" s="58"/>
      <c r="DC233" s="58"/>
      <c r="DD233" s="58"/>
      <c r="DE233" s="58"/>
      <c r="DF233" s="58"/>
      <c r="DG233" s="58"/>
      <c r="DH233" s="58"/>
      <c r="DI233" s="58"/>
      <c r="DJ233" s="58"/>
      <c r="DK233" s="58"/>
      <c r="DL233" s="58"/>
      <c r="DM233" s="58"/>
      <c r="DN233" s="58"/>
      <c r="DO233" s="58"/>
      <c r="DP233" s="58"/>
      <c r="DQ233" s="58"/>
      <c r="DR233" s="58"/>
      <c r="DS233" s="58"/>
      <c r="DT233" s="58"/>
      <c r="DU233" s="58"/>
      <c r="DV233" s="58"/>
      <c r="DW233" s="58"/>
      <c r="DX233" s="58"/>
      <c r="DY233" s="58"/>
      <c r="DZ233" s="58"/>
      <c r="EA233" s="58"/>
      <c r="EB233" s="58"/>
      <c r="EC233" s="58"/>
      <c r="ED233" s="58"/>
      <c r="EE233" s="58"/>
      <c r="EF233" s="58"/>
      <c r="EG233" s="58"/>
      <c r="EH233" s="58"/>
      <c r="EI233" s="58"/>
      <c r="EJ233" s="58"/>
      <c r="EK233" s="58"/>
      <c r="EL233" s="58"/>
      <c r="EM233" s="58"/>
      <c r="EN233" s="58"/>
      <c r="EO233" s="58"/>
      <c r="EP233" s="58"/>
      <c r="EQ233" s="58"/>
      <c r="ER233" s="58"/>
      <c r="ES233" s="58"/>
      <c r="ET233" s="58"/>
      <c r="EU233" s="58"/>
      <c r="EV233" s="58"/>
      <c r="EW233" s="58"/>
      <c r="EX233" s="58"/>
      <c r="EY233" s="58"/>
      <c r="EZ233" s="58"/>
      <c r="FA233" s="58"/>
      <c r="FB233" s="58"/>
      <c r="FC233" s="58"/>
      <c r="FD233" s="58"/>
      <c r="FE233" s="58"/>
      <c r="FF233" s="58"/>
      <c r="FG233" s="58"/>
      <c r="FH233" s="58"/>
      <c r="FI233" s="58"/>
      <c r="FJ233" s="58"/>
      <c r="FK233" s="58"/>
      <c r="FL233" s="58"/>
      <c r="FM233" s="58"/>
      <c r="FN233" s="58"/>
      <c r="FO233" s="58"/>
      <c r="FP233" s="58"/>
      <c r="FQ233" s="58"/>
      <c r="FR233" s="58"/>
      <c r="FS233" s="58"/>
      <c r="FT233" s="58"/>
      <c r="FU233" s="58"/>
      <c r="FV233" s="58"/>
      <c r="FW233" s="58"/>
      <c r="FX233" s="58"/>
      <c r="FY233" s="58"/>
      <c r="FZ233" s="58"/>
      <c r="GA233" s="58"/>
      <c r="GB233" s="58"/>
      <c r="GC233" s="58"/>
      <c r="GD233" s="58"/>
      <c r="GE233" s="58"/>
      <c r="GF233" s="58"/>
      <c r="GG233" s="58"/>
      <c r="GH233" s="58"/>
      <c r="GI233" s="58"/>
      <c r="GJ233" s="58"/>
      <c r="GK233" s="58"/>
      <c r="GL233" s="58"/>
      <c r="GM233" s="58"/>
      <c r="GN233" s="58"/>
      <c r="GO233" s="58"/>
      <c r="GP233" s="58"/>
      <c r="GQ233" s="58"/>
      <c r="GR233" s="58"/>
      <c r="GS233" s="58"/>
      <c r="GT233" s="58"/>
      <c r="GU233" s="58"/>
      <c r="GV233" s="58"/>
      <c r="GW233" s="58"/>
      <c r="GX233" s="58"/>
      <c r="GY233" s="58"/>
      <c r="GZ233" s="58"/>
      <c r="HA233" s="58"/>
      <c r="HB233" s="58"/>
      <c r="HC233" s="58"/>
      <c r="HD233" s="58"/>
      <c r="HE233" s="58"/>
      <c r="HF233" s="58"/>
      <c r="HG233" s="58"/>
      <c r="HH233" s="58"/>
      <c r="HI233" s="58"/>
      <c r="HJ233" s="58"/>
      <c r="HK233" s="58"/>
      <c r="HL233" s="58"/>
      <c r="HM233" s="58"/>
      <c r="HN233" s="58"/>
      <c r="HO233" s="58"/>
      <c r="HP233" s="58"/>
      <c r="HQ233" s="58"/>
      <c r="HR233" s="58"/>
      <c r="HS233" s="58"/>
      <c r="HT233" s="58"/>
      <c r="HU233" s="58"/>
      <c r="HV233" s="58"/>
      <c r="HW233" s="58"/>
      <c r="HX233" s="58"/>
      <c r="HY233" s="58"/>
      <c r="HZ233" s="58"/>
      <c r="IA233" s="58"/>
      <c r="IB233" s="58"/>
      <c r="IC233" s="58"/>
      <c r="ID233" s="58"/>
      <c r="IE233" s="58"/>
      <c r="IF233" s="58"/>
      <c r="IG233" s="58"/>
      <c r="IH233" s="58"/>
    </row>
    <row r="234" spans="1:242" s="59" customFormat="1" x14ac:dyDescent="0.2">
      <c r="A234" s="54" t="s">
        <v>112</v>
      </c>
      <c r="B234" s="55">
        <v>2025</v>
      </c>
      <c r="C234" s="55"/>
      <c r="D234" s="55"/>
      <c r="E234" s="13"/>
      <c r="F234" s="14"/>
      <c r="G234" s="60"/>
      <c r="H234" s="60"/>
      <c r="I234" s="60"/>
      <c r="J234" s="60"/>
      <c r="K234" s="60"/>
      <c r="L234" s="61"/>
      <c r="M234" s="61">
        <f t="shared" si="144"/>
        <v>0</v>
      </c>
      <c r="N234" s="62">
        <f t="shared" si="139"/>
        <v>0</v>
      </c>
      <c r="O234" s="18" t="str">
        <f t="shared" si="140"/>
        <v/>
      </c>
      <c r="P234" s="63">
        <v>0</v>
      </c>
      <c r="Q234" s="64">
        <f t="shared" si="141"/>
        <v>0</v>
      </c>
      <c r="R234" s="65">
        <f t="shared" si="142"/>
        <v>0</v>
      </c>
      <c r="S234" s="56"/>
      <c r="T234" s="66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  <c r="AF234" s="57"/>
      <c r="AG234" s="57"/>
      <c r="AH234" s="57"/>
      <c r="AI234" s="57"/>
      <c r="AJ234" s="57"/>
      <c r="AK234" s="57"/>
      <c r="AL234" s="57"/>
      <c r="AM234" s="57"/>
      <c r="AN234" s="57"/>
      <c r="AO234" s="57"/>
      <c r="AP234" s="57"/>
      <c r="AQ234" s="57"/>
      <c r="AR234" s="57"/>
      <c r="AS234" s="57"/>
      <c r="AT234" s="57"/>
      <c r="AU234" s="57"/>
      <c r="AV234" s="57"/>
      <c r="AW234" s="57"/>
      <c r="AX234" s="57"/>
      <c r="AY234" s="57"/>
      <c r="AZ234" s="57"/>
      <c r="BA234" s="57"/>
      <c r="BB234" s="57"/>
      <c r="BC234" s="57"/>
      <c r="BD234" s="57"/>
      <c r="BE234" s="57"/>
      <c r="BF234" s="57"/>
      <c r="BG234" s="57"/>
      <c r="BH234" s="57"/>
      <c r="BI234" s="57"/>
      <c r="BJ234" s="57"/>
      <c r="BK234" s="57"/>
      <c r="BL234" s="57"/>
      <c r="BM234" s="58"/>
      <c r="BN234" s="58"/>
      <c r="BO234" s="58"/>
      <c r="BP234" s="58"/>
      <c r="BQ234" s="58"/>
      <c r="BR234" s="58"/>
      <c r="BS234" s="58"/>
      <c r="BT234" s="58"/>
      <c r="BU234" s="58"/>
      <c r="BV234" s="58"/>
      <c r="BW234" s="58"/>
      <c r="BX234" s="58"/>
      <c r="BY234" s="58"/>
      <c r="BZ234" s="58"/>
      <c r="CA234" s="58"/>
      <c r="CB234" s="58"/>
      <c r="CC234" s="58"/>
      <c r="CD234" s="58"/>
      <c r="CE234" s="58"/>
      <c r="CF234" s="58"/>
      <c r="CG234" s="58"/>
      <c r="CH234" s="58"/>
      <c r="CI234" s="58"/>
      <c r="CJ234" s="58"/>
      <c r="CK234" s="58"/>
      <c r="CL234" s="58"/>
      <c r="CM234" s="58"/>
      <c r="CN234" s="58"/>
      <c r="CO234" s="58"/>
      <c r="CP234" s="58"/>
      <c r="CQ234" s="58"/>
      <c r="CR234" s="58"/>
      <c r="CS234" s="58"/>
      <c r="CT234" s="58"/>
      <c r="CU234" s="58"/>
      <c r="CV234" s="58"/>
      <c r="CW234" s="58"/>
      <c r="CX234" s="58"/>
      <c r="CY234" s="58"/>
      <c r="CZ234" s="58"/>
      <c r="DA234" s="58"/>
      <c r="DB234" s="58"/>
      <c r="DC234" s="58"/>
      <c r="DD234" s="58"/>
      <c r="DE234" s="58"/>
      <c r="DF234" s="58"/>
      <c r="DG234" s="58"/>
      <c r="DH234" s="58"/>
      <c r="DI234" s="58"/>
      <c r="DJ234" s="58"/>
      <c r="DK234" s="58"/>
      <c r="DL234" s="58"/>
      <c r="DM234" s="58"/>
      <c r="DN234" s="58"/>
      <c r="DO234" s="58"/>
      <c r="DP234" s="58"/>
      <c r="DQ234" s="58"/>
      <c r="DR234" s="58"/>
      <c r="DS234" s="58"/>
      <c r="DT234" s="58"/>
      <c r="DU234" s="58"/>
      <c r="DV234" s="58"/>
      <c r="DW234" s="58"/>
      <c r="DX234" s="58"/>
      <c r="DY234" s="58"/>
      <c r="DZ234" s="58"/>
      <c r="EA234" s="58"/>
      <c r="EB234" s="58"/>
      <c r="EC234" s="58"/>
      <c r="ED234" s="58"/>
      <c r="EE234" s="58"/>
      <c r="EF234" s="58"/>
      <c r="EG234" s="58"/>
      <c r="EH234" s="58"/>
      <c r="EI234" s="58"/>
      <c r="EJ234" s="58"/>
      <c r="EK234" s="58"/>
      <c r="EL234" s="58"/>
      <c r="EM234" s="58"/>
      <c r="EN234" s="58"/>
      <c r="EO234" s="58"/>
      <c r="EP234" s="58"/>
      <c r="EQ234" s="58"/>
      <c r="ER234" s="58"/>
      <c r="ES234" s="58"/>
      <c r="ET234" s="58"/>
      <c r="EU234" s="58"/>
      <c r="EV234" s="58"/>
      <c r="EW234" s="58"/>
      <c r="EX234" s="58"/>
      <c r="EY234" s="58"/>
      <c r="EZ234" s="58"/>
      <c r="FA234" s="58"/>
      <c r="FB234" s="58"/>
      <c r="FC234" s="58"/>
      <c r="FD234" s="58"/>
      <c r="FE234" s="58"/>
      <c r="FF234" s="58"/>
      <c r="FG234" s="58"/>
      <c r="FH234" s="58"/>
      <c r="FI234" s="58"/>
      <c r="FJ234" s="58"/>
      <c r="FK234" s="58"/>
      <c r="FL234" s="58"/>
      <c r="FM234" s="58"/>
      <c r="FN234" s="58"/>
      <c r="FO234" s="58"/>
      <c r="FP234" s="58"/>
      <c r="FQ234" s="58"/>
      <c r="FR234" s="58"/>
      <c r="FS234" s="58"/>
      <c r="FT234" s="58"/>
      <c r="FU234" s="58"/>
      <c r="FV234" s="58"/>
      <c r="FW234" s="58"/>
      <c r="FX234" s="58"/>
      <c r="FY234" s="58"/>
      <c r="FZ234" s="58"/>
      <c r="GA234" s="58"/>
      <c r="GB234" s="58"/>
      <c r="GC234" s="58"/>
      <c r="GD234" s="58"/>
      <c r="GE234" s="58"/>
      <c r="GF234" s="58"/>
      <c r="GG234" s="58"/>
      <c r="GH234" s="58"/>
      <c r="GI234" s="58"/>
      <c r="GJ234" s="58"/>
      <c r="GK234" s="58"/>
      <c r="GL234" s="58"/>
      <c r="GM234" s="58"/>
      <c r="GN234" s="58"/>
      <c r="GO234" s="58"/>
      <c r="GP234" s="58"/>
      <c r="GQ234" s="58"/>
      <c r="GR234" s="58"/>
      <c r="GS234" s="58"/>
      <c r="GT234" s="58"/>
      <c r="GU234" s="58"/>
      <c r="GV234" s="58"/>
      <c r="GW234" s="58"/>
      <c r="GX234" s="58"/>
      <c r="GY234" s="58"/>
      <c r="GZ234" s="58"/>
      <c r="HA234" s="58"/>
      <c r="HB234" s="58"/>
      <c r="HC234" s="58"/>
      <c r="HD234" s="58"/>
      <c r="HE234" s="58"/>
      <c r="HF234" s="58"/>
      <c r="HG234" s="58"/>
      <c r="HH234" s="58"/>
      <c r="HI234" s="58"/>
      <c r="HJ234" s="58"/>
      <c r="HK234" s="58"/>
      <c r="HL234" s="58"/>
      <c r="HM234" s="58"/>
      <c r="HN234" s="58"/>
      <c r="HO234" s="58"/>
      <c r="HP234" s="58"/>
      <c r="HQ234" s="58"/>
      <c r="HR234" s="58"/>
      <c r="HS234" s="58"/>
      <c r="HT234" s="58"/>
      <c r="HU234" s="58"/>
      <c r="HV234" s="58"/>
      <c r="HW234" s="58"/>
      <c r="HX234" s="58"/>
      <c r="HY234" s="58"/>
      <c r="HZ234" s="58"/>
      <c r="IA234" s="58"/>
      <c r="IB234" s="58"/>
      <c r="IC234" s="58"/>
      <c r="ID234" s="58"/>
      <c r="IE234" s="58"/>
      <c r="IF234" s="58"/>
      <c r="IG234" s="58"/>
      <c r="IH234" s="58"/>
    </row>
    <row r="235" spans="1:242" s="59" customFormat="1" x14ac:dyDescent="0.2">
      <c r="A235" s="54" t="s">
        <v>112</v>
      </c>
      <c r="B235" s="55">
        <v>2025</v>
      </c>
      <c r="C235" s="55"/>
      <c r="D235" s="55"/>
      <c r="E235" s="13"/>
      <c r="F235" s="14"/>
      <c r="G235" s="60"/>
      <c r="H235" s="60"/>
      <c r="I235" s="60"/>
      <c r="J235" s="60"/>
      <c r="K235" s="60"/>
      <c r="L235" s="61"/>
      <c r="M235" s="61">
        <f>SUM(G235:L235)</f>
        <v>0</v>
      </c>
      <c r="N235" s="62">
        <f t="shared" si="139"/>
        <v>0</v>
      </c>
      <c r="O235" s="18" t="str">
        <f t="shared" si="140"/>
        <v/>
      </c>
      <c r="P235" s="63">
        <v>0</v>
      </c>
      <c r="Q235" s="64">
        <f t="shared" si="141"/>
        <v>0</v>
      </c>
      <c r="R235" s="65">
        <f t="shared" si="142"/>
        <v>0</v>
      </c>
      <c r="S235" s="56"/>
      <c r="T235" s="66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  <c r="AF235" s="57"/>
      <c r="AG235" s="57"/>
      <c r="AH235" s="57"/>
      <c r="AI235" s="57"/>
      <c r="AJ235" s="57"/>
      <c r="AK235" s="57"/>
      <c r="AL235" s="57"/>
      <c r="AM235" s="57"/>
      <c r="AN235" s="57"/>
      <c r="AO235" s="57"/>
      <c r="AP235" s="57"/>
      <c r="AQ235" s="57"/>
      <c r="AR235" s="57"/>
      <c r="AS235" s="57"/>
      <c r="AT235" s="57"/>
      <c r="AU235" s="57"/>
      <c r="AV235" s="57"/>
      <c r="AW235" s="57"/>
      <c r="AX235" s="57"/>
      <c r="AY235" s="57"/>
      <c r="AZ235" s="57"/>
      <c r="BA235" s="57"/>
      <c r="BB235" s="57"/>
      <c r="BC235" s="57"/>
      <c r="BD235" s="57"/>
      <c r="BE235" s="57"/>
      <c r="BF235" s="57"/>
      <c r="BG235" s="57"/>
      <c r="BH235" s="57"/>
      <c r="BI235" s="57"/>
      <c r="BJ235" s="57"/>
      <c r="BK235" s="57"/>
      <c r="BL235" s="57"/>
      <c r="BM235" s="58"/>
      <c r="BN235" s="58"/>
      <c r="BO235" s="58"/>
      <c r="BP235" s="58"/>
      <c r="BQ235" s="58"/>
      <c r="BR235" s="58"/>
      <c r="BS235" s="58"/>
      <c r="BT235" s="58"/>
      <c r="BU235" s="58"/>
      <c r="BV235" s="58"/>
      <c r="BW235" s="58"/>
      <c r="BX235" s="58"/>
      <c r="BY235" s="58"/>
      <c r="BZ235" s="58"/>
      <c r="CA235" s="58"/>
      <c r="CB235" s="58"/>
      <c r="CC235" s="58"/>
      <c r="CD235" s="58"/>
      <c r="CE235" s="58"/>
      <c r="CF235" s="58"/>
      <c r="CG235" s="58"/>
      <c r="CH235" s="58"/>
      <c r="CI235" s="58"/>
      <c r="CJ235" s="58"/>
      <c r="CK235" s="58"/>
      <c r="CL235" s="58"/>
      <c r="CM235" s="58"/>
      <c r="CN235" s="58"/>
      <c r="CO235" s="58"/>
      <c r="CP235" s="58"/>
      <c r="CQ235" s="58"/>
      <c r="CR235" s="58"/>
      <c r="CS235" s="58"/>
      <c r="CT235" s="58"/>
      <c r="CU235" s="58"/>
      <c r="CV235" s="58"/>
      <c r="CW235" s="58"/>
      <c r="CX235" s="58"/>
      <c r="CY235" s="58"/>
      <c r="CZ235" s="58"/>
      <c r="DA235" s="58"/>
      <c r="DB235" s="58"/>
      <c r="DC235" s="58"/>
      <c r="DD235" s="58"/>
      <c r="DE235" s="58"/>
      <c r="DF235" s="58"/>
      <c r="DG235" s="58"/>
      <c r="DH235" s="58"/>
      <c r="DI235" s="58"/>
      <c r="DJ235" s="58"/>
      <c r="DK235" s="58"/>
      <c r="DL235" s="58"/>
      <c r="DM235" s="58"/>
      <c r="DN235" s="58"/>
      <c r="DO235" s="58"/>
      <c r="DP235" s="58"/>
      <c r="DQ235" s="58"/>
      <c r="DR235" s="58"/>
      <c r="DS235" s="58"/>
      <c r="DT235" s="58"/>
      <c r="DU235" s="58"/>
      <c r="DV235" s="58"/>
      <c r="DW235" s="58"/>
      <c r="DX235" s="58"/>
      <c r="DY235" s="58"/>
      <c r="DZ235" s="58"/>
      <c r="EA235" s="58"/>
      <c r="EB235" s="58"/>
      <c r="EC235" s="58"/>
      <c r="ED235" s="58"/>
      <c r="EE235" s="58"/>
      <c r="EF235" s="58"/>
      <c r="EG235" s="58"/>
      <c r="EH235" s="58"/>
      <c r="EI235" s="58"/>
      <c r="EJ235" s="58"/>
      <c r="EK235" s="58"/>
      <c r="EL235" s="58"/>
      <c r="EM235" s="58"/>
      <c r="EN235" s="58"/>
      <c r="EO235" s="58"/>
      <c r="EP235" s="58"/>
      <c r="EQ235" s="58"/>
      <c r="ER235" s="58"/>
      <c r="ES235" s="58"/>
      <c r="ET235" s="58"/>
      <c r="EU235" s="58"/>
      <c r="EV235" s="58"/>
      <c r="EW235" s="58"/>
      <c r="EX235" s="58"/>
      <c r="EY235" s="58"/>
      <c r="EZ235" s="58"/>
      <c r="FA235" s="58"/>
      <c r="FB235" s="58"/>
      <c r="FC235" s="58"/>
      <c r="FD235" s="58"/>
      <c r="FE235" s="58"/>
      <c r="FF235" s="58"/>
      <c r="FG235" s="58"/>
      <c r="FH235" s="58"/>
      <c r="FI235" s="58"/>
      <c r="FJ235" s="58"/>
      <c r="FK235" s="58"/>
      <c r="FL235" s="58"/>
      <c r="FM235" s="58"/>
      <c r="FN235" s="58"/>
      <c r="FO235" s="58"/>
      <c r="FP235" s="58"/>
      <c r="FQ235" s="58"/>
      <c r="FR235" s="58"/>
      <c r="FS235" s="58"/>
      <c r="FT235" s="58"/>
      <c r="FU235" s="58"/>
      <c r="FV235" s="58"/>
      <c r="FW235" s="58"/>
      <c r="FX235" s="58"/>
      <c r="FY235" s="58"/>
      <c r="FZ235" s="58"/>
      <c r="GA235" s="58"/>
      <c r="GB235" s="58"/>
      <c r="GC235" s="58"/>
      <c r="GD235" s="58"/>
      <c r="GE235" s="58"/>
      <c r="GF235" s="58"/>
      <c r="GG235" s="58"/>
      <c r="GH235" s="58"/>
      <c r="GI235" s="58"/>
      <c r="GJ235" s="58"/>
      <c r="GK235" s="58"/>
      <c r="GL235" s="58"/>
      <c r="GM235" s="58"/>
      <c r="GN235" s="58"/>
      <c r="GO235" s="58"/>
      <c r="GP235" s="58"/>
      <c r="GQ235" s="58"/>
      <c r="GR235" s="58"/>
      <c r="GS235" s="58"/>
      <c r="GT235" s="58"/>
      <c r="GU235" s="58"/>
      <c r="GV235" s="58"/>
      <c r="GW235" s="58"/>
      <c r="GX235" s="58"/>
      <c r="GY235" s="58"/>
      <c r="GZ235" s="58"/>
      <c r="HA235" s="58"/>
      <c r="HB235" s="58"/>
      <c r="HC235" s="58"/>
      <c r="HD235" s="58"/>
      <c r="HE235" s="58"/>
      <c r="HF235" s="58"/>
      <c r="HG235" s="58"/>
      <c r="HH235" s="58"/>
      <c r="HI235" s="58"/>
      <c r="HJ235" s="58"/>
      <c r="HK235" s="58"/>
      <c r="HL235" s="58"/>
      <c r="HM235" s="58"/>
      <c r="HN235" s="58"/>
      <c r="HO235" s="58"/>
      <c r="HP235" s="58"/>
      <c r="HQ235" s="58"/>
      <c r="HR235" s="58"/>
      <c r="HS235" s="58"/>
      <c r="HT235" s="58"/>
      <c r="HU235" s="58"/>
      <c r="HV235" s="58"/>
      <c r="HW235" s="58"/>
      <c r="HX235" s="58"/>
      <c r="HY235" s="58"/>
      <c r="HZ235" s="58"/>
      <c r="IA235" s="58"/>
      <c r="IB235" s="58"/>
      <c r="IC235" s="58"/>
      <c r="ID235" s="58"/>
      <c r="IE235" s="58"/>
      <c r="IF235" s="58"/>
      <c r="IG235" s="58"/>
      <c r="IH235" s="58"/>
    </row>
    <row r="236" spans="1:242" s="59" customFormat="1" x14ac:dyDescent="0.2">
      <c r="A236" s="54" t="s">
        <v>112</v>
      </c>
      <c r="B236" s="55">
        <v>2025</v>
      </c>
      <c r="C236" s="55"/>
      <c r="D236" s="55"/>
      <c r="E236" s="13"/>
      <c r="F236" s="14"/>
      <c r="G236" s="60"/>
      <c r="H236" s="60"/>
      <c r="I236" s="60"/>
      <c r="J236" s="60"/>
      <c r="K236" s="60"/>
      <c r="L236" s="61"/>
      <c r="M236" s="61">
        <f>SUM(G236:L236)</f>
        <v>0</v>
      </c>
      <c r="N236" s="62">
        <f t="shared" si="139"/>
        <v>0</v>
      </c>
      <c r="O236" s="18" t="str">
        <f t="shared" si="140"/>
        <v/>
      </c>
      <c r="P236" s="63">
        <v>0</v>
      </c>
      <c r="Q236" s="64">
        <f t="shared" si="141"/>
        <v>0</v>
      </c>
      <c r="R236" s="65">
        <f t="shared" si="142"/>
        <v>0</v>
      </c>
      <c r="S236" s="56"/>
      <c r="T236" s="66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  <c r="AF236" s="57"/>
      <c r="AG236" s="57"/>
      <c r="AH236" s="57"/>
      <c r="AI236" s="57"/>
      <c r="AJ236" s="57"/>
      <c r="AK236" s="57"/>
      <c r="AL236" s="57"/>
      <c r="AM236" s="57"/>
      <c r="AN236" s="57"/>
      <c r="AO236" s="57"/>
      <c r="AP236" s="57"/>
      <c r="AQ236" s="57"/>
      <c r="AR236" s="57"/>
      <c r="AS236" s="57"/>
      <c r="AT236" s="57"/>
      <c r="AU236" s="57"/>
      <c r="AV236" s="57"/>
      <c r="AW236" s="57"/>
      <c r="AX236" s="57"/>
      <c r="AY236" s="57"/>
      <c r="AZ236" s="57"/>
      <c r="BA236" s="57"/>
      <c r="BB236" s="57"/>
      <c r="BC236" s="57"/>
      <c r="BD236" s="57"/>
      <c r="BE236" s="57"/>
      <c r="BF236" s="57"/>
      <c r="BG236" s="57"/>
      <c r="BH236" s="57"/>
      <c r="BI236" s="57"/>
      <c r="BJ236" s="57"/>
      <c r="BK236" s="57"/>
      <c r="BL236" s="57"/>
      <c r="BM236" s="58"/>
      <c r="BN236" s="58"/>
      <c r="BO236" s="58"/>
      <c r="BP236" s="58"/>
      <c r="BQ236" s="58"/>
      <c r="BR236" s="58"/>
      <c r="BS236" s="58"/>
      <c r="BT236" s="58"/>
      <c r="BU236" s="58"/>
      <c r="BV236" s="58"/>
      <c r="BW236" s="58"/>
      <c r="BX236" s="58"/>
      <c r="BY236" s="58"/>
      <c r="BZ236" s="58"/>
      <c r="CA236" s="58"/>
      <c r="CB236" s="58"/>
      <c r="CC236" s="58"/>
      <c r="CD236" s="58"/>
      <c r="CE236" s="58"/>
      <c r="CF236" s="58"/>
      <c r="CG236" s="58"/>
      <c r="CH236" s="58"/>
      <c r="CI236" s="58"/>
      <c r="CJ236" s="58"/>
      <c r="CK236" s="58"/>
      <c r="CL236" s="58"/>
      <c r="CM236" s="58"/>
      <c r="CN236" s="58"/>
      <c r="CO236" s="58"/>
      <c r="CP236" s="58"/>
      <c r="CQ236" s="58"/>
      <c r="CR236" s="58"/>
      <c r="CS236" s="58"/>
      <c r="CT236" s="58"/>
      <c r="CU236" s="58"/>
      <c r="CV236" s="58"/>
      <c r="CW236" s="58"/>
      <c r="CX236" s="58"/>
      <c r="CY236" s="58"/>
      <c r="CZ236" s="58"/>
      <c r="DA236" s="58"/>
      <c r="DB236" s="58"/>
      <c r="DC236" s="58"/>
      <c r="DD236" s="58"/>
      <c r="DE236" s="58"/>
      <c r="DF236" s="58"/>
      <c r="DG236" s="58"/>
      <c r="DH236" s="58"/>
      <c r="DI236" s="58"/>
      <c r="DJ236" s="58"/>
      <c r="DK236" s="58"/>
      <c r="DL236" s="58"/>
      <c r="DM236" s="58"/>
      <c r="DN236" s="58"/>
      <c r="DO236" s="58"/>
      <c r="DP236" s="58"/>
      <c r="DQ236" s="58"/>
      <c r="DR236" s="58"/>
      <c r="DS236" s="58"/>
      <c r="DT236" s="58"/>
      <c r="DU236" s="58"/>
      <c r="DV236" s="58"/>
      <c r="DW236" s="58"/>
      <c r="DX236" s="58"/>
      <c r="DY236" s="58"/>
      <c r="DZ236" s="58"/>
      <c r="EA236" s="58"/>
      <c r="EB236" s="58"/>
      <c r="EC236" s="58"/>
      <c r="ED236" s="58"/>
      <c r="EE236" s="58"/>
      <c r="EF236" s="58"/>
      <c r="EG236" s="58"/>
      <c r="EH236" s="58"/>
      <c r="EI236" s="58"/>
      <c r="EJ236" s="58"/>
      <c r="EK236" s="58"/>
      <c r="EL236" s="58"/>
      <c r="EM236" s="58"/>
      <c r="EN236" s="58"/>
      <c r="EO236" s="58"/>
      <c r="EP236" s="58"/>
      <c r="EQ236" s="58"/>
      <c r="ER236" s="58"/>
      <c r="ES236" s="58"/>
      <c r="ET236" s="58"/>
      <c r="EU236" s="58"/>
      <c r="EV236" s="58"/>
      <c r="EW236" s="58"/>
      <c r="EX236" s="58"/>
      <c r="EY236" s="58"/>
      <c r="EZ236" s="58"/>
      <c r="FA236" s="58"/>
      <c r="FB236" s="58"/>
      <c r="FC236" s="58"/>
      <c r="FD236" s="58"/>
      <c r="FE236" s="58"/>
      <c r="FF236" s="58"/>
      <c r="FG236" s="58"/>
      <c r="FH236" s="58"/>
      <c r="FI236" s="58"/>
      <c r="FJ236" s="58"/>
      <c r="FK236" s="58"/>
      <c r="FL236" s="58"/>
      <c r="FM236" s="58"/>
      <c r="FN236" s="58"/>
      <c r="FO236" s="58"/>
      <c r="FP236" s="58"/>
      <c r="FQ236" s="58"/>
      <c r="FR236" s="58"/>
      <c r="FS236" s="58"/>
      <c r="FT236" s="58"/>
      <c r="FU236" s="58"/>
      <c r="FV236" s="58"/>
      <c r="FW236" s="58"/>
      <c r="FX236" s="58"/>
      <c r="FY236" s="58"/>
      <c r="FZ236" s="58"/>
      <c r="GA236" s="58"/>
      <c r="GB236" s="58"/>
      <c r="GC236" s="58"/>
      <c r="GD236" s="58"/>
      <c r="GE236" s="58"/>
      <c r="GF236" s="58"/>
      <c r="GG236" s="58"/>
      <c r="GH236" s="58"/>
      <c r="GI236" s="58"/>
      <c r="GJ236" s="58"/>
      <c r="GK236" s="58"/>
      <c r="GL236" s="58"/>
      <c r="GM236" s="58"/>
      <c r="GN236" s="58"/>
      <c r="GO236" s="58"/>
      <c r="GP236" s="58"/>
      <c r="GQ236" s="58"/>
      <c r="GR236" s="58"/>
      <c r="GS236" s="58"/>
      <c r="GT236" s="58"/>
      <c r="GU236" s="58"/>
      <c r="GV236" s="58"/>
      <c r="GW236" s="58"/>
      <c r="GX236" s="58"/>
      <c r="GY236" s="58"/>
      <c r="GZ236" s="58"/>
      <c r="HA236" s="58"/>
      <c r="HB236" s="58"/>
      <c r="HC236" s="58"/>
      <c r="HD236" s="58"/>
      <c r="HE236" s="58"/>
      <c r="HF236" s="58"/>
      <c r="HG236" s="58"/>
      <c r="HH236" s="58"/>
      <c r="HI236" s="58"/>
      <c r="HJ236" s="58"/>
      <c r="HK236" s="58"/>
      <c r="HL236" s="58"/>
      <c r="HM236" s="58"/>
      <c r="HN236" s="58"/>
      <c r="HO236" s="58"/>
      <c r="HP236" s="58"/>
      <c r="HQ236" s="58"/>
      <c r="HR236" s="58"/>
      <c r="HS236" s="58"/>
      <c r="HT236" s="58"/>
      <c r="HU236" s="58"/>
      <c r="HV236" s="58"/>
      <c r="HW236" s="58"/>
      <c r="HX236" s="58"/>
      <c r="HY236" s="58"/>
      <c r="HZ236" s="58"/>
      <c r="IA236" s="58"/>
      <c r="IB236" s="58"/>
      <c r="IC236" s="58"/>
      <c r="ID236" s="58"/>
      <c r="IE236" s="58"/>
      <c r="IF236" s="58"/>
      <c r="IG236" s="58"/>
      <c r="IH236" s="58"/>
    </row>
    <row r="237" spans="1:242" s="59" customFormat="1" x14ac:dyDescent="0.2">
      <c r="A237" s="54" t="s">
        <v>112</v>
      </c>
      <c r="B237" s="55">
        <v>2025</v>
      </c>
      <c r="C237" s="55"/>
      <c r="D237" s="55"/>
      <c r="E237" s="13"/>
      <c r="F237" s="14"/>
      <c r="G237" s="60"/>
      <c r="H237" s="60"/>
      <c r="I237" s="60"/>
      <c r="J237" s="60"/>
      <c r="K237" s="60"/>
      <c r="L237" s="61"/>
      <c r="M237" s="61">
        <f t="shared" ref="M237:M238" si="145">SUM(G237:L237)</f>
        <v>0</v>
      </c>
      <c r="N237" s="62">
        <f t="shared" si="139"/>
        <v>0</v>
      </c>
      <c r="O237" s="18" t="str">
        <f t="shared" si="140"/>
        <v/>
      </c>
      <c r="P237" s="63">
        <v>0</v>
      </c>
      <c r="Q237" s="64">
        <f t="shared" si="141"/>
        <v>0</v>
      </c>
      <c r="R237" s="65">
        <f t="shared" si="142"/>
        <v>0</v>
      </c>
      <c r="S237" s="56"/>
      <c r="T237" s="66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  <c r="AK237" s="57"/>
      <c r="AL237" s="57"/>
      <c r="AM237" s="57"/>
      <c r="AN237" s="57"/>
      <c r="AO237" s="57"/>
      <c r="AP237" s="57"/>
      <c r="AQ237" s="57"/>
      <c r="AR237" s="57"/>
      <c r="AS237" s="57"/>
      <c r="AT237" s="57"/>
      <c r="AU237" s="57"/>
      <c r="AV237" s="57"/>
      <c r="AW237" s="57"/>
      <c r="AX237" s="57"/>
      <c r="AY237" s="57"/>
      <c r="AZ237" s="57"/>
      <c r="BA237" s="57"/>
      <c r="BB237" s="57"/>
      <c r="BC237" s="57"/>
      <c r="BD237" s="57"/>
      <c r="BE237" s="57"/>
      <c r="BF237" s="57"/>
      <c r="BG237" s="57"/>
      <c r="BH237" s="57"/>
      <c r="BI237" s="57"/>
      <c r="BJ237" s="57"/>
      <c r="BK237" s="57"/>
      <c r="BL237" s="57"/>
      <c r="BM237" s="58"/>
      <c r="BN237" s="58"/>
      <c r="BO237" s="58"/>
      <c r="BP237" s="58"/>
      <c r="BQ237" s="58"/>
      <c r="BR237" s="58"/>
      <c r="BS237" s="58"/>
      <c r="BT237" s="58"/>
      <c r="BU237" s="58"/>
      <c r="BV237" s="58"/>
      <c r="BW237" s="58"/>
      <c r="BX237" s="58"/>
      <c r="BY237" s="58"/>
      <c r="BZ237" s="58"/>
      <c r="CA237" s="58"/>
      <c r="CB237" s="58"/>
      <c r="CC237" s="58"/>
      <c r="CD237" s="58"/>
      <c r="CE237" s="58"/>
      <c r="CF237" s="58"/>
      <c r="CG237" s="58"/>
      <c r="CH237" s="58"/>
      <c r="CI237" s="58"/>
      <c r="CJ237" s="58"/>
      <c r="CK237" s="58"/>
      <c r="CL237" s="58"/>
      <c r="CM237" s="58"/>
      <c r="CN237" s="58"/>
      <c r="CO237" s="58"/>
      <c r="CP237" s="58"/>
      <c r="CQ237" s="58"/>
      <c r="CR237" s="58"/>
      <c r="CS237" s="58"/>
      <c r="CT237" s="58"/>
      <c r="CU237" s="58"/>
      <c r="CV237" s="58"/>
      <c r="CW237" s="58"/>
      <c r="CX237" s="58"/>
      <c r="CY237" s="58"/>
      <c r="CZ237" s="58"/>
      <c r="DA237" s="58"/>
      <c r="DB237" s="58"/>
      <c r="DC237" s="58"/>
      <c r="DD237" s="58"/>
      <c r="DE237" s="58"/>
      <c r="DF237" s="58"/>
      <c r="DG237" s="58"/>
      <c r="DH237" s="58"/>
      <c r="DI237" s="58"/>
      <c r="DJ237" s="58"/>
      <c r="DK237" s="58"/>
      <c r="DL237" s="58"/>
      <c r="DM237" s="58"/>
      <c r="DN237" s="58"/>
      <c r="DO237" s="58"/>
      <c r="DP237" s="58"/>
      <c r="DQ237" s="58"/>
      <c r="DR237" s="58"/>
      <c r="DS237" s="58"/>
      <c r="DT237" s="58"/>
      <c r="DU237" s="58"/>
      <c r="DV237" s="58"/>
      <c r="DW237" s="58"/>
      <c r="DX237" s="58"/>
      <c r="DY237" s="58"/>
      <c r="DZ237" s="58"/>
      <c r="EA237" s="58"/>
      <c r="EB237" s="58"/>
      <c r="EC237" s="58"/>
      <c r="ED237" s="58"/>
      <c r="EE237" s="58"/>
      <c r="EF237" s="58"/>
      <c r="EG237" s="58"/>
      <c r="EH237" s="58"/>
      <c r="EI237" s="58"/>
      <c r="EJ237" s="58"/>
      <c r="EK237" s="58"/>
      <c r="EL237" s="58"/>
      <c r="EM237" s="58"/>
      <c r="EN237" s="58"/>
      <c r="EO237" s="58"/>
      <c r="EP237" s="58"/>
      <c r="EQ237" s="58"/>
      <c r="ER237" s="58"/>
      <c r="ES237" s="58"/>
      <c r="ET237" s="58"/>
      <c r="EU237" s="58"/>
      <c r="EV237" s="58"/>
      <c r="EW237" s="58"/>
      <c r="EX237" s="58"/>
      <c r="EY237" s="58"/>
      <c r="EZ237" s="58"/>
      <c r="FA237" s="58"/>
      <c r="FB237" s="58"/>
      <c r="FC237" s="58"/>
      <c r="FD237" s="58"/>
      <c r="FE237" s="58"/>
      <c r="FF237" s="58"/>
      <c r="FG237" s="58"/>
      <c r="FH237" s="58"/>
      <c r="FI237" s="58"/>
      <c r="FJ237" s="58"/>
      <c r="FK237" s="58"/>
      <c r="FL237" s="58"/>
      <c r="FM237" s="58"/>
      <c r="FN237" s="58"/>
      <c r="FO237" s="58"/>
      <c r="FP237" s="58"/>
      <c r="FQ237" s="58"/>
      <c r="FR237" s="58"/>
      <c r="FS237" s="58"/>
      <c r="FT237" s="58"/>
      <c r="FU237" s="58"/>
      <c r="FV237" s="58"/>
      <c r="FW237" s="58"/>
      <c r="FX237" s="58"/>
      <c r="FY237" s="58"/>
      <c r="FZ237" s="58"/>
      <c r="GA237" s="58"/>
      <c r="GB237" s="58"/>
      <c r="GC237" s="58"/>
      <c r="GD237" s="58"/>
      <c r="GE237" s="58"/>
      <c r="GF237" s="58"/>
      <c r="GG237" s="58"/>
      <c r="GH237" s="58"/>
      <c r="GI237" s="58"/>
      <c r="GJ237" s="58"/>
      <c r="GK237" s="58"/>
      <c r="GL237" s="58"/>
      <c r="GM237" s="58"/>
      <c r="GN237" s="58"/>
      <c r="GO237" s="58"/>
      <c r="GP237" s="58"/>
      <c r="GQ237" s="58"/>
      <c r="GR237" s="58"/>
      <c r="GS237" s="58"/>
      <c r="GT237" s="58"/>
      <c r="GU237" s="58"/>
      <c r="GV237" s="58"/>
      <c r="GW237" s="58"/>
      <c r="GX237" s="58"/>
      <c r="GY237" s="58"/>
      <c r="GZ237" s="58"/>
      <c r="HA237" s="58"/>
      <c r="HB237" s="58"/>
      <c r="HC237" s="58"/>
      <c r="HD237" s="58"/>
      <c r="HE237" s="58"/>
      <c r="HF237" s="58"/>
      <c r="HG237" s="58"/>
      <c r="HH237" s="58"/>
      <c r="HI237" s="58"/>
      <c r="HJ237" s="58"/>
      <c r="HK237" s="58"/>
      <c r="HL237" s="58"/>
      <c r="HM237" s="58"/>
      <c r="HN237" s="58"/>
      <c r="HO237" s="58"/>
      <c r="HP237" s="58"/>
      <c r="HQ237" s="58"/>
      <c r="HR237" s="58"/>
      <c r="HS237" s="58"/>
      <c r="HT237" s="58"/>
      <c r="HU237" s="58"/>
      <c r="HV237" s="58"/>
      <c r="HW237" s="58"/>
      <c r="HX237" s="58"/>
      <c r="HY237" s="58"/>
      <c r="HZ237" s="58"/>
      <c r="IA237" s="58"/>
      <c r="IB237" s="58"/>
      <c r="IC237" s="58"/>
      <c r="ID237" s="58"/>
      <c r="IE237" s="58"/>
      <c r="IF237" s="58"/>
      <c r="IG237" s="58"/>
      <c r="IH237" s="58"/>
    </row>
    <row r="238" spans="1:242" s="59" customFormat="1" x14ac:dyDescent="0.2">
      <c r="A238" s="54" t="s">
        <v>112</v>
      </c>
      <c r="B238" s="55">
        <v>2025</v>
      </c>
      <c r="C238" s="55"/>
      <c r="D238" s="55"/>
      <c r="E238" s="13"/>
      <c r="F238" s="14"/>
      <c r="G238" s="60"/>
      <c r="H238" s="60"/>
      <c r="I238" s="60"/>
      <c r="J238" s="60"/>
      <c r="K238" s="60"/>
      <c r="L238" s="61"/>
      <c r="M238" s="61">
        <f t="shared" si="145"/>
        <v>0</v>
      </c>
      <c r="N238" s="62">
        <f t="shared" si="139"/>
        <v>0</v>
      </c>
      <c r="O238" s="18" t="str">
        <f t="shared" si="140"/>
        <v/>
      </c>
      <c r="P238" s="63">
        <v>0</v>
      </c>
      <c r="Q238" s="64">
        <f t="shared" si="141"/>
        <v>0</v>
      </c>
      <c r="R238" s="65">
        <f t="shared" si="142"/>
        <v>0</v>
      </c>
      <c r="S238" s="56"/>
      <c r="T238" s="66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  <c r="AF238" s="57"/>
      <c r="AG238" s="57"/>
      <c r="AH238" s="57"/>
      <c r="AI238" s="57"/>
      <c r="AJ238" s="57"/>
      <c r="AK238" s="57"/>
      <c r="AL238" s="57"/>
      <c r="AM238" s="57"/>
      <c r="AN238" s="57"/>
      <c r="AO238" s="57"/>
      <c r="AP238" s="57"/>
      <c r="AQ238" s="57"/>
      <c r="AR238" s="57"/>
      <c r="AS238" s="57"/>
      <c r="AT238" s="57"/>
      <c r="AU238" s="57"/>
      <c r="AV238" s="57"/>
      <c r="AW238" s="57"/>
      <c r="AX238" s="57"/>
      <c r="AY238" s="57"/>
      <c r="AZ238" s="57"/>
      <c r="BA238" s="57"/>
      <c r="BB238" s="57"/>
      <c r="BC238" s="57"/>
      <c r="BD238" s="57"/>
      <c r="BE238" s="57"/>
      <c r="BF238" s="57"/>
      <c r="BG238" s="57"/>
      <c r="BH238" s="57"/>
      <c r="BI238" s="57"/>
      <c r="BJ238" s="57"/>
      <c r="BK238" s="57"/>
      <c r="BL238" s="57"/>
      <c r="BM238" s="58"/>
      <c r="BN238" s="58"/>
      <c r="BO238" s="58"/>
      <c r="BP238" s="58"/>
      <c r="BQ238" s="58"/>
      <c r="BR238" s="58"/>
      <c r="BS238" s="58"/>
      <c r="BT238" s="58"/>
      <c r="BU238" s="58"/>
      <c r="BV238" s="58"/>
      <c r="BW238" s="58"/>
      <c r="BX238" s="58"/>
      <c r="BY238" s="58"/>
      <c r="BZ238" s="58"/>
      <c r="CA238" s="58"/>
      <c r="CB238" s="58"/>
      <c r="CC238" s="58"/>
      <c r="CD238" s="58"/>
      <c r="CE238" s="58"/>
      <c r="CF238" s="58"/>
      <c r="CG238" s="58"/>
      <c r="CH238" s="58"/>
      <c r="CI238" s="58"/>
      <c r="CJ238" s="58"/>
      <c r="CK238" s="58"/>
      <c r="CL238" s="58"/>
      <c r="CM238" s="58"/>
      <c r="CN238" s="58"/>
      <c r="CO238" s="58"/>
      <c r="CP238" s="58"/>
      <c r="CQ238" s="58"/>
      <c r="CR238" s="58"/>
      <c r="CS238" s="58"/>
      <c r="CT238" s="58"/>
      <c r="CU238" s="58"/>
      <c r="CV238" s="58"/>
      <c r="CW238" s="58"/>
      <c r="CX238" s="58"/>
      <c r="CY238" s="58"/>
      <c r="CZ238" s="58"/>
      <c r="DA238" s="58"/>
      <c r="DB238" s="58"/>
      <c r="DC238" s="58"/>
      <c r="DD238" s="58"/>
      <c r="DE238" s="58"/>
      <c r="DF238" s="58"/>
      <c r="DG238" s="58"/>
      <c r="DH238" s="58"/>
      <c r="DI238" s="58"/>
      <c r="DJ238" s="58"/>
      <c r="DK238" s="58"/>
      <c r="DL238" s="58"/>
      <c r="DM238" s="58"/>
      <c r="DN238" s="58"/>
      <c r="DO238" s="58"/>
      <c r="DP238" s="58"/>
      <c r="DQ238" s="58"/>
      <c r="DR238" s="58"/>
      <c r="DS238" s="58"/>
      <c r="DT238" s="58"/>
      <c r="DU238" s="58"/>
      <c r="DV238" s="58"/>
      <c r="DW238" s="58"/>
      <c r="DX238" s="58"/>
      <c r="DY238" s="58"/>
      <c r="DZ238" s="58"/>
      <c r="EA238" s="58"/>
      <c r="EB238" s="58"/>
      <c r="EC238" s="58"/>
      <c r="ED238" s="58"/>
      <c r="EE238" s="58"/>
      <c r="EF238" s="58"/>
      <c r="EG238" s="58"/>
      <c r="EH238" s="58"/>
      <c r="EI238" s="58"/>
      <c r="EJ238" s="58"/>
      <c r="EK238" s="58"/>
      <c r="EL238" s="58"/>
      <c r="EM238" s="58"/>
      <c r="EN238" s="58"/>
      <c r="EO238" s="58"/>
      <c r="EP238" s="58"/>
      <c r="EQ238" s="58"/>
      <c r="ER238" s="58"/>
      <c r="ES238" s="58"/>
      <c r="ET238" s="58"/>
      <c r="EU238" s="58"/>
      <c r="EV238" s="58"/>
      <c r="EW238" s="58"/>
      <c r="EX238" s="58"/>
      <c r="EY238" s="58"/>
      <c r="EZ238" s="58"/>
      <c r="FA238" s="58"/>
      <c r="FB238" s="58"/>
      <c r="FC238" s="58"/>
      <c r="FD238" s="58"/>
      <c r="FE238" s="58"/>
      <c r="FF238" s="58"/>
      <c r="FG238" s="58"/>
      <c r="FH238" s="58"/>
      <c r="FI238" s="58"/>
      <c r="FJ238" s="58"/>
      <c r="FK238" s="58"/>
      <c r="FL238" s="58"/>
      <c r="FM238" s="58"/>
      <c r="FN238" s="58"/>
      <c r="FO238" s="58"/>
      <c r="FP238" s="58"/>
      <c r="FQ238" s="58"/>
      <c r="FR238" s="58"/>
      <c r="FS238" s="58"/>
      <c r="FT238" s="58"/>
      <c r="FU238" s="58"/>
      <c r="FV238" s="58"/>
      <c r="FW238" s="58"/>
      <c r="FX238" s="58"/>
      <c r="FY238" s="58"/>
      <c r="FZ238" s="58"/>
      <c r="GA238" s="58"/>
      <c r="GB238" s="58"/>
      <c r="GC238" s="58"/>
      <c r="GD238" s="58"/>
      <c r="GE238" s="58"/>
      <c r="GF238" s="58"/>
      <c r="GG238" s="58"/>
      <c r="GH238" s="58"/>
      <c r="GI238" s="58"/>
      <c r="GJ238" s="58"/>
      <c r="GK238" s="58"/>
      <c r="GL238" s="58"/>
      <c r="GM238" s="58"/>
      <c r="GN238" s="58"/>
      <c r="GO238" s="58"/>
      <c r="GP238" s="58"/>
      <c r="GQ238" s="58"/>
      <c r="GR238" s="58"/>
      <c r="GS238" s="58"/>
      <c r="GT238" s="58"/>
      <c r="GU238" s="58"/>
      <c r="GV238" s="58"/>
      <c r="GW238" s="58"/>
      <c r="GX238" s="58"/>
      <c r="GY238" s="58"/>
      <c r="GZ238" s="58"/>
      <c r="HA238" s="58"/>
      <c r="HB238" s="58"/>
      <c r="HC238" s="58"/>
      <c r="HD238" s="58"/>
      <c r="HE238" s="58"/>
      <c r="HF238" s="58"/>
      <c r="HG238" s="58"/>
      <c r="HH238" s="58"/>
      <c r="HI238" s="58"/>
      <c r="HJ238" s="58"/>
      <c r="HK238" s="58"/>
      <c r="HL238" s="58"/>
      <c r="HM238" s="58"/>
      <c r="HN238" s="58"/>
      <c r="HO238" s="58"/>
      <c r="HP238" s="58"/>
      <c r="HQ238" s="58"/>
      <c r="HR238" s="58"/>
      <c r="HS238" s="58"/>
      <c r="HT238" s="58"/>
      <c r="HU238" s="58"/>
      <c r="HV238" s="58"/>
      <c r="HW238" s="58"/>
      <c r="HX238" s="58"/>
      <c r="HY238" s="58"/>
      <c r="HZ238" s="58"/>
      <c r="IA238" s="58"/>
      <c r="IB238" s="58"/>
      <c r="IC238" s="58"/>
      <c r="ID238" s="58"/>
      <c r="IE238" s="58"/>
      <c r="IF238" s="58"/>
      <c r="IG238" s="58"/>
      <c r="IH238" s="58"/>
    </row>
    <row r="239" spans="1:242" s="59" customFormat="1" x14ac:dyDescent="0.2">
      <c r="A239" s="54" t="s">
        <v>112</v>
      </c>
      <c r="B239" s="55">
        <v>2025</v>
      </c>
      <c r="C239" s="55"/>
      <c r="D239" s="55"/>
      <c r="E239" s="13"/>
      <c r="F239" s="14"/>
      <c r="G239" s="60"/>
      <c r="H239" s="60"/>
      <c r="I239" s="60"/>
      <c r="J239" s="60"/>
      <c r="K239" s="60"/>
      <c r="L239" s="61"/>
      <c r="M239" s="61">
        <f>SUM(G239:L239)</f>
        <v>0</v>
      </c>
      <c r="N239" s="62">
        <f t="shared" si="139"/>
        <v>0</v>
      </c>
      <c r="O239" s="18" t="str">
        <f t="shared" si="140"/>
        <v/>
      </c>
      <c r="P239" s="63">
        <v>0</v>
      </c>
      <c r="Q239" s="64">
        <f t="shared" si="141"/>
        <v>0</v>
      </c>
      <c r="R239" s="65">
        <f t="shared" si="142"/>
        <v>0</v>
      </c>
      <c r="S239" s="56"/>
      <c r="T239" s="66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  <c r="AF239" s="57"/>
      <c r="AG239" s="57"/>
      <c r="AH239" s="57"/>
      <c r="AI239" s="57"/>
      <c r="AJ239" s="57"/>
      <c r="AK239" s="57"/>
      <c r="AL239" s="57"/>
      <c r="AM239" s="57"/>
      <c r="AN239" s="57"/>
      <c r="AO239" s="57"/>
      <c r="AP239" s="57"/>
      <c r="AQ239" s="57"/>
      <c r="AR239" s="57"/>
      <c r="AS239" s="57"/>
      <c r="AT239" s="57"/>
      <c r="AU239" s="57"/>
      <c r="AV239" s="57"/>
      <c r="AW239" s="57"/>
      <c r="AX239" s="57"/>
      <c r="AY239" s="57"/>
      <c r="AZ239" s="57"/>
      <c r="BA239" s="57"/>
      <c r="BB239" s="57"/>
      <c r="BC239" s="57"/>
      <c r="BD239" s="57"/>
      <c r="BE239" s="57"/>
      <c r="BF239" s="57"/>
      <c r="BG239" s="57"/>
      <c r="BH239" s="57"/>
      <c r="BI239" s="57"/>
      <c r="BJ239" s="57"/>
      <c r="BK239" s="57"/>
      <c r="BL239" s="57"/>
      <c r="BM239" s="58"/>
      <c r="BN239" s="58"/>
      <c r="BO239" s="58"/>
      <c r="BP239" s="58"/>
      <c r="BQ239" s="58"/>
      <c r="BR239" s="58"/>
      <c r="BS239" s="58"/>
      <c r="BT239" s="58"/>
      <c r="BU239" s="58"/>
      <c r="BV239" s="58"/>
      <c r="BW239" s="58"/>
      <c r="BX239" s="58"/>
      <c r="BY239" s="58"/>
      <c r="BZ239" s="58"/>
      <c r="CA239" s="58"/>
      <c r="CB239" s="58"/>
      <c r="CC239" s="58"/>
      <c r="CD239" s="58"/>
      <c r="CE239" s="58"/>
      <c r="CF239" s="58"/>
      <c r="CG239" s="58"/>
      <c r="CH239" s="58"/>
      <c r="CI239" s="58"/>
      <c r="CJ239" s="58"/>
      <c r="CK239" s="58"/>
      <c r="CL239" s="58"/>
      <c r="CM239" s="58"/>
      <c r="CN239" s="58"/>
      <c r="CO239" s="58"/>
      <c r="CP239" s="58"/>
      <c r="CQ239" s="58"/>
      <c r="CR239" s="58"/>
      <c r="CS239" s="58"/>
      <c r="CT239" s="58"/>
      <c r="CU239" s="58"/>
      <c r="CV239" s="58"/>
      <c r="CW239" s="58"/>
      <c r="CX239" s="58"/>
      <c r="CY239" s="58"/>
      <c r="CZ239" s="58"/>
      <c r="DA239" s="58"/>
      <c r="DB239" s="58"/>
      <c r="DC239" s="58"/>
      <c r="DD239" s="58"/>
      <c r="DE239" s="58"/>
      <c r="DF239" s="58"/>
      <c r="DG239" s="58"/>
      <c r="DH239" s="58"/>
      <c r="DI239" s="58"/>
      <c r="DJ239" s="58"/>
      <c r="DK239" s="58"/>
      <c r="DL239" s="58"/>
      <c r="DM239" s="58"/>
      <c r="DN239" s="58"/>
      <c r="DO239" s="58"/>
      <c r="DP239" s="58"/>
      <c r="DQ239" s="58"/>
      <c r="DR239" s="58"/>
      <c r="DS239" s="58"/>
      <c r="DT239" s="58"/>
      <c r="DU239" s="58"/>
      <c r="DV239" s="58"/>
      <c r="DW239" s="58"/>
      <c r="DX239" s="58"/>
      <c r="DY239" s="58"/>
      <c r="DZ239" s="58"/>
      <c r="EA239" s="58"/>
      <c r="EB239" s="58"/>
      <c r="EC239" s="58"/>
      <c r="ED239" s="58"/>
      <c r="EE239" s="58"/>
      <c r="EF239" s="58"/>
      <c r="EG239" s="58"/>
      <c r="EH239" s="58"/>
      <c r="EI239" s="58"/>
      <c r="EJ239" s="58"/>
      <c r="EK239" s="58"/>
      <c r="EL239" s="58"/>
      <c r="EM239" s="58"/>
      <c r="EN239" s="58"/>
      <c r="EO239" s="58"/>
      <c r="EP239" s="58"/>
      <c r="EQ239" s="58"/>
      <c r="ER239" s="58"/>
      <c r="ES239" s="58"/>
      <c r="ET239" s="58"/>
      <c r="EU239" s="58"/>
      <c r="EV239" s="58"/>
      <c r="EW239" s="58"/>
      <c r="EX239" s="58"/>
      <c r="EY239" s="58"/>
      <c r="EZ239" s="58"/>
      <c r="FA239" s="58"/>
      <c r="FB239" s="58"/>
      <c r="FC239" s="58"/>
      <c r="FD239" s="58"/>
      <c r="FE239" s="58"/>
      <c r="FF239" s="58"/>
      <c r="FG239" s="58"/>
      <c r="FH239" s="58"/>
      <c r="FI239" s="58"/>
      <c r="FJ239" s="58"/>
      <c r="FK239" s="58"/>
      <c r="FL239" s="58"/>
      <c r="FM239" s="58"/>
      <c r="FN239" s="58"/>
      <c r="FO239" s="58"/>
      <c r="FP239" s="58"/>
      <c r="FQ239" s="58"/>
      <c r="FR239" s="58"/>
      <c r="FS239" s="58"/>
      <c r="FT239" s="58"/>
      <c r="FU239" s="58"/>
      <c r="FV239" s="58"/>
      <c r="FW239" s="58"/>
      <c r="FX239" s="58"/>
      <c r="FY239" s="58"/>
      <c r="FZ239" s="58"/>
      <c r="GA239" s="58"/>
      <c r="GB239" s="58"/>
      <c r="GC239" s="58"/>
      <c r="GD239" s="58"/>
      <c r="GE239" s="58"/>
      <c r="GF239" s="58"/>
      <c r="GG239" s="58"/>
      <c r="GH239" s="58"/>
      <c r="GI239" s="58"/>
      <c r="GJ239" s="58"/>
      <c r="GK239" s="58"/>
      <c r="GL239" s="58"/>
      <c r="GM239" s="58"/>
      <c r="GN239" s="58"/>
      <c r="GO239" s="58"/>
      <c r="GP239" s="58"/>
      <c r="GQ239" s="58"/>
      <c r="GR239" s="58"/>
      <c r="GS239" s="58"/>
      <c r="GT239" s="58"/>
      <c r="GU239" s="58"/>
      <c r="GV239" s="58"/>
      <c r="GW239" s="58"/>
      <c r="GX239" s="58"/>
      <c r="GY239" s="58"/>
      <c r="GZ239" s="58"/>
      <c r="HA239" s="58"/>
      <c r="HB239" s="58"/>
      <c r="HC239" s="58"/>
      <c r="HD239" s="58"/>
      <c r="HE239" s="58"/>
      <c r="HF239" s="58"/>
      <c r="HG239" s="58"/>
      <c r="HH239" s="58"/>
      <c r="HI239" s="58"/>
      <c r="HJ239" s="58"/>
      <c r="HK239" s="58"/>
      <c r="HL239" s="58"/>
      <c r="HM239" s="58"/>
      <c r="HN239" s="58"/>
      <c r="HO239" s="58"/>
      <c r="HP239" s="58"/>
      <c r="HQ239" s="58"/>
      <c r="HR239" s="58"/>
      <c r="HS239" s="58"/>
      <c r="HT239" s="58"/>
      <c r="HU239" s="58"/>
      <c r="HV239" s="58"/>
      <c r="HW239" s="58"/>
      <c r="HX239" s="58"/>
      <c r="HY239" s="58"/>
      <c r="HZ239" s="58"/>
      <c r="IA239" s="58"/>
      <c r="IB239" s="58"/>
      <c r="IC239" s="58"/>
      <c r="ID239" s="58"/>
      <c r="IE239" s="58"/>
      <c r="IF239" s="58"/>
      <c r="IG239" s="58"/>
      <c r="IH239" s="58"/>
    </row>
    <row r="240" spans="1:242" s="59" customFormat="1" x14ac:dyDescent="0.2">
      <c r="A240" s="54" t="s">
        <v>112</v>
      </c>
      <c r="B240" s="55">
        <v>2025</v>
      </c>
      <c r="C240" s="55"/>
      <c r="D240" s="55"/>
      <c r="E240" s="13"/>
      <c r="F240" s="14"/>
      <c r="G240" s="60"/>
      <c r="H240" s="60"/>
      <c r="I240" s="60"/>
      <c r="J240" s="60"/>
      <c r="K240" s="60"/>
      <c r="L240" s="61"/>
      <c r="M240" s="61">
        <f>SUM(G240:L240)</f>
        <v>0</v>
      </c>
      <c r="N240" s="62">
        <f t="shared" si="139"/>
        <v>0</v>
      </c>
      <c r="O240" s="18" t="str">
        <f t="shared" si="140"/>
        <v/>
      </c>
      <c r="P240" s="63">
        <v>0</v>
      </c>
      <c r="Q240" s="64">
        <f t="shared" si="141"/>
        <v>0</v>
      </c>
      <c r="R240" s="65">
        <f t="shared" si="142"/>
        <v>0</v>
      </c>
      <c r="S240" s="56"/>
      <c r="T240" s="66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  <c r="AL240" s="57"/>
      <c r="AM240" s="57"/>
      <c r="AN240" s="57"/>
      <c r="AO240" s="57"/>
      <c r="AP240" s="57"/>
      <c r="AQ240" s="57"/>
      <c r="AR240" s="57"/>
      <c r="AS240" s="57"/>
      <c r="AT240" s="57"/>
      <c r="AU240" s="57"/>
      <c r="AV240" s="57"/>
      <c r="AW240" s="57"/>
      <c r="AX240" s="57"/>
      <c r="AY240" s="57"/>
      <c r="AZ240" s="57"/>
      <c r="BA240" s="57"/>
      <c r="BB240" s="57"/>
      <c r="BC240" s="57"/>
      <c r="BD240" s="57"/>
      <c r="BE240" s="57"/>
      <c r="BF240" s="57"/>
      <c r="BG240" s="57"/>
      <c r="BH240" s="57"/>
      <c r="BI240" s="57"/>
      <c r="BJ240" s="57"/>
      <c r="BK240" s="57"/>
      <c r="BL240" s="57"/>
      <c r="BM240" s="58"/>
      <c r="BN240" s="58"/>
      <c r="BO240" s="58"/>
      <c r="BP240" s="58"/>
      <c r="BQ240" s="58"/>
      <c r="BR240" s="58"/>
      <c r="BS240" s="58"/>
      <c r="BT240" s="58"/>
      <c r="BU240" s="58"/>
      <c r="BV240" s="58"/>
      <c r="BW240" s="58"/>
      <c r="BX240" s="58"/>
      <c r="BY240" s="58"/>
      <c r="BZ240" s="58"/>
      <c r="CA240" s="58"/>
      <c r="CB240" s="58"/>
      <c r="CC240" s="58"/>
      <c r="CD240" s="58"/>
      <c r="CE240" s="58"/>
      <c r="CF240" s="58"/>
      <c r="CG240" s="58"/>
      <c r="CH240" s="58"/>
      <c r="CI240" s="58"/>
      <c r="CJ240" s="58"/>
      <c r="CK240" s="58"/>
      <c r="CL240" s="58"/>
      <c r="CM240" s="58"/>
      <c r="CN240" s="58"/>
      <c r="CO240" s="58"/>
      <c r="CP240" s="58"/>
      <c r="CQ240" s="58"/>
      <c r="CR240" s="58"/>
      <c r="CS240" s="58"/>
      <c r="CT240" s="58"/>
      <c r="CU240" s="58"/>
      <c r="CV240" s="58"/>
      <c r="CW240" s="58"/>
      <c r="CX240" s="58"/>
      <c r="CY240" s="58"/>
      <c r="CZ240" s="58"/>
      <c r="DA240" s="58"/>
      <c r="DB240" s="58"/>
      <c r="DC240" s="58"/>
      <c r="DD240" s="58"/>
      <c r="DE240" s="58"/>
      <c r="DF240" s="58"/>
      <c r="DG240" s="58"/>
      <c r="DH240" s="58"/>
      <c r="DI240" s="58"/>
      <c r="DJ240" s="58"/>
      <c r="DK240" s="58"/>
      <c r="DL240" s="58"/>
      <c r="DM240" s="58"/>
      <c r="DN240" s="58"/>
      <c r="DO240" s="58"/>
      <c r="DP240" s="58"/>
      <c r="DQ240" s="58"/>
      <c r="DR240" s="58"/>
      <c r="DS240" s="58"/>
      <c r="DT240" s="58"/>
      <c r="DU240" s="58"/>
      <c r="DV240" s="58"/>
      <c r="DW240" s="58"/>
      <c r="DX240" s="58"/>
      <c r="DY240" s="58"/>
      <c r="DZ240" s="58"/>
      <c r="EA240" s="58"/>
      <c r="EB240" s="58"/>
      <c r="EC240" s="58"/>
      <c r="ED240" s="58"/>
      <c r="EE240" s="58"/>
      <c r="EF240" s="58"/>
      <c r="EG240" s="58"/>
      <c r="EH240" s="58"/>
      <c r="EI240" s="58"/>
      <c r="EJ240" s="58"/>
      <c r="EK240" s="58"/>
      <c r="EL240" s="58"/>
      <c r="EM240" s="58"/>
      <c r="EN240" s="58"/>
      <c r="EO240" s="58"/>
      <c r="EP240" s="58"/>
      <c r="EQ240" s="58"/>
      <c r="ER240" s="58"/>
      <c r="ES240" s="58"/>
      <c r="ET240" s="58"/>
      <c r="EU240" s="58"/>
      <c r="EV240" s="58"/>
      <c r="EW240" s="58"/>
      <c r="EX240" s="58"/>
      <c r="EY240" s="58"/>
      <c r="EZ240" s="58"/>
      <c r="FA240" s="58"/>
      <c r="FB240" s="58"/>
      <c r="FC240" s="58"/>
      <c r="FD240" s="58"/>
      <c r="FE240" s="58"/>
      <c r="FF240" s="58"/>
      <c r="FG240" s="58"/>
      <c r="FH240" s="58"/>
      <c r="FI240" s="58"/>
      <c r="FJ240" s="58"/>
      <c r="FK240" s="58"/>
      <c r="FL240" s="58"/>
      <c r="FM240" s="58"/>
      <c r="FN240" s="58"/>
      <c r="FO240" s="58"/>
      <c r="FP240" s="58"/>
      <c r="FQ240" s="58"/>
      <c r="FR240" s="58"/>
      <c r="FS240" s="58"/>
      <c r="FT240" s="58"/>
      <c r="FU240" s="58"/>
      <c r="FV240" s="58"/>
      <c r="FW240" s="58"/>
      <c r="FX240" s="58"/>
      <c r="FY240" s="58"/>
      <c r="FZ240" s="58"/>
      <c r="GA240" s="58"/>
      <c r="GB240" s="58"/>
      <c r="GC240" s="58"/>
      <c r="GD240" s="58"/>
      <c r="GE240" s="58"/>
      <c r="GF240" s="58"/>
      <c r="GG240" s="58"/>
      <c r="GH240" s="58"/>
      <c r="GI240" s="58"/>
      <c r="GJ240" s="58"/>
      <c r="GK240" s="58"/>
      <c r="GL240" s="58"/>
      <c r="GM240" s="58"/>
      <c r="GN240" s="58"/>
      <c r="GO240" s="58"/>
      <c r="GP240" s="58"/>
      <c r="GQ240" s="58"/>
      <c r="GR240" s="58"/>
      <c r="GS240" s="58"/>
      <c r="GT240" s="58"/>
      <c r="GU240" s="58"/>
      <c r="GV240" s="58"/>
      <c r="GW240" s="58"/>
      <c r="GX240" s="58"/>
      <c r="GY240" s="58"/>
      <c r="GZ240" s="58"/>
      <c r="HA240" s="58"/>
      <c r="HB240" s="58"/>
      <c r="HC240" s="58"/>
      <c r="HD240" s="58"/>
      <c r="HE240" s="58"/>
      <c r="HF240" s="58"/>
      <c r="HG240" s="58"/>
      <c r="HH240" s="58"/>
      <c r="HI240" s="58"/>
      <c r="HJ240" s="58"/>
      <c r="HK240" s="58"/>
      <c r="HL240" s="58"/>
      <c r="HM240" s="58"/>
      <c r="HN240" s="58"/>
      <c r="HO240" s="58"/>
      <c r="HP240" s="58"/>
      <c r="HQ240" s="58"/>
      <c r="HR240" s="58"/>
      <c r="HS240" s="58"/>
      <c r="HT240" s="58"/>
      <c r="HU240" s="58"/>
      <c r="HV240" s="58"/>
      <c r="HW240" s="58"/>
      <c r="HX240" s="58"/>
      <c r="HY240" s="58"/>
      <c r="HZ240" s="58"/>
      <c r="IA240" s="58"/>
      <c r="IB240" s="58"/>
      <c r="IC240" s="58"/>
      <c r="ID240" s="58"/>
      <c r="IE240" s="58"/>
      <c r="IF240" s="58"/>
      <c r="IG240" s="58"/>
      <c r="IH240" s="58"/>
    </row>
    <row r="241" spans="1:242" s="59" customFormat="1" x14ac:dyDescent="0.2">
      <c r="A241" s="54" t="s">
        <v>112</v>
      </c>
      <c r="B241" s="55">
        <v>2025</v>
      </c>
      <c r="C241" s="55"/>
      <c r="D241" s="55"/>
      <c r="E241" s="13"/>
      <c r="F241" s="14"/>
      <c r="G241" s="60"/>
      <c r="H241" s="60"/>
      <c r="I241" s="60"/>
      <c r="J241" s="60"/>
      <c r="K241" s="60"/>
      <c r="L241" s="61"/>
      <c r="M241" s="61">
        <f>SUM(G241:L241)</f>
        <v>0</v>
      </c>
      <c r="N241" s="62">
        <f t="shared" si="139"/>
        <v>0</v>
      </c>
      <c r="O241" s="18" t="str">
        <f t="shared" si="140"/>
        <v/>
      </c>
      <c r="P241" s="63">
        <v>0</v>
      </c>
      <c r="Q241" s="64">
        <f t="shared" si="141"/>
        <v>0</v>
      </c>
      <c r="R241" s="65">
        <f t="shared" si="142"/>
        <v>0</v>
      </c>
      <c r="S241" s="56"/>
      <c r="T241" s="66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  <c r="AF241" s="57"/>
      <c r="AG241" s="57"/>
      <c r="AH241" s="57"/>
      <c r="AI241" s="57"/>
      <c r="AJ241" s="57"/>
      <c r="AK241" s="57"/>
      <c r="AL241" s="57"/>
      <c r="AM241" s="57"/>
      <c r="AN241" s="57"/>
      <c r="AO241" s="57"/>
      <c r="AP241" s="57"/>
      <c r="AQ241" s="57"/>
      <c r="AR241" s="57"/>
      <c r="AS241" s="57"/>
      <c r="AT241" s="57"/>
      <c r="AU241" s="57"/>
      <c r="AV241" s="57"/>
      <c r="AW241" s="57"/>
      <c r="AX241" s="57"/>
      <c r="AY241" s="57"/>
      <c r="AZ241" s="57"/>
      <c r="BA241" s="57"/>
      <c r="BB241" s="57"/>
      <c r="BC241" s="57"/>
      <c r="BD241" s="57"/>
      <c r="BE241" s="57"/>
      <c r="BF241" s="57"/>
      <c r="BG241" s="57"/>
      <c r="BH241" s="57"/>
      <c r="BI241" s="57"/>
      <c r="BJ241" s="57"/>
      <c r="BK241" s="57"/>
      <c r="BL241" s="57"/>
      <c r="BM241" s="58"/>
      <c r="BN241" s="58"/>
      <c r="BO241" s="58"/>
      <c r="BP241" s="58"/>
      <c r="BQ241" s="58"/>
      <c r="BR241" s="58"/>
      <c r="BS241" s="58"/>
      <c r="BT241" s="58"/>
      <c r="BU241" s="58"/>
      <c r="BV241" s="58"/>
      <c r="BW241" s="58"/>
      <c r="BX241" s="58"/>
      <c r="BY241" s="58"/>
      <c r="BZ241" s="58"/>
      <c r="CA241" s="58"/>
      <c r="CB241" s="58"/>
      <c r="CC241" s="58"/>
      <c r="CD241" s="58"/>
      <c r="CE241" s="58"/>
      <c r="CF241" s="58"/>
      <c r="CG241" s="58"/>
      <c r="CH241" s="58"/>
      <c r="CI241" s="58"/>
      <c r="CJ241" s="58"/>
      <c r="CK241" s="58"/>
      <c r="CL241" s="58"/>
      <c r="CM241" s="58"/>
      <c r="CN241" s="58"/>
      <c r="CO241" s="58"/>
      <c r="CP241" s="58"/>
      <c r="CQ241" s="58"/>
      <c r="CR241" s="58"/>
      <c r="CS241" s="58"/>
      <c r="CT241" s="58"/>
      <c r="CU241" s="58"/>
      <c r="CV241" s="58"/>
      <c r="CW241" s="58"/>
      <c r="CX241" s="58"/>
      <c r="CY241" s="58"/>
      <c r="CZ241" s="58"/>
      <c r="DA241" s="58"/>
      <c r="DB241" s="58"/>
      <c r="DC241" s="58"/>
      <c r="DD241" s="58"/>
      <c r="DE241" s="58"/>
      <c r="DF241" s="58"/>
      <c r="DG241" s="58"/>
      <c r="DH241" s="58"/>
      <c r="DI241" s="58"/>
      <c r="DJ241" s="58"/>
      <c r="DK241" s="58"/>
      <c r="DL241" s="58"/>
      <c r="DM241" s="58"/>
      <c r="DN241" s="58"/>
      <c r="DO241" s="58"/>
      <c r="DP241" s="58"/>
      <c r="DQ241" s="58"/>
      <c r="DR241" s="58"/>
      <c r="DS241" s="58"/>
      <c r="DT241" s="58"/>
      <c r="DU241" s="58"/>
      <c r="DV241" s="58"/>
      <c r="DW241" s="58"/>
      <c r="DX241" s="58"/>
      <c r="DY241" s="58"/>
      <c r="DZ241" s="58"/>
      <c r="EA241" s="58"/>
      <c r="EB241" s="58"/>
      <c r="EC241" s="58"/>
      <c r="ED241" s="58"/>
      <c r="EE241" s="58"/>
      <c r="EF241" s="58"/>
      <c r="EG241" s="58"/>
      <c r="EH241" s="58"/>
      <c r="EI241" s="58"/>
      <c r="EJ241" s="58"/>
      <c r="EK241" s="58"/>
      <c r="EL241" s="58"/>
      <c r="EM241" s="58"/>
      <c r="EN241" s="58"/>
      <c r="EO241" s="58"/>
      <c r="EP241" s="58"/>
      <c r="EQ241" s="58"/>
      <c r="ER241" s="58"/>
      <c r="ES241" s="58"/>
      <c r="ET241" s="58"/>
      <c r="EU241" s="58"/>
      <c r="EV241" s="58"/>
      <c r="EW241" s="58"/>
      <c r="EX241" s="58"/>
      <c r="EY241" s="58"/>
      <c r="EZ241" s="58"/>
      <c r="FA241" s="58"/>
      <c r="FB241" s="58"/>
      <c r="FC241" s="58"/>
      <c r="FD241" s="58"/>
      <c r="FE241" s="58"/>
      <c r="FF241" s="58"/>
      <c r="FG241" s="58"/>
      <c r="FH241" s="58"/>
      <c r="FI241" s="58"/>
      <c r="FJ241" s="58"/>
      <c r="FK241" s="58"/>
      <c r="FL241" s="58"/>
      <c r="FM241" s="58"/>
      <c r="FN241" s="58"/>
      <c r="FO241" s="58"/>
      <c r="FP241" s="58"/>
      <c r="FQ241" s="58"/>
      <c r="FR241" s="58"/>
      <c r="FS241" s="58"/>
      <c r="FT241" s="58"/>
      <c r="FU241" s="58"/>
      <c r="FV241" s="58"/>
      <c r="FW241" s="58"/>
      <c r="FX241" s="58"/>
      <c r="FY241" s="58"/>
      <c r="FZ241" s="58"/>
      <c r="GA241" s="58"/>
      <c r="GB241" s="58"/>
      <c r="GC241" s="58"/>
      <c r="GD241" s="58"/>
      <c r="GE241" s="58"/>
      <c r="GF241" s="58"/>
      <c r="GG241" s="58"/>
      <c r="GH241" s="58"/>
      <c r="GI241" s="58"/>
      <c r="GJ241" s="58"/>
      <c r="GK241" s="58"/>
      <c r="GL241" s="58"/>
      <c r="GM241" s="58"/>
      <c r="GN241" s="58"/>
      <c r="GO241" s="58"/>
      <c r="GP241" s="58"/>
      <c r="GQ241" s="58"/>
      <c r="GR241" s="58"/>
      <c r="GS241" s="58"/>
      <c r="GT241" s="58"/>
      <c r="GU241" s="58"/>
      <c r="GV241" s="58"/>
      <c r="GW241" s="58"/>
      <c r="GX241" s="58"/>
      <c r="GY241" s="58"/>
      <c r="GZ241" s="58"/>
      <c r="HA241" s="58"/>
      <c r="HB241" s="58"/>
      <c r="HC241" s="58"/>
      <c r="HD241" s="58"/>
      <c r="HE241" s="58"/>
      <c r="HF241" s="58"/>
      <c r="HG241" s="58"/>
      <c r="HH241" s="58"/>
      <c r="HI241" s="58"/>
      <c r="HJ241" s="58"/>
      <c r="HK241" s="58"/>
      <c r="HL241" s="58"/>
      <c r="HM241" s="58"/>
      <c r="HN241" s="58"/>
      <c r="HO241" s="58"/>
      <c r="HP241" s="58"/>
      <c r="HQ241" s="58"/>
      <c r="HR241" s="58"/>
      <c r="HS241" s="58"/>
      <c r="HT241" s="58"/>
      <c r="HU241" s="58"/>
      <c r="HV241" s="58"/>
      <c r="HW241" s="58"/>
      <c r="HX241" s="58"/>
      <c r="HY241" s="58"/>
      <c r="HZ241" s="58"/>
      <c r="IA241" s="58"/>
      <c r="IB241" s="58"/>
      <c r="IC241" s="58"/>
      <c r="ID241" s="58"/>
      <c r="IE241" s="58"/>
      <c r="IF241" s="58"/>
      <c r="IG241" s="58"/>
      <c r="IH241" s="58"/>
    </row>
    <row r="242" spans="1:242" s="59" customFormat="1" x14ac:dyDescent="0.2">
      <c r="A242" s="54" t="s">
        <v>112</v>
      </c>
      <c r="B242" s="55">
        <v>2025</v>
      </c>
      <c r="C242" s="55"/>
      <c r="D242" s="55"/>
      <c r="E242" s="13"/>
      <c r="F242" s="14"/>
      <c r="G242" s="60"/>
      <c r="H242" s="60"/>
      <c r="I242" s="60"/>
      <c r="J242" s="60"/>
      <c r="K242" s="60"/>
      <c r="L242" s="61"/>
      <c r="M242" s="61">
        <f t="shared" ref="M242:M243" si="146">SUM(G242:L242)</f>
        <v>0</v>
      </c>
      <c r="N242" s="62">
        <f t="shared" si="139"/>
        <v>0</v>
      </c>
      <c r="O242" s="18" t="str">
        <f t="shared" si="140"/>
        <v/>
      </c>
      <c r="P242" s="63">
        <v>0</v>
      </c>
      <c r="Q242" s="64">
        <f t="shared" si="141"/>
        <v>0</v>
      </c>
      <c r="R242" s="65">
        <f t="shared" si="142"/>
        <v>0</v>
      </c>
      <c r="S242" s="56"/>
      <c r="T242" s="66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7"/>
      <c r="AP242" s="57"/>
      <c r="AQ242" s="57"/>
      <c r="AR242" s="57"/>
      <c r="AS242" s="57"/>
      <c r="AT242" s="57"/>
      <c r="AU242" s="57"/>
      <c r="AV242" s="57"/>
      <c r="AW242" s="57"/>
      <c r="AX242" s="57"/>
      <c r="AY242" s="57"/>
      <c r="AZ242" s="57"/>
      <c r="BA242" s="57"/>
      <c r="BB242" s="57"/>
      <c r="BC242" s="57"/>
      <c r="BD242" s="57"/>
      <c r="BE242" s="57"/>
      <c r="BF242" s="57"/>
      <c r="BG242" s="57"/>
      <c r="BH242" s="57"/>
      <c r="BI242" s="57"/>
      <c r="BJ242" s="57"/>
      <c r="BK242" s="57"/>
      <c r="BL242" s="57"/>
      <c r="BM242" s="58"/>
      <c r="BN242" s="58"/>
      <c r="BO242" s="58"/>
      <c r="BP242" s="58"/>
      <c r="BQ242" s="58"/>
      <c r="BR242" s="58"/>
      <c r="BS242" s="58"/>
      <c r="BT242" s="58"/>
      <c r="BU242" s="58"/>
      <c r="BV242" s="58"/>
      <c r="BW242" s="58"/>
      <c r="BX242" s="58"/>
      <c r="BY242" s="58"/>
      <c r="BZ242" s="58"/>
      <c r="CA242" s="58"/>
      <c r="CB242" s="58"/>
      <c r="CC242" s="58"/>
      <c r="CD242" s="58"/>
      <c r="CE242" s="58"/>
      <c r="CF242" s="58"/>
      <c r="CG242" s="58"/>
      <c r="CH242" s="58"/>
      <c r="CI242" s="58"/>
      <c r="CJ242" s="58"/>
      <c r="CK242" s="58"/>
      <c r="CL242" s="58"/>
      <c r="CM242" s="58"/>
      <c r="CN242" s="58"/>
      <c r="CO242" s="58"/>
      <c r="CP242" s="58"/>
      <c r="CQ242" s="58"/>
      <c r="CR242" s="58"/>
      <c r="CS242" s="58"/>
      <c r="CT242" s="58"/>
      <c r="CU242" s="58"/>
      <c r="CV242" s="58"/>
      <c r="CW242" s="58"/>
      <c r="CX242" s="58"/>
      <c r="CY242" s="58"/>
      <c r="CZ242" s="58"/>
      <c r="DA242" s="58"/>
      <c r="DB242" s="58"/>
      <c r="DC242" s="58"/>
      <c r="DD242" s="58"/>
      <c r="DE242" s="58"/>
      <c r="DF242" s="58"/>
      <c r="DG242" s="58"/>
      <c r="DH242" s="58"/>
      <c r="DI242" s="58"/>
      <c r="DJ242" s="58"/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8"/>
      <c r="EY242" s="58"/>
      <c r="EZ242" s="58"/>
      <c r="FA242" s="58"/>
      <c r="FB242" s="58"/>
      <c r="FC242" s="58"/>
      <c r="FD242" s="58"/>
      <c r="FE242" s="58"/>
      <c r="FF242" s="58"/>
      <c r="FG242" s="58"/>
      <c r="FH242" s="58"/>
      <c r="FI242" s="58"/>
      <c r="FJ242" s="58"/>
      <c r="FK242" s="58"/>
      <c r="FL242" s="58"/>
      <c r="FM242" s="58"/>
      <c r="FN242" s="58"/>
      <c r="FO242" s="58"/>
      <c r="FP242" s="58"/>
      <c r="FQ242" s="58"/>
      <c r="FR242" s="58"/>
      <c r="FS242" s="58"/>
      <c r="FT242" s="58"/>
      <c r="FU242" s="58"/>
      <c r="FV242" s="58"/>
      <c r="FW242" s="58"/>
      <c r="FX242" s="58"/>
      <c r="FY242" s="58"/>
      <c r="FZ242" s="58"/>
      <c r="GA242" s="58"/>
      <c r="GB242" s="58"/>
      <c r="GC242" s="58"/>
      <c r="GD242" s="58"/>
      <c r="GE242" s="58"/>
      <c r="GF242" s="58"/>
      <c r="GG242" s="58"/>
      <c r="GH242" s="58"/>
      <c r="GI242" s="58"/>
      <c r="GJ242" s="58"/>
      <c r="GK242" s="58"/>
      <c r="GL242" s="58"/>
      <c r="GM242" s="58"/>
      <c r="GN242" s="58"/>
      <c r="GO242" s="58"/>
      <c r="GP242" s="58"/>
      <c r="GQ242" s="58"/>
      <c r="GR242" s="58"/>
      <c r="GS242" s="58"/>
      <c r="GT242" s="58"/>
      <c r="GU242" s="58"/>
      <c r="GV242" s="58"/>
      <c r="GW242" s="58"/>
      <c r="GX242" s="58"/>
      <c r="GY242" s="58"/>
      <c r="GZ242" s="58"/>
      <c r="HA242" s="58"/>
      <c r="HB242" s="58"/>
      <c r="HC242" s="58"/>
      <c r="HD242" s="58"/>
      <c r="HE242" s="58"/>
      <c r="HF242" s="58"/>
      <c r="HG242" s="58"/>
      <c r="HH242" s="58"/>
      <c r="HI242" s="58"/>
      <c r="HJ242" s="58"/>
      <c r="HK242" s="58"/>
      <c r="HL242" s="58"/>
      <c r="HM242" s="58"/>
      <c r="HN242" s="58"/>
      <c r="HO242" s="58"/>
      <c r="HP242" s="58"/>
      <c r="HQ242" s="58"/>
      <c r="HR242" s="58"/>
      <c r="HS242" s="58"/>
      <c r="HT242" s="58"/>
      <c r="HU242" s="58"/>
      <c r="HV242" s="58"/>
      <c r="HW242" s="58"/>
      <c r="HX242" s="58"/>
      <c r="HY242" s="58"/>
      <c r="HZ242" s="58"/>
      <c r="IA242" s="58"/>
      <c r="IB242" s="58"/>
      <c r="IC242" s="58"/>
      <c r="ID242" s="58"/>
      <c r="IE242" s="58"/>
      <c r="IF242" s="58"/>
      <c r="IG242" s="58"/>
      <c r="IH242" s="58"/>
    </row>
    <row r="243" spans="1:242" s="59" customFormat="1" x14ac:dyDescent="0.2">
      <c r="A243" s="54" t="s">
        <v>112</v>
      </c>
      <c r="B243" s="55">
        <v>2025</v>
      </c>
      <c r="C243" s="55"/>
      <c r="D243" s="55"/>
      <c r="E243" s="13"/>
      <c r="F243" s="14"/>
      <c r="G243" s="60"/>
      <c r="H243" s="60"/>
      <c r="I243" s="60"/>
      <c r="J243" s="60"/>
      <c r="K243" s="60"/>
      <c r="L243" s="61"/>
      <c r="M243" s="61">
        <f t="shared" si="146"/>
        <v>0</v>
      </c>
      <c r="N243" s="62">
        <f t="shared" si="139"/>
        <v>0</v>
      </c>
      <c r="O243" s="18" t="str">
        <f t="shared" si="140"/>
        <v/>
      </c>
      <c r="P243" s="63">
        <v>0</v>
      </c>
      <c r="Q243" s="64">
        <f t="shared" si="141"/>
        <v>0</v>
      </c>
      <c r="R243" s="65">
        <f t="shared" si="142"/>
        <v>0</v>
      </c>
      <c r="S243" s="56"/>
      <c r="T243" s="66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57"/>
      <c r="AG243" s="57"/>
      <c r="AH243" s="57"/>
      <c r="AI243" s="57"/>
      <c r="AJ243" s="57"/>
      <c r="AK243" s="57"/>
      <c r="AL243" s="57"/>
      <c r="AM243" s="57"/>
      <c r="AN243" s="57"/>
      <c r="AO243" s="57"/>
      <c r="AP243" s="57"/>
      <c r="AQ243" s="57"/>
      <c r="AR243" s="57"/>
      <c r="AS243" s="57"/>
      <c r="AT243" s="57"/>
      <c r="AU243" s="57"/>
      <c r="AV243" s="57"/>
      <c r="AW243" s="57"/>
      <c r="AX243" s="57"/>
      <c r="AY243" s="57"/>
      <c r="AZ243" s="57"/>
      <c r="BA243" s="57"/>
      <c r="BB243" s="57"/>
      <c r="BC243" s="57"/>
      <c r="BD243" s="57"/>
      <c r="BE243" s="57"/>
      <c r="BF243" s="57"/>
      <c r="BG243" s="57"/>
      <c r="BH243" s="57"/>
      <c r="BI243" s="57"/>
      <c r="BJ243" s="57"/>
      <c r="BK243" s="57"/>
      <c r="BL243" s="57"/>
      <c r="BM243" s="58"/>
      <c r="BN243" s="58"/>
      <c r="BO243" s="58"/>
      <c r="BP243" s="58"/>
      <c r="BQ243" s="58"/>
      <c r="BR243" s="58"/>
      <c r="BS243" s="58"/>
      <c r="BT243" s="58"/>
      <c r="BU243" s="58"/>
      <c r="BV243" s="58"/>
      <c r="BW243" s="58"/>
      <c r="BX243" s="58"/>
      <c r="BY243" s="58"/>
      <c r="BZ243" s="58"/>
      <c r="CA243" s="58"/>
      <c r="CB243" s="58"/>
      <c r="CC243" s="58"/>
      <c r="CD243" s="58"/>
      <c r="CE243" s="58"/>
      <c r="CF243" s="58"/>
      <c r="CG243" s="58"/>
      <c r="CH243" s="58"/>
      <c r="CI243" s="58"/>
      <c r="CJ243" s="58"/>
      <c r="CK243" s="58"/>
      <c r="CL243" s="58"/>
      <c r="CM243" s="58"/>
      <c r="CN243" s="58"/>
      <c r="CO243" s="58"/>
      <c r="CP243" s="58"/>
      <c r="CQ243" s="58"/>
      <c r="CR243" s="58"/>
      <c r="CS243" s="58"/>
      <c r="CT243" s="58"/>
      <c r="CU243" s="58"/>
      <c r="CV243" s="58"/>
      <c r="CW243" s="58"/>
      <c r="CX243" s="58"/>
      <c r="CY243" s="58"/>
      <c r="CZ243" s="58"/>
      <c r="DA243" s="58"/>
      <c r="DB243" s="58"/>
      <c r="DC243" s="58"/>
      <c r="DD243" s="58"/>
      <c r="DE243" s="58"/>
      <c r="DF243" s="58"/>
      <c r="DG243" s="58"/>
      <c r="DH243" s="58"/>
      <c r="DI243" s="58"/>
      <c r="DJ243" s="58"/>
      <c r="DK243" s="58"/>
      <c r="DL243" s="58"/>
      <c r="DM243" s="58"/>
      <c r="DN243" s="58"/>
      <c r="DO243" s="58"/>
      <c r="DP243" s="58"/>
      <c r="DQ243" s="58"/>
      <c r="DR243" s="58"/>
      <c r="DS243" s="58"/>
      <c r="DT243" s="58"/>
      <c r="DU243" s="58"/>
      <c r="DV243" s="58"/>
      <c r="DW243" s="58"/>
      <c r="DX243" s="58"/>
      <c r="DY243" s="58"/>
      <c r="DZ243" s="58"/>
      <c r="EA243" s="58"/>
      <c r="EB243" s="58"/>
      <c r="EC243" s="58"/>
      <c r="ED243" s="58"/>
      <c r="EE243" s="58"/>
      <c r="EF243" s="58"/>
      <c r="EG243" s="58"/>
      <c r="EH243" s="58"/>
      <c r="EI243" s="58"/>
      <c r="EJ243" s="58"/>
      <c r="EK243" s="58"/>
      <c r="EL243" s="58"/>
      <c r="EM243" s="58"/>
      <c r="EN243" s="58"/>
      <c r="EO243" s="58"/>
      <c r="EP243" s="58"/>
      <c r="EQ243" s="58"/>
      <c r="ER243" s="58"/>
      <c r="ES243" s="58"/>
      <c r="ET243" s="58"/>
      <c r="EU243" s="58"/>
      <c r="EV243" s="58"/>
      <c r="EW243" s="58"/>
      <c r="EX243" s="58"/>
      <c r="EY243" s="58"/>
      <c r="EZ243" s="58"/>
      <c r="FA243" s="58"/>
      <c r="FB243" s="58"/>
      <c r="FC243" s="58"/>
      <c r="FD243" s="58"/>
      <c r="FE243" s="58"/>
      <c r="FF243" s="58"/>
      <c r="FG243" s="58"/>
      <c r="FH243" s="58"/>
      <c r="FI243" s="58"/>
      <c r="FJ243" s="58"/>
      <c r="FK243" s="58"/>
      <c r="FL243" s="58"/>
      <c r="FM243" s="58"/>
      <c r="FN243" s="58"/>
      <c r="FO243" s="58"/>
      <c r="FP243" s="58"/>
      <c r="FQ243" s="58"/>
      <c r="FR243" s="58"/>
      <c r="FS243" s="58"/>
      <c r="FT243" s="58"/>
      <c r="FU243" s="58"/>
      <c r="FV243" s="58"/>
      <c r="FW243" s="58"/>
      <c r="FX243" s="58"/>
      <c r="FY243" s="58"/>
      <c r="FZ243" s="58"/>
      <c r="GA243" s="58"/>
      <c r="GB243" s="58"/>
      <c r="GC243" s="58"/>
      <c r="GD243" s="58"/>
      <c r="GE243" s="58"/>
      <c r="GF243" s="58"/>
      <c r="GG243" s="58"/>
      <c r="GH243" s="58"/>
      <c r="GI243" s="58"/>
      <c r="GJ243" s="58"/>
      <c r="GK243" s="58"/>
      <c r="GL243" s="58"/>
      <c r="GM243" s="58"/>
      <c r="GN243" s="58"/>
      <c r="GO243" s="58"/>
      <c r="GP243" s="58"/>
      <c r="GQ243" s="58"/>
      <c r="GR243" s="58"/>
      <c r="GS243" s="58"/>
      <c r="GT243" s="58"/>
      <c r="GU243" s="58"/>
      <c r="GV243" s="58"/>
      <c r="GW243" s="58"/>
      <c r="GX243" s="58"/>
      <c r="GY243" s="58"/>
      <c r="GZ243" s="58"/>
      <c r="HA243" s="58"/>
      <c r="HB243" s="58"/>
      <c r="HC243" s="58"/>
      <c r="HD243" s="58"/>
      <c r="HE243" s="58"/>
      <c r="HF243" s="58"/>
      <c r="HG243" s="58"/>
      <c r="HH243" s="58"/>
      <c r="HI243" s="58"/>
      <c r="HJ243" s="58"/>
      <c r="HK243" s="58"/>
      <c r="HL243" s="58"/>
      <c r="HM243" s="58"/>
      <c r="HN243" s="58"/>
      <c r="HO243" s="58"/>
      <c r="HP243" s="58"/>
      <c r="HQ243" s="58"/>
      <c r="HR243" s="58"/>
      <c r="HS243" s="58"/>
      <c r="HT243" s="58"/>
      <c r="HU243" s="58"/>
      <c r="HV243" s="58"/>
      <c r="HW243" s="58"/>
      <c r="HX243" s="58"/>
      <c r="HY243" s="58"/>
      <c r="HZ243" s="58"/>
      <c r="IA243" s="58"/>
      <c r="IB243" s="58"/>
      <c r="IC243" s="58"/>
      <c r="ID243" s="58"/>
      <c r="IE243" s="58"/>
      <c r="IF243" s="58"/>
      <c r="IG243" s="58"/>
      <c r="IH243" s="58"/>
    </row>
    <row r="244" spans="1:242" s="59" customFormat="1" x14ac:dyDescent="0.2">
      <c r="A244" s="54" t="s">
        <v>112</v>
      </c>
      <c r="B244" s="55">
        <v>2025</v>
      </c>
      <c r="C244" s="55"/>
      <c r="D244" s="55"/>
      <c r="E244" s="13"/>
      <c r="F244" s="14"/>
      <c r="G244" s="60"/>
      <c r="H244" s="60"/>
      <c r="I244" s="60"/>
      <c r="J244" s="60"/>
      <c r="K244" s="60"/>
      <c r="L244" s="61"/>
      <c r="M244" s="61">
        <f>SUM(G244:L244)</f>
        <v>0</v>
      </c>
      <c r="N244" s="62">
        <f t="shared" si="139"/>
        <v>0</v>
      </c>
      <c r="O244" s="18" t="str">
        <f t="shared" si="140"/>
        <v/>
      </c>
      <c r="P244" s="63">
        <v>0</v>
      </c>
      <c r="Q244" s="64">
        <f t="shared" si="141"/>
        <v>0</v>
      </c>
      <c r="R244" s="65">
        <f t="shared" si="142"/>
        <v>0</v>
      </c>
      <c r="S244" s="56"/>
      <c r="T244" s="66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  <c r="AK244" s="57"/>
      <c r="AL244" s="57"/>
      <c r="AM244" s="57"/>
      <c r="AN244" s="57"/>
      <c r="AO244" s="57"/>
      <c r="AP244" s="57"/>
      <c r="AQ244" s="57"/>
      <c r="AR244" s="57"/>
      <c r="AS244" s="57"/>
      <c r="AT244" s="57"/>
      <c r="AU244" s="57"/>
      <c r="AV244" s="57"/>
      <c r="AW244" s="57"/>
      <c r="AX244" s="57"/>
      <c r="AY244" s="57"/>
      <c r="AZ244" s="57"/>
      <c r="BA244" s="57"/>
      <c r="BB244" s="57"/>
      <c r="BC244" s="57"/>
      <c r="BD244" s="57"/>
      <c r="BE244" s="57"/>
      <c r="BF244" s="57"/>
      <c r="BG244" s="57"/>
      <c r="BH244" s="57"/>
      <c r="BI244" s="57"/>
      <c r="BJ244" s="57"/>
      <c r="BK244" s="57"/>
      <c r="BL244" s="57"/>
      <c r="BM244" s="58"/>
      <c r="BN244" s="58"/>
      <c r="BO244" s="58"/>
      <c r="BP244" s="58"/>
      <c r="BQ244" s="58"/>
      <c r="BR244" s="58"/>
      <c r="BS244" s="58"/>
      <c r="BT244" s="58"/>
      <c r="BU244" s="58"/>
      <c r="BV244" s="58"/>
      <c r="BW244" s="58"/>
      <c r="BX244" s="58"/>
      <c r="BY244" s="58"/>
      <c r="BZ244" s="58"/>
      <c r="CA244" s="58"/>
      <c r="CB244" s="58"/>
      <c r="CC244" s="58"/>
      <c r="CD244" s="58"/>
      <c r="CE244" s="58"/>
      <c r="CF244" s="58"/>
      <c r="CG244" s="58"/>
      <c r="CH244" s="58"/>
      <c r="CI244" s="58"/>
      <c r="CJ244" s="58"/>
      <c r="CK244" s="58"/>
      <c r="CL244" s="58"/>
      <c r="CM244" s="58"/>
      <c r="CN244" s="58"/>
      <c r="CO244" s="58"/>
      <c r="CP244" s="58"/>
      <c r="CQ244" s="58"/>
      <c r="CR244" s="58"/>
      <c r="CS244" s="58"/>
      <c r="CT244" s="58"/>
      <c r="CU244" s="58"/>
      <c r="CV244" s="58"/>
      <c r="CW244" s="58"/>
      <c r="CX244" s="58"/>
      <c r="CY244" s="58"/>
      <c r="CZ244" s="58"/>
      <c r="DA244" s="58"/>
      <c r="DB244" s="58"/>
      <c r="DC244" s="58"/>
      <c r="DD244" s="58"/>
      <c r="DE244" s="58"/>
      <c r="DF244" s="58"/>
      <c r="DG244" s="58"/>
      <c r="DH244" s="58"/>
      <c r="DI244" s="58"/>
      <c r="DJ244" s="58"/>
      <c r="DK244" s="58"/>
      <c r="DL244" s="58"/>
      <c r="DM244" s="58"/>
      <c r="DN244" s="58"/>
      <c r="DO244" s="58"/>
      <c r="DP244" s="58"/>
      <c r="DQ244" s="58"/>
      <c r="DR244" s="58"/>
      <c r="DS244" s="58"/>
      <c r="DT244" s="58"/>
      <c r="DU244" s="58"/>
      <c r="DV244" s="58"/>
      <c r="DW244" s="58"/>
      <c r="DX244" s="58"/>
      <c r="DY244" s="58"/>
      <c r="DZ244" s="58"/>
      <c r="EA244" s="58"/>
      <c r="EB244" s="58"/>
      <c r="EC244" s="58"/>
      <c r="ED244" s="58"/>
      <c r="EE244" s="58"/>
      <c r="EF244" s="58"/>
      <c r="EG244" s="58"/>
      <c r="EH244" s="58"/>
      <c r="EI244" s="58"/>
      <c r="EJ244" s="58"/>
      <c r="EK244" s="58"/>
      <c r="EL244" s="58"/>
      <c r="EM244" s="58"/>
      <c r="EN244" s="58"/>
      <c r="EO244" s="58"/>
      <c r="EP244" s="58"/>
      <c r="EQ244" s="58"/>
      <c r="ER244" s="58"/>
      <c r="ES244" s="58"/>
      <c r="ET244" s="58"/>
      <c r="EU244" s="58"/>
      <c r="EV244" s="58"/>
      <c r="EW244" s="58"/>
      <c r="EX244" s="58"/>
      <c r="EY244" s="58"/>
      <c r="EZ244" s="58"/>
      <c r="FA244" s="58"/>
      <c r="FB244" s="58"/>
      <c r="FC244" s="58"/>
      <c r="FD244" s="58"/>
      <c r="FE244" s="58"/>
      <c r="FF244" s="58"/>
      <c r="FG244" s="58"/>
      <c r="FH244" s="58"/>
      <c r="FI244" s="58"/>
      <c r="FJ244" s="58"/>
      <c r="FK244" s="58"/>
      <c r="FL244" s="58"/>
      <c r="FM244" s="58"/>
      <c r="FN244" s="58"/>
      <c r="FO244" s="58"/>
      <c r="FP244" s="58"/>
      <c r="FQ244" s="58"/>
      <c r="FR244" s="58"/>
      <c r="FS244" s="58"/>
      <c r="FT244" s="58"/>
      <c r="FU244" s="58"/>
      <c r="FV244" s="58"/>
      <c r="FW244" s="58"/>
      <c r="FX244" s="58"/>
      <c r="FY244" s="58"/>
      <c r="FZ244" s="58"/>
      <c r="GA244" s="58"/>
      <c r="GB244" s="58"/>
      <c r="GC244" s="58"/>
      <c r="GD244" s="58"/>
      <c r="GE244" s="58"/>
      <c r="GF244" s="58"/>
      <c r="GG244" s="58"/>
      <c r="GH244" s="58"/>
      <c r="GI244" s="58"/>
      <c r="GJ244" s="58"/>
      <c r="GK244" s="58"/>
      <c r="GL244" s="58"/>
      <c r="GM244" s="58"/>
      <c r="GN244" s="58"/>
      <c r="GO244" s="58"/>
      <c r="GP244" s="58"/>
      <c r="GQ244" s="58"/>
      <c r="GR244" s="58"/>
      <c r="GS244" s="58"/>
      <c r="GT244" s="58"/>
      <c r="GU244" s="58"/>
      <c r="GV244" s="58"/>
      <c r="GW244" s="58"/>
      <c r="GX244" s="58"/>
      <c r="GY244" s="58"/>
      <c r="GZ244" s="58"/>
      <c r="HA244" s="58"/>
      <c r="HB244" s="58"/>
      <c r="HC244" s="58"/>
      <c r="HD244" s="58"/>
      <c r="HE244" s="58"/>
      <c r="HF244" s="58"/>
      <c r="HG244" s="58"/>
      <c r="HH244" s="58"/>
      <c r="HI244" s="58"/>
      <c r="HJ244" s="58"/>
      <c r="HK244" s="58"/>
      <c r="HL244" s="58"/>
      <c r="HM244" s="58"/>
      <c r="HN244" s="58"/>
      <c r="HO244" s="58"/>
      <c r="HP244" s="58"/>
      <c r="HQ244" s="58"/>
      <c r="HR244" s="58"/>
      <c r="HS244" s="58"/>
      <c r="HT244" s="58"/>
      <c r="HU244" s="58"/>
      <c r="HV244" s="58"/>
      <c r="HW244" s="58"/>
      <c r="HX244" s="58"/>
      <c r="HY244" s="58"/>
      <c r="HZ244" s="58"/>
      <c r="IA244" s="58"/>
      <c r="IB244" s="58"/>
      <c r="IC244" s="58"/>
      <c r="ID244" s="58"/>
      <c r="IE244" s="58"/>
      <c r="IF244" s="58"/>
      <c r="IG244" s="58"/>
      <c r="IH244" s="58"/>
    </row>
    <row r="245" spans="1:242" s="59" customFormat="1" x14ac:dyDescent="0.2">
      <c r="A245" s="54" t="s">
        <v>112</v>
      </c>
      <c r="B245" s="55">
        <v>2025</v>
      </c>
      <c r="C245" s="55"/>
      <c r="D245" s="55"/>
      <c r="E245" s="13"/>
      <c r="F245" s="14"/>
      <c r="G245" s="60"/>
      <c r="H245" s="60"/>
      <c r="I245" s="60"/>
      <c r="J245" s="60"/>
      <c r="K245" s="60"/>
      <c r="L245" s="61"/>
      <c r="M245" s="61">
        <f>SUM(G245:L245)</f>
        <v>0</v>
      </c>
      <c r="N245" s="62">
        <f t="shared" si="139"/>
        <v>0</v>
      </c>
      <c r="O245" s="18" t="str">
        <f>IF(F245=0,"",(F245-M245)/F245)</f>
        <v/>
      </c>
      <c r="P245" s="63">
        <v>0</v>
      </c>
      <c r="Q245" s="64">
        <f t="shared" si="141"/>
        <v>0</v>
      </c>
      <c r="R245" s="65">
        <f t="shared" si="142"/>
        <v>0</v>
      </c>
      <c r="S245" s="56"/>
      <c r="T245" s="66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57"/>
      <c r="AG245" s="57"/>
      <c r="AH245" s="57"/>
      <c r="AI245" s="57"/>
      <c r="AJ245" s="57"/>
      <c r="AK245" s="57"/>
      <c r="AL245" s="57"/>
      <c r="AM245" s="57"/>
      <c r="AN245" s="57"/>
      <c r="AO245" s="57"/>
      <c r="AP245" s="57"/>
      <c r="AQ245" s="57"/>
      <c r="AR245" s="57"/>
      <c r="AS245" s="57"/>
      <c r="AT245" s="57"/>
      <c r="AU245" s="57"/>
      <c r="AV245" s="57"/>
      <c r="AW245" s="57"/>
      <c r="AX245" s="57"/>
      <c r="AY245" s="57"/>
      <c r="AZ245" s="57"/>
      <c r="BA245" s="57"/>
      <c r="BB245" s="57"/>
      <c r="BC245" s="57"/>
      <c r="BD245" s="57"/>
      <c r="BE245" s="57"/>
      <c r="BF245" s="57"/>
      <c r="BG245" s="57"/>
      <c r="BH245" s="57"/>
      <c r="BI245" s="57"/>
      <c r="BJ245" s="57"/>
      <c r="BK245" s="57"/>
      <c r="BL245" s="57"/>
      <c r="BM245" s="58"/>
      <c r="BN245" s="58"/>
      <c r="BO245" s="58"/>
      <c r="BP245" s="58"/>
      <c r="BQ245" s="58"/>
      <c r="BR245" s="58"/>
      <c r="BS245" s="58"/>
      <c r="BT245" s="58"/>
      <c r="BU245" s="58"/>
      <c r="BV245" s="58"/>
      <c r="BW245" s="58"/>
      <c r="BX245" s="58"/>
      <c r="BY245" s="58"/>
      <c r="BZ245" s="58"/>
      <c r="CA245" s="58"/>
      <c r="CB245" s="58"/>
      <c r="CC245" s="58"/>
      <c r="CD245" s="58"/>
      <c r="CE245" s="58"/>
      <c r="CF245" s="58"/>
      <c r="CG245" s="58"/>
      <c r="CH245" s="58"/>
      <c r="CI245" s="58"/>
      <c r="CJ245" s="58"/>
      <c r="CK245" s="58"/>
      <c r="CL245" s="58"/>
      <c r="CM245" s="58"/>
      <c r="CN245" s="58"/>
      <c r="CO245" s="58"/>
      <c r="CP245" s="58"/>
      <c r="CQ245" s="58"/>
      <c r="CR245" s="58"/>
      <c r="CS245" s="58"/>
      <c r="CT245" s="58"/>
      <c r="CU245" s="58"/>
      <c r="CV245" s="58"/>
      <c r="CW245" s="58"/>
      <c r="CX245" s="58"/>
      <c r="CY245" s="58"/>
      <c r="CZ245" s="58"/>
      <c r="DA245" s="58"/>
      <c r="DB245" s="58"/>
      <c r="DC245" s="58"/>
      <c r="DD245" s="58"/>
      <c r="DE245" s="58"/>
      <c r="DF245" s="58"/>
      <c r="DG245" s="58"/>
      <c r="DH245" s="58"/>
      <c r="DI245" s="58"/>
      <c r="DJ245" s="58"/>
      <c r="DK245" s="58"/>
      <c r="DL245" s="58"/>
      <c r="DM245" s="58"/>
      <c r="DN245" s="58"/>
      <c r="DO245" s="58"/>
      <c r="DP245" s="58"/>
      <c r="DQ245" s="58"/>
      <c r="DR245" s="58"/>
      <c r="DS245" s="58"/>
      <c r="DT245" s="58"/>
      <c r="DU245" s="58"/>
      <c r="DV245" s="58"/>
      <c r="DW245" s="58"/>
      <c r="DX245" s="58"/>
      <c r="DY245" s="58"/>
      <c r="DZ245" s="58"/>
      <c r="EA245" s="58"/>
      <c r="EB245" s="58"/>
      <c r="EC245" s="58"/>
      <c r="ED245" s="58"/>
      <c r="EE245" s="58"/>
      <c r="EF245" s="58"/>
      <c r="EG245" s="58"/>
      <c r="EH245" s="58"/>
      <c r="EI245" s="58"/>
      <c r="EJ245" s="58"/>
      <c r="EK245" s="58"/>
      <c r="EL245" s="58"/>
      <c r="EM245" s="58"/>
      <c r="EN245" s="58"/>
      <c r="EO245" s="58"/>
      <c r="EP245" s="58"/>
      <c r="EQ245" s="58"/>
      <c r="ER245" s="58"/>
      <c r="ES245" s="58"/>
      <c r="ET245" s="58"/>
      <c r="EU245" s="58"/>
      <c r="EV245" s="58"/>
      <c r="EW245" s="58"/>
      <c r="EX245" s="58"/>
      <c r="EY245" s="58"/>
      <c r="EZ245" s="58"/>
      <c r="FA245" s="58"/>
      <c r="FB245" s="58"/>
      <c r="FC245" s="58"/>
      <c r="FD245" s="58"/>
      <c r="FE245" s="58"/>
      <c r="FF245" s="58"/>
      <c r="FG245" s="58"/>
      <c r="FH245" s="58"/>
      <c r="FI245" s="58"/>
      <c r="FJ245" s="58"/>
      <c r="FK245" s="58"/>
      <c r="FL245" s="58"/>
      <c r="FM245" s="58"/>
      <c r="FN245" s="58"/>
      <c r="FO245" s="58"/>
      <c r="FP245" s="58"/>
      <c r="FQ245" s="58"/>
      <c r="FR245" s="58"/>
      <c r="FS245" s="58"/>
      <c r="FT245" s="58"/>
      <c r="FU245" s="58"/>
      <c r="FV245" s="58"/>
      <c r="FW245" s="58"/>
      <c r="FX245" s="58"/>
      <c r="FY245" s="58"/>
      <c r="FZ245" s="58"/>
      <c r="GA245" s="58"/>
      <c r="GB245" s="58"/>
      <c r="GC245" s="58"/>
      <c r="GD245" s="58"/>
      <c r="GE245" s="58"/>
      <c r="GF245" s="58"/>
      <c r="GG245" s="58"/>
      <c r="GH245" s="58"/>
      <c r="GI245" s="58"/>
      <c r="GJ245" s="58"/>
      <c r="GK245" s="58"/>
      <c r="GL245" s="58"/>
      <c r="GM245" s="58"/>
      <c r="GN245" s="58"/>
      <c r="GO245" s="58"/>
      <c r="GP245" s="58"/>
      <c r="GQ245" s="58"/>
      <c r="GR245" s="58"/>
      <c r="GS245" s="58"/>
      <c r="GT245" s="58"/>
      <c r="GU245" s="58"/>
      <c r="GV245" s="58"/>
      <c r="GW245" s="58"/>
      <c r="GX245" s="58"/>
      <c r="GY245" s="58"/>
      <c r="GZ245" s="58"/>
      <c r="HA245" s="58"/>
      <c r="HB245" s="58"/>
      <c r="HC245" s="58"/>
      <c r="HD245" s="58"/>
      <c r="HE245" s="58"/>
      <c r="HF245" s="58"/>
      <c r="HG245" s="58"/>
      <c r="HH245" s="58"/>
      <c r="HI245" s="58"/>
      <c r="HJ245" s="58"/>
      <c r="HK245" s="58"/>
      <c r="HL245" s="58"/>
      <c r="HM245" s="58"/>
      <c r="HN245" s="58"/>
      <c r="HO245" s="58"/>
      <c r="HP245" s="58"/>
      <c r="HQ245" s="58"/>
      <c r="HR245" s="58"/>
      <c r="HS245" s="58"/>
      <c r="HT245" s="58"/>
      <c r="HU245" s="58"/>
      <c r="HV245" s="58"/>
      <c r="HW245" s="58"/>
      <c r="HX245" s="58"/>
      <c r="HY245" s="58"/>
      <c r="HZ245" s="58"/>
      <c r="IA245" s="58"/>
      <c r="IB245" s="58"/>
      <c r="IC245" s="58"/>
      <c r="ID245" s="58"/>
      <c r="IE245" s="58"/>
      <c r="IF245" s="58"/>
      <c r="IG245" s="58"/>
      <c r="IH245" s="58"/>
    </row>
    <row r="246" spans="1:242" s="59" customFormat="1" x14ac:dyDescent="0.2">
      <c r="A246" s="54" t="s">
        <v>112</v>
      </c>
      <c r="B246" s="55">
        <v>2025</v>
      </c>
      <c r="C246" s="55"/>
      <c r="D246" s="55"/>
      <c r="E246" s="13"/>
      <c r="F246" s="14"/>
      <c r="G246" s="60"/>
      <c r="H246" s="60"/>
      <c r="I246" s="60"/>
      <c r="J246" s="60"/>
      <c r="K246" s="60"/>
      <c r="L246" s="61"/>
      <c r="M246" s="61">
        <f t="shared" ref="M246" si="147">SUM(G246:L246)</f>
        <v>0</v>
      </c>
      <c r="N246" s="62">
        <f t="shared" si="139"/>
        <v>0</v>
      </c>
      <c r="O246" s="18" t="str">
        <f>IF(F246=0,"",(F246-M246)/F246)</f>
        <v/>
      </c>
      <c r="P246" s="63">
        <v>0</v>
      </c>
      <c r="Q246" s="64">
        <f t="shared" si="141"/>
        <v>0</v>
      </c>
      <c r="R246" s="65">
        <f t="shared" si="142"/>
        <v>0</v>
      </c>
      <c r="S246" s="56"/>
      <c r="T246" s="66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  <c r="AF246" s="57"/>
      <c r="AG246" s="57"/>
      <c r="AH246" s="57"/>
      <c r="AI246" s="57"/>
      <c r="AJ246" s="57"/>
      <c r="AK246" s="57"/>
      <c r="AL246" s="57"/>
      <c r="AM246" s="57"/>
      <c r="AN246" s="57"/>
      <c r="AO246" s="57"/>
      <c r="AP246" s="57"/>
      <c r="AQ246" s="57"/>
      <c r="AR246" s="57"/>
      <c r="AS246" s="57"/>
      <c r="AT246" s="57"/>
      <c r="AU246" s="57"/>
      <c r="AV246" s="57"/>
      <c r="AW246" s="57"/>
      <c r="AX246" s="57"/>
      <c r="AY246" s="57"/>
      <c r="AZ246" s="57"/>
      <c r="BA246" s="57"/>
      <c r="BB246" s="57"/>
      <c r="BC246" s="57"/>
      <c r="BD246" s="57"/>
      <c r="BE246" s="57"/>
      <c r="BF246" s="57"/>
      <c r="BG246" s="57"/>
      <c r="BH246" s="57"/>
      <c r="BI246" s="57"/>
      <c r="BJ246" s="57"/>
      <c r="BK246" s="57"/>
      <c r="BL246" s="57"/>
      <c r="BM246" s="58"/>
      <c r="BN246" s="58"/>
      <c r="BO246" s="58"/>
      <c r="BP246" s="58"/>
      <c r="BQ246" s="58"/>
      <c r="BR246" s="58"/>
      <c r="BS246" s="58"/>
      <c r="BT246" s="58"/>
      <c r="BU246" s="58"/>
      <c r="BV246" s="58"/>
      <c r="BW246" s="58"/>
      <c r="BX246" s="58"/>
      <c r="BY246" s="58"/>
      <c r="BZ246" s="58"/>
      <c r="CA246" s="58"/>
      <c r="CB246" s="58"/>
      <c r="CC246" s="58"/>
      <c r="CD246" s="58"/>
      <c r="CE246" s="58"/>
      <c r="CF246" s="58"/>
      <c r="CG246" s="58"/>
      <c r="CH246" s="58"/>
      <c r="CI246" s="58"/>
      <c r="CJ246" s="58"/>
      <c r="CK246" s="58"/>
      <c r="CL246" s="58"/>
      <c r="CM246" s="58"/>
      <c r="CN246" s="58"/>
      <c r="CO246" s="58"/>
      <c r="CP246" s="58"/>
      <c r="CQ246" s="58"/>
      <c r="CR246" s="58"/>
      <c r="CS246" s="58"/>
      <c r="CT246" s="58"/>
      <c r="CU246" s="58"/>
      <c r="CV246" s="58"/>
      <c r="CW246" s="58"/>
      <c r="CX246" s="58"/>
      <c r="CY246" s="58"/>
      <c r="CZ246" s="58"/>
      <c r="DA246" s="58"/>
      <c r="DB246" s="58"/>
      <c r="DC246" s="58"/>
      <c r="DD246" s="58"/>
      <c r="DE246" s="58"/>
      <c r="DF246" s="58"/>
      <c r="DG246" s="58"/>
      <c r="DH246" s="58"/>
      <c r="DI246" s="58"/>
      <c r="DJ246" s="58"/>
      <c r="DK246" s="58"/>
      <c r="DL246" s="58"/>
      <c r="DM246" s="58"/>
      <c r="DN246" s="58"/>
      <c r="DO246" s="58"/>
      <c r="DP246" s="58"/>
      <c r="DQ246" s="58"/>
      <c r="DR246" s="58"/>
      <c r="DS246" s="58"/>
      <c r="DT246" s="58"/>
      <c r="DU246" s="58"/>
      <c r="DV246" s="58"/>
      <c r="DW246" s="58"/>
      <c r="DX246" s="58"/>
      <c r="DY246" s="58"/>
      <c r="DZ246" s="58"/>
      <c r="EA246" s="58"/>
      <c r="EB246" s="58"/>
      <c r="EC246" s="58"/>
      <c r="ED246" s="58"/>
      <c r="EE246" s="58"/>
      <c r="EF246" s="58"/>
      <c r="EG246" s="58"/>
      <c r="EH246" s="58"/>
      <c r="EI246" s="58"/>
      <c r="EJ246" s="58"/>
      <c r="EK246" s="58"/>
      <c r="EL246" s="58"/>
      <c r="EM246" s="58"/>
      <c r="EN246" s="58"/>
      <c r="EO246" s="58"/>
      <c r="EP246" s="58"/>
      <c r="EQ246" s="58"/>
      <c r="ER246" s="58"/>
      <c r="ES246" s="58"/>
      <c r="ET246" s="58"/>
      <c r="EU246" s="58"/>
      <c r="EV246" s="58"/>
      <c r="EW246" s="58"/>
      <c r="EX246" s="58"/>
      <c r="EY246" s="58"/>
      <c r="EZ246" s="58"/>
      <c r="FA246" s="58"/>
      <c r="FB246" s="58"/>
      <c r="FC246" s="58"/>
      <c r="FD246" s="58"/>
      <c r="FE246" s="58"/>
      <c r="FF246" s="58"/>
      <c r="FG246" s="58"/>
      <c r="FH246" s="58"/>
      <c r="FI246" s="58"/>
      <c r="FJ246" s="58"/>
      <c r="FK246" s="58"/>
      <c r="FL246" s="58"/>
      <c r="FM246" s="58"/>
      <c r="FN246" s="58"/>
      <c r="FO246" s="58"/>
      <c r="FP246" s="58"/>
      <c r="FQ246" s="58"/>
      <c r="FR246" s="58"/>
      <c r="FS246" s="58"/>
      <c r="FT246" s="58"/>
      <c r="FU246" s="58"/>
      <c r="FV246" s="58"/>
      <c r="FW246" s="58"/>
      <c r="FX246" s="58"/>
      <c r="FY246" s="58"/>
      <c r="FZ246" s="58"/>
      <c r="GA246" s="58"/>
      <c r="GB246" s="58"/>
      <c r="GC246" s="58"/>
      <c r="GD246" s="58"/>
      <c r="GE246" s="58"/>
      <c r="GF246" s="58"/>
      <c r="GG246" s="58"/>
      <c r="GH246" s="58"/>
      <c r="GI246" s="58"/>
      <c r="GJ246" s="58"/>
      <c r="GK246" s="58"/>
      <c r="GL246" s="58"/>
      <c r="GM246" s="58"/>
      <c r="GN246" s="58"/>
      <c r="GO246" s="58"/>
      <c r="GP246" s="58"/>
      <c r="GQ246" s="58"/>
      <c r="GR246" s="58"/>
      <c r="GS246" s="58"/>
      <c r="GT246" s="58"/>
      <c r="GU246" s="58"/>
      <c r="GV246" s="58"/>
      <c r="GW246" s="58"/>
      <c r="GX246" s="58"/>
      <c r="GY246" s="58"/>
      <c r="GZ246" s="58"/>
      <c r="HA246" s="58"/>
      <c r="HB246" s="58"/>
      <c r="HC246" s="58"/>
      <c r="HD246" s="58"/>
      <c r="HE246" s="58"/>
      <c r="HF246" s="58"/>
      <c r="HG246" s="58"/>
      <c r="HH246" s="58"/>
      <c r="HI246" s="58"/>
      <c r="HJ246" s="58"/>
      <c r="HK246" s="58"/>
      <c r="HL246" s="58"/>
      <c r="HM246" s="58"/>
      <c r="HN246" s="58"/>
      <c r="HO246" s="58"/>
      <c r="HP246" s="58"/>
      <c r="HQ246" s="58"/>
      <c r="HR246" s="58"/>
      <c r="HS246" s="58"/>
      <c r="HT246" s="58"/>
      <c r="HU246" s="58"/>
      <c r="HV246" s="58"/>
      <c r="HW246" s="58"/>
      <c r="HX246" s="58"/>
      <c r="HY246" s="58"/>
      <c r="HZ246" s="58"/>
      <c r="IA246" s="58"/>
      <c r="IB246" s="58"/>
      <c r="IC246" s="58"/>
      <c r="ID246" s="58"/>
      <c r="IE246" s="58"/>
      <c r="IF246" s="58"/>
      <c r="IG246" s="58"/>
      <c r="IH246" s="58"/>
    </row>
    <row r="247" spans="1:242" s="42" customFormat="1" x14ac:dyDescent="0.2">
      <c r="A247" s="32"/>
      <c r="B247" s="33"/>
      <c r="C247" s="34" t="s">
        <v>44</v>
      </c>
      <c r="D247" s="34">
        <v>1</v>
      </c>
      <c r="E247" s="34"/>
      <c r="F247" s="35">
        <f t="shared" ref="F247:N247" si="148">SUMIF($D$227:$D$246,"1",F227:F246)</f>
        <v>0</v>
      </c>
      <c r="G247" s="35">
        <f t="shared" si="148"/>
        <v>0</v>
      </c>
      <c r="H247" s="35">
        <f t="shared" si="148"/>
        <v>0</v>
      </c>
      <c r="I247" s="35">
        <f t="shared" si="148"/>
        <v>0</v>
      </c>
      <c r="J247" s="35">
        <f t="shared" si="148"/>
        <v>0</v>
      </c>
      <c r="K247" s="35">
        <f t="shared" si="148"/>
        <v>0</v>
      </c>
      <c r="L247" s="35">
        <f t="shared" si="148"/>
        <v>0</v>
      </c>
      <c r="M247" s="35">
        <f t="shared" si="148"/>
        <v>0</v>
      </c>
      <c r="N247" s="36">
        <f t="shared" si="148"/>
        <v>0</v>
      </c>
      <c r="O247" s="37"/>
      <c r="P247" s="35"/>
      <c r="Q247" s="36">
        <f>SUMIF($D$227:$D$246,"1",Q227:Q246)</f>
        <v>0</v>
      </c>
      <c r="R247" s="36">
        <f>SUMIF($D$227:$D$246,"1",R227:R246)</f>
        <v>0</v>
      </c>
      <c r="S247" s="39"/>
      <c r="T247" s="40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M247" s="41"/>
      <c r="BN247" s="41"/>
      <c r="BO247" s="41"/>
      <c r="BP247" s="41"/>
      <c r="BQ247" s="41"/>
      <c r="BR247" s="41"/>
      <c r="BS247" s="41"/>
      <c r="BT247" s="41"/>
      <c r="BU247" s="41"/>
      <c r="BV247" s="41"/>
      <c r="BW247" s="41"/>
      <c r="BX247" s="41"/>
      <c r="BY247" s="41"/>
      <c r="BZ247" s="41"/>
      <c r="CA247" s="41"/>
      <c r="CB247" s="41"/>
      <c r="CC247" s="41"/>
      <c r="CD247" s="41"/>
      <c r="CE247" s="41"/>
      <c r="CF247" s="41"/>
      <c r="CG247" s="41"/>
      <c r="CH247" s="41"/>
      <c r="CI247" s="41"/>
      <c r="CJ247" s="41"/>
      <c r="CK247" s="41"/>
      <c r="CL247" s="41"/>
      <c r="CM247" s="41"/>
      <c r="CN247" s="41"/>
      <c r="CO247" s="41"/>
      <c r="CP247" s="41"/>
      <c r="CQ247" s="41"/>
      <c r="CR247" s="41"/>
      <c r="CS247" s="41"/>
      <c r="CT247" s="41"/>
      <c r="CU247" s="41"/>
      <c r="CV247" s="41"/>
      <c r="CW247" s="41"/>
      <c r="CX247" s="41"/>
      <c r="CY247" s="41"/>
      <c r="CZ247" s="41"/>
      <c r="DA247" s="41"/>
      <c r="DB247" s="41"/>
      <c r="DC247" s="41"/>
      <c r="DD247" s="41"/>
      <c r="DE247" s="41"/>
      <c r="DF247" s="41"/>
      <c r="DG247" s="41"/>
      <c r="DH247" s="41"/>
      <c r="DI247" s="41"/>
      <c r="DJ247" s="41"/>
      <c r="DK247" s="41"/>
      <c r="DL247" s="41"/>
      <c r="DM247" s="41"/>
      <c r="DN247" s="41"/>
      <c r="DO247" s="41"/>
      <c r="DP247" s="41"/>
      <c r="DQ247" s="41"/>
      <c r="DR247" s="41"/>
      <c r="DS247" s="41"/>
      <c r="DT247" s="41"/>
      <c r="DU247" s="41"/>
      <c r="DV247" s="41"/>
      <c r="DW247" s="41"/>
      <c r="DX247" s="41"/>
      <c r="DY247" s="41"/>
      <c r="DZ247" s="41"/>
      <c r="EA247" s="41"/>
      <c r="EB247" s="41"/>
      <c r="EC247" s="41"/>
      <c r="ED247" s="41"/>
      <c r="EE247" s="41"/>
      <c r="EF247" s="41"/>
      <c r="EG247" s="41"/>
      <c r="EH247" s="41"/>
      <c r="EI247" s="41"/>
      <c r="EJ247" s="41"/>
      <c r="EK247" s="41"/>
      <c r="EL247" s="41"/>
      <c r="EM247" s="41"/>
      <c r="EN247" s="41"/>
      <c r="EO247" s="41"/>
      <c r="EP247" s="41"/>
      <c r="EQ247" s="41"/>
      <c r="ER247" s="41"/>
      <c r="ES247" s="41"/>
      <c r="ET247" s="41"/>
      <c r="EU247" s="41"/>
      <c r="EV247" s="41"/>
      <c r="EW247" s="41"/>
      <c r="EX247" s="41"/>
      <c r="EY247" s="41"/>
      <c r="EZ247" s="41"/>
      <c r="FA247" s="41"/>
      <c r="FB247" s="41"/>
      <c r="FC247" s="41"/>
      <c r="FD247" s="41"/>
      <c r="FE247" s="41"/>
      <c r="FF247" s="41"/>
      <c r="FG247" s="41"/>
      <c r="FH247" s="41"/>
      <c r="FI247" s="41"/>
      <c r="FJ247" s="41"/>
      <c r="FK247" s="41"/>
      <c r="FL247" s="41"/>
      <c r="FM247" s="41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1"/>
      <c r="GT247" s="41"/>
      <c r="GU247" s="41"/>
      <c r="GV247" s="41"/>
      <c r="GW247" s="41"/>
      <c r="GX247" s="41"/>
      <c r="GY247" s="41"/>
      <c r="GZ247" s="41"/>
      <c r="HA247" s="41"/>
      <c r="HB247" s="41"/>
      <c r="HC247" s="41"/>
      <c r="HD247" s="41"/>
      <c r="HE247" s="41"/>
      <c r="HF247" s="41"/>
      <c r="HG247" s="41"/>
      <c r="HH247" s="41"/>
      <c r="HI247" s="41"/>
      <c r="HJ247" s="41"/>
      <c r="HK247" s="41"/>
      <c r="HL247" s="41"/>
      <c r="HM247" s="41"/>
      <c r="HN247" s="41"/>
      <c r="HO247" s="41"/>
      <c r="HP247" s="41"/>
      <c r="HQ247" s="41"/>
      <c r="HR247" s="41"/>
      <c r="HS247" s="41"/>
      <c r="HT247" s="41"/>
      <c r="HU247" s="41"/>
      <c r="HV247" s="41"/>
      <c r="HW247" s="41"/>
      <c r="HX247" s="41"/>
      <c r="HY247" s="41"/>
      <c r="HZ247" s="41"/>
      <c r="IA247" s="41"/>
      <c r="IB247" s="41"/>
      <c r="IC247" s="41"/>
      <c r="ID247" s="41"/>
      <c r="IE247" s="41"/>
      <c r="IF247" s="41"/>
      <c r="IG247" s="41"/>
    </row>
    <row r="248" spans="1:242" s="42" customFormat="1" x14ac:dyDescent="0.2">
      <c r="A248" s="32"/>
      <c r="B248" s="33"/>
      <c r="C248" s="34" t="s">
        <v>45</v>
      </c>
      <c r="D248" s="34">
        <v>2</v>
      </c>
      <c r="E248" s="34"/>
      <c r="F248" s="35">
        <f t="shared" ref="F248:N248" si="149">SUMIF($D$227:$D$246,"2",F227:F246)</f>
        <v>0</v>
      </c>
      <c r="G248" s="35">
        <f t="shared" si="149"/>
        <v>0</v>
      </c>
      <c r="H248" s="35">
        <f t="shared" si="149"/>
        <v>0</v>
      </c>
      <c r="I248" s="35">
        <f t="shared" si="149"/>
        <v>0</v>
      </c>
      <c r="J248" s="35">
        <f t="shared" si="149"/>
        <v>0</v>
      </c>
      <c r="K248" s="35">
        <f t="shared" si="149"/>
        <v>0</v>
      </c>
      <c r="L248" s="35">
        <f t="shared" si="149"/>
        <v>0</v>
      </c>
      <c r="M248" s="35">
        <f t="shared" si="149"/>
        <v>0</v>
      </c>
      <c r="N248" s="36">
        <f t="shared" si="149"/>
        <v>0</v>
      </c>
      <c r="O248" s="37"/>
      <c r="P248" s="35"/>
      <c r="Q248" s="36">
        <f>SUMIF($D$227:$D$246,"2",Q227:Q246)</f>
        <v>0</v>
      </c>
      <c r="R248" s="36">
        <f>SUMIF($D$227:$D$246,"2",R227:R246)</f>
        <v>0</v>
      </c>
      <c r="S248" s="39"/>
      <c r="T248" s="40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41"/>
      <c r="BN248" s="41"/>
      <c r="BO248" s="41"/>
      <c r="BP248" s="41"/>
      <c r="BQ248" s="41"/>
      <c r="BR248" s="41"/>
      <c r="BS248" s="41"/>
      <c r="BT248" s="41"/>
      <c r="BU248" s="41"/>
      <c r="BV248" s="41"/>
      <c r="BW248" s="41"/>
      <c r="BX248" s="41"/>
      <c r="BY248" s="41"/>
      <c r="BZ248" s="41"/>
      <c r="CA248" s="41"/>
      <c r="CB248" s="41"/>
      <c r="CC248" s="41"/>
      <c r="CD248" s="41"/>
      <c r="CE248" s="41"/>
      <c r="CF248" s="41"/>
      <c r="CG248" s="41"/>
      <c r="CH248" s="41"/>
      <c r="CI248" s="41"/>
      <c r="CJ248" s="41"/>
      <c r="CK248" s="41"/>
      <c r="CL248" s="41"/>
      <c r="CM248" s="41"/>
      <c r="CN248" s="41"/>
      <c r="CO248" s="41"/>
      <c r="CP248" s="41"/>
      <c r="CQ248" s="41"/>
      <c r="CR248" s="41"/>
      <c r="CS248" s="41"/>
      <c r="CT248" s="41"/>
      <c r="CU248" s="41"/>
      <c r="CV248" s="41"/>
      <c r="CW248" s="41"/>
      <c r="CX248" s="41"/>
      <c r="CY248" s="41"/>
      <c r="CZ248" s="41"/>
      <c r="DA248" s="41"/>
      <c r="DB248" s="41"/>
      <c r="DC248" s="41"/>
      <c r="DD248" s="41"/>
      <c r="DE248" s="41"/>
      <c r="DF248" s="41"/>
      <c r="DG248" s="41"/>
      <c r="DH248" s="41"/>
      <c r="DI248" s="41"/>
      <c r="DJ248" s="41"/>
      <c r="DK248" s="41"/>
      <c r="DL248" s="41"/>
      <c r="DM248" s="41"/>
      <c r="DN248" s="41"/>
      <c r="DO248" s="41"/>
      <c r="DP248" s="41"/>
      <c r="DQ248" s="41"/>
      <c r="DR248" s="41"/>
      <c r="DS248" s="41"/>
      <c r="DT248" s="41"/>
      <c r="DU248" s="41"/>
      <c r="DV248" s="41"/>
      <c r="DW248" s="41"/>
      <c r="DX248" s="41"/>
      <c r="DY248" s="41"/>
      <c r="DZ248" s="41"/>
      <c r="EA248" s="41"/>
      <c r="EB248" s="41"/>
      <c r="EC248" s="41"/>
      <c r="ED248" s="41"/>
      <c r="EE248" s="41"/>
      <c r="EF248" s="41"/>
      <c r="EG248" s="41"/>
      <c r="EH248" s="41"/>
      <c r="EI248" s="41"/>
      <c r="EJ248" s="41"/>
      <c r="EK248" s="41"/>
      <c r="EL248" s="41"/>
      <c r="EM248" s="41"/>
      <c r="EN248" s="41"/>
      <c r="EO248" s="41"/>
      <c r="EP248" s="41"/>
      <c r="EQ248" s="41"/>
      <c r="ER248" s="41"/>
      <c r="ES248" s="41"/>
      <c r="ET248" s="41"/>
      <c r="EU248" s="41"/>
      <c r="EV248" s="41"/>
      <c r="EW248" s="41"/>
      <c r="EX248" s="41"/>
      <c r="EY248" s="41"/>
      <c r="EZ248" s="41"/>
      <c r="FA248" s="41"/>
      <c r="FB248" s="41"/>
      <c r="FC248" s="41"/>
      <c r="FD248" s="41"/>
      <c r="FE248" s="41"/>
      <c r="FF248" s="41"/>
      <c r="FG248" s="41"/>
      <c r="FH248" s="41"/>
      <c r="FI248" s="41"/>
      <c r="FJ248" s="41"/>
      <c r="FK248" s="41"/>
      <c r="FL248" s="41"/>
      <c r="FM248" s="41"/>
      <c r="FN248" s="41"/>
      <c r="FO248" s="41"/>
      <c r="FP248" s="41"/>
      <c r="FQ248" s="41"/>
      <c r="FR248" s="41"/>
      <c r="FS248" s="41"/>
      <c r="FT248" s="41"/>
      <c r="FU248" s="41"/>
      <c r="FV248" s="41"/>
      <c r="FW248" s="41"/>
      <c r="FX248" s="41"/>
      <c r="FY248" s="41"/>
      <c r="FZ248" s="41"/>
      <c r="GA248" s="41"/>
      <c r="GB248" s="41"/>
      <c r="GC248" s="41"/>
      <c r="GD248" s="41"/>
      <c r="GE248" s="41"/>
      <c r="GF248" s="41"/>
      <c r="GG248" s="41"/>
      <c r="GH248" s="41"/>
      <c r="GI248" s="41"/>
      <c r="GJ248" s="41"/>
      <c r="GK248" s="41"/>
      <c r="GL248" s="41"/>
      <c r="GM248" s="41"/>
      <c r="GN248" s="41"/>
      <c r="GO248" s="41"/>
      <c r="GP248" s="41"/>
      <c r="GQ248" s="41"/>
      <c r="GR248" s="41"/>
      <c r="GS248" s="41"/>
      <c r="GT248" s="41"/>
      <c r="GU248" s="41"/>
      <c r="GV248" s="41"/>
      <c r="GW248" s="41"/>
      <c r="GX248" s="41"/>
      <c r="GY248" s="41"/>
      <c r="GZ248" s="41"/>
      <c r="HA248" s="41"/>
      <c r="HB248" s="41"/>
      <c r="HC248" s="41"/>
      <c r="HD248" s="41"/>
      <c r="HE248" s="41"/>
      <c r="HF248" s="41"/>
      <c r="HG248" s="41"/>
      <c r="HH248" s="41"/>
      <c r="HI248" s="41"/>
      <c r="HJ248" s="41"/>
      <c r="HK248" s="41"/>
      <c r="HL248" s="41"/>
      <c r="HM248" s="41"/>
      <c r="HN248" s="41"/>
      <c r="HO248" s="41"/>
      <c r="HP248" s="41"/>
      <c r="HQ248" s="41"/>
      <c r="HR248" s="41"/>
      <c r="HS248" s="41"/>
      <c r="HT248" s="41"/>
      <c r="HU248" s="41"/>
      <c r="HV248" s="41"/>
      <c r="HW248" s="41"/>
      <c r="HX248" s="41"/>
      <c r="HY248" s="41"/>
      <c r="HZ248" s="41"/>
      <c r="IA248" s="41"/>
      <c r="IB248" s="41"/>
      <c r="IC248" s="41"/>
      <c r="ID248" s="41"/>
      <c r="IE248" s="41"/>
      <c r="IF248" s="41"/>
      <c r="IG248" s="41"/>
    </row>
    <row r="249" spans="1:242" s="42" customFormat="1" ht="15" x14ac:dyDescent="0.2">
      <c r="A249" s="32"/>
      <c r="B249" s="33"/>
      <c r="C249" s="34" t="s">
        <v>46</v>
      </c>
      <c r="D249" s="34">
        <v>3</v>
      </c>
      <c r="E249" s="34"/>
      <c r="F249" s="35">
        <f t="shared" ref="F249:N249" si="150">SUMIF($D$227:$D$246,"3",F227:F246)</f>
        <v>0</v>
      </c>
      <c r="G249" s="35">
        <f t="shared" si="150"/>
        <v>0</v>
      </c>
      <c r="H249" s="35">
        <f t="shared" si="150"/>
        <v>0</v>
      </c>
      <c r="I249" s="35">
        <f t="shared" si="150"/>
        <v>0</v>
      </c>
      <c r="J249" s="35">
        <f t="shared" si="150"/>
        <v>0</v>
      </c>
      <c r="K249" s="35">
        <f t="shared" si="150"/>
        <v>0</v>
      </c>
      <c r="L249" s="35">
        <f t="shared" si="150"/>
        <v>0</v>
      </c>
      <c r="M249" s="35">
        <f t="shared" si="150"/>
        <v>0</v>
      </c>
      <c r="N249" s="36">
        <f t="shared" si="150"/>
        <v>0</v>
      </c>
      <c r="O249" s="43"/>
      <c r="P249" s="35"/>
      <c r="Q249" s="36">
        <f>SUMIF($D$227:$D$246,"3",Q227:Q246)</f>
        <v>0</v>
      </c>
      <c r="R249" s="36">
        <f>SUMIF($D$227:$D$246,"3",R227:R246)</f>
        <v>0</v>
      </c>
      <c r="S249" s="39"/>
      <c r="T249" s="40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M249" s="41"/>
      <c r="BN249" s="41"/>
      <c r="BO249" s="41"/>
      <c r="BP249" s="41"/>
      <c r="BQ249" s="41"/>
      <c r="BR249" s="41"/>
      <c r="BS249" s="41"/>
      <c r="BT249" s="41"/>
      <c r="BU249" s="41"/>
      <c r="BV249" s="41"/>
      <c r="BW249" s="41"/>
      <c r="BX249" s="41"/>
      <c r="BY249" s="41"/>
      <c r="BZ249" s="41"/>
      <c r="CA249" s="41"/>
      <c r="CB249" s="41"/>
      <c r="CC249" s="41"/>
      <c r="CD249" s="41"/>
      <c r="CE249" s="41"/>
      <c r="CF249" s="41"/>
      <c r="CG249" s="41"/>
      <c r="CH249" s="41"/>
      <c r="CI249" s="41"/>
      <c r="CJ249" s="41"/>
      <c r="CK249" s="41"/>
      <c r="CL249" s="41"/>
      <c r="CM249" s="41"/>
      <c r="CN249" s="41"/>
      <c r="CO249" s="41"/>
      <c r="CP249" s="41"/>
      <c r="CQ249" s="41"/>
      <c r="CR249" s="41"/>
      <c r="CS249" s="41"/>
      <c r="CT249" s="41"/>
      <c r="CU249" s="41"/>
      <c r="CV249" s="41"/>
      <c r="CW249" s="41"/>
      <c r="CX249" s="41"/>
      <c r="CY249" s="41"/>
      <c r="CZ249" s="41"/>
      <c r="DA249" s="41"/>
      <c r="DB249" s="41"/>
      <c r="DC249" s="41"/>
      <c r="DD249" s="41"/>
      <c r="DE249" s="41"/>
      <c r="DF249" s="41"/>
      <c r="DG249" s="41"/>
      <c r="DH249" s="41"/>
      <c r="DI249" s="41"/>
      <c r="DJ249" s="41"/>
      <c r="DK249" s="41"/>
      <c r="DL249" s="41"/>
      <c r="DM249" s="41"/>
      <c r="DN249" s="41"/>
      <c r="DO249" s="41"/>
      <c r="DP249" s="41"/>
      <c r="DQ249" s="41"/>
      <c r="DR249" s="41"/>
      <c r="DS249" s="41"/>
      <c r="DT249" s="41"/>
      <c r="DU249" s="41"/>
      <c r="DV249" s="41"/>
      <c r="DW249" s="41"/>
      <c r="DX249" s="41"/>
      <c r="DY249" s="41"/>
      <c r="DZ249" s="41"/>
      <c r="EA249" s="41"/>
      <c r="EB249" s="41"/>
      <c r="EC249" s="41"/>
      <c r="ED249" s="41"/>
      <c r="EE249" s="41"/>
      <c r="EF249" s="41"/>
      <c r="EG249" s="41"/>
      <c r="EH249" s="41"/>
      <c r="EI249" s="41"/>
      <c r="EJ249" s="41"/>
      <c r="EK249" s="41"/>
      <c r="EL249" s="41"/>
      <c r="EM249" s="41"/>
      <c r="EN249" s="41"/>
      <c r="EO249" s="41"/>
      <c r="EP249" s="41"/>
      <c r="EQ249" s="41"/>
      <c r="ER249" s="41"/>
      <c r="ES249" s="41"/>
      <c r="ET249" s="41"/>
      <c r="EU249" s="41"/>
      <c r="EV249" s="41"/>
      <c r="EW249" s="41"/>
      <c r="EX249" s="41"/>
      <c r="EY249" s="41"/>
      <c r="EZ249" s="41"/>
      <c r="FA249" s="41"/>
      <c r="FB249" s="41"/>
      <c r="FC249" s="41"/>
      <c r="FD249" s="41"/>
      <c r="FE249" s="41"/>
      <c r="FF249" s="41"/>
      <c r="FG249" s="41"/>
      <c r="FH249" s="41"/>
      <c r="FI249" s="41"/>
      <c r="FJ249" s="41"/>
      <c r="FK249" s="41"/>
      <c r="FL249" s="41"/>
      <c r="FM249" s="41"/>
      <c r="FN249" s="41"/>
      <c r="FO249" s="41"/>
      <c r="FP249" s="41"/>
      <c r="FQ249" s="41"/>
      <c r="FR249" s="41"/>
      <c r="FS249" s="41"/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/>
      <c r="GF249" s="41"/>
      <c r="GG249" s="41"/>
      <c r="GH249" s="41"/>
      <c r="GI249" s="41"/>
      <c r="GJ249" s="41"/>
      <c r="GK249" s="41"/>
      <c r="GL249" s="41"/>
      <c r="GM249" s="41"/>
      <c r="GN249" s="41"/>
      <c r="GO249" s="41"/>
      <c r="GP249" s="41"/>
      <c r="GQ249" s="41"/>
      <c r="GR249" s="41"/>
      <c r="GS249" s="41"/>
      <c r="GT249" s="41"/>
      <c r="GU249" s="41"/>
      <c r="GV249" s="41"/>
      <c r="GW249" s="41"/>
      <c r="GX249" s="41"/>
      <c r="GY249" s="41"/>
      <c r="GZ249" s="41"/>
      <c r="HA249" s="41"/>
      <c r="HB249" s="41"/>
      <c r="HC249" s="41"/>
      <c r="HD249" s="41"/>
      <c r="HE249" s="41"/>
      <c r="HF249" s="41"/>
      <c r="HG249" s="41"/>
      <c r="HH249" s="41"/>
      <c r="HI249" s="41"/>
      <c r="HJ249" s="41"/>
      <c r="HK249" s="41"/>
      <c r="HL249" s="41"/>
      <c r="HM249" s="41"/>
      <c r="HN249" s="41"/>
      <c r="HO249" s="41"/>
      <c r="HP249" s="41"/>
      <c r="HQ249" s="41"/>
      <c r="HR249" s="41"/>
      <c r="HS249" s="41"/>
      <c r="HT249" s="41"/>
      <c r="HU249" s="41"/>
      <c r="HV249" s="41"/>
      <c r="HW249" s="41"/>
      <c r="HX249" s="41"/>
      <c r="HY249" s="41"/>
      <c r="HZ249" s="41"/>
      <c r="IA249" s="41"/>
      <c r="IB249" s="41"/>
      <c r="IC249" s="41"/>
      <c r="ID249" s="41"/>
      <c r="IE249" s="41"/>
      <c r="IF249" s="41"/>
      <c r="IG249" s="41"/>
    </row>
    <row r="250" spans="1:242" s="53" customFormat="1" x14ac:dyDescent="0.2">
      <c r="A250" s="132" t="s">
        <v>47</v>
      </c>
      <c r="B250" s="132"/>
      <c r="C250" s="132"/>
      <c r="D250" s="132"/>
      <c r="E250" s="132"/>
      <c r="F250" s="45">
        <f>F247+F248</f>
        <v>0</v>
      </c>
      <c r="G250" s="45">
        <f t="shared" ref="G250:R250" si="151">G247+G248</f>
        <v>0</v>
      </c>
      <c r="H250" s="45">
        <f t="shared" si="151"/>
        <v>0</v>
      </c>
      <c r="I250" s="45">
        <f t="shared" si="151"/>
        <v>0</v>
      </c>
      <c r="J250" s="45">
        <f t="shared" si="151"/>
        <v>0</v>
      </c>
      <c r="K250" s="45">
        <f t="shared" si="151"/>
        <v>0</v>
      </c>
      <c r="L250" s="45">
        <f t="shared" si="151"/>
        <v>0</v>
      </c>
      <c r="M250" s="45">
        <f t="shared" si="151"/>
        <v>0</v>
      </c>
      <c r="N250" s="46">
        <f t="shared" si="151"/>
        <v>0</v>
      </c>
      <c r="O250" s="47" t="str">
        <f>IF(F250=0,"",(F250-M250)/F250)</f>
        <v/>
      </c>
      <c r="P250" s="48" t="str">
        <f>IF(N250=0,"",Q250/N250)</f>
        <v/>
      </c>
      <c r="Q250" s="46">
        <f t="shared" si="151"/>
        <v>0</v>
      </c>
      <c r="R250" s="46">
        <f t="shared" si="151"/>
        <v>0</v>
      </c>
      <c r="S250" s="49"/>
      <c r="T250" s="50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  <c r="AF250" s="51"/>
      <c r="AG250" s="51"/>
      <c r="AH250" s="51"/>
      <c r="AI250" s="51"/>
      <c r="AJ250" s="51"/>
      <c r="AK250" s="51"/>
      <c r="AL250" s="51"/>
      <c r="AM250" s="51"/>
      <c r="AN250" s="51"/>
      <c r="AO250" s="51"/>
      <c r="AP250" s="51"/>
      <c r="AQ250" s="51"/>
      <c r="AR250" s="51"/>
      <c r="AS250" s="51"/>
      <c r="AT250" s="51"/>
      <c r="AU250" s="51"/>
      <c r="AV250" s="51"/>
      <c r="AW250" s="51"/>
      <c r="AX250" s="51"/>
      <c r="AY250" s="51"/>
      <c r="AZ250" s="51"/>
      <c r="BA250" s="51"/>
      <c r="BB250" s="51"/>
      <c r="BC250" s="51"/>
      <c r="BD250" s="51"/>
      <c r="BE250" s="51"/>
      <c r="BF250" s="51"/>
      <c r="BG250" s="51"/>
      <c r="BH250" s="51"/>
      <c r="BI250" s="51"/>
      <c r="BJ250" s="51"/>
      <c r="BK250" s="51"/>
      <c r="BL250" s="51"/>
      <c r="BM250" s="52"/>
      <c r="BN250" s="52"/>
      <c r="BO250" s="52"/>
      <c r="BP250" s="52"/>
      <c r="BQ250" s="52"/>
      <c r="BR250" s="52"/>
      <c r="BS250" s="52"/>
      <c r="BT250" s="52"/>
      <c r="BU250" s="52"/>
      <c r="BV250" s="52"/>
      <c r="BW250" s="52"/>
      <c r="BX250" s="52"/>
      <c r="BY250" s="52"/>
      <c r="BZ250" s="52"/>
      <c r="CA250" s="52"/>
      <c r="CB250" s="52"/>
      <c r="CC250" s="52"/>
      <c r="CD250" s="52"/>
      <c r="CE250" s="52"/>
      <c r="CF250" s="52"/>
      <c r="CG250" s="52"/>
      <c r="CH250" s="52"/>
      <c r="CI250" s="52"/>
      <c r="CJ250" s="52"/>
      <c r="CK250" s="52"/>
      <c r="CL250" s="52"/>
      <c r="CM250" s="52"/>
      <c r="CN250" s="52"/>
      <c r="CO250" s="52"/>
      <c r="CP250" s="52"/>
      <c r="CQ250" s="52"/>
      <c r="CR250" s="52"/>
      <c r="CS250" s="52"/>
      <c r="CT250" s="52"/>
      <c r="CU250" s="52"/>
      <c r="CV250" s="52"/>
      <c r="CW250" s="52"/>
      <c r="CX250" s="52"/>
      <c r="CY250" s="52"/>
      <c r="CZ250" s="52"/>
      <c r="DA250" s="52"/>
      <c r="DB250" s="52"/>
      <c r="DC250" s="52"/>
      <c r="DD250" s="52"/>
      <c r="DE250" s="52"/>
      <c r="DF250" s="52"/>
      <c r="DG250" s="52"/>
      <c r="DH250" s="52"/>
      <c r="DI250" s="52"/>
      <c r="DJ250" s="52"/>
      <c r="DK250" s="52"/>
      <c r="DL250" s="52"/>
      <c r="DM250" s="52"/>
      <c r="DN250" s="52"/>
      <c r="DO250" s="52"/>
      <c r="DP250" s="52"/>
      <c r="DQ250" s="52"/>
      <c r="DR250" s="52"/>
      <c r="DS250" s="52"/>
      <c r="DT250" s="52"/>
      <c r="DU250" s="52"/>
      <c r="DV250" s="52"/>
      <c r="DW250" s="52"/>
      <c r="DX250" s="52"/>
      <c r="DY250" s="52"/>
      <c r="DZ250" s="52"/>
      <c r="EA250" s="52"/>
      <c r="EB250" s="52"/>
      <c r="EC250" s="52"/>
      <c r="ED250" s="52"/>
      <c r="EE250" s="52"/>
      <c r="EF250" s="52"/>
      <c r="EG250" s="52"/>
      <c r="EH250" s="52"/>
      <c r="EI250" s="52"/>
      <c r="EJ250" s="52"/>
      <c r="EK250" s="52"/>
      <c r="EL250" s="52"/>
      <c r="EM250" s="52"/>
      <c r="EN250" s="52"/>
      <c r="EO250" s="52"/>
      <c r="EP250" s="52"/>
      <c r="EQ250" s="52"/>
      <c r="ER250" s="52"/>
      <c r="ES250" s="52"/>
      <c r="ET250" s="52"/>
      <c r="EU250" s="52"/>
      <c r="EV250" s="52"/>
      <c r="EW250" s="52"/>
      <c r="EX250" s="52"/>
      <c r="EY250" s="52"/>
      <c r="EZ250" s="52"/>
      <c r="FA250" s="52"/>
      <c r="FB250" s="52"/>
      <c r="FC250" s="52"/>
      <c r="FD250" s="52"/>
      <c r="FE250" s="52"/>
      <c r="FF250" s="52"/>
      <c r="FG250" s="52"/>
      <c r="FH250" s="52"/>
      <c r="FI250" s="52"/>
      <c r="FJ250" s="52"/>
      <c r="FK250" s="52"/>
      <c r="FL250" s="52"/>
      <c r="FM250" s="52"/>
      <c r="FN250" s="52"/>
      <c r="FO250" s="52"/>
      <c r="FP250" s="52"/>
      <c r="FQ250" s="52"/>
      <c r="FR250" s="52"/>
      <c r="FS250" s="52"/>
      <c r="FT250" s="52"/>
      <c r="FU250" s="52"/>
      <c r="FV250" s="52"/>
      <c r="FW250" s="52"/>
      <c r="FX250" s="52"/>
      <c r="FY250" s="52"/>
      <c r="FZ250" s="52"/>
      <c r="GA250" s="52"/>
      <c r="GB250" s="52"/>
      <c r="GC250" s="52"/>
      <c r="GD250" s="52"/>
      <c r="GE250" s="52"/>
      <c r="GF250" s="52"/>
      <c r="GG250" s="52"/>
      <c r="GH250" s="52"/>
      <c r="GI250" s="52"/>
      <c r="GJ250" s="52"/>
      <c r="GK250" s="52"/>
      <c r="GL250" s="52"/>
      <c r="GM250" s="52"/>
      <c r="GN250" s="52"/>
      <c r="GO250" s="52"/>
      <c r="GP250" s="52"/>
      <c r="GQ250" s="52"/>
      <c r="GR250" s="52"/>
      <c r="GS250" s="52"/>
      <c r="GT250" s="52"/>
      <c r="GU250" s="52"/>
      <c r="GV250" s="52"/>
      <c r="GW250" s="52"/>
      <c r="GX250" s="52"/>
      <c r="GY250" s="52"/>
      <c r="GZ250" s="52"/>
      <c r="HA250" s="52"/>
      <c r="HB250" s="52"/>
      <c r="HC250" s="52"/>
      <c r="HD250" s="52"/>
      <c r="HE250" s="52"/>
      <c r="HF250" s="52"/>
      <c r="HG250" s="52"/>
      <c r="HH250" s="52"/>
      <c r="HI250" s="52"/>
      <c r="HJ250" s="52"/>
      <c r="HK250" s="52"/>
      <c r="HL250" s="52"/>
      <c r="HM250" s="52"/>
      <c r="HN250" s="52"/>
      <c r="HO250" s="52"/>
      <c r="HP250" s="52"/>
      <c r="HQ250" s="52"/>
      <c r="HR250" s="52"/>
      <c r="HS250" s="52"/>
      <c r="HT250" s="52"/>
      <c r="HU250" s="52"/>
      <c r="HV250" s="52"/>
      <c r="HW250" s="52"/>
      <c r="HX250" s="52"/>
      <c r="HY250" s="52"/>
      <c r="HZ250" s="52"/>
      <c r="IA250" s="52"/>
      <c r="IB250" s="52"/>
      <c r="IC250" s="52"/>
      <c r="ID250" s="52"/>
      <c r="IE250" s="52"/>
      <c r="IF250" s="52"/>
      <c r="IG250" s="52"/>
      <c r="IH250" s="52"/>
    </row>
    <row r="251" spans="1:242" s="53" customFormat="1" x14ac:dyDescent="0.2">
      <c r="A251" s="44"/>
      <c r="B251" s="44"/>
      <c r="C251" s="44"/>
      <c r="D251" s="44"/>
      <c r="E251" s="44" t="s">
        <v>48</v>
      </c>
      <c r="F251" s="45">
        <f>F250+F249</f>
        <v>0</v>
      </c>
      <c r="G251" s="45">
        <f t="shared" ref="G251:N251" si="152">G250+G249</f>
        <v>0</v>
      </c>
      <c r="H251" s="45">
        <f t="shared" si="152"/>
        <v>0</v>
      </c>
      <c r="I251" s="45">
        <f t="shared" si="152"/>
        <v>0</v>
      </c>
      <c r="J251" s="45">
        <f t="shared" si="152"/>
        <v>0</v>
      </c>
      <c r="K251" s="45">
        <f t="shared" si="152"/>
        <v>0</v>
      </c>
      <c r="L251" s="45">
        <f t="shared" si="152"/>
        <v>0</v>
      </c>
      <c r="M251" s="45">
        <f t="shared" si="152"/>
        <v>0</v>
      </c>
      <c r="N251" s="46">
        <f t="shared" si="152"/>
        <v>0</v>
      </c>
      <c r="O251" s="47" t="str">
        <f>IF(F251=0,"",(F251-M251)/F251)</f>
        <v/>
      </c>
      <c r="P251" s="48" t="str">
        <f>IF(N251=0,"",Q251/N251)</f>
        <v/>
      </c>
      <c r="Q251" s="46">
        <f t="shared" ref="Q251:R251" si="153">Q250+Q249</f>
        <v>0</v>
      </c>
      <c r="R251" s="46">
        <f t="shared" si="153"/>
        <v>0</v>
      </c>
      <c r="S251" s="45"/>
      <c r="T251" s="45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  <c r="AF251" s="51"/>
      <c r="AG251" s="51"/>
      <c r="AH251" s="51"/>
      <c r="AI251" s="51"/>
      <c r="AJ251" s="51"/>
      <c r="AK251" s="51"/>
      <c r="AL251" s="51"/>
      <c r="AM251" s="51"/>
      <c r="AN251" s="51"/>
      <c r="AO251" s="51"/>
      <c r="AP251" s="51"/>
      <c r="AQ251" s="51"/>
      <c r="AR251" s="51"/>
      <c r="AS251" s="51"/>
      <c r="AT251" s="51"/>
      <c r="AU251" s="51"/>
      <c r="AV251" s="51"/>
      <c r="AW251" s="51"/>
      <c r="AX251" s="51"/>
      <c r="AY251" s="51"/>
      <c r="AZ251" s="51"/>
      <c r="BA251" s="51"/>
      <c r="BB251" s="51"/>
      <c r="BC251" s="51"/>
      <c r="BD251" s="51"/>
      <c r="BE251" s="51"/>
      <c r="BF251" s="51"/>
      <c r="BG251" s="51"/>
      <c r="BH251" s="51"/>
      <c r="BI251" s="51"/>
      <c r="BJ251" s="51"/>
      <c r="BK251" s="51"/>
      <c r="BL251" s="51"/>
      <c r="BM251" s="52"/>
      <c r="BN251" s="52"/>
      <c r="BO251" s="52"/>
      <c r="BP251" s="52"/>
      <c r="BQ251" s="52"/>
      <c r="BR251" s="52"/>
      <c r="BS251" s="52"/>
      <c r="BT251" s="52"/>
      <c r="BU251" s="52"/>
      <c r="BV251" s="52"/>
      <c r="BW251" s="52"/>
      <c r="BX251" s="52"/>
      <c r="BY251" s="52"/>
      <c r="BZ251" s="52"/>
      <c r="CA251" s="52"/>
      <c r="CB251" s="52"/>
      <c r="CC251" s="52"/>
      <c r="CD251" s="52"/>
      <c r="CE251" s="52"/>
      <c r="CF251" s="52"/>
      <c r="CG251" s="52"/>
      <c r="CH251" s="52"/>
      <c r="CI251" s="52"/>
      <c r="CJ251" s="52"/>
      <c r="CK251" s="52"/>
      <c r="CL251" s="52"/>
      <c r="CM251" s="52"/>
      <c r="CN251" s="52"/>
      <c r="CO251" s="52"/>
      <c r="CP251" s="52"/>
      <c r="CQ251" s="52"/>
      <c r="CR251" s="52"/>
      <c r="CS251" s="52"/>
      <c r="CT251" s="52"/>
      <c r="CU251" s="52"/>
      <c r="CV251" s="52"/>
      <c r="CW251" s="52"/>
      <c r="CX251" s="52"/>
      <c r="CY251" s="52"/>
      <c r="CZ251" s="52"/>
      <c r="DA251" s="52"/>
      <c r="DB251" s="52"/>
      <c r="DC251" s="52"/>
      <c r="DD251" s="52"/>
      <c r="DE251" s="52"/>
      <c r="DF251" s="52"/>
      <c r="DG251" s="52"/>
      <c r="DH251" s="52"/>
      <c r="DI251" s="52"/>
      <c r="DJ251" s="52"/>
      <c r="DK251" s="52"/>
      <c r="DL251" s="52"/>
      <c r="DM251" s="52"/>
      <c r="DN251" s="52"/>
      <c r="DO251" s="52"/>
      <c r="DP251" s="52"/>
      <c r="DQ251" s="52"/>
      <c r="DR251" s="52"/>
      <c r="DS251" s="52"/>
      <c r="DT251" s="52"/>
      <c r="DU251" s="52"/>
      <c r="DV251" s="52"/>
      <c r="DW251" s="52"/>
      <c r="DX251" s="52"/>
      <c r="DY251" s="52"/>
      <c r="DZ251" s="52"/>
      <c r="EA251" s="52"/>
      <c r="EB251" s="52"/>
      <c r="EC251" s="52"/>
      <c r="ED251" s="52"/>
      <c r="EE251" s="52"/>
      <c r="EF251" s="52"/>
      <c r="EG251" s="52"/>
      <c r="EH251" s="52"/>
      <c r="EI251" s="52"/>
      <c r="EJ251" s="52"/>
      <c r="EK251" s="52"/>
      <c r="EL251" s="52"/>
      <c r="EM251" s="52"/>
      <c r="EN251" s="52"/>
      <c r="EO251" s="52"/>
      <c r="EP251" s="52"/>
      <c r="EQ251" s="52"/>
      <c r="ER251" s="52"/>
      <c r="ES251" s="52"/>
      <c r="ET251" s="52"/>
      <c r="EU251" s="52"/>
      <c r="EV251" s="52"/>
      <c r="EW251" s="52"/>
      <c r="EX251" s="52"/>
      <c r="EY251" s="52"/>
      <c r="EZ251" s="52"/>
      <c r="FA251" s="52"/>
      <c r="FB251" s="52"/>
      <c r="FC251" s="52"/>
      <c r="FD251" s="52"/>
      <c r="FE251" s="52"/>
      <c r="FF251" s="52"/>
      <c r="FG251" s="52"/>
      <c r="FH251" s="52"/>
      <c r="FI251" s="52"/>
      <c r="FJ251" s="52"/>
      <c r="FK251" s="52"/>
      <c r="FL251" s="52"/>
      <c r="FM251" s="52"/>
      <c r="FN251" s="52"/>
      <c r="FO251" s="52"/>
      <c r="FP251" s="52"/>
      <c r="FQ251" s="52"/>
      <c r="FR251" s="52"/>
      <c r="FS251" s="52"/>
      <c r="FT251" s="52"/>
      <c r="FU251" s="52"/>
      <c r="FV251" s="52"/>
      <c r="FW251" s="52"/>
      <c r="FX251" s="52"/>
      <c r="FY251" s="52"/>
      <c r="FZ251" s="52"/>
      <c r="GA251" s="52"/>
      <c r="GB251" s="52"/>
      <c r="GC251" s="52"/>
      <c r="GD251" s="52"/>
      <c r="GE251" s="52"/>
      <c r="GF251" s="52"/>
      <c r="GG251" s="52"/>
      <c r="GH251" s="52"/>
      <c r="GI251" s="52"/>
      <c r="GJ251" s="52"/>
      <c r="GK251" s="52"/>
      <c r="GL251" s="52"/>
      <c r="GM251" s="52"/>
      <c r="GN251" s="52"/>
      <c r="GO251" s="52"/>
      <c r="GP251" s="52"/>
      <c r="GQ251" s="52"/>
      <c r="GR251" s="52"/>
      <c r="GS251" s="52"/>
      <c r="GT251" s="52"/>
      <c r="GU251" s="52"/>
      <c r="GV251" s="52"/>
      <c r="GW251" s="52"/>
      <c r="GX251" s="52"/>
      <c r="GY251" s="52"/>
      <c r="GZ251" s="52"/>
      <c r="HA251" s="52"/>
      <c r="HB251" s="52"/>
      <c r="HC251" s="52"/>
      <c r="HD251" s="52"/>
      <c r="HE251" s="52"/>
      <c r="HF251" s="52"/>
      <c r="HG251" s="52"/>
      <c r="HH251" s="52"/>
      <c r="HI251" s="52"/>
      <c r="HJ251" s="52"/>
      <c r="HK251" s="52"/>
      <c r="HL251" s="52"/>
      <c r="HM251" s="52"/>
      <c r="HN251" s="52"/>
      <c r="HO251" s="52"/>
      <c r="HP251" s="52"/>
      <c r="HQ251" s="52"/>
      <c r="HR251" s="52"/>
      <c r="HS251" s="52"/>
      <c r="HT251" s="52"/>
      <c r="HU251" s="52"/>
      <c r="HV251" s="52"/>
      <c r="HW251" s="52"/>
      <c r="HX251" s="52"/>
      <c r="HY251" s="52"/>
      <c r="HZ251" s="52"/>
      <c r="IA251" s="52"/>
      <c r="IB251" s="52"/>
      <c r="IC251" s="52"/>
      <c r="ID251" s="52"/>
      <c r="IE251" s="52"/>
      <c r="IF251" s="52"/>
      <c r="IG251" s="52"/>
      <c r="IH251" s="52"/>
    </row>
    <row r="252" spans="1:242" s="59" customFormat="1" x14ac:dyDescent="0.2">
      <c r="A252" s="54" t="s">
        <v>113</v>
      </c>
      <c r="B252" s="55">
        <v>2025</v>
      </c>
      <c r="C252" s="55"/>
      <c r="D252" s="55"/>
      <c r="E252" s="13"/>
      <c r="F252" s="14"/>
      <c r="G252" s="60"/>
      <c r="H252" s="60"/>
      <c r="I252" s="60"/>
      <c r="J252" s="60"/>
      <c r="K252" s="60"/>
      <c r="L252" s="61"/>
      <c r="M252" s="61">
        <f>SUM(G252:L252)</f>
        <v>0</v>
      </c>
      <c r="N252" s="62">
        <f>+F252-M252</f>
        <v>0</v>
      </c>
      <c r="O252" s="18" t="str">
        <f>IF(F252=0,"",(F252-M252)/F252)</f>
        <v/>
      </c>
      <c r="P252" s="63">
        <v>0</v>
      </c>
      <c r="Q252" s="64">
        <f>+N252*P252</f>
        <v>0</v>
      </c>
      <c r="R252" s="65">
        <f>+N252-Q252</f>
        <v>0</v>
      </c>
      <c r="S252" s="56"/>
      <c r="T252" s="66"/>
      <c r="U252" s="57"/>
      <c r="V252" s="57"/>
      <c r="W252" s="57"/>
      <c r="X252" s="57"/>
      <c r="Y252" s="57"/>
      <c r="Z252" s="57"/>
      <c r="AA252" s="57"/>
      <c r="AB252" s="57"/>
      <c r="AC252" s="57"/>
      <c r="AD252" s="57"/>
      <c r="AE252" s="57"/>
      <c r="AF252" s="57"/>
      <c r="AG252" s="57"/>
      <c r="AH252" s="57"/>
      <c r="AI252" s="57"/>
      <c r="AJ252" s="57"/>
      <c r="AK252" s="57"/>
      <c r="AL252" s="57"/>
      <c r="AM252" s="57"/>
      <c r="AN252" s="57"/>
      <c r="AO252" s="57"/>
      <c r="AP252" s="57"/>
      <c r="AQ252" s="57"/>
      <c r="AR252" s="57"/>
      <c r="AS252" s="57"/>
      <c r="AT252" s="57"/>
      <c r="AU252" s="57"/>
      <c r="AV252" s="57"/>
      <c r="AW252" s="57"/>
      <c r="AX252" s="57"/>
      <c r="AY252" s="57"/>
      <c r="AZ252" s="57"/>
      <c r="BA252" s="57"/>
      <c r="BB252" s="57"/>
      <c r="BC252" s="57"/>
      <c r="BD252" s="57"/>
      <c r="BE252" s="57"/>
      <c r="BF252" s="57"/>
      <c r="BG252" s="57"/>
      <c r="BH252" s="57"/>
      <c r="BI252" s="57"/>
      <c r="BJ252" s="57"/>
      <c r="BK252" s="57"/>
      <c r="BL252" s="57"/>
      <c r="BM252" s="58"/>
      <c r="BN252" s="58"/>
      <c r="BO252" s="58"/>
      <c r="BP252" s="58"/>
      <c r="BQ252" s="58"/>
      <c r="BR252" s="58"/>
      <c r="BS252" s="58"/>
      <c r="BT252" s="58"/>
      <c r="BU252" s="58"/>
      <c r="BV252" s="58"/>
      <c r="BW252" s="58"/>
      <c r="BX252" s="58"/>
      <c r="BY252" s="58"/>
      <c r="BZ252" s="58"/>
      <c r="CA252" s="58"/>
      <c r="CB252" s="58"/>
      <c r="CC252" s="58"/>
      <c r="CD252" s="58"/>
      <c r="CE252" s="58"/>
      <c r="CF252" s="58"/>
      <c r="CG252" s="58"/>
      <c r="CH252" s="58"/>
      <c r="CI252" s="58"/>
      <c r="CJ252" s="58"/>
      <c r="CK252" s="58"/>
      <c r="CL252" s="58"/>
      <c r="CM252" s="58"/>
      <c r="CN252" s="58"/>
      <c r="CO252" s="58"/>
      <c r="CP252" s="58"/>
      <c r="CQ252" s="58"/>
      <c r="CR252" s="58"/>
      <c r="CS252" s="58"/>
      <c r="CT252" s="58"/>
      <c r="CU252" s="58"/>
      <c r="CV252" s="58"/>
      <c r="CW252" s="58"/>
      <c r="CX252" s="58"/>
      <c r="CY252" s="58"/>
      <c r="CZ252" s="58"/>
      <c r="DA252" s="58"/>
      <c r="DB252" s="58"/>
      <c r="DC252" s="58"/>
      <c r="DD252" s="58"/>
      <c r="DE252" s="58"/>
      <c r="DF252" s="58"/>
      <c r="DG252" s="58"/>
      <c r="DH252" s="58"/>
      <c r="DI252" s="58"/>
      <c r="DJ252" s="58"/>
      <c r="DK252" s="58"/>
      <c r="DL252" s="58"/>
      <c r="DM252" s="58"/>
      <c r="DN252" s="58"/>
      <c r="DO252" s="58"/>
      <c r="DP252" s="58"/>
      <c r="DQ252" s="58"/>
      <c r="DR252" s="58"/>
      <c r="DS252" s="58"/>
      <c r="DT252" s="58"/>
      <c r="DU252" s="58"/>
      <c r="DV252" s="58"/>
      <c r="DW252" s="58"/>
      <c r="DX252" s="58"/>
      <c r="DY252" s="58"/>
      <c r="DZ252" s="58"/>
      <c r="EA252" s="58"/>
      <c r="EB252" s="58"/>
      <c r="EC252" s="58"/>
      <c r="ED252" s="58"/>
      <c r="EE252" s="58"/>
      <c r="EF252" s="58"/>
      <c r="EG252" s="58"/>
      <c r="EH252" s="58"/>
      <c r="EI252" s="58"/>
      <c r="EJ252" s="58"/>
      <c r="EK252" s="58"/>
      <c r="EL252" s="58"/>
      <c r="EM252" s="58"/>
      <c r="EN252" s="58"/>
      <c r="EO252" s="58"/>
      <c r="EP252" s="58"/>
      <c r="EQ252" s="58"/>
      <c r="ER252" s="58"/>
      <c r="ES252" s="58"/>
      <c r="ET252" s="58"/>
      <c r="EU252" s="58"/>
      <c r="EV252" s="58"/>
      <c r="EW252" s="58"/>
      <c r="EX252" s="58"/>
      <c r="EY252" s="58"/>
      <c r="EZ252" s="58"/>
      <c r="FA252" s="58"/>
      <c r="FB252" s="58"/>
      <c r="FC252" s="58"/>
      <c r="FD252" s="58"/>
      <c r="FE252" s="58"/>
      <c r="FF252" s="58"/>
      <c r="FG252" s="58"/>
      <c r="FH252" s="58"/>
      <c r="FI252" s="58"/>
      <c r="FJ252" s="58"/>
      <c r="FK252" s="58"/>
      <c r="FL252" s="58"/>
      <c r="FM252" s="58"/>
      <c r="FN252" s="58"/>
      <c r="FO252" s="58"/>
      <c r="FP252" s="58"/>
      <c r="FQ252" s="58"/>
      <c r="FR252" s="58"/>
      <c r="FS252" s="58"/>
      <c r="FT252" s="58"/>
      <c r="FU252" s="58"/>
      <c r="FV252" s="58"/>
      <c r="FW252" s="58"/>
      <c r="FX252" s="58"/>
      <c r="FY252" s="58"/>
      <c r="FZ252" s="58"/>
      <c r="GA252" s="58"/>
      <c r="GB252" s="58"/>
      <c r="GC252" s="58"/>
      <c r="GD252" s="58"/>
      <c r="GE252" s="58"/>
      <c r="GF252" s="58"/>
      <c r="GG252" s="58"/>
      <c r="GH252" s="58"/>
      <c r="GI252" s="58"/>
      <c r="GJ252" s="58"/>
      <c r="GK252" s="58"/>
      <c r="GL252" s="58"/>
      <c r="GM252" s="58"/>
      <c r="GN252" s="58"/>
      <c r="GO252" s="58"/>
      <c r="GP252" s="58"/>
      <c r="GQ252" s="58"/>
      <c r="GR252" s="58"/>
      <c r="GS252" s="58"/>
      <c r="GT252" s="58"/>
      <c r="GU252" s="58"/>
      <c r="GV252" s="58"/>
      <c r="GW252" s="58"/>
      <c r="GX252" s="58"/>
      <c r="GY252" s="58"/>
      <c r="GZ252" s="58"/>
      <c r="HA252" s="58"/>
      <c r="HB252" s="58"/>
      <c r="HC252" s="58"/>
      <c r="HD252" s="58"/>
      <c r="HE252" s="58"/>
      <c r="HF252" s="58"/>
      <c r="HG252" s="58"/>
      <c r="HH252" s="58"/>
      <c r="HI252" s="58"/>
      <c r="HJ252" s="58"/>
      <c r="HK252" s="58"/>
      <c r="HL252" s="58"/>
      <c r="HM252" s="58"/>
      <c r="HN252" s="58"/>
      <c r="HO252" s="58"/>
      <c r="HP252" s="58"/>
      <c r="HQ252" s="58"/>
      <c r="HR252" s="58"/>
      <c r="HS252" s="58"/>
      <c r="HT252" s="58"/>
      <c r="HU252" s="58"/>
      <c r="HV252" s="58"/>
      <c r="HW252" s="58"/>
      <c r="HX252" s="58"/>
      <c r="HY252" s="58"/>
      <c r="HZ252" s="58"/>
      <c r="IA252" s="58"/>
      <c r="IB252" s="58"/>
      <c r="IC252" s="58"/>
      <c r="ID252" s="58"/>
      <c r="IE252" s="58"/>
      <c r="IF252" s="58"/>
      <c r="IG252" s="58"/>
      <c r="IH252" s="58"/>
    </row>
    <row r="253" spans="1:242" s="59" customFormat="1" x14ac:dyDescent="0.2">
      <c r="A253" s="54" t="s">
        <v>113</v>
      </c>
      <c r="B253" s="55">
        <v>2025</v>
      </c>
      <c r="C253" s="55"/>
      <c r="D253" s="55"/>
      <c r="E253" s="13"/>
      <c r="F253" s="14"/>
      <c r="G253" s="60"/>
      <c r="H253" s="60"/>
      <c r="I253" s="60"/>
      <c r="J253" s="60"/>
      <c r="K253" s="60"/>
      <c r="L253" s="61"/>
      <c r="M253" s="61">
        <f>SUM(G253:L253)</f>
        <v>0</v>
      </c>
      <c r="N253" s="62">
        <f t="shared" ref="N253:N271" si="154">+F253-M253</f>
        <v>0</v>
      </c>
      <c r="O253" s="18" t="str">
        <f t="shared" ref="O253:O269" si="155">IF(F253=0,"",(F253-M253)/F253)</f>
        <v/>
      </c>
      <c r="P253" s="63">
        <v>0</v>
      </c>
      <c r="Q253" s="64">
        <f t="shared" ref="Q253:Q271" si="156">+N253*P253</f>
        <v>0</v>
      </c>
      <c r="R253" s="65">
        <f t="shared" ref="R253:R271" si="157">+N253-Q253</f>
        <v>0</v>
      </c>
      <c r="S253" s="56"/>
      <c r="T253" s="66"/>
      <c r="U253" s="57"/>
      <c r="V253" s="57"/>
      <c r="W253" s="57"/>
      <c r="X253" s="57"/>
      <c r="Y253" s="57"/>
      <c r="Z253" s="57"/>
      <c r="AA253" s="57"/>
      <c r="AB253" s="57"/>
      <c r="AC253" s="57"/>
      <c r="AD253" s="57"/>
      <c r="AE253" s="57"/>
      <c r="AF253" s="57"/>
      <c r="AG253" s="57"/>
      <c r="AH253" s="57"/>
      <c r="AI253" s="57"/>
      <c r="AJ253" s="57"/>
      <c r="AK253" s="57"/>
      <c r="AL253" s="57"/>
      <c r="AM253" s="57"/>
      <c r="AN253" s="57"/>
      <c r="AO253" s="57"/>
      <c r="AP253" s="57"/>
      <c r="AQ253" s="57"/>
      <c r="AR253" s="57"/>
      <c r="AS253" s="57"/>
      <c r="AT253" s="57"/>
      <c r="AU253" s="57"/>
      <c r="AV253" s="57"/>
      <c r="AW253" s="57"/>
      <c r="AX253" s="57"/>
      <c r="AY253" s="57"/>
      <c r="AZ253" s="57"/>
      <c r="BA253" s="57"/>
      <c r="BB253" s="57"/>
      <c r="BC253" s="57"/>
      <c r="BD253" s="57"/>
      <c r="BE253" s="57"/>
      <c r="BF253" s="57"/>
      <c r="BG253" s="57"/>
      <c r="BH253" s="57"/>
      <c r="BI253" s="57"/>
      <c r="BJ253" s="57"/>
      <c r="BK253" s="57"/>
      <c r="BL253" s="57"/>
      <c r="BM253" s="58"/>
      <c r="BN253" s="58"/>
      <c r="BO253" s="58"/>
      <c r="BP253" s="58"/>
      <c r="BQ253" s="58"/>
      <c r="BR253" s="58"/>
      <c r="BS253" s="58"/>
      <c r="BT253" s="58"/>
      <c r="BU253" s="58"/>
      <c r="BV253" s="58"/>
      <c r="BW253" s="58"/>
      <c r="BX253" s="58"/>
      <c r="BY253" s="58"/>
      <c r="BZ253" s="58"/>
      <c r="CA253" s="58"/>
      <c r="CB253" s="58"/>
      <c r="CC253" s="58"/>
      <c r="CD253" s="58"/>
      <c r="CE253" s="58"/>
      <c r="CF253" s="58"/>
      <c r="CG253" s="58"/>
      <c r="CH253" s="58"/>
      <c r="CI253" s="58"/>
      <c r="CJ253" s="58"/>
      <c r="CK253" s="58"/>
      <c r="CL253" s="58"/>
      <c r="CM253" s="58"/>
      <c r="CN253" s="58"/>
      <c r="CO253" s="58"/>
      <c r="CP253" s="58"/>
      <c r="CQ253" s="58"/>
      <c r="CR253" s="58"/>
      <c r="CS253" s="58"/>
      <c r="CT253" s="58"/>
      <c r="CU253" s="58"/>
      <c r="CV253" s="58"/>
      <c r="CW253" s="58"/>
      <c r="CX253" s="58"/>
      <c r="CY253" s="58"/>
      <c r="CZ253" s="58"/>
      <c r="DA253" s="58"/>
      <c r="DB253" s="58"/>
      <c r="DC253" s="58"/>
      <c r="DD253" s="58"/>
      <c r="DE253" s="58"/>
      <c r="DF253" s="58"/>
      <c r="DG253" s="58"/>
      <c r="DH253" s="58"/>
      <c r="DI253" s="58"/>
      <c r="DJ253" s="58"/>
      <c r="DK253" s="58"/>
      <c r="DL253" s="58"/>
      <c r="DM253" s="58"/>
      <c r="DN253" s="58"/>
      <c r="DO253" s="58"/>
      <c r="DP253" s="58"/>
      <c r="DQ253" s="58"/>
      <c r="DR253" s="58"/>
      <c r="DS253" s="58"/>
      <c r="DT253" s="58"/>
      <c r="DU253" s="58"/>
      <c r="DV253" s="58"/>
      <c r="DW253" s="58"/>
      <c r="DX253" s="58"/>
      <c r="DY253" s="58"/>
      <c r="DZ253" s="58"/>
      <c r="EA253" s="58"/>
      <c r="EB253" s="58"/>
      <c r="EC253" s="58"/>
      <c r="ED253" s="58"/>
      <c r="EE253" s="58"/>
      <c r="EF253" s="58"/>
      <c r="EG253" s="58"/>
      <c r="EH253" s="58"/>
      <c r="EI253" s="58"/>
      <c r="EJ253" s="58"/>
      <c r="EK253" s="58"/>
      <c r="EL253" s="58"/>
      <c r="EM253" s="58"/>
      <c r="EN253" s="58"/>
      <c r="EO253" s="58"/>
      <c r="EP253" s="58"/>
      <c r="EQ253" s="58"/>
      <c r="ER253" s="58"/>
      <c r="ES253" s="58"/>
      <c r="ET253" s="58"/>
      <c r="EU253" s="58"/>
      <c r="EV253" s="58"/>
      <c r="EW253" s="58"/>
      <c r="EX253" s="58"/>
      <c r="EY253" s="58"/>
      <c r="EZ253" s="58"/>
      <c r="FA253" s="58"/>
      <c r="FB253" s="58"/>
      <c r="FC253" s="58"/>
      <c r="FD253" s="58"/>
      <c r="FE253" s="58"/>
      <c r="FF253" s="58"/>
      <c r="FG253" s="58"/>
      <c r="FH253" s="58"/>
      <c r="FI253" s="58"/>
      <c r="FJ253" s="58"/>
      <c r="FK253" s="58"/>
      <c r="FL253" s="58"/>
      <c r="FM253" s="58"/>
      <c r="FN253" s="58"/>
      <c r="FO253" s="58"/>
      <c r="FP253" s="58"/>
      <c r="FQ253" s="58"/>
      <c r="FR253" s="58"/>
      <c r="FS253" s="58"/>
      <c r="FT253" s="58"/>
      <c r="FU253" s="58"/>
      <c r="FV253" s="58"/>
      <c r="FW253" s="58"/>
      <c r="FX253" s="58"/>
      <c r="FY253" s="58"/>
      <c r="FZ253" s="58"/>
      <c r="GA253" s="58"/>
      <c r="GB253" s="58"/>
      <c r="GC253" s="58"/>
      <c r="GD253" s="58"/>
      <c r="GE253" s="58"/>
      <c r="GF253" s="58"/>
      <c r="GG253" s="58"/>
      <c r="GH253" s="58"/>
      <c r="GI253" s="58"/>
      <c r="GJ253" s="58"/>
      <c r="GK253" s="58"/>
      <c r="GL253" s="58"/>
      <c r="GM253" s="58"/>
      <c r="GN253" s="58"/>
      <c r="GO253" s="58"/>
      <c r="GP253" s="58"/>
      <c r="GQ253" s="58"/>
      <c r="GR253" s="58"/>
      <c r="GS253" s="58"/>
      <c r="GT253" s="58"/>
      <c r="GU253" s="58"/>
      <c r="GV253" s="58"/>
      <c r="GW253" s="58"/>
      <c r="GX253" s="58"/>
      <c r="GY253" s="58"/>
      <c r="GZ253" s="58"/>
      <c r="HA253" s="58"/>
      <c r="HB253" s="58"/>
      <c r="HC253" s="58"/>
      <c r="HD253" s="58"/>
      <c r="HE253" s="58"/>
      <c r="HF253" s="58"/>
      <c r="HG253" s="58"/>
      <c r="HH253" s="58"/>
      <c r="HI253" s="58"/>
      <c r="HJ253" s="58"/>
      <c r="HK253" s="58"/>
      <c r="HL253" s="58"/>
      <c r="HM253" s="58"/>
      <c r="HN253" s="58"/>
      <c r="HO253" s="58"/>
      <c r="HP253" s="58"/>
      <c r="HQ253" s="58"/>
      <c r="HR253" s="58"/>
      <c r="HS253" s="58"/>
      <c r="HT253" s="58"/>
      <c r="HU253" s="58"/>
      <c r="HV253" s="58"/>
      <c r="HW253" s="58"/>
      <c r="HX253" s="58"/>
      <c r="HY253" s="58"/>
      <c r="HZ253" s="58"/>
      <c r="IA253" s="58"/>
      <c r="IB253" s="58"/>
      <c r="IC253" s="58"/>
      <c r="ID253" s="58"/>
      <c r="IE253" s="58"/>
      <c r="IF253" s="58"/>
      <c r="IG253" s="58"/>
      <c r="IH253" s="58"/>
    </row>
    <row r="254" spans="1:242" s="59" customFormat="1" x14ac:dyDescent="0.2">
      <c r="A254" s="54" t="s">
        <v>113</v>
      </c>
      <c r="B254" s="55">
        <v>2025</v>
      </c>
      <c r="C254" s="55"/>
      <c r="D254" s="55"/>
      <c r="E254" s="13"/>
      <c r="F254" s="14"/>
      <c r="G254" s="60"/>
      <c r="H254" s="60"/>
      <c r="I254" s="60"/>
      <c r="J254" s="60"/>
      <c r="K254" s="60"/>
      <c r="L254" s="61"/>
      <c r="M254" s="61">
        <f t="shared" ref="M254:M255" si="158">SUM(G254:L254)</f>
        <v>0</v>
      </c>
      <c r="N254" s="62">
        <f t="shared" si="154"/>
        <v>0</v>
      </c>
      <c r="O254" s="18" t="str">
        <f t="shared" si="155"/>
        <v/>
      </c>
      <c r="P254" s="63">
        <v>0</v>
      </c>
      <c r="Q254" s="64">
        <f t="shared" si="156"/>
        <v>0</v>
      </c>
      <c r="R254" s="65">
        <f t="shared" si="157"/>
        <v>0</v>
      </c>
      <c r="S254" s="56"/>
      <c r="T254" s="66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  <c r="AF254" s="57"/>
      <c r="AG254" s="57"/>
      <c r="AH254" s="57"/>
      <c r="AI254" s="57"/>
      <c r="AJ254" s="57"/>
      <c r="AK254" s="57"/>
      <c r="AL254" s="57"/>
      <c r="AM254" s="57"/>
      <c r="AN254" s="57"/>
      <c r="AO254" s="57"/>
      <c r="AP254" s="57"/>
      <c r="AQ254" s="57"/>
      <c r="AR254" s="57"/>
      <c r="AS254" s="57"/>
      <c r="AT254" s="57"/>
      <c r="AU254" s="57"/>
      <c r="AV254" s="57"/>
      <c r="AW254" s="57"/>
      <c r="AX254" s="57"/>
      <c r="AY254" s="57"/>
      <c r="AZ254" s="57"/>
      <c r="BA254" s="57"/>
      <c r="BB254" s="57"/>
      <c r="BC254" s="57"/>
      <c r="BD254" s="57"/>
      <c r="BE254" s="57"/>
      <c r="BF254" s="57"/>
      <c r="BG254" s="57"/>
      <c r="BH254" s="57"/>
      <c r="BI254" s="57"/>
      <c r="BJ254" s="57"/>
      <c r="BK254" s="57"/>
      <c r="BL254" s="57"/>
      <c r="BM254" s="58"/>
      <c r="BN254" s="58"/>
      <c r="BO254" s="58"/>
      <c r="BP254" s="58"/>
      <c r="BQ254" s="58"/>
      <c r="BR254" s="58"/>
      <c r="BS254" s="58"/>
      <c r="BT254" s="58"/>
      <c r="BU254" s="58"/>
      <c r="BV254" s="58"/>
      <c r="BW254" s="58"/>
      <c r="BX254" s="58"/>
      <c r="BY254" s="58"/>
      <c r="BZ254" s="58"/>
      <c r="CA254" s="58"/>
      <c r="CB254" s="58"/>
      <c r="CC254" s="58"/>
      <c r="CD254" s="58"/>
      <c r="CE254" s="58"/>
      <c r="CF254" s="58"/>
      <c r="CG254" s="58"/>
      <c r="CH254" s="58"/>
      <c r="CI254" s="58"/>
      <c r="CJ254" s="58"/>
      <c r="CK254" s="58"/>
      <c r="CL254" s="58"/>
      <c r="CM254" s="58"/>
      <c r="CN254" s="58"/>
      <c r="CO254" s="58"/>
      <c r="CP254" s="58"/>
      <c r="CQ254" s="58"/>
      <c r="CR254" s="58"/>
      <c r="CS254" s="58"/>
      <c r="CT254" s="58"/>
      <c r="CU254" s="58"/>
      <c r="CV254" s="58"/>
      <c r="CW254" s="58"/>
      <c r="CX254" s="58"/>
      <c r="CY254" s="58"/>
      <c r="CZ254" s="58"/>
      <c r="DA254" s="58"/>
      <c r="DB254" s="58"/>
      <c r="DC254" s="58"/>
      <c r="DD254" s="58"/>
      <c r="DE254" s="58"/>
      <c r="DF254" s="58"/>
      <c r="DG254" s="58"/>
      <c r="DH254" s="58"/>
      <c r="DI254" s="58"/>
      <c r="DJ254" s="58"/>
      <c r="DK254" s="58"/>
      <c r="DL254" s="58"/>
      <c r="DM254" s="58"/>
      <c r="DN254" s="58"/>
      <c r="DO254" s="58"/>
      <c r="DP254" s="58"/>
      <c r="DQ254" s="58"/>
      <c r="DR254" s="58"/>
      <c r="DS254" s="58"/>
      <c r="DT254" s="58"/>
      <c r="DU254" s="58"/>
      <c r="DV254" s="58"/>
      <c r="DW254" s="58"/>
      <c r="DX254" s="58"/>
      <c r="DY254" s="58"/>
      <c r="DZ254" s="58"/>
      <c r="EA254" s="58"/>
      <c r="EB254" s="58"/>
      <c r="EC254" s="58"/>
      <c r="ED254" s="58"/>
      <c r="EE254" s="58"/>
      <c r="EF254" s="58"/>
      <c r="EG254" s="58"/>
      <c r="EH254" s="58"/>
      <c r="EI254" s="58"/>
      <c r="EJ254" s="58"/>
      <c r="EK254" s="58"/>
      <c r="EL254" s="58"/>
      <c r="EM254" s="58"/>
      <c r="EN254" s="58"/>
      <c r="EO254" s="58"/>
      <c r="EP254" s="58"/>
      <c r="EQ254" s="58"/>
      <c r="ER254" s="58"/>
      <c r="ES254" s="58"/>
      <c r="ET254" s="58"/>
      <c r="EU254" s="58"/>
      <c r="EV254" s="58"/>
      <c r="EW254" s="58"/>
      <c r="EX254" s="58"/>
      <c r="EY254" s="58"/>
      <c r="EZ254" s="58"/>
      <c r="FA254" s="58"/>
      <c r="FB254" s="58"/>
      <c r="FC254" s="58"/>
      <c r="FD254" s="58"/>
      <c r="FE254" s="58"/>
      <c r="FF254" s="58"/>
      <c r="FG254" s="58"/>
      <c r="FH254" s="58"/>
      <c r="FI254" s="58"/>
      <c r="FJ254" s="58"/>
      <c r="FK254" s="58"/>
      <c r="FL254" s="58"/>
      <c r="FM254" s="58"/>
      <c r="FN254" s="58"/>
      <c r="FO254" s="58"/>
      <c r="FP254" s="58"/>
      <c r="FQ254" s="58"/>
      <c r="FR254" s="58"/>
      <c r="FS254" s="58"/>
      <c r="FT254" s="58"/>
      <c r="FU254" s="58"/>
      <c r="FV254" s="58"/>
      <c r="FW254" s="58"/>
      <c r="FX254" s="58"/>
      <c r="FY254" s="58"/>
      <c r="FZ254" s="58"/>
      <c r="GA254" s="58"/>
      <c r="GB254" s="58"/>
      <c r="GC254" s="58"/>
      <c r="GD254" s="58"/>
      <c r="GE254" s="58"/>
      <c r="GF254" s="58"/>
      <c r="GG254" s="58"/>
      <c r="GH254" s="58"/>
      <c r="GI254" s="58"/>
      <c r="GJ254" s="58"/>
      <c r="GK254" s="58"/>
      <c r="GL254" s="58"/>
      <c r="GM254" s="58"/>
      <c r="GN254" s="58"/>
      <c r="GO254" s="58"/>
      <c r="GP254" s="58"/>
      <c r="GQ254" s="58"/>
      <c r="GR254" s="58"/>
      <c r="GS254" s="58"/>
      <c r="GT254" s="58"/>
      <c r="GU254" s="58"/>
      <c r="GV254" s="58"/>
      <c r="GW254" s="58"/>
      <c r="GX254" s="58"/>
      <c r="GY254" s="58"/>
      <c r="GZ254" s="58"/>
      <c r="HA254" s="58"/>
      <c r="HB254" s="58"/>
      <c r="HC254" s="58"/>
      <c r="HD254" s="58"/>
      <c r="HE254" s="58"/>
      <c r="HF254" s="58"/>
      <c r="HG254" s="58"/>
      <c r="HH254" s="58"/>
      <c r="HI254" s="58"/>
      <c r="HJ254" s="58"/>
      <c r="HK254" s="58"/>
      <c r="HL254" s="58"/>
      <c r="HM254" s="58"/>
      <c r="HN254" s="58"/>
      <c r="HO254" s="58"/>
      <c r="HP254" s="58"/>
      <c r="HQ254" s="58"/>
      <c r="HR254" s="58"/>
      <c r="HS254" s="58"/>
      <c r="HT254" s="58"/>
      <c r="HU254" s="58"/>
      <c r="HV254" s="58"/>
      <c r="HW254" s="58"/>
      <c r="HX254" s="58"/>
      <c r="HY254" s="58"/>
      <c r="HZ254" s="58"/>
      <c r="IA254" s="58"/>
      <c r="IB254" s="58"/>
      <c r="IC254" s="58"/>
      <c r="ID254" s="58"/>
      <c r="IE254" s="58"/>
      <c r="IF254" s="58"/>
      <c r="IG254" s="58"/>
      <c r="IH254" s="58"/>
    </row>
    <row r="255" spans="1:242" s="59" customFormat="1" x14ac:dyDescent="0.2">
      <c r="A255" s="54" t="s">
        <v>113</v>
      </c>
      <c r="B255" s="55">
        <v>2025</v>
      </c>
      <c r="C255" s="55"/>
      <c r="D255" s="55"/>
      <c r="E255" s="13"/>
      <c r="F255" s="14"/>
      <c r="G255" s="60"/>
      <c r="H255" s="60"/>
      <c r="I255" s="60"/>
      <c r="J255" s="60"/>
      <c r="K255" s="60"/>
      <c r="L255" s="61"/>
      <c r="M255" s="61">
        <f t="shared" si="158"/>
        <v>0</v>
      </c>
      <c r="N255" s="62">
        <f t="shared" si="154"/>
        <v>0</v>
      </c>
      <c r="O255" s="18" t="str">
        <f t="shared" si="155"/>
        <v/>
      </c>
      <c r="P255" s="63">
        <v>0</v>
      </c>
      <c r="Q255" s="64">
        <f t="shared" si="156"/>
        <v>0</v>
      </c>
      <c r="R255" s="65">
        <f t="shared" si="157"/>
        <v>0</v>
      </c>
      <c r="S255" s="56"/>
      <c r="T255" s="66"/>
      <c r="U255" s="57"/>
      <c r="V255" s="57"/>
      <c r="W255" s="57"/>
      <c r="X255" s="57"/>
      <c r="Y255" s="57"/>
      <c r="Z255" s="57"/>
      <c r="AA255" s="57"/>
      <c r="AB255" s="57"/>
      <c r="AC255" s="57"/>
      <c r="AD255" s="57"/>
      <c r="AE255" s="57"/>
      <c r="AF255" s="57"/>
      <c r="AG255" s="57"/>
      <c r="AH255" s="57"/>
      <c r="AI255" s="57"/>
      <c r="AJ255" s="57"/>
      <c r="AK255" s="57"/>
      <c r="AL255" s="57"/>
      <c r="AM255" s="57"/>
      <c r="AN255" s="57"/>
      <c r="AO255" s="57"/>
      <c r="AP255" s="57"/>
      <c r="AQ255" s="57"/>
      <c r="AR255" s="57"/>
      <c r="AS255" s="57"/>
      <c r="AT255" s="57"/>
      <c r="AU255" s="57"/>
      <c r="AV255" s="57"/>
      <c r="AW255" s="57"/>
      <c r="AX255" s="57"/>
      <c r="AY255" s="57"/>
      <c r="AZ255" s="57"/>
      <c r="BA255" s="57"/>
      <c r="BB255" s="57"/>
      <c r="BC255" s="57"/>
      <c r="BD255" s="57"/>
      <c r="BE255" s="57"/>
      <c r="BF255" s="57"/>
      <c r="BG255" s="57"/>
      <c r="BH255" s="57"/>
      <c r="BI255" s="57"/>
      <c r="BJ255" s="57"/>
      <c r="BK255" s="57"/>
      <c r="BL255" s="57"/>
      <c r="BM255" s="58"/>
      <c r="BN255" s="58"/>
      <c r="BO255" s="58"/>
      <c r="BP255" s="58"/>
      <c r="BQ255" s="58"/>
      <c r="BR255" s="58"/>
      <c r="BS255" s="58"/>
      <c r="BT255" s="58"/>
      <c r="BU255" s="58"/>
      <c r="BV255" s="58"/>
      <c r="BW255" s="58"/>
      <c r="BX255" s="58"/>
      <c r="BY255" s="58"/>
      <c r="BZ255" s="58"/>
      <c r="CA255" s="58"/>
      <c r="CB255" s="58"/>
      <c r="CC255" s="58"/>
      <c r="CD255" s="58"/>
      <c r="CE255" s="58"/>
      <c r="CF255" s="58"/>
      <c r="CG255" s="58"/>
      <c r="CH255" s="58"/>
      <c r="CI255" s="58"/>
      <c r="CJ255" s="58"/>
      <c r="CK255" s="58"/>
      <c r="CL255" s="58"/>
      <c r="CM255" s="58"/>
      <c r="CN255" s="58"/>
      <c r="CO255" s="58"/>
      <c r="CP255" s="58"/>
      <c r="CQ255" s="58"/>
      <c r="CR255" s="58"/>
      <c r="CS255" s="58"/>
      <c r="CT255" s="58"/>
      <c r="CU255" s="58"/>
      <c r="CV255" s="58"/>
      <c r="CW255" s="58"/>
      <c r="CX255" s="58"/>
      <c r="CY255" s="58"/>
      <c r="CZ255" s="58"/>
      <c r="DA255" s="58"/>
      <c r="DB255" s="58"/>
      <c r="DC255" s="58"/>
      <c r="DD255" s="58"/>
      <c r="DE255" s="58"/>
      <c r="DF255" s="58"/>
      <c r="DG255" s="58"/>
      <c r="DH255" s="58"/>
      <c r="DI255" s="58"/>
      <c r="DJ255" s="58"/>
      <c r="DK255" s="58"/>
      <c r="DL255" s="58"/>
      <c r="DM255" s="58"/>
      <c r="DN255" s="58"/>
      <c r="DO255" s="58"/>
      <c r="DP255" s="58"/>
      <c r="DQ255" s="58"/>
      <c r="DR255" s="58"/>
      <c r="DS255" s="58"/>
      <c r="DT255" s="58"/>
      <c r="DU255" s="58"/>
      <c r="DV255" s="58"/>
      <c r="DW255" s="58"/>
      <c r="DX255" s="58"/>
      <c r="DY255" s="58"/>
      <c r="DZ255" s="58"/>
      <c r="EA255" s="58"/>
      <c r="EB255" s="58"/>
      <c r="EC255" s="58"/>
      <c r="ED255" s="58"/>
      <c r="EE255" s="58"/>
      <c r="EF255" s="58"/>
      <c r="EG255" s="58"/>
      <c r="EH255" s="58"/>
      <c r="EI255" s="58"/>
      <c r="EJ255" s="58"/>
      <c r="EK255" s="58"/>
      <c r="EL255" s="58"/>
      <c r="EM255" s="58"/>
      <c r="EN255" s="58"/>
      <c r="EO255" s="58"/>
      <c r="EP255" s="58"/>
      <c r="EQ255" s="58"/>
      <c r="ER255" s="58"/>
      <c r="ES255" s="58"/>
      <c r="ET255" s="58"/>
      <c r="EU255" s="58"/>
      <c r="EV255" s="58"/>
      <c r="EW255" s="58"/>
      <c r="EX255" s="58"/>
      <c r="EY255" s="58"/>
      <c r="EZ255" s="58"/>
      <c r="FA255" s="58"/>
      <c r="FB255" s="58"/>
      <c r="FC255" s="58"/>
      <c r="FD255" s="58"/>
      <c r="FE255" s="58"/>
      <c r="FF255" s="58"/>
      <c r="FG255" s="58"/>
      <c r="FH255" s="58"/>
      <c r="FI255" s="58"/>
      <c r="FJ255" s="58"/>
      <c r="FK255" s="58"/>
      <c r="FL255" s="58"/>
      <c r="FM255" s="58"/>
      <c r="FN255" s="58"/>
      <c r="FO255" s="58"/>
      <c r="FP255" s="58"/>
      <c r="FQ255" s="58"/>
      <c r="FR255" s="58"/>
      <c r="FS255" s="58"/>
      <c r="FT255" s="58"/>
      <c r="FU255" s="58"/>
      <c r="FV255" s="58"/>
      <c r="FW255" s="58"/>
      <c r="FX255" s="58"/>
      <c r="FY255" s="58"/>
      <c r="FZ255" s="58"/>
      <c r="GA255" s="58"/>
      <c r="GB255" s="58"/>
      <c r="GC255" s="58"/>
      <c r="GD255" s="58"/>
      <c r="GE255" s="58"/>
      <c r="GF255" s="58"/>
      <c r="GG255" s="58"/>
      <c r="GH255" s="58"/>
      <c r="GI255" s="58"/>
      <c r="GJ255" s="58"/>
      <c r="GK255" s="58"/>
      <c r="GL255" s="58"/>
      <c r="GM255" s="58"/>
      <c r="GN255" s="58"/>
      <c r="GO255" s="58"/>
      <c r="GP255" s="58"/>
      <c r="GQ255" s="58"/>
      <c r="GR255" s="58"/>
      <c r="GS255" s="58"/>
      <c r="GT255" s="58"/>
      <c r="GU255" s="58"/>
      <c r="GV255" s="58"/>
      <c r="GW255" s="58"/>
      <c r="GX255" s="58"/>
      <c r="GY255" s="58"/>
      <c r="GZ255" s="58"/>
      <c r="HA255" s="58"/>
      <c r="HB255" s="58"/>
      <c r="HC255" s="58"/>
      <c r="HD255" s="58"/>
      <c r="HE255" s="58"/>
      <c r="HF255" s="58"/>
      <c r="HG255" s="58"/>
      <c r="HH255" s="58"/>
      <c r="HI255" s="58"/>
      <c r="HJ255" s="58"/>
      <c r="HK255" s="58"/>
      <c r="HL255" s="58"/>
      <c r="HM255" s="58"/>
      <c r="HN255" s="58"/>
      <c r="HO255" s="58"/>
      <c r="HP255" s="58"/>
      <c r="HQ255" s="58"/>
      <c r="HR255" s="58"/>
      <c r="HS255" s="58"/>
      <c r="HT255" s="58"/>
      <c r="HU255" s="58"/>
      <c r="HV255" s="58"/>
      <c r="HW255" s="58"/>
      <c r="HX255" s="58"/>
      <c r="HY255" s="58"/>
      <c r="HZ255" s="58"/>
      <c r="IA255" s="58"/>
      <c r="IB255" s="58"/>
      <c r="IC255" s="58"/>
      <c r="ID255" s="58"/>
      <c r="IE255" s="58"/>
      <c r="IF255" s="58"/>
      <c r="IG255" s="58"/>
      <c r="IH255" s="58"/>
    </row>
    <row r="256" spans="1:242" s="59" customFormat="1" x14ac:dyDescent="0.2">
      <c r="A256" s="54" t="s">
        <v>113</v>
      </c>
      <c r="B256" s="55">
        <v>2025</v>
      </c>
      <c r="C256" s="55"/>
      <c r="D256" s="55"/>
      <c r="E256" s="13"/>
      <c r="F256" s="14"/>
      <c r="G256" s="60"/>
      <c r="H256" s="60"/>
      <c r="I256" s="60"/>
      <c r="J256" s="60"/>
      <c r="K256" s="60"/>
      <c r="L256" s="61"/>
      <c r="M256" s="61">
        <f>SUM(G256:L256)</f>
        <v>0</v>
      </c>
      <c r="N256" s="62">
        <f t="shared" si="154"/>
        <v>0</v>
      </c>
      <c r="O256" s="18" t="str">
        <f t="shared" si="155"/>
        <v/>
      </c>
      <c r="P256" s="63">
        <v>0</v>
      </c>
      <c r="Q256" s="64">
        <f t="shared" si="156"/>
        <v>0</v>
      </c>
      <c r="R256" s="65">
        <f t="shared" si="157"/>
        <v>0</v>
      </c>
      <c r="S256" s="56"/>
      <c r="T256" s="66"/>
      <c r="U256" s="57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  <c r="AF256" s="57"/>
      <c r="AG256" s="57"/>
      <c r="AH256" s="57"/>
      <c r="AI256" s="57"/>
      <c r="AJ256" s="57"/>
      <c r="AK256" s="57"/>
      <c r="AL256" s="57"/>
      <c r="AM256" s="57"/>
      <c r="AN256" s="57"/>
      <c r="AO256" s="57"/>
      <c r="AP256" s="57"/>
      <c r="AQ256" s="57"/>
      <c r="AR256" s="57"/>
      <c r="AS256" s="57"/>
      <c r="AT256" s="57"/>
      <c r="AU256" s="57"/>
      <c r="AV256" s="57"/>
      <c r="AW256" s="57"/>
      <c r="AX256" s="57"/>
      <c r="AY256" s="57"/>
      <c r="AZ256" s="57"/>
      <c r="BA256" s="57"/>
      <c r="BB256" s="57"/>
      <c r="BC256" s="57"/>
      <c r="BD256" s="57"/>
      <c r="BE256" s="57"/>
      <c r="BF256" s="57"/>
      <c r="BG256" s="57"/>
      <c r="BH256" s="57"/>
      <c r="BI256" s="57"/>
      <c r="BJ256" s="57"/>
      <c r="BK256" s="57"/>
      <c r="BL256" s="57"/>
      <c r="BM256" s="58"/>
      <c r="BN256" s="58"/>
      <c r="BO256" s="58"/>
      <c r="BP256" s="58"/>
      <c r="BQ256" s="58"/>
      <c r="BR256" s="58"/>
      <c r="BS256" s="58"/>
      <c r="BT256" s="58"/>
      <c r="BU256" s="58"/>
      <c r="BV256" s="58"/>
      <c r="BW256" s="58"/>
      <c r="BX256" s="58"/>
      <c r="BY256" s="58"/>
      <c r="BZ256" s="58"/>
      <c r="CA256" s="58"/>
      <c r="CB256" s="58"/>
      <c r="CC256" s="58"/>
      <c r="CD256" s="58"/>
      <c r="CE256" s="58"/>
      <c r="CF256" s="58"/>
      <c r="CG256" s="58"/>
      <c r="CH256" s="58"/>
      <c r="CI256" s="58"/>
      <c r="CJ256" s="58"/>
      <c r="CK256" s="58"/>
      <c r="CL256" s="58"/>
      <c r="CM256" s="58"/>
      <c r="CN256" s="58"/>
      <c r="CO256" s="58"/>
      <c r="CP256" s="58"/>
      <c r="CQ256" s="58"/>
      <c r="CR256" s="58"/>
      <c r="CS256" s="58"/>
      <c r="CT256" s="58"/>
      <c r="CU256" s="58"/>
      <c r="CV256" s="58"/>
      <c r="CW256" s="58"/>
      <c r="CX256" s="58"/>
      <c r="CY256" s="58"/>
      <c r="CZ256" s="58"/>
      <c r="DA256" s="58"/>
      <c r="DB256" s="58"/>
      <c r="DC256" s="58"/>
      <c r="DD256" s="58"/>
      <c r="DE256" s="58"/>
      <c r="DF256" s="58"/>
      <c r="DG256" s="58"/>
      <c r="DH256" s="58"/>
      <c r="DI256" s="58"/>
      <c r="DJ256" s="58"/>
      <c r="DK256" s="58"/>
      <c r="DL256" s="58"/>
      <c r="DM256" s="58"/>
      <c r="DN256" s="58"/>
      <c r="DO256" s="58"/>
      <c r="DP256" s="58"/>
      <c r="DQ256" s="58"/>
      <c r="DR256" s="58"/>
      <c r="DS256" s="58"/>
      <c r="DT256" s="58"/>
      <c r="DU256" s="58"/>
      <c r="DV256" s="58"/>
      <c r="DW256" s="58"/>
      <c r="DX256" s="58"/>
      <c r="DY256" s="58"/>
      <c r="DZ256" s="58"/>
      <c r="EA256" s="58"/>
      <c r="EB256" s="58"/>
      <c r="EC256" s="58"/>
      <c r="ED256" s="58"/>
      <c r="EE256" s="58"/>
      <c r="EF256" s="58"/>
      <c r="EG256" s="58"/>
      <c r="EH256" s="58"/>
      <c r="EI256" s="58"/>
      <c r="EJ256" s="58"/>
      <c r="EK256" s="58"/>
      <c r="EL256" s="58"/>
      <c r="EM256" s="58"/>
      <c r="EN256" s="58"/>
      <c r="EO256" s="58"/>
      <c r="EP256" s="58"/>
      <c r="EQ256" s="58"/>
      <c r="ER256" s="58"/>
      <c r="ES256" s="58"/>
      <c r="ET256" s="58"/>
      <c r="EU256" s="58"/>
      <c r="EV256" s="58"/>
      <c r="EW256" s="58"/>
      <c r="EX256" s="58"/>
      <c r="EY256" s="58"/>
      <c r="EZ256" s="58"/>
      <c r="FA256" s="58"/>
      <c r="FB256" s="58"/>
      <c r="FC256" s="58"/>
      <c r="FD256" s="58"/>
      <c r="FE256" s="58"/>
      <c r="FF256" s="58"/>
      <c r="FG256" s="58"/>
      <c r="FH256" s="58"/>
      <c r="FI256" s="58"/>
      <c r="FJ256" s="58"/>
      <c r="FK256" s="58"/>
      <c r="FL256" s="58"/>
      <c r="FM256" s="58"/>
      <c r="FN256" s="58"/>
      <c r="FO256" s="58"/>
      <c r="FP256" s="58"/>
      <c r="FQ256" s="58"/>
      <c r="FR256" s="58"/>
      <c r="FS256" s="58"/>
      <c r="FT256" s="58"/>
      <c r="FU256" s="58"/>
      <c r="FV256" s="58"/>
      <c r="FW256" s="58"/>
      <c r="FX256" s="58"/>
      <c r="FY256" s="58"/>
      <c r="FZ256" s="58"/>
      <c r="GA256" s="58"/>
      <c r="GB256" s="58"/>
      <c r="GC256" s="58"/>
      <c r="GD256" s="58"/>
      <c r="GE256" s="58"/>
      <c r="GF256" s="58"/>
      <c r="GG256" s="58"/>
      <c r="GH256" s="58"/>
      <c r="GI256" s="58"/>
      <c r="GJ256" s="58"/>
      <c r="GK256" s="58"/>
      <c r="GL256" s="58"/>
      <c r="GM256" s="58"/>
      <c r="GN256" s="58"/>
      <c r="GO256" s="58"/>
      <c r="GP256" s="58"/>
      <c r="GQ256" s="58"/>
      <c r="GR256" s="58"/>
      <c r="GS256" s="58"/>
      <c r="GT256" s="58"/>
      <c r="GU256" s="58"/>
      <c r="GV256" s="58"/>
      <c r="GW256" s="58"/>
      <c r="GX256" s="58"/>
      <c r="GY256" s="58"/>
      <c r="GZ256" s="58"/>
      <c r="HA256" s="58"/>
      <c r="HB256" s="58"/>
      <c r="HC256" s="58"/>
      <c r="HD256" s="58"/>
      <c r="HE256" s="58"/>
      <c r="HF256" s="58"/>
      <c r="HG256" s="58"/>
      <c r="HH256" s="58"/>
      <c r="HI256" s="58"/>
      <c r="HJ256" s="58"/>
      <c r="HK256" s="58"/>
      <c r="HL256" s="58"/>
      <c r="HM256" s="58"/>
      <c r="HN256" s="58"/>
      <c r="HO256" s="58"/>
      <c r="HP256" s="58"/>
      <c r="HQ256" s="58"/>
      <c r="HR256" s="58"/>
      <c r="HS256" s="58"/>
      <c r="HT256" s="58"/>
      <c r="HU256" s="58"/>
      <c r="HV256" s="58"/>
      <c r="HW256" s="58"/>
      <c r="HX256" s="58"/>
      <c r="HY256" s="58"/>
      <c r="HZ256" s="58"/>
      <c r="IA256" s="58"/>
      <c r="IB256" s="58"/>
      <c r="IC256" s="58"/>
      <c r="ID256" s="58"/>
      <c r="IE256" s="58"/>
      <c r="IF256" s="58"/>
      <c r="IG256" s="58"/>
      <c r="IH256" s="58"/>
    </row>
    <row r="257" spans="1:242" s="59" customFormat="1" x14ac:dyDescent="0.2">
      <c r="A257" s="54" t="s">
        <v>113</v>
      </c>
      <c r="B257" s="55">
        <v>2025</v>
      </c>
      <c r="C257" s="55"/>
      <c r="D257" s="55"/>
      <c r="E257" s="13"/>
      <c r="F257" s="14"/>
      <c r="G257" s="60"/>
      <c r="H257" s="60"/>
      <c r="I257" s="60"/>
      <c r="J257" s="60"/>
      <c r="K257" s="60"/>
      <c r="L257" s="61"/>
      <c r="M257" s="61">
        <f>SUM(G257:L257)</f>
        <v>0</v>
      </c>
      <c r="N257" s="62">
        <f t="shared" si="154"/>
        <v>0</v>
      </c>
      <c r="O257" s="18" t="str">
        <f t="shared" si="155"/>
        <v/>
      </c>
      <c r="P257" s="63">
        <v>0</v>
      </c>
      <c r="Q257" s="64">
        <f t="shared" si="156"/>
        <v>0</v>
      </c>
      <c r="R257" s="65">
        <f t="shared" si="157"/>
        <v>0</v>
      </c>
      <c r="S257" s="56"/>
      <c r="T257" s="66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  <c r="AF257" s="57"/>
      <c r="AG257" s="57"/>
      <c r="AH257" s="57"/>
      <c r="AI257" s="57"/>
      <c r="AJ257" s="57"/>
      <c r="AK257" s="57"/>
      <c r="AL257" s="57"/>
      <c r="AM257" s="57"/>
      <c r="AN257" s="57"/>
      <c r="AO257" s="57"/>
      <c r="AP257" s="57"/>
      <c r="AQ257" s="57"/>
      <c r="AR257" s="57"/>
      <c r="AS257" s="57"/>
      <c r="AT257" s="57"/>
      <c r="AU257" s="57"/>
      <c r="AV257" s="57"/>
      <c r="AW257" s="57"/>
      <c r="AX257" s="57"/>
      <c r="AY257" s="57"/>
      <c r="AZ257" s="57"/>
      <c r="BA257" s="57"/>
      <c r="BB257" s="57"/>
      <c r="BC257" s="57"/>
      <c r="BD257" s="57"/>
      <c r="BE257" s="57"/>
      <c r="BF257" s="57"/>
      <c r="BG257" s="57"/>
      <c r="BH257" s="57"/>
      <c r="BI257" s="57"/>
      <c r="BJ257" s="57"/>
      <c r="BK257" s="57"/>
      <c r="BL257" s="57"/>
      <c r="BM257" s="58"/>
      <c r="BN257" s="58"/>
      <c r="BO257" s="58"/>
      <c r="BP257" s="58"/>
      <c r="BQ257" s="58"/>
      <c r="BR257" s="58"/>
      <c r="BS257" s="58"/>
      <c r="BT257" s="58"/>
      <c r="BU257" s="58"/>
      <c r="BV257" s="58"/>
      <c r="BW257" s="58"/>
      <c r="BX257" s="58"/>
      <c r="BY257" s="58"/>
      <c r="BZ257" s="58"/>
      <c r="CA257" s="58"/>
      <c r="CB257" s="58"/>
      <c r="CC257" s="58"/>
      <c r="CD257" s="58"/>
      <c r="CE257" s="58"/>
      <c r="CF257" s="58"/>
      <c r="CG257" s="58"/>
      <c r="CH257" s="58"/>
      <c r="CI257" s="58"/>
      <c r="CJ257" s="58"/>
      <c r="CK257" s="58"/>
      <c r="CL257" s="58"/>
      <c r="CM257" s="58"/>
      <c r="CN257" s="58"/>
      <c r="CO257" s="58"/>
      <c r="CP257" s="58"/>
      <c r="CQ257" s="58"/>
      <c r="CR257" s="58"/>
      <c r="CS257" s="58"/>
      <c r="CT257" s="58"/>
      <c r="CU257" s="58"/>
      <c r="CV257" s="58"/>
      <c r="CW257" s="58"/>
      <c r="CX257" s="58"/>
      <c r="CY257" s="58"/>
      <c r="CZ257" s="58"/>
      <c r="DA257" s="58"/>
      <c r="DB257" s="58"/>
      <c r="DC257" s="58"/>
      <c r="DD257" s="58"/>
      <c r="DE257" s="58"/>
      <c r="DF257" s="58"/>
      <c r="DG257" s="58"/>
      <c r="DH257" s="58"/>
      <c r="DI257" s="58"/>
      <c r="DJ257" s="58"/>
      <c r="DK257" s="58"/>
      <c r="DL257" s="58"/>
      <c r="DM257" s="58"/>
      <c r="DN257" s="58"/>
      <c r="DO257" s="58"/>
      <c r="DP257" s="58"/>
      <c r="DQ257" s="58"/>
      <c r="DR257" s="58"/>
      <c r="DS257" s="58"/>
      <c r="DT257" s="58"/>
      <c r="DU257" s="58"/>
      <c r="DV257" s="58"/>
      <c r="DW257" s="58"/>
      <c r="DX257" s="58"/>
      <c r="DY257" s="58"/>
      <c r="DZ257" s="58"/>
      <c r="EA257" s="58"/>
      <c r="EB257" s="58"/>
      <c r="EC257" s="58"/>
      <c r="ED257" s="58"/>
      <c r="EE257" s="58"/>
      <c r="EF257" s="58"/>
      <c r="EG257" s="58"/>
      <c r="EH257" s="58"/>
      <c r="EI257" s="58"/>
      <c r="EJ257" s="58"/>
      <c r="EK257" s="58"/>
      <c r="EL257" s="58"/>
      <c r="EM257" s="58"/>
      <c r="EN257" s="58"/>
      <c r="EO257" s="58"/>
      <c r="EP257" s="58"/>
      <c r="EQ257" s="58"/>
      <c r="ER257" s="58"/>
      <c r="ES257" s="58"/>
      <c r="ET257" s="58"/>
      <c r="EU257" s="58"/>
      <c r="EV257" s="58"/>
      <c r="EW257" s="58"/>
      <c r="EX257" s="58"/>
      <c r="EY257" s="58"/>
      <c r="EZ257" s="58"/>
      <c r="FA257" s="58"/>
      <c r="FB257" s="58"/>
      <c r="FC257" s="58"/>
      <c r="FD257" s="58"/>
      <c r="FE257" s="58"/>
      <c r="FF257" s="58"/>
      <c r="FG257" s="58"/>
      <c r="FH257" s="58"/>
      <c r="FI257" s="58"/>
      <c r="FJ257" s="58"/>
      <c r="FK257" s="58"/>
      <c r="FL257" s="58"/>
      <c r="FM257" s="58"/>
      <c r="FN257" s="58"/>
      <c r="FO257" s="58"/>
      <c r="FP257" s="58"/>
      <c r="FQ257" s="58"/>
      <c r="FR257" s="58"/>
      <c r="FS257" s="58"/>
      <c r="FT257" s="58"/>
      <c r="FU257" s="58"/>
      <c r="FV257" s="58"/>
      <c r="FW257" s="58"/>
      <c r="FX257" s="58"/>
      <c r="FY257" s="58"/>
      <c r="FZ257" s="58"/>
      <c r="GA257" s="58"/>
      <c r="GB257" s="58"/>
      <c r="GC257" s="58"/>
      <c r="GD257" s="58"/>
      <c r="GE257" s="58"/>
      <c r="GF257" s="58"/>
      <c r="GG257" s="58"/>
      <c r="GH257" s="58"/>
      <c r="GI257" s="58"/>
      <c r="GJ257" s="58"/>
      <c r="GK257" s="58"/>
      <c r="GL257" s="58"/>
      <c r="GM257" s="58"/>
      <c r="GN257" s="58"/>
      <c r="GO257" s="58"/>
      <c r="GP257" s="58"/>
      <c r="GQ257" s="58"/>
      <c r="GR257" s="58"/>
      <c r="GS257" s="58"/>
      <c r="GT257" s="58"/>
      <c r="GU257" s="58"/>
      <c r="GV257" s="58"/>
      <c r="GW257" s="58"/>
      <c r="GX257" s="58"/>
      <c r="GY257" s="58"/>
      <c r="GZ257" s="58"/>
      <c r="HA257" s="58"/>
      <c r="HB257" s="58"/>
      <c r="HC257" s="58"/>
      <c r="HD257" s="58"/>
      <c r="HE257" s="58"/>
      <c r="HF257" s="58"/>
      <c r="HG257" s="58"/>
      <c r="HH257" s="58"/>
      <c r="HI257" s="58"/>
      <c r="HJ257" s="58"/>
      <c r="HK257" s="58"/>
      <c r="HL257" s="58"/>
      <c r="HM257" s="58"/>
      <c r="HN257" s="58"/>
      <c r="HO257" s="58"/>
      <c r="HP257" s="58"/>
      <c r="HQ257" s="58"/>
      <c r="HR257" s="58"/>
      <c r="HS257" s="58"/>
      <c r="HT257" s="58"/>
      <c r="HU257" s="58"/>
      <c r="HV257" s="58"/>
      <c r="HW257" s="58"/>
      <c r="HX257" s="58"/>
      <c r="HY257" s="58"/>
      <c r="HZ257" s="58"/>
      <c r="IA257" s="58"/>
      <c r="IB257" s="58"/>
      <c r="IC257" s="58"/>
      <c r="ID257" s="58"/>
      <c r="IE257" s="58"/>
      <c r="IF257" s="58"/>
      <c r="IG257" s="58"/>
      <c r="IH257" s="58"/>
    </row>
    <row r="258" spans="1:242" s="59" customFormat="1" x14ac:dyDescent="0.2">
      <c r="A258" s="54" t="s">
        <v>113</v>
      </c>
      <c r="B258" s="55">
        <v>2025</v>
      </c>
      <c r="C258" s="55"/>
      <c r="D258" s="55"/>
      <c r="E258" s="13"/>
      <c r="F258" s="14"/>
      <c r="G258" s="60"/>
      <c r="H258" s="60"/>
      <c r="I258" s="60"/>
      <c r="J258" s="60"/>
      <c r="K258" s="60"/>
      <c r="L258" s="61"/>
      <c r="M258" s="61">
        <f t="shared" ref="M258:M259" si="159">SUM(G258:L258)</f>
        <v>0</v>
      </c>
      <c r="N258" s="62">
        <f t="shared" si="154"/>
        <v>0</v>
      </c>
      <c r="O258" s="18" t="str">
        <f t="shared" si="155"/>
        <v/>
      </c>
      <c r="P258" s="63">
        <v>0</v>
      </c>
      <c r="Q258" s="64">
        <f t="shared" si="156"/>
        <v>0</v>
      </c>
      <c r="R258" s="65">
        <f t="shared" si="157"/>
        <v>0</v>
      </c>
      <c r="S258" s="56"/>
      <c r="T258" s="66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  <c r="AF258" s="57"/>
      <c r="AG258" s="57"/>
      <c r="AH258" s="57"/>
      <c r="AI258" s="57"/>
      <c r="AJ258" s="57"/>
      <c r="AK258" s="57"/>
      <c r="AL258" s="57"/>
      <c r="AM258" s="57"/>
      <c r="AN258" s="57"/>
      <c r="AO258" s="57"/>
      <c r="AP258" s="57"/>
      <c r="AQ258" s="57"/>
      <c r="AR258" s="57"/>
      <c r="AS258" s="57"/>
      <c r="AT258" s="57"/>
      <c r="AU258" s="57"/>
      <c r="AV258" s="57"/>
      <c r="AW258" s="57"/>
      <c r="AX258" s="57"/>
      <c r="AY258" s="57"/>
      <c r="AZ258" s="57"/>
      <c r="BA258" s="57"/>
      <c r="BB258" s="57"/>
      <c r="BC258" s="57"/>
      <c r="BD258" s="57"/>
      <c r="BE258" s="57"/>
      <c r="BF258" s="57"/>
      <c r="BG258" s="57"/>
      <c r="BH258" s="57"/>
      <c r="BI258" s="57"/>
      <c r="BJ258" s="57"/>
      <c r="BK258" s="57"/>
      <c r="BL258" s="57"/>
      <c r="BM258" s="58"/>
      <c r="BN258" s="58"/>
      <c r="BO258" s="58"/>
      <c r="BP258" s="58"/>
      <c r="BQ258" s="58"/>
      <c r="BR258" s="58"/>
      <c r="BS258" s="58"/>
      <c r="BT258" s="58"/>
      <c r="BU258" s="58"/>
      <c r="BV258" s="58"/>
      <c r="BW258" s="58"/>
      <c r="BX258" s="58"/>
      <c r="BY258" s="58"/>
      <c r="BZ258" s="58"/>
      <c r="CA258" s="58"/>
      <c r="CB258" s="58"/>
      <c r="CC258" s="58"/>
      <c r="CD258" s="58"/>
      <c r="CE258" s="58"/>
      <c r="CF258" s="58"/>
      <c r="CG258" s="58"/>
      <c r="CH258" s="58"/>
      <c r="CI258" s="58"/>
      <c r="CJ258" s="58"/>
      <c r="CK258" s="58"/>
      <c r="CL258" s="58"/>
      <c r="CM258" s="58"/>
      <c r="CN258" s="58"/>
      <c r="CO258" s="58"/>
      <c r="CP258" s="58"/>
      <c r="CQ258" s="58"/>
      <c r="CR258" s="58"/>
      <c r="CS258" s="58"/>
      <c r="CT258" s="58"/>
      <c r="CU258" s="58"/>
      <c r="CV258" s="58"/>
      <c r="CW258" s="58"/>
      <c r="CX258" s="58"/>
      <c r="CY258" s="58"/>
      <c r="CZ258" s="58"/>
      <c r="DA258" s="58"/>
      <c r="DB258" s="58"/>
      <c r="DC258" s="58"/>
      <c r="DD258" s="58"/>
      <c r="DE258" s="58"/>
      <c r="DF258" s="58"/>
      <c r="DG258" s="58"/>
      <c r="DH258" s="58"/>
      <c r="DI258" s="58"/>
      <c r="DJ258" s="58"/>
      <c r="DK258" s="58"/>
      <c r="DL258" s="58"/>
      <c r="DM258" s="58"/>
      <c r="DN258" s="58"/>
      <c r="DO258" s="58"/>
      <c r="DP258" s="58"/>
      <c r="DQ258" s="58"/>
      <c r="DR258" s="58"/>
      <c r="DS258" s="58"/>
      <c r="DT258" s="58"/>
      <c r="DU258" s="58"/>
      <c r="DV258" s="58"/>
      <c r="DW258" s="58"/>
      <c r="DX258" s="58"/>
      <c r="DY258" s="58"/>
      <c r="DZ258" s="58"/>
      <c r="EA258" s="58"/>
      <c r="EB258" s="58"/>
      <c r="EC258" s="58"/>
      <c r="ED258" s="58"/>
      <c r="EE258" s="58"/>
      <c r="EF258" s="58"/>
      <c r="EG258" s="58"/>
      <c r="EH258" s="58"/>
      <c r="EI258" s="58"/>
      <c r="EJ258" s="58"/>
      <c r="EK258" s="58"/>
      <c r="EL258" s="58"/>
      <c r="EM258" s="58"/>
      <c r="EN258" s="58"/>
      <c r="EO258" s="58"/>
      <c r="EP258" s="58"/>
      <c r="EQ258" s="58"/>
      <c r="ER258" s="58"/>
      <c r="ES258" s="58"/>
      <c r="ET258" s="58"/>
      <c r="EU258" s="58"/>
      <c r="EV258" s="58"/>
      <c r="EW258" s="58"/>
      <c r="EX258" s="58"/>
      <c r="EY258" s="58"/>
      <c r="EZ258" s="58"/>
      <c r="FA258" s="58"/>
      <c r="FB258" s="58"/>
      <c r="FC258" s="58"/>
      <c r="FD258" s="58"/>
      <c r="FE258" s="58"/>
      <c r="FF258" s="58"/>
      <c r="FG258" s="58"/>
      <c r="FH258" s="58"/>
      <c r="FI258" s="58"/>
      <c r="FJ258" s="58"/>
      <c r="FK258" s="58"/>
      <c r="FL258" s="58"/>
      <c r="FM258" s="58"/>
      <c r="FN258" s="58"/>
      <c r="FO258" s="58"/>
      <c r="FP258" s="58"/>
      <c r="FQ258" s="58"/>
      <c r="FR258" s="58"/>
      <c r="FS258" s="58"/>
      <c r="FT258" s="58"/>
      <c r="FU258" s="58"/>
      <c r="FV258" s="58"/>
      <c r="FW258" s="58"/>
      <c r="FX258" s="58"/>
      <c r="FY258" s="58"/>
      <c r="FZ258" s="58"/>
      <c r="GA258" s="58"/>
      <c r="GB258" s="58"/>
      <c r="GC258" s="58"/>
      <c r="GD258" s="58"/>
      <c r="GE258" s="58"/>
      <c r="GF258" s="58"/>
      <c r="GG258" s="58"/>
      <c r="GH258" s="58"/>
      <c r="GI258" s="58"/>
      <c r="GJ258" s="58"/>
      <c r="GK258" s="58"/>
      <c r="GL258" s="58"/>
      <c r="GM258" s="58"/>
      <c r="GN258" s="58"/>
      <c r="GO258" s="58"/>
      <c r="GP258" s="58"/>
      <c r="GQ258" s="58"/>
      <c r="GR258" s="58"/>
      <c r="GS258" s="58"/>
      <c r="GT258" s="58"/>
      <c r="GU258" s="58"/>
      <c r="GV258" s="58"/>
      <c r="GW258" s="58"/>
      <c r="GX258" s="58"/>
      <c r="GY258" s="58"/>
      <c r="GZ258" s="58"/>
      <c r="HA258" s="58"/>
      <c r="HB258" s="58"/>
      <c r="HC258" s="58"/>
      <c r="HD258" s="58"/>
      <c r="HE258" s="58"/>
      <c r="HF258" s="58"/>
      <c r="HG258" s="58"/>
      <c r="HH258" s="58"/>
      <c r="HI258" s="58"/>
      <c r="HJ258" s="58"/>
      <c r="HK258" s="58"/>
      <c r="HL258" s="58"/>
      <c r="HM258" s="58"/>
      <c r="HN258" s="58"/>
      <c r="HO258" s="58"/>
      <c r="HP258" s="58"/>
      <c r="HQ258" s="58"/>
      <c r="HR258" s="58"/>
      <c r="HS258" s="58"/>
      <c r="HT258" s="58"/>
      <c r="HU258" s="58"/>
      <c r="HV258" s="58"/>
      <c r="HW258" s="58"/>
      <c r="HX258" s="58"/>
      <c r="HY258" s="58"/>
      <c r="HZ258" s="58"/>
      <c r="IA258" s="58"/>
      <c r="IB258" s="58"/>
      <c r="IC258" s="58"/>
      <c r="ID258" s="58"/>
      <c r="IE258" s="58"/>
      <c r="IF258" s="58"/>
      <c r="IG258" s="58"/>
      <c r="IH258" s="58"/>
    </row>
    <row r="259" spans="1:242" s="59" customFormat="1" x14ac:dyDescent="0.2">
      <c r="A259" s="54" t="s">
        <v>113</v>
      </c>
      <c r="B259" s="55">
        <v>2025</v>
      </c>
      <c r="C259" s="55"/>
      <c r="D259" s="55"/>
      <c r="E259" s="13"/>
      <c r="F259" s="14"/>
      <c r="G259" s="60"/>
      <c r="H259" s="60"/>
      <c r="I259" s="60"/>
      <c r="J259" s="60"/>
      <c r="K259" s="60"/>
      <c r="L259" s="61"/>
      <c r="M259" s="61">
        <f t="shared" si="159"/>
        <v>0</v>
      </c>
      <c r="N259" s="62">
        <f t="shared" si="154"/>
        <v>0</v>
      </c>
      <c r="O259" s="18" t="str">
        <f t="shared" si="155"/>
        <v/>
      </c>
      <c r="P259" s="63">
        <v>0</v>
      </c>
      <c r="Q259" s="64">
        <f t="shared" si="156"/>
        <v>0</v>
      </c>
      <c r="R259" s="65">
        <f t="shared" si="157"/>
        <v>0</v>
      </c>
      <c r="S259" s="56"/>
      <c r="T259" s="66"/>
      <c r="U259" s="57"/>
      <c r="V259" s="57"/>
      <c r="W259" s="57"/>
      <c r="X259" s="57"/>
      <c r="Y259" s="57"/>
      <c r="Z259" s="57"/>
      <c r="AA259" s="57"/>
      <c r="AB259" s="57"/>
      <c r="AC259" s="57"/>
      <c r="AD259" s="57"/>
      <c r="AE259" s="57"/>
      <c r="AF259" s="57"/>
      <c r="AG259" s="57"/>
      <c r="AH259" s="57"/>
      <c r="AI259" s="57"/>
      <c r="AJ259" s="57"/>
      <c r="AK259" s="57"/>
      <c r="AL259" s="57"/>
      <c r="AM259" s="57"/>
      <c r="AN259" s="57"/>
      <c r="AO259" s="57"/>
      <c r="AP259" s="57"/>
      <c r="AQ259" s="57"/>
      <c r="AR259" s="57"/>
      <c r="AS259" s="57"/>
      <c r="AT259" s="57"/>
      <c r="AU259" s="57"/>
      <c r="AV259" s="57"/>
      <c r="AW259" s="57"/>
      <c r="AX259" s="57"/>
      <c r="AY259" s="57"/>
      <c r="AZ259" s="57"/>
      <c r="BA259" s="57"/>
      <c r="BB259" s="57"/>
      <c r="BC259" s="57"/>
      <c r="BD259" s="57"/>
      <c r="BE259" s="57"/>
      <c r="BF259" s="57"/>
      <c r="BG259" s="57"/>
      <c r="BH259" s="57"/>
      <c r="BI259" s="57"/>
      <c r="BJ259" s="57"/>
      <c r="BK259" s="57"/>
      <c r="BL259" s="57"/>
      <c r="BM259" s="58"/>
      <c r="BN259" s="58"/>
      <c r="BO259" s="58"/>
      <c r="BP259" s="58"/>
      <c r="BQ259" s="58"/>
      <c r="BR259" s="58"/>
      <c r="BS259" s="58"/>
      <c r="BT259" s="58"/>
      <c r="BU259" s="58"/>
      <c r="BV259" s="58"/>
      <c r="BW259" s="58"/>
      <c r="BX259" s="58"/>
      <c r="BY259" s="58"/>
      <c r="BZ259" s="58"/>
      <c r="CA259" s="58"/>
      <c r="CB259" s="58"/>
      <c r="CC259" s="58"/>
      <c r="CD259" s="58"/>
      <c r="CE259" s="58"/>
      <c r="CF259" s="58"/>
      <c r="CG259" s="58"/>
      <c r="CH259" s="58"/>
      <c r="CI259" s="58"/>
      <c r="CJ259" s="58"/>
      <c r="CK259" s="58"/>
      <c r="CL259" s="58"/>
      <c r="CM259" s="58"/>
      <c r="CN259" s="58"/>
      <c r="CO259" s="58"/>
      <c r="CP259" s="58"/>
      <c r="CQ259" s="58"/>
      <c r="CR259" s="58"/>
      <c r="CS259" s="58"/>
      <c r="CT259" s="58"/>
      <c r="CU259" s="58"/>
      <c r="CV259" s="58"/>
      <c r="CW259" s="58"/>
      <c r="CX259" s="58"/>
      <c r="CY259" s="58"/>
      <c r="CZ259" s="58"/>
      <c r="DA259" s="58"/>
      <c r="DB259" s="58"/>
      <c r="DC259" s="58"/>
      <c r="DD259" s="58"/>
      <c r="DE259" s="58"/>
      <c r="DF259" s="58"/>
      <c r="DG259" s="58"/>
      <c r="DH259" s="58"/>
      <c r="DI259" s="58"/>
      <c r="DJ259" s="58"/>
      <c r="DK259" s="58"/>
      <c r="DL259" s="58"/>
      <c r="DM259" s="58"/>
      <c r="DN259" s="58"/>
      <c r="DO259" s="58"/>
      <c r="DP259" s="58"/>
      <c r="DQ259" s="58"/>
      <c r="DR259" s="58"/>
      <c r="DS259" s="58"/>
      <c r="DT259" s="58"/>
      <c r="DU259" s="58"/>
      <c r="DV259" s="58"/>
      <c r="DW259" s="58"/>
      <c r="DX259" s="58"/>
      <c r="DY259" s="58"/>
      <c r="DZ259" s="58"/>
      <c r="EA259" s="58"/>
      <c r="EB259" s="58"/>
      <c r="EC259" s="58"/>
      <c r="ED259" s="58"/>
      <c r="EE259" s="58"/>
      <c r="EF259" s="58"/>
      <c r="EG259" s="58"/>
      <c r="EH259" s="58"/>
      <c r="EI259" s="58"/>
      <c r="EJ259" s="58"/>
      <c r="EK259" s="58"/>
      <c r="EL259" s="58"/>
      <c r="EM259" s="58"/>
      <c r="EN259" s="58"/>
      <c r="EO259" s="58"/>
      <c r="EP259" s="58"/>
      <c r="EQ259" s="58"/>
      <c r="ER259" s="58"/>
      <c r="ES259" s="58"/>
      <c r="ET259" s="58"/>
      <c r="EU259" s="58"/>
      <c r="EV259" s="58"/>
      <c r="EW259" s="58"/>
      <c r="EX259" s="58"/>
      <c r="EY259" s="58"/>
      <c r="EZ259" s="58"/>
      <c r="FA259" s="58"/>
      <c r="FB259" s="58"/>
      <c r="FC259" s="58"/>
      <c r="FD259" s="58"/>
      <c r="FE259" s="58"/>
      <c r="FF259" s="58"/>
      <c r="FG259" s="58"/>
      <c r="FH259" s="58"/>
      <c r="FI259" s="58"/>
      <c r="FJ259" s="58"/>
      <c r="FK259" s="58"/>
      <c r="FL259" s="58"/>
      <c r="FM259" s="58"/>
      <c r="FN259" s="58"/>
      <c r="FO259" s="58"/>
      <c r="FP259" s="58"/>
      <c r="FQ259" s="58"/>
      <c r="FR259" s="58"/>
      <c r="FS259" s="58"/>
      <c r="FT259" s="58"/>
      <c r="FU259" s="58"/>
      <c r="FV259" s="58"/>
      <c r="FW259" s="58"/>
      <c r="FX259" s="58"/>
      <c r="FY259" s="58"/>
      <c r="FZ259" s="58"/>
      <c r="GA259" s="58"/>
      <c r="GB259" s="58"/>
      <c r="GC259" s="58"/>
      <c r="GD259" s="58"/>
      <c r="GE259" s="58"/>
      <c r="GF259" s="58"/>
      <c r="GG259" s="58"/>
      <c r="GH259" s="58"/>
      <c r="GI259" s="58"/>
      <c r="GJ259" s="58"/>
      <c r="GK259" s="58"/>
      <c r="GL259" s="58"/>
      <c r="GM259" s="58"/>
      <c r="GN259" s="58"/>
      <c r="GO259" s="58"/>
      <c r="GP259" s="58"/>
      <c r="GQ259" s="58"/>
      <c r="GR259" s="58"/>
      <c r="GS259" s="58"/>
      <c r="GT259" s="58"/>
      <c r="GU259" s="58"/>
      <c r="GV259" s="58"/>
      <c r="GW259" s="58"/>
      <c r="GX259" s="58"/>
      <c r="GY259" s="58"/>
      <c r="GZ259" s="58"/>
      <c r="HA259" s="58"/>
      <c r="HB259" s="58"/>
      <c r="HC259" s="58"/>
      <c r="HD259" s="58"/>
      <c r="HE259" s="58"/>
      <c r="HF259" s="58"/>
      <c r="HG259" s="58"/>
      <c r="HH259" s="58"/>
      <c r="HI259" s="58"/>
      <c r="HJ259" s="58"/>
      <c r="HK259" s="58"/>
      <c r="HL259" s="58"/>
      <c r="HM259" s="58"/>
      <c r="HN259" s="58"/>
      <c r="HO259" s="58"/>
      <c r="HP259" s="58"/>
      <c r="HQ259" s="58"/>
      <c r="HR259" s="58"/>
      <c r="HS259" s="58"/>
      <c r="HT259" s="58"/>
      <c r="HU259" s="58"/>
      <c r="HV259" s="58"/>
      <c r="HW259" s="58"/>
      <c r="HX259" s="58"/>
      <c r="HY259" s="58"/>
      <c r="HZ259" s="58"/>
      <c r="IA259" s="58"/>
      <c r="IB259" s="58"/>
      <c r="IC259" s="58"/>
      <c r="ID259" s="58"/>
      <c r="IE259" s="58"/>
      <c r="IF259" s="58"/>
      <c r="IG259" s="58"/>
      <c r="IH259" s="58"/>
    </row>
    <row r="260" spans="1:242" s="59" customFormat="1" x14ac:dyDescent="0.2">
      <c r="A260" s="54" t="s">
        <v>113</v>
      </c>
      <c r="B260" s="55">
        <v>2025</v>
      </c>
      <c r="C260" s="55"/>
      <c r="D260" s="55"/>
      <c r="E260" s="13"/>
      <c r="F260" s="14"/>
      <c r="G260" s="60"/>
      <c r="H260" s="60"/>
      <c r="I260" s="60"/>
      <c r="J260" s="60"/>
      <c r="K260" s="60"/>
      <c r="L260" s="61"/>
      <c r="M260" s="61">
        <f>SUM(G260:L260)</f>
        <v>0</v>
      </c>
      <c r="N260" s="62">
        <f t="shared" si="154"/>
        <v>0</v>
      </c>
      <c r="O260" s="18" t="str">
        <f t="shared" si="155"/>
        <v/>
      </c>
      <c r="P260" s="63">
        <v>0</v>
      </c>
      <c r="Q260" s="64">
        <f t="shared" si="156"/>
        <v>0</v>
      </c>
      <c r="R260" s="65">
        <f t="shared" si="157"/>
        <v>0</v>
      </c>
      <c r="S260" s="56"/>
      <c r="T260" s="66"/>
      <c r="U260" s="57"/>
      <c r="V260" s="57"/>
      <c r="W260" s="57"/>
      <c r="X260" s="57"/>
      <c r="Y260" s="57"/>
      <c r="Z260" s="57"/>
      <c r="AA260" s="57"/>
      <c r="AB260" s="57"/>
      <c r="AC260" s="57"/>
      <c r="AD260" s="57"/>
      <c r="AE260" s="57"/>
      <c r="AF260" s="57"/>
      <c r="AG260" s="57"/>
      <c r="AH260" s="57"/>
      <c r="AI260" s="57"/>
      <c r="AJ260" s="57"/>
      <c r="AK260" s="57"/>
      <c r="AL260" s="57"/>
      <c r="AM260" s="57"/>
      <c r="AN260" s="57"/>
      <c r="AO260" s="57"/>
      <c r="AP260" s="57"/>
      <c r="AQ260" s="57"/>
      <c r="AR260" s="57"/>
      <c r="AS260" s="57"/>
      <c r="AT260" s="57"/>
      <c r="AU260" s="57"/>
      <c r="AV260" s="57"/>
      <c r="AW260" s="57"/>
      <c r="AX260" s="57"/>
      <c r="AY260" s="57"/>
      <c r="AZ260" s="57"/>
      <c r="BA260" s="57"/>
      <c r="BB260" s="57"/>
      <c r="BC260" s="57"/>
      <c r="BD260" s="57"/>
      <c r="BE260" s="57"/>
      <c r="BF260" s="57"/>
      <c r="BG260" s="57"/>
      <c r="BH260" s="57"/>
      <c r="BI260" s="57"/>
      <c r="BJ260" s="57"/>
      <c r="BK260" s="57"/>
      <c r="BL260" s="57"/>
      <c r="BM260" s="58"/>
      <c r="BN260" s="58"/>
      <c r="BO260" s="58"/>
      <c r="BP260" s="58"/>
      <c r="BQ260" s="58"/>
      <c r="BR260" s="58"/>
      <c r="BS260" s="58"/>
      <c r="BT260" s="58"/>
      <c r="BU260" s="58"/>
      <c r="BV260" s="58"/>
      <c r="BW260" s="58"/>
      <c r="BX260" s="58"/>
      <c r="BY260" s="58"/>
      <c r="BZ260" s="58"/>
      <c r="CA260" s="58"/>
      <c r="CB260" s="58"/>
      <c r="CC260" s="58"/>
      <c r="CD260" s="58"/>
      <c r="CE260" s="58"/>
      <c r="CF260" s="58"/>
      <c r="CG260" s="58"/>
      <c r="CH260" s="58"/>
      <c r="CI260" s="58"/>
      <c r="CJ260" s="58"/>
      <c r="CK260" s="58"/>
      <c r="CL260" s="58"/>
      <c r="CM260" s="58"/>
      <c r="CN260" s="58"/>
      <c r="CO260" s="58"/>
      <c r="CP260" s="58"/>
      <c r="CQ260" s="58"/>
      <c r="CR260" s="58"/>
      <c r="CS260" s="58"/>
      <c r="CT260" s="58"/>
      <c r="CU260" s="58"/>
      <c r="CV260" s="58"/>
      <c r="CW260" s="58"/>
      <c r="CX260" s="58"/>
      <c r="CY260" s="58"/>
      <c r="CZ260" s="58"/>
      <c r="DA260" s="58"/>
      <c r="DB260" s="58"/>
      <c r="DC260" s="58"/>
      <c r="DD260" s="58"/>
      <c r="DE260" s="58"/>
      <c r="DF260" s="58"/>
      <c r="DG260" s="58"/>
      <c r="DH260" s="58"/>
      <c r="DI260" s="58"/>
      <c r="DJ260" s="58"/>
      <c r="DK260" s="58"/>
      <c r="DL260" s="58"/>
      <c r="DM260" s="58"/>
      <c r="DN260" s="58"/>
      <c r="DO260" s="58"/>
      <c r="DP260" s="58"/>
      <c r="DQ260" s="58"/>
      <c r="DR260" s="58"/>
      <c r="DS260" s="58"/>
      <c r="DT260" s="58"/>
      <c r="DU260" s="58"/>
      <c r="DV260" s="58"/>
      <c r="DW260" s="58"/>
      <c r="DX260" s="58"/>
      <c r="DY260" s="58"/>
      <c r="DZ260" s="58"/>
      <c r="EA260" s="58"/>
      <c r="EB260" s="58"/>
      <c r="EC260" s="58"/>
      <c r="ED260" s="58"/>
      <c r="EE260" s="58"/>
      <c r="EF260" s="58"/>
      <c r="EG260" s="58"/>
      <c r="EH260" s="58"/>
      <c r="EI260" s="58"/>
      <c r="EJ260" s="58"/>
      <c r="EK260" s="58"/>
      <c r="EL260" s="58"/>
      <c r="EM260" s="58"/>
      <c r="EN260" s="58"/>
      <c r="EO260" s="58"/>
      <c r="EP260" s="58"/>
      <c r="EQ260" s="58"/>
      <c r="ER260" s="58"/>
      <c r="ES260" s="58"/>
      <c r="ET260" s="58"/>
      <c r="EU260" s="58"/>
      <c r="EV260" s="58"/>
      <c r="EW260" s="58"/>
      <c r="EX260" s="58"/>
      <c r="EY260" s="58"/>
      <c r="EZ260" s="58"/>
      <c r="FA260" s="58"/>
      <c r="FB260" s="58"/>
      <c r="FC260" s="58"/>
      <c r="FD260" s="58"/>
      <c r="FE260" s="58"/>
      <c r="FF260" s="58"/>
      <c r="FG260" s="58"/>
      <c r="FH260" s="58"/>
      <c r="FI260" s="58"/>
      <c r="FJ260" s="58"/>
      <c r="FK260" s="58"/>
      <c r="FL260" s="58"/>
      <c r="FM260" s="58"/>
      <c r="FN260" s="58"/>
      <c r="FO260" s="58"/>
      <c r="FP260" s="58"/>
      <c r="FQ260" s="58"/>
      <c r="FR260" s="58"/>
      <c r="FS260" s="58"/>
      <c r="FT260" s="58"/>
      <c r="FU260" s="58"/>
      <c r="FV260" s="58"/>
      <c r="FW260" s="58"/>
      <c r="FX260" s="58"/>
      <c r="FY260" s="58"/>
      <c r="FZ260" s="58"/>
      <c r="GA260" s="58"/>
      <c r="GB260" s="58"/>
      <c r="GC260" s="58"/>
      <c r="GD260" s="58"/>
      <c r="GE260" s="58"/>
      <c r="GF260" s="58"/>
      <c r="GG260" s="58"/>
      <c r="GH260" s="58"/>
      <c r="GI260" s="58"/>
      <c r="GJ260" s="58"/>
      <c r="GK260" s="58"/>
      <c r="GL260" s="58"/>
      <c r="GM260" s="58"/>
      <c r="GN260" s="58"/>
      <c r="GO260" s="58"/>
      <c r="GP260" s="58"/>
      <c r="GQ260" s="58"/>
      <c r="GR260" s="58"/>
      <c r="GS260" s="58"/>
      <c r="GT260" s="58"/>
      <c r="GU260" s="58"/>
      <c r="GV260" s="58"/>
      <c r="GW260" s="58"/>
      <c r="GX260" s="58"/>
      <c r="GY260" s="58"/>
      <c r="GZ260" s="58"/>
      <c r="HA260" s="58"/>
      <c r="HB260" s="58"/>
      <c r="HC260" s="58"/>
      <c r="HD260" s="58"/>
      <c r="HE260" s="58"/>
      <c r="HF260" s="58"/>
      <c r="HG260" s="58"/>
      <c r="HH260" s="58"/>
      <c r="HI260" s="58"/>
      <c r="HJ260" s="58"/>
      <c r="HK260" s="58"/>
      <c r="HL260" s="58"/>
      <c r="HM260" s="58"/>
      <c r="HN260" s="58"/>
      <c r="HO260" s="58"/>
      <c r="HP260" s="58"/>
      <c r="HQ260" s="58"/>
      <c r="HR260" s="58"/>
      <c r="HS260" s="58"/>
      <c r="HT260" s="58"/>
      <c r="HU260" s="58"/>
      <c r="HV260" s="58"/>
      <c r="HW260" s="58"/>
      <c r="HX260" s="58"/>
      <c r="HY260" s="58"/>
      <c r="HZ260" s="58"/>
      <c r="IA260" s="58"/>
      <c r="IB260" s="58"/>
      <c r="IC260" s="58"/>
      <c r="ID260" s="58"/>
      <c r="IE260" s="58"/>
      <c r="IF260" s="58"/>
      <c r="IG260" s="58"/>
      <c r="IH260" s="58"/>
    </row>
    <row r="261" spans="1:242" s="59" customFormat="1" x14ac:dyDescent="0.2">
      <c r="A261" s="54" t="s">
        <v>113</v>
      </c>
      <c r="B261" s="55">
        <v>2025</v>
      </c>
      <c r="C261" s="55"/>
      <c r="D261" s="55"/>
      <c r="E261" s="13"/>
      <c r="F261" s="14"/>
      <c r="G261" s="60"/>
      <c r="H261" s="60"/>
      <c r="I261" s="60"/>
      <c r="J261" s="60"/>
      <c r="K261" s="60"/>
      <c r="L261" s="61"/>
      <c r="M261" s="61">
        <f>SUM(G261:L261)</f>
        <v>0</v>
      </c>
      <c r="N261" s="62">
        <f t="shared" si="154"/>
        <v>0</v>
      </c>
      <c r="O261" s="18" t="str">
        <f t="shared" si="155"/>
        <v/>
      </c>
      <c r="P261" s="63">
        <v>0</v>
      </c>
      <c r="Q261" s="64">
        <f t="shared" si="156"/>
        <v>0</v>
      </c>
      <c r="R261" s="65">
        <f t="shared" si="157"/>
        <v>0</v>
      </c>
      <c r="S261" s="56"/>
      <c r="T261" s="66"/>
      <c r="U261" s="57"/>
      <c r="V261" s="57"/>
      <c r="W261" s="57"/>
      <c r="X261" s="57"/>
      <c r="Y261" s="57"/>
      <c r="Z261" s="57"/>
      <c r="AA261" s="57"/>
      <c r="AB261" s="57"/>
      <c r="AC261" s="57"/>
      <c r="AD261" s="57"/>
      <c r="AE261" s="57"/>
      <c r="AF261" s="57"/>
      <c r="AG261" s="57"/>
      <c r="AH261" s="57"/>
      <c r="AI261" s="57"/>
      <c r="AJ261" s="57"/>
      <c r="AK261" s="57"/>
      <c r="AL261" s="57"/>
      <c r="AM261" s="57"/>
      <c r="AN261" s="57"/>
      <c r="AO261" s="57"/>
      <c r="AP261" s="57"/>
      <c r="AQ261" s="57"/>
      <c r="AR261" s="57"/>
      <c r="AS261" s="57"/>
      <c r="AT261" s="57"/>
      <c r="AU261" s="57"/>
      <c r="AV261" s="57"/>
      <c r="AW261" s="57"/>
      <c r="AX261" s="57"/>
      <c r="AY261" s="57"/>
      <c r="AZ261" s="57"/>
      <c r="BA261" s="57"/>
      <c r="BB261" s="57"/>
      <c r="BC261" s="57"/>
      <c r="BD261" s="57"/>
      <c r="BE261" s="57"/>
      <c r="BF261" s="57"/>
      <c r="BG261" s="57"/>
      <c r="BH261" s="57"/>
      <c r="BI261" s="57"/>
      <c r="BJ261" s="57"/>
      <c r="BK261" s="57"/>
      <c r="BL261" s="57"/>
      <c r="BM261" s="58"/>
      <c r="BN261" s="58"/>
      <c r="BO261" s="58"/>
      <c r="BP261" s="58"/>
      <c r="BQ261" s="58"/>
      <c r="BR261" s="58"/>
      <c r="BS261" s="58"/>
      <c r="BT261" s="58"/>
      <c r="BU261" s="58"/>
      <c r="BV261" s="58"/>
      <c r="BW261" s="58"/>
      <c r="BX261" s="58"/>
      <c r="BY261" s="58"/>
      <c r="BZ261" s="58"/>
      <c r="CA261" s="58"/>
      <c r="CB261" s="58"/>
      <c r="CC261" s="58"/>
      <c r="CD261" s="58"/>
      <c r="CE261" s="58"/>
      <c r="CF261" s="58"/>
      <c r="CG261" s="58"/>
      <c r="CH261" s="58"/>
      <c r="CI261" s="58"/>
      <c r="CJ261" s="58"/>
      <c r="CK261" s="58"/>
      <c r="CL261" s="58"/>
      <c r="CM261" s="58"/>
      <c r="CN261" s="58"/>
      <c r="CO261" s="58"/>
      <c r="CP261" s="58"/>
      <c r="CQ261" s="58"/>
      <c r="CR261" s="58"/>
      <c r="CS261" s="58"/>
      <c r="CT261" s="58"/>
      <c r="CU261" s="58"/>
      <c r="CV261" s="58"/>
      <c r="CW261" s="58"/>
      <c r="CX261" s="58"/>
      <c r="CY261" s="58"/>
      <c r="CZ261" s="58"/>
      <c r="DA261" s="58"/>
      <c r="DB261" s="58"/>
      <c r="DC261" s="58"/>
      <c r="DD261" s="58"/>
      <c r="DE261" s="58"/>
      <c r="DF261" s="58"/>
      <c r="DG261" s="58"/>
      <c r="DH261" s="58"/>
      <c r="DI261" s="58"/>
      <c r="DJ261" s="58"/>
      <c r="DK261" s="58"/>
      <c r="DL261" s="58"/>
      <c r="DM261" s="58"/>
      <c r="DN261" s="58"/>
      <c r="DO261" s="58"/>
      <c r="DP261" s="58"/>
      <c r="DQ261" s="58"/>
      <c r="DR261" s="58"/>
      <c r="DS261" s="58"/>
      <c r="DT261" s="58"/>
      <c r="DU261" s="58"/>
      <c r="DV261" s="58"/>
      <c r="DW261" s="58"/>
      <c r="DX261" s="58"/>
      <c r="DY261" s="58"/>
      <c r="DZ261" s="58"/>
      <c r="EA261" s="58"/>
      <c r="EB261" s="58"/>
      <c r="EC261" s="58"/>
      <c r="ED261" s="58"/>
      <c r="EE261" s="58"/>
      <c r="EF261" s="58"/>
      <c r="EG261" s="58"/>
      <c r="EH261" s="58"/>
      <c r="EI261" s="58"/>
      <c r="EJ261" s="58"/>
      <c r="EK261" s="58"/>
      <c r="EL261" s="58"/>
      <c r="EM261" s="58"/>
      <c r="EN261" s="58"/>
      <c r="EO261" s="58"/>
      <c r="EP261" s="58"/>
      <c r="EQ261" s="58"/>
      <c r="ER261" s="58"/>
      <c r="ES261" s="58"/>
      <c r="ET261" s="58"/>
      <c r="EU261" s="58"/>
      <c r="EV261" s="58"/>
      <c r="EW261" s="58"/>
      <c r="EX261" s="58"/>
      <c r="EY261" s="58"/>
      <c r="EZ261" s="58"/>
      <c r="FA261" s="58"/>
      <c r="FB261" s="58"/>
      <c r="FC261" s="58"/>
      <c r="FD261" s="58"/>
      <c r="FE261" s="58"/>
      <c r="FF261" s="58"/>
      <c r="FG261" s="58"/>
      <c r="FH261" s="58"/>
      <c r="FI261" s="58"/>
      <c r="FJ261" s="58"/>
      <c r="FK261" s="58"/>
      <c r="FL261" s="58"/>
      <c r="FM261" s="58"/>
      <c r="FN261" s="58"/>
      <c r="FO261" s="58"/>
      <c r="FP261" s="58"/>
      <c r="FQ261" s="58"/>
      <c r="FR261" s="58"/>
      <c r="FS261" s="58"/>
      <c r="FT261" s="58"/>
      <c r="FU261" s="58"/>
      <c r="FV261" s="58"/>
      <c r="FW261" s="58"/>
      <c r="FX261" s="58"/>
      <c r="FY261" s="58"/>
      <c r="FZ261" s="58"/>
      <c r="GA261" s="58"/>
      <c r="GB261" s="58"/>
      <c r="GC261" s="58"/>
      <c r="GD261" s="58"/>
      <c r="GE261" s="58"/>
      <c r="GF261" s="58"/>
      <c r="GG261" s="58"/>
      <c r="GH261" s="58"/>
      <c r="GI261" s="58"/>
      <c r="GJ261" s="58"/>
      <c r="GK261" s="58"/>
      <c r="GL261" s="58"/>
      <c r="GM261" s="58"/>
      <c r="GN261" s="58"/>
      <c r="GO261" s="58"/>
      <c r="GP261" s="58"/>
      <c r="GQ261" s="58"/>
      <c r="GR261" s="58"/>
      <c r="GS261" s="58"/>
      <c r="GT261" s="58"/>
      <c r="GU261" s="58"/>
      <c r="GV261" s="58"/>
      <c r="GW261" s="58"/>
      <c r="GX261" s="58"/>
      <c r="GY261" s="58"/>
      <c r="GZ261" s="58"/>
      <c r="HA261" s="58"/>
      <c r="HB261" s="58"/>
      <c r="HC261" s="58"/>
      <c r="HD261" s="58"/>
      <c r="HE261" s="58"/>
      <c r="HF261" s="58"/>
      <c r="HG261" s="58"/>
      <c r="HH261" s="58"/>
      <c r="HI261" s="58"/>
      <c r="HJ261" s="58"/>
      <c r="HK261" s="58"/>
      <c r="HL261" s="58"/>
      <c r="HM261" s="58"/>
      <c r="HN261" s="58"/>
      <c r="HO261" s="58"/>
      <c r="HP261" s="58"/>
      <c r="HQ261" s="58"/>
      <c r="HR261" s="58"/>
      <c r="HS261" s="58"/>
      <c r="HT261" s="58"/>
      <c r="HU261" s="58"/>
      <c r="HV261" s="58"/>
      <c r="HW261" s="58"/>
      <c r="HX261" s="58"/>
      <c r="HY261" s="58"/>
      <c r="HZ261" s="58"/>
      <c r="IA261" s="58"/>
      <c r="IB261" s="58"/>
      <c r="IC261" s="58"/>
      <c r="ID261" s="58"/>
      <c r="IE261" s="58"/>
      <c r="IF261" s="58"/>
      <c r="IG261" s="58"/>
      <c r="IH261" s="58"/>
    </row>
    <row r="262" spans="1:242" s="59" customFormat="1" x14ac:dyDescent="0.2">
      <c r="A262" s="54" t="s">
        <v>113</v>
      </c>
      <c r="B262" s="55">
        <v>2025</v>
      </c>
      <c r="C262" s="55"/>
      <c r="D262" s="55"/>
      <c r="E262" s="13"/>
      <c r="F262" s="14"/>
      <c r="G262" s="60"/>
      <c r="H262" s="60"/>
      <c r="I262" s="60"/>
      <c r="J262" s="60"/>
      <c r="K262" s="60"/>
      <c r="L262" s="61"/>
      <c r="M262" s="61">
        <f t="shared" ref="M262:M263" si="160">SUM(G262:L262)</f>
        <v>0</v>
      </c>
      <c r="N262" s="62">
        <f t="shared" si="154"/>
        <v>0</v>
      </c>
      <c r="O262" s="18" t="str">
        <f t="shared" si="155"/>
        <v/>
      </c>
      <c r="P262" s="63">
        <v>0</v>
      </c>
      <c r="Q262" s="64">
        <f t="shared" si="156"/>
        <v>0</v>
      </c>
      <c r="R262" s="65">
        <f t="shared" si="157"/>
        <v>0</v>
      </c>
      <c r="S262" s="56"/>
      <c r="T262" s="66"/>
      <c r="U262" s="57"/>
      <c r="V262" s="57"/>
      <c r="W262" s="57"/>
      <c r="X262" s="57"/>
      <c r="Y262" s="57"/>
      <c r="Z262" s="57"/>
      <c r="AA262" s="57"/>
      <c r="AB262" s="57"/>
      <c r="AC262" s="57"/>
      <c r="AD262" s="57"/>
      <c r="AE262" s="57"/>
      <c r="AF262" s="57"/>
      <c r="AG262" s="57"/>
      <c r="AH262" s="57"/>
      <c r="AI262" s="57"/>
      <c r="AJ262" s="57"/>
      <c r="AK262" s="57"/>
      <c r="AL262" s="57"/>
      <c r="AM262" s="57"/>
      <c r="AN262" s="57"/>
      <c r="AO262" s="57"/>
      <c r="AP262" s="57"/>
      <c r="AQ262" s="57"/>
      <c r="AR262" s="57"/>
      <c r="AS262" s="57"/>
      <c r="AT262" s="57"/>
      <c r="AU262" s="57"/>
      <c r="AV262" s="57"/>
      <c r="AW262" s="57"/>
      <c r="AX262" s="57"/>
      <c r="AY262" s="57"/>
      <c r="AZ262" s="57"/>
      <c r="BA262" s="57"/>
      <c r="BB262" s="57"/>
      <c r="BC262" s="57"/>
      <c r="BD262" s="57"/>
      <c r="BE262" s="57"/>
      <c r="BF262" s="57"/>
      <c r="BG262" s="57"/>
      <c r="BH262" s="57"/>
      <c r="BI262" s="57"/>
      <c r="BJ262" s="57"/>
      <c r="BK262" s="57"/>
      <c r="BL262" s="57"/>
      <c r="BM262" s="58"/>
      <c r="BN262" s="58"/>
      <c r="BO262" s="58"/>
      <c r="BP262" s="58"/>
      <c r="BQ262" s="58"/>
      <c r="BR262" s="58"/>
      <c r="BS262" s="58"/>
      <c r="BT262" s="58"/>
      <c r="BU262" s="58"/>
      <c r="BV262" s="58"/>
      <c r="BW262" s="58"/>
      <c r="BX262" s="58"/>
      <c r="BY262" s="58"/>
      <c r="BZ262" s="58"/>
      <c r="CA262" s="58"/>
      <c r="CB262" s="58"/>
      <c r="CC262" s="58"/>
      <c r="CD262" s="58"/>
      <c r="CE262" s="58"/>
      <c r="CF262" s="58"/>
      <c r="CG262" s="58"/>
      <c r="CH262" s="58"/>
      <c r="CI262" s="58"/>
      <c r="CJ262" s="58"/>
      <c r="CK262" s="58"/>
      <c r="CL262" s="58"/>
      <c r="CM262" s="58"/>
      <c r="CN262" s="58"/>
      <c r="CO262" s="58"/>
      <c r="CP262" s="58"/>
      <c r="CQ262" s="58"/>
      <c r="CR262" s="58"/>
      <c r="CS262" s="58"/>
      <c r="CT262" s="58"/>
      <c r="CU262" s="58"/>
      <c r="CV262" s="58"/>
      <c r="CW262" s="58"/>
      <c r="CX262" s="58"/>
      <c r="CY262" s="58"/>
      <c r="CZ262" s="58"/>
      <c r="DA262" s="58"/>
      <c r="DB262" s="58"/>
      <c r="DC262" s="58"/>
      <c r="DD262" s="58"/>
      <c r="DE262" s="58"/>
      <c r="DF262" s="58"/>
      <c r="DG262" s="58"/>
      <c r="DH262" s="58"/>
      <c r="DI262" s="58"/>
      <c r="DJ262" s="58"/>
      <c r="DK262" s="58"/>
      <c r="DL262" s="58"/>
      <c r="DM262" s="58"/>
      <c r="DN262" s="58"/>
      <c r="DO262" s="58"/>
      <c r="DP262" s="58"/>
      <c r="DQ262" s="58"/>
      <c r="DR262" s="58"/>
      <c r="DS262" s="58"/>
      <c r="DT262" s="58"/>
      <c r="DU262" s="58"/>
      <c r="DV262" s="58"/>
      <c r="DW262" s="58"/>
      <c r="DX262" s="58"/>
      <c r="DY262" s="58"/>
      <c r="DZ262" s="58"/>
      <c r="EA262" s="58"/>
      <c r="EB262" s="58"/>
      <c r="EC262" s="58"/>
      <c r="ED262" s="58"/>
      <c r="EE262" s="58"/>
      <c r="EF262" s="58"/>
      <c r="EG262" s="58"/>
      <c r="EH262" s="58"/>
      <c r="EI262" s="58"/>
      <c r="EJ262" s="58"/>
      <c r="EK262" s="58"/>
      <c r="EL262" s="58"/>
      <c r="EM262" s="58"/>
      <c r="EN262" s="58"/>
      <c r="EO262" s="58"/>
      <c r="EP262" s="58"/>
      <c r="EQ262" s="58"/>
      <c r="ER262" s="58"/>
      <c r="ES262" s="58"/>
      <c r="ET262" s="58"/>
      <c r="EU262" s="58"/>
      <c r="EV262" s="58"/>
      <c r="EW262" s="58"/>
      <c r="EX262" s="58"/>
      <c r="EY262" s="58"/>
      <c r="EZ262" s="58"/>
      <c r="FA262" s="58"/>
      <c r="FB262" s="58"/>
      <c r="FC262" s="58"/>
      <c r="FD262" s="58"/>
      <c r="FE262" s="58"/>
      <c r="FF262" s="58"/>
      <c r="FG262" s="58"/>
      <c r="FH262" s="58"/>
      <c r="FI262" s="58"/>
      <c r="FJ262" s="58"/>
      <c r="FK262" s="58"/>
      <c r="FL262" s="58"/>
      <c r="FM262" s="58"/>
      <c r="FN262" s="58"/>
      <c r="FO262" s="58"/>
      <c r="FP262" s="58"/>
      <c r="FQ262" s="58"/>
      <c r="FR262" s="58"/>
      <c r="FS262" s="58"/>
      <c r="FT262" s="58"/>
      <c r="FU262" s="58"/>
      <c r="FV262" s="58"/>
      <c r="FW262" s="58"/>
      <c r="FX262" s="58"/>
      <c r="FY262" s="58"/>
      <c r="FZ262" s="58"/>
      <c r="GA262" s="58"/>
      <c r="GB262" s="58"/>
      <c r="GC262" s="58"/>
      <c r="GD262" s="58"/>
      <c r="GE262" s="58"/>
      <c r="GF262" s="58"/>
      <c r="GG262" s="58"/>
      <c r="GH262" s="58"/>
      <c r="GI262" s="58"/>
      <c r="GJ262" s="58"/>
      <c r="GK262" s="58"/>
      <c r="GL262" s="58"/>
      <c r="GM262" s="58"/>
      <c r="GN262" s="58"/>
      <c r="GO262" s="58"/>
      <c r="GP262" s="58"/>
      <c r="GQ262" s="58"/>
      <c r="GR262" s="58"/>
      <c r="GS262" s="58"/>
      <c r="GT262" s="58"/>
      <c r="GU262" s="58"/>
      <c r="GV262" s="58"/>
      <c r="GW262" s="58"/>
      <c r="GX262" s="58"/>
      <c r="GY262" s="58"/>
      <c r="GZ262" s="58"/>
      <c r="HA262" s="58"/>
      <c r="HB262" s="58"/>
      <c r="HC262" s="58"/>
      <c r="HD262" s="58"/>
      <c r="HE262" s="58"/>
      <c r="HF262" s="58"/>
      <c r="HG262" s="58"/>
      <c r="HH262" s="58"/>
      <c r="HI262" s="58"/>
      <c r="HJ262" s="58"/>
      <c r="HK262" s="58"/>
      <c r="HL262" s="58"/>
      <c r="HM262" s="58"/>
      <c r="HN262" s="58"/>
      <c r="HO262" s="58"/>
      <c r="HP262" s="58"/>
      <c r="HQ262" s="58"/>
      <c r="HR262" s="58"/>
      <c r="HS262" s="58"/>
      <c r="HT262" s="58"/>
      <c r="HU262" s="58"/>
      <c r="HV262" s="58"/>
      <c r="HW262" s="58"/>
      <c r="HX262" s="58"/>
      <c r="HY262" s="58"/>
      <c r="HZ262" s="58"/>
      <c r="IA262" s="58"/>
      <c r="IB262" s="58"/>
      <c r="IC262" s="58"/>
      <c r="ID262" s="58"/>
      <c r="IE262" s="58"/>
      <c r="IF262" s="58"/>
      <c r="IG262" s="58"/>
      <c r="IH262" s="58"/>
    </row>
    <row r="263" spans="1:242" s="59" customFormat="1" x14ac:dyDescent="0.2">
      <c r="A263" s="54" t="s">
        <v>113</v>
      </c>
      <c r="B263" s="55">
        <v>2025</v>
      </c>
      <c r="C263" s="55"/>
      <c r="D263" s="55"/>
      <c r="E263" s="13"/>
      <c r="F263" s="14"/>
      <c r="G263" s="60"/>
      <c r="H263" s="60"/>
      <c r="I263" s="60"/>
      <c r="J263" s="60"/>
      <c r="K263" s="60"/>
      <c r="L263" s="61"/>
      <c r="M263" s="61">
        <f t="shared" si="160"/>
        <v>0</v>
      </c>
      <c r="N263" s="62">
        <f t="shared" si="154"/>
        <v>0</v>
      </c>
      <c r="O263" s="18" t="str">
        <f t="shared" si="155"/>
        <v/>
      </c>
      <c r="P263" s="63">
        <v>0</v>
      </c>
      <c r="Q263" s="64">
        <f t="shared" si="156"/>
        <v>0</v>
      </c>
      <c r="R263" s="65">
        <f t="shared" si="157"/>
        <v>0</v>
      </c>
      <c r="S263" s="56"/>
      <c r="T263" s="66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  <c r="AF263" s="57"/>
      <c r="AG263" s="57"/>
      <c r="AH263" s="57"/>
      <c r="AI263" s="57"/>
      <c r="AJ263" s="57"/>
      <c r="AK263" s="57"/>
      <c r="AL263" s="57"/>
      <c r="AM263" s="57"/>
      <c r="AN263" s="57"/>
      <c r="AO263" s="57"/>
      <c r="AP263" s="57"/>
      <c r="AQ263" s="57"/>
      <c r="AR263" s="57"/>
      <c r="AS263" s="57"/>
      <c r="AT263" s="57"/>
      <c r="AU263" s="57"/>
      <c r="AV263" s="57"/>
      <c r="AW263" s="57"/>
      <c r="AX263" s="57"/>
      <c r="AY263" s="57"/>
      <c r="AZ263" s="57"/>
      <c r="BA263" s="57"/>
      <c r="BB263" s="57"/>
      <c r="BC263" s="57"/>
      <c r="BD263" s="57"/>
      <c r="BE263" s="57"/>
      <c r="BF263" s="57"/>
      <c r="BG263" s="57"/>
      <c r="BH263" s="57"/>
      <c r="BI263" s="57"/>
      <c r="BJ263" s="57"/>
      <c r="BK263" s="57"/>
      <c r="BL263" s="57"/>
      <c r="BM263" s="58"/>
      <c r="BN263" s="58"/>
      <c r="BO263" s="58"/>
      <c r="BP263" s="58"/>
      <c r="BQ263" s="58"/>
      <c r="BR263" s="58"/>
      <c r="BS263" s="58"/>
      <c r="BT263" s="58"/>
      <c r="BU263" s="58"/>
      <c r="BV263" s="58"/>
      <c r="BW263" s="58"/>
      <c r="BX263" s="58"/>
      <c r="BY263" s="58"/>
      <c r="BZ263" s="58"/>
      <c r="CA263" s="58"/>
      <c r="CB263" s="58"/>
      <c r="CC263" s="58"/>
      <c r="CD263" s="58"/>
      <c r="CE263" s="58"/>
      <c r="CF263" s="58"/>
      <c r="CG263" s="58"/>
      <c r="CH263" s="58"/>
      <c r="CI263" s="58"/>
      <c r="CJ263" s="58"/>
      <c r="CK263" s="58"/>
      <c r="CL263" s="58"/>
      <c r="CM263" s="58"/>
      <c r="CN263" s="58"/>
      <c r="CO263" s="58"/>
      <c r="CP263" s="58"/>
      <c r="CQ263" s="58"/>
      <c r="CR263" s="58"/>
      <c r="CS263" s="58"/>
      <c r="CT263" s="58"/>
      <c r="CU263" s="58"/>
      <c r="CV263" s="58"/>
      <c r="CW263" s="58"/>
      <c r="CX263" s="58"/>
      <c r="CY263" s="58"/>
      <c r="CZ263" s="58"/>
      <c r="DA263" s="58"/>
      <c r="DB263" s="58"/>
      <c r="DC263" s="58"/>
      <c r="DD263" s="58"/>
      <c r="DE263" s="58"/>
      <c r="DF263" s="58"/>
      <c r="DG263" s="58"/>
      <c r="DH263" s="58"/>
      <c r="DI263" s="58"/>
      <c r="DJ263" s="58"/>
      <c r="DK263" s="58"/>
      <c r="DL263" s="58"/>
      <c r="DM263" s="58"/>
      <c r="DN263" s="58"/>
      <c r="DO263" s="58"/>
      <c r="DP263" s="58"/>
      <c r="DQ263" s="58"/>
      <c r="DR263" s="58"/>
      <c r="DS263" s="58"/>
      <c r="DT263" s="58"/>
      <c r="DU263" s="58"/>
      <c r="DV263" s="58"/>
      <c r="DW263" s="58"/>
      <c r="DX263" s="58"/>
      <c r="DY263" s="58"/>
      <c r="DZ263" s="58"/>
      <c r="EA263" s="58"/>
      <c r="EB263" s="58"/>
      <c r="EC263" s="58"/>
      <c r="ED263" s="58"/>
      <c r="EE263" s="58"/>
      <c r="EF263" s="58"/>
      <c r="EG263" s="58"/>
      <c r="EH263" s="58"/>
      <c r="EI263" s="58"/>
      <c r="EJ263" s="58"/>
      <c r="EK263" s="58"/>
      <c r="EL263" s="58"/>
      <c r="EM263" s="58"/>
      <c r="EN263" s="58"/>
      <c r="EO263" s="58"/>
      <c r="EP263" s="58"/>
      <c r="EQ263" s="58"/>
      <c r="ER263" s="58"/>
      <c r="ES263" s="58"/>
      <c r="ET263" s="58"/>
      <c r="EU263" s="58"/>
      <c r="EV263" s="58"/>
      <c r="EW263" s="58"/>
      <c r="EX263" s="58"/>
      <c r="EY263" s="58"/>
      <c r="EZ263" s="58"/>
      <c r="FA263" s="58"/>
      <c r="FB263" s="58"/>
      <c r="FC263" s="58"/>
      <c r="FD263" s="58"/>
      <c r="FE263" s="58"/>
      <c r="FF263" s="58"/>
      <c r="FG263" s="58"/>
      <c r="FH263" s="58"/>
      <c r="FI263" s="58"/>
      <c r="FJ263" s="58"/>
      <c r="FK263" s="58"/>
      <c r="FL263" s="58"/>
      <c r="FM263" s="58"/>
      <c r="FN263" s="58"/>
      <c r="FO263" s="58"/>
      <c r="FP263" s="58"/>
      <c r="FQ263" s="58"/>
      <c r="FR263" s="58"/>
      <c r="FS263" s="58"/>
      <c r="FT263" s="58"/>
      <c r="FU263" s="58"/>
      <c r="FV263" s="58"/>
      <c r="FW263" s="58"/>
      <c r="FX263" s="58"/>
      <c r="FY263" s="58"/>
      <c r="FZ263" s="58"/>
      <c r="GA263" s="58"/>
      <c r="GB263" s="58"/>
      <c r="GC263" s="58"/>
      <c r="GD263" s="58"/>
      <c r="GE263" s="58"/>
      <c r="GF263" s="58"/>
      <c r="GG263" s="58"/>
      <c r="GH263" s="58"/>
      <c r="GI263" s="58"/>
      <c r="GJ263" s="58"/>
      <c r="GK263" s="58"/>
      <c r="GL263" s="58"/>
      <c r="GM263" s="58"/>
      <c r="GN263" s="58"/>
      <c r="GO263" s="58"/>
      <c r="GP263" s="58"/>
      <c r="GQ263" s="58"/>
      <c r="GR263" s="58"/>
      <c r="GS263" s="58"/>
      <c r="GT263" s="58"/>
      <c r="GU263" s="58"/>
      <c r="GV263" s="58"/>
      <c r="GW263" s="58"/>
      <c r="GX263" s="58"/>
      <c r="GY263" s="58"/>
      <c r="GZ263" s="58"/>
      <c r="HA263" s="58"/>
      <c r="HB263" s="58"/>
      <c r="HC263" s="58"/>
      <c r="HD263" s="58"/>
      <c r="HE263" s="58"/>
      <c r="HF263" s="58"/>
      <c r="HG263" s="58"/>
      <c r="HH263" s="58"/>
      <c r="HI263" s="58"/>
      <c r="HJ263" s="58"/>
      <c r="HK263" s="58"/>
      <c r="HL263" s="58"/>
      <c r="HM263" s="58"/>
      <c r="HN263" s="58"/>
      <c r="HO263" s="58"/>
      <c r="HP263" s="58"/>
      <c r="HQ263" s="58"/>
      <c r="HR263" s="58"/>
      <c r="HS263" s="58"/>
      <c r="HT263" s="58"/>
      <c r="HU263" s="58"/>
      <c r="HV263" s="58"/>
      <c r="HW263" s="58"/>
      <c r="HX263" s="58"/>
      <c r="HY263" s="58"/>
      <c r="HZ263" s="58"/>
      <c r="IA263" s="58"/>
      <c r="IB263" s="58"/>
      <c r="IC263" s="58"/>
      <c r="ID263" s="58"/>
      <c r="IE263" s="58"/>
      <c r="IF263" s="58"/>
      <c r="IG263" s="58"/>
      <c r="IH263" s="58"/>
    </row>
    <row r="264" spans="1:242" s="59" customFormat="1" x14ac:dyDescent="0.2">
      <c r="A264" s="54" t="s">
        <v>113</v>
      </c>
      <c r="B264" s="55">
        <v>2025</v>
      </c>
      <c r="C264" s="55"/>
      <c r="D264" s="55"/>
      <c r="E264" s="13"/>
      <c r="F264" s="14"/>
      <c r="G264" s="60"/>
      <c r="H264" s="60"/>
      <c r="I264" s="60"/>
      <c r="J264" s="60"/>
      <c r="K264" s="60"/>
      <c r="L264" s="61"/>
      <c r="M264" s="61">
        <f>SUM(G264:L264)</f>
        <v>0</v>
      </c>
      <c r="N264" s="62">
        <f t="shared" si="154"/>
        <v>0</v>
      </c>
      <c r="O264" s="18" t="str">
        <f t="shared" si="155"/>
        <v/>
      </c>
      <c r="P264" s="63">
        <v>0</v>
      </c>
      <c r="Q264" s="64">
        <f t="shared" si="156"/>
        <v>0</v>
      </c>
      <c r="R264" s="65">
        <f t="shared" si="157"/>
        <v>0</v>
      </c>
      <c r="S264" s="56"/>
      <c r="T264" s="66"/>
      <c r="U264" s="57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  <c r="AF264" s="57"/>
      <c r="AG264" s="57"/>
      <c r="AH264" s="57"/>
      <c r="AI264" s="57"/>
      <c r="AJ264" s="57"/>
      <c r="AK264" s="57"/>
      <c r="AL264" s="57"/>
      <c r="AM264" s="57"/>
      <c r="AN264" s="57"/>
      <c r="AO264" s="57"/>
      <c r="AP264" s="57"/>
      <c r="AQ264" s="57"/>
      <c r="AR264" s="57"/>
      <c r="AS264" s="57"/>
      <c r="AT264" s="57"/>
      <c r="AU264" s="57"/>
      <c r="AV264" s="57"/>
      <c r="AW264" s="57"/>
      <c r="AX264" s="57"/>
      <c r="AY264" s="57"/>
      <c r="AZ264" s="57"/>
      <c r="BA264" s="57"/>
      <c r="BB264" s="57"/>
      <c r="BC264" s="57"/>
      <c r="BD264" s="57"/>
      <c r="BE264" s="57"/>
      <c r="BF264" s="57"/>
      <c r="BG264" s="57"/>
      <c r="BH264" s="57"/>
      <c r="BI264" s="57"/>
      <c r="BJ264" s="57"/>
      <c r="BK264" s="57"/>
      <c r="BL264" s="57"/>
      <c r="BM264" s="58"/>
      <c r="BN264" s="58"/>
      <c r="BO264" s="58"/>
      <c r="BP264" s="58"/>
      <c r="BQ264" s="58"/>
      <c r="BR264" s="58"/>
      <c r="BS264" s="58"/>
      <c r="BT264" s="58"/>
      <c r="BU264" s="58"/>
      <c r="BV264" s="58"/>
      <c r="BW264" s="58"/>
      <c r="BX264" s="58"/>
      <c r="BY264" s="58"/>
      <c r="BZ264" s="58"/>
      <c r="CA264" s="58"/>
      <c r="CB264" s="58"/>
      <c r="CC264" s="58"/>
      <c r="CD264" s="58"/>
      <c r="CE264" s="58"/>
      <c r="CF264" s="58"/>
      <c r="CG264" s="58"/>
      <c r="CH264" s="58"/>
      <c r="CI264" s="58"/>
      <c r="CJ264" s="58"/>
      <c r="CK264" s="58"/>
      <c r="CL264" s="58"/>
      <c r="CM264" s="58"/>
      <c r="CN264" s="58"/>
      <c r="CO264" s="58"/>
      <c r="CP264" s="58"/>
      <c r="CQ264" s="58"/>
      <c r="CR264" s="58"/>
      <c r="CS264" s="58"/>
      <c r="CT264" s="58"/>
      <c r="CU264" s="58"/>
      <c r="CV264" s="58"/>
      <c r="CW264" s="58"/>
      <c r="CX264" s="58"/>
      <c r="CY264" s="58"/>
      <c r="CZ264" s="58"/>
      <c r="DA264" s="58"/>
      <c r="DB264" s="58"/>
      <c r="DC264" s="58"/>
      <c r="DD264" s="58"/>
      <c r="DE264" s="58"/>
      <c r="DF264" s="58"/>
      <c r="DG264" s="58"/>
      <c r="DH264" s="58"/>
      <c r="DI264" s="58"/>
      <c r="DJ264" s="58"/>
      <c r="DK264" s="58"/>
      <c r="DL264" s="58"/>
      <c r="DM264" s="58"/>
      <c r="DN264" s="58"/>
      <c r="DO264" s="58"/>
      <c r="DP264" s="58"/>
      <c r="DQ264" s="58"/>
      <c r="DR264" s="58"/>
      <c r="DS264" s="58"/>
      <c r="DT264" s="58"/>
      <c r="DU264" s="58"/>
      <c r="DV264" s="58"/>
      <c r="DW264" s="58"/>
      <c r="DX264" s="58"/>
      <c r="DY264" s="58"/>
      <c r="DZ264" s="58"/>
      <c r="EA264" s="58"/>
      <c r="EB264" s="58"/>
      <c r="EC264" s="58"/>
      <c r="ED264" s="58"/>
      <c r="EE264" s="58"/>
      <c r="EF264" s="58"/>
      <c r="EG264" s="58"/>
      <c r="EH264" s="58"/>
      <c r="EI264" s="58"/>
      <c r="EJ264" s="58"/>
      <c r="EK264" s="58"/>
      <c r="EL264" s="58"/>
      <c r="EM264" s="58"/>
      <c r="EN264" s="58"/>
      <c r="EO264" s="58"/>
      <c r="EP264" s="58"/>
      <c r="EQ264" s="58"/>
      <c r="ER264" s="58"/>
      <c r="ES264" s="58"/>
      <c r="ET264" s="58"/>
      <c r="EU264" s="58"/>
      <c r="EV264" s="58"/>
      <c r="EW264" s="58"/>
      <c r="EX264" s="58"/>
      <c r="EY264" s="58"/>
      <c r="EZ264" s="58"/>
      <c r="FA264" s="58"/>
      <c r="FB264" s="58"/>
      <c r="FC264" s="58"/>
      <c r="FD264" s="58"/>
      <c r="FE264" s="58"/>
      <c r="FF264" s="58"/>
      <c r="FG264" s="58"/>
      <c r="FH264" s="58"/>
      <c r="FI264" s="58"/>
      <c r="FJ264" s="58"/>
      <c r="FK264" s="58"/>
      <c r="FL264" s="58"/>
      <c r="FM264" s="58"/>
      <c r="FN264" s="58"/>
      <c r="FO264" s="58"/>
      <c r="FP264" s="58"/>
      <c r="FQ264" s="58"/>
      <c r="FR264" s="58"/>
      <c r="FS264" s="58"/>
      <c r="FT264" s="58"/>
      <c r="FU264" s="58"/>
      <c r="FV264" s="58"/>
      <c r="FW264" s="58"/>
      <c r="FX264" s="58"/>
      <c r="FY264" s="58"/>
      <c r="FZ264" s="58"/>
      <c r="GA264" s="58"/>
      <c r="GB264" s="58"/>
      <c r="GC264" s="58"/>
      <c r="GD264" s="58"/>
      <c r="GE264" s="58"/>
      <c r="GF264" s="58"/>
      <c r="GG264" s="58"/>
      <c r="GH264" s="58"/>
      <c r="GI264" s="58"/>
      <c r="GJ264" s="58"/>
      <c r="GK264" s="58"/>
      <c r="GL264" s="58"/>
      <c r="GM264" s="58"/>
      <c r="GN264" s="58"/>
      <c r="GO264" s="58"/>
      <c r="GP264" s="58"/>
      <c r="GQ264" s="58"/>
      <c r="GR264" s="58"/>
      <c r="GS264" s="58"/>
      <c r="GT264" s="58"/>
      <c r="GU264" s="58"/>
      <c r="GV264" s="58"/>
      <c r="GW264" s="58"/>
      <c r="GX264" s="58"/>
      <c r="GY264" s="58"/>
      <c r="GZ264" s="58"/>
      <c r="HA264" s="58"/>
      <c r="HB264" s="58"/>
      <c r="HC264" s="58"/>
      <c r="HD264" s="58"/>
      <c r="HE264" s="58"/>
      <c r="HF264" s="58"/>
      <c r="HG264" s="58"/>
      <c r="HH264" s="58"/>
      <c r="HI264" s="58"/>
      <c r="HJ264" s="58"/>
      <c r="HK264" s="58"/>
      <c r="HL264" s="58"/>
      <c r="HM264" s="58"/>
      <c r="HN264" s="58"/>
      <c r="HO264" s="58"/>
      <c r="HP264" s="58"/>
      <c r="HQ264" s="58"/>
      <c r="HR264" s="58"/>
      <c r="HS264" s="58"/>
      <c r="HT264" s="58"/>
      <c r="HU264" s="58"/>
      <c r="HV264" s="58"/>
      <c r="HW264" s="58"/>
      <c r="HX264" s="58"/>
      <c r="HY264" s="58"/>
      <c r="HZ264" s="58"/>
      <c r="IA264" s="58"/>
      <c r="IB264" s="58"/>
      <c r="IC264" s="58"/>
      <c r="ID264" s="58"/>
      <c r="IE264" s="58"/>
      <c r="IF264" s="58"/>
      <c r="IG264" s="58"/>
      <c r="IH264" s="58"/>
    </row>
    <row r="265" spans="1:242" s="59" customFormat="1" x14ac:dyDescent="0.2">
      <c r="A265" s="54" t="s">
        <v>113</v>
      </c>
      <c r="B265" s="55">
        <v>2025</v>
      </c>
      <c r="C265" s="55"/>
      <c r="D265" s="55"/>
      <c r="E265" s="13"/>
      <c r="F265" s="14"/>
      <c r="G265" s="60"/>
      <c r="H265" s="60"/>
      <c r="I265" s="60"/>
      <c r="J265" s="60"/>
      <c r="K265" s="60"/>
      <c r="L265" s="61"/>
      <c r="M265" s="61">
        <f>SUM(G265:L265)</f>
        <v>0</v>
      </c>
      <c r="N265" s="62">
        <f t="shared" si="154"/>
        <v>0</v>
      </c>
      <c r="O265" s="18" t="str">
        <f t="shared" si="155"/>
        <v/>
      </c>
      <c r="P265" s="63">
        <v>0</v>
      </c>
      <c r="Q265" s="64">
        <f t="shared" si="156"/>
        <v>0</v>
      </c>
      <c r="R265" s="65">
        <f t="shared" si="157"/>
        <v>0</v>
      </c>
      <c r="S265" s="56"/>
      <c r="T265" s="66"/>
      <c r="U265" s="57"/>
      <c r="V265" s="57"/>
      <c r="W265" s="57"/>
      <c r="X265" s="57"/>
      <c r="Y265" s="57"/>
      <c r="Z265" s="57"/>
      <c r="AA265" s="57"/>
      <c r="AB265" s="57"/>
      <c r="AC265" s="57"/>
      <c r="AD265" s="57"/>
      <c r="AE265" s="57"/>
      <c r="AF265" s="57"/>
      <c r="AG265" s="57"/>
      <c r="AH265" s="57"/>
      <c r="AI265" s="57"/>
      <c r="AJ265" s="57"/>
      <c r="AK265" s="57"/>
      <c r="AL265" s="57"/>
      <c r="AM265" s="57"/>
      <c r="AN265" s="57"/>
      <c r="AO265" s="57"/>
      <c r="AP265" s="57"/>
      <c r="AQ265" s="57"/>
      <c r="AR265" s="57"/>
      <c r="AS265" s="57"/>
      <c r="AT265" s="57"/>
      <c r="AU265" s="57"/>
      <c r="AV265" s="57"/>
      <c r="AW265" s="57"/>
      <c r="AX265" s="57"/>
      <c r="AY265" s="57"/>
      <c r="AZ265" s="57"/>
      <c r="BA265" s="57"/>
      <c r="BB265" s="57"/>
      <c r="BC265" s="57"/>
      <c r="BD265" s="57"/>
      <c r="BE265" s="57"/>
      <c r="BF265" s="57"/>
      <c r="BG265" s="57"/>
      <c r="BH265" s="57"/>
      <c r="BI265" s="57"/>
      <c r="BJ265" s="57"/>
      <c r="BK265" s="57"/>
      <c r="BL265" s="57"/>
      <c r="BM265" s="58"/>
      <c r="BN265" s="58"/>
      <c r="BO265" s="58"/>
      <c r="BP265" s="58"/>
      <c r="BQ265" s="58"/>
      <c r="BR265" s="58"/>
      <c r="BS265" s="58"/>
      <c r="BT265" s="58"/>
      <c r="BU265" s="58"/>
      <c r="BV265" s="58"/>
      <c r="BW265" s="58"/>
      <c r="BX265" s="58"/>
      <c r="BY265" s="58"/>
      <c r="BZ265" s="58"/>
      <c r="CA265" s="58"/>
      <c r="CB265" s="58"/>
      <c r="CC265" s="58"/>
      <c r="CD265" s="58"/>
      <c r="CE265" s="58"/>
      <c r="CF265" s="58"/>
      <c r="CG265" s="58"/>
      <c r="CH265" s="58"/>
      <c r="CI265" s="58"/>
      <c r="CJ265" s="58"/>
      <c r="CK265" s="58"/>
      <c r="CL265" s="58"/>
      <c r="CM265" s="58"/>
      <c r="CN265" s="58"/>
      <c r="CO265" s="58"/>
      <c r="CP265" s="58"/>
      <c r="CQ265" s="58"/>
      <c r="CR265" s="58"/>
      <c r="CS265" s="58"/>
      <c r="CT265" s="58"/>
      <c r="CU265" s="58"/>
      <c r="CV265" s="58"/>
      <c r="CW265" s="58"/>
      <c r="CX265" s="58"/>
      <c r="CY265" s="58"/>
      <c r="CZ265" s="58"/>
      <c r="DA265" s="58"/>
      <c r="DB265" s="58"/>
      <c r="DC265" s="58"/>
      <c r="DD265" s="58"/>
      <c r="DE265" s="58"/>
      <c r="DF265" s="58"/>
      <c r="DG265" s="58"/>
      <c r="DH265" s="58"/>
      <c r="DI265" s="58"/>
      <c r="DJ265" s="58"/>
      <c r="DK265" s="58"/>
      <c r="DL265" s="58"/>
      <c r="DM265" s="58"/>
      <c r="DN265" s="58"/>
      <c r="DO265" s="58"/>
      <c r="DP265" s="58"/>
      <c r="DQ265" s="58"/>
      <c r="DR265" s="58"/>
      <c r="DS265" s="58"/>
      <c r="DT265" s="58"/>
      <c r="DU265" s="58"/>
      <c r="DV265" s="58"/>
      <c r="DW265" s="58"/>
      <c r="DX265" s="58"/>
      <c r="DY265" s="58"/>
      <c r="DZ265" s="58"/>
      <c r="EA265" s="58"/>
      <c r="EB265" s="58"/>
      <c r="EC265" s="58"/>
      <c r="ED265" s="58"/>
      <c r="EE265" s="58"/>
      <c r="EF265" s="58"/>
      <c r="EG265" s="58"/>
      <c r="EH265" s="58"/>
      <c r="EI265" s="58"/>
      <c r="EJ265" s="58"/>
      <c r="EK265" s="58"/>
      <c r="EL265" s="58"/>
      <c r="EM265" s="58"/>
      <c r="EN265" s="58"/>
      <c r="EO265" s="58"/>
      <c r="EP265" s="58"/>
      <c r="EQ265" s="58"/>
      <c r="ER265" s="58"/>
      <c r="ES265" s="58"/>
      <c r="ET265" s="58"/>
      <c r="EU265" s="58"/>
      <c r="EV265" s="58"/>
      <c r="EW265" s="58"/>
      <c r="EX265" s="58"/>
      <c r="EY265" s="58"/>
      <c r="EZ265" s="58"/>
      <c r="FA265" s="58"/>
      <c r="FB265" s="58"/>
      <c r="FC265" s="58"/>
      <c r="FD265" s="58"/>
      <c r="FE265" s="58"/>
      <c r="FF265" s="58"/>
      <c r="FG265" s="58"/>
      <c r="FH265" s="58"/>
      <c r="FI265" s="58"/>
      <c r="FJ265" s="58"/>
      <c r="FK265" s="58"/>
      <c r="FL265" s="58"/>
      <c r="FM265" s="58"/>
      <c r="FN265" s="58"/>
      <c r="FO265" s="58"/>
      <c r="FP265" s="58"/>
      <c r="FQ265" s="58"/>
      <c r="FR265" s="58"/>
      <c r="FS265" s="58"/>
      <c r="FT265" s="58"/>
      <c r="FU265" s="58"/>
      <c r="FV265" s="58"/>
      <c r="FW265" s="58"/>
      <c r="FX265" s="58"/>
      <c r="FY265" s="58"/>
      <c r="FZ265" s="58"/>
      <c r="GA265" s="58"/>
      <c r="GB265" s="58"/>
      <c r="GC265" s="58"/>
      <c r="GD265" s="58"/>
      <c r="GE265" s="58"/>
      <c r="GF265" s="58"/>
      <c r="GG265" s="58"/>
      <c r="GH265" s="58"/>
      <c r="GI265" s="58"/>
      <c r="GJ265" s="58"/>
      <c r="GK265" s="58"/>
      <c r="GL265" s="58"/>
      <c r="GM265" s="58"/>
      <c r="GN265" s="58"/>
      <c r="GO265" s="58"/>
      <c r="GP265" s="58"/>
      <c r="GQ265" s="58"/>
      <c r="GR265" s="58"/>
      <c r="GS265" s="58"/>
      <c r="GT265" s="58"/>
      <c r="GU265" s="58"/>
      <c r="GV265" s="58"/>
      <c r="GW265" s="58"/>
      <c r="GX265" s="58"/>
      <c r="GY265" s="58"/>
      <c r="GZ265" s="58"/>
      <c r="HA265" s="58"/>
      <c r="HB265" s="58"/>
      <c r="HC265" s="58"/>
      <c r="HD265" s="58"/>
      <c r="HE265" s="58"/>
      <c r="HF265" s="58"/>
      <c r="HG265" s="58"/>
      <c r="HH265" s="58"/>
      <c r="HI265" s="58"/>
      <c r="HJ265" s="58"/>
      <c r="HK265" s="58"/>
      <c r="HL265" s="58"/>
      <c r="HM265" s="58"/>
      <c r="HN265" s="58"/>
      <c r="HO265" s="58"/>
      <c r="HP265" s="58"/>
      <c r="HQ265" s="58"/>
      <c r="HR265" s="58"/>
      <c r="HS265" s="58"/>
      <c r="HT265" s="58"/>
      <c r="HU265" s="58"/>
      <c r="HV265" s="58"/>
      <c r="HW265" s="58"/>
      <c r="HX265" s="58"/>
      <c r="HY265" s="58"/>
      <c r="HZ265" s="58"/>
      <c r="IA265" s="58"/>
      <c r="IB265" s="58"/>
      <c r="IC265" s="58"/>
      <c r="ID265" s="58"/>
      <c r="IE265" s="58"/>
      <c r="IF265" s="58"/>
      <c r="IG265" s="58"/>
      <c r="IH265" s="58"/>
    </row>
    <row r="266" spans="1:242" s="59" customFormat="1" x14ac:dyDescent="0.2">
      <c r="A266" s="54" t="s">
        <v>113</v>
      </c>
      <c r="B266" s="55">
        <v>2025</v>
      </c>
      <c r="C266" s="55"/>
      <c r="D266" s="55"/>
      <c r="E266" s="13"/>
      <c r="F266" s="14"/>
      <c r="G266" s="60"/>
      <c r="H266" s="60"/>
      <c r="I266" s="60"/>
      <c r="J266" s="60"/>
      <c r="K266" s="60"/>
      <c r="L266" s="61"/>
      <c r="M266" s="61">
        <f>SUM(G266:L266)</f>
        <v>0</v>
      </c>
      <c r="N266" s="62">
        <f t="shared" si="154"/>
        <v>0</v>
      </c>
      <c r="O266" s="18" t="str">
        <f t="shared" si="155"/>
        <v/>
      </c>
      <c r="P266" s="63">
        <v>0</v>
      </c>
      <c r="Q266" s="64">
        <f t="shared" si="156"/>
        <v>0</v>
      </c>
      <c r="R266" s="65">
        <f t="shared" si="157"/>
        <v>0</v>
      </c>
      <c r="S266" s="56"/>
      <c r="T266" s="66"/>
      <c r="U266" s="57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  <c r="AF266" s="57"/>
      <c r="AG266" s="57"/>
      <c r="AH266" s="57"/>
      <c r="AI266" s="57"/>
      <c r="AJ266" s="57"/>
      <c r="AK266" s="57"/>
      <c r="AL266" s="57"/>
      <c r="AM266" s="57"/>
      <c r="AN266" s="57"/>
      <c r="AO266" s="57"/>
      <c r="AP266" s="57"/>
      <c r="AQ266" s="57"/>
      <c r="AR266" s="57"/>
      <c r="AS266" s="57"/>
      <c r="AT266" s="57"/>
      <c r="AU266" s="57"/>
      <c r="AV266" s="57"/>
      <c r="AW266" s="57"/>
      <c r="AX266" s="57"/>
      <c r="AY266" s="57"/>
      <c r="AZ266" s="57"/>
      <c r="BA266" s="57"/>
      <c r="BB266" s="57"/>
      <c r="BC266" s="57"/>
      <c r="BD266" s="57"/>
      <c r="BE266" s="57"/>
      <c r="BF266" s="57"/>
      <c r="BG266" s="57"/>
      <c r="BH266" s="57"/>
      <c r="BI266" s="57"/>
      <c r="BJ266" s="57"/>
      <c r="BK266" s="57"/>
      <c r="BL266" s="57"/>
      <c r="BM266" s="58"/>
      <c r="BN266" s="58"/>
      <c r="BO266" s="58"/>
      <c r="BP266" s="58"/>
      <c r="BQ266" s="58"/>
      <c r="BR266" s="58"/>
      <c r="BS266" s="58"/>
      <c r="BT266" s="58"/>
      <c r="BU266" s="58"/>
      <c r="BV266" s="58"/>
      <c r="BW266" s="58"/>
      <c r="BX266" s="58"/>
      <c r="BY266" s="58"/>
      <c r="BZ266" s="58"/>
      <c r="CA266" s="58"/>
      <c r="CB266" s="58"/>
      <c r="CC266" s="58"/>
      <c r="CD266" s="58"/>
      <c r="CE266" s="58"/>
      <c r="CF266" s="58"/>
      <c r="CG266" s="58"/>
      <c r="CH266" s="58"/>
      <c r="CI266" s="58"/>
      <c r="CJ266" s="58"/>
      <c r="CK266" s="58"/>
      <c r="CL266" s="58"/>
      <c r="CM266" s="58"/>
      <c r="CN266" s="58"/>
      <c r="CO266" s="58"/>
      <c r="CP266" s="58"/>
      <c r="CQ266" s="58"/>
      <c r="CR266" s="58"/>
      <c r="CS266" s="58"/>
      <c r="CT266" s="58"/>
      <c r="CU266" s="58"/>
      <c r="CV266" s="58"/>
      <c r="CW266" s="58"/>
      <c r="CX266" s="58"/>
      <c r="CY266" s="58"/>
      <c r="CZ266" s="58"/>
      <c r="DA266" s="58"/>
      <c r="DB266" s="58"/>
      <c r="DC266" s="58"/>
      <c r="DD266" s="58"/>
      <c r="DE266" s="58"/>
      <c r="DF266" s="58"/>
      <c r="DG266" s="58"/>
      <c r="DH266" s="58"/>
      <c r="DI266" s="58"/>
      <c r="DJ266" s="58"/>
      <c r="DK266" s="58"/>
      <c r="DL266" s="58"/>
      <c r="DM266" s="58"/>
      <c r="DN266" s="58"/>
      <c r="DO266" s="58"/>
      <c r="DP266" s="58"/>
      <c r="DQ266" s="58"/>
      <c r="DR266" s="58"/>
      <c r="DS266" s="58"/>
      <c r="DT266" s="58"/>
      <c r="DU266" s="58"/>
      <c r="DV266" s="58"/>
      <c r="DW266" s="58"/>
      <c r="DX266" s="58"/>
      <c r="DY266" s="58"/>
      <c r="DZ266" s="58"/>
      <c r="EA266" s="58"/>
      <c r="EB266" s="58"/>
      <c r="EC266" s="58"/>
      <c r="ED266" s="58"/>
      <c r="EE266" s="58"/>
      <c r="EF266" s="58"/>
      <c r="EG266" s="58"/>
      <c r="EH266" s="58"/>
      <c r="EI266" s="58"/>
      <c r="EJ266" s="58"/>
      <c r="EK266" s="58"/>
      <c r="EL266" s="58"/>
      <c r="EM266" s="58"/>
      <c r="EN266" s="58"/>
      <c r="EO266" s="58"/>
      <c r="EP266" s="58"/>
      <c r="EQ266" s="58"/>
      <c r="ER266" s="58"/>
      <c r="ES266" s="58"/>
      <c r="ET266" s="58"/>
      <c r="EU266" s="58"/>
      <c r="EV266" s="58"/>
      <c r="EW266" s="58"/>
      <c r="EX266" s="58"/>
      <c r="EY266" s="58"/>
      <c r="EZ266" s="58"/>
      <c r="FA266" s="58"/>
      <c r="FB266" s="58"/>
      <c r="FC266" s="58"/>
      <c r="FD266" s="58"/>
      <c r="FE266" s="58"/>
      <c r="FF266" s="58"/>
      <c r="FG266" s="58"/>
      <c r="FH266" s="58"/>
      <c r="FI266" s="58"/>
      <c r="FJ266" s="58"/>
      <c r="FK266" s="58"/>
      <c r="FL266" s="58"/>
      <c r="FM266" s="58"/>
      <c r="FN266" s="58"/>
      <c r="FO266" s="58"/>
      <c r="FP266" s="58"/>
      <c r="FQ266" s="58"/>
      <c r="FR266" s="58"/>
      <c r="FS266" s="58"/>
      <c r="FT266" s="58"/>
      <c r="FU266" s="58"/>
      <c r="FV266" s="58"/>
      <c r="FW266" s="58"/>
      <c r="FX266" s="58"/>
      <c r="FY266" s="58"/>
      <c r="FZ266" s="58"/>
      <c r="GA266" s="58"/>
      <c r="GB266" s="58"/>
      <c r="GC266" s="58"/>
      <c r="GD266" s="58"/>
      <c r="GE266" s="58"/>
      <c r="GF266" s="58"/>
      <c r="GG266" s="58"/>
      <c r="GH266" s="58"/>
      <c r="GI266" s="58"/>
      <c r="GJ266" s="58"/>
      <c r="GK266" s="58"/>
      <c r="GL266" s="58"/>
      <c r="GM266" s="58"/>
      <c r="GN266" s="58"/>
      <c r="GO266" s="58"/>
      <c r="GP266" s="58"/>
      <c r="GQ266" s="58"/>
      <c r="GR266" s="58"/>
      <c r="GS266" s="58"/>
      <c r="GT266" s="58"/>
      <c r="GU266" s="58"/>
      <c r="GV266" s="58"/>
      <c r="GW266" s="58"/>
      <c r="GX266" s="58"/>
      <c r="GY266" s="58"/>
      <c r="GZ266" s="58"/>
      <c r="HA266" s="58"/>
      <c r="HB266" s="58"/>
      <c r="HC266" s="58"/>
      <c r="HD266" s="58"/>
      <c r="HE266" s="58"/>
      <c r="HF266" s="58"/>
      <c r="HG266" s="58"/>
      <c r="HH266" s="58"/>
      <c r="HI266" s="58"/>
      <c r="HJ266" s="58"/>
      <c r="HK266" s="58"/>
      <c r="HL266" s="58"/>
      <c r="HM266" s="58"/>
      <c r="HN266" s="58"/>
      <c r="HO266" s="58"/>
      <c r="HP266" s="58"/>
      <c r="HQ266" s="58"/>
      <c r="HR266" s="58"/>
      <c r="HS266" s="58"/>
      <c r="HT266" s="58"/>
      <c r="HU266" s="58"/>
      <c r="HV266" s="58"/>
      <c r="HW266" s="58"/>
      <c r="HX266" s="58"/>
      <c r="HY266" s="58"/>
      <c r="HZ266" s="58"/>
      <c r="IA266" s="58"/>
      <c r="IB266" s="58"/>
      <c r="IC266" s="58"/>
      <c r="ID266" s="58"/>
      <c r="IE266" s="58"/>
      <c r="IF266" s="58"/>
      <c r="IG266" s="58"/>
      <c r="IH266" s="58"/>
    </row>
    <row r="267" spans="1:242" s="59" customFormat="1" x14ac:dyDescent="0.2">
      <c r="A267" s="54" t="s">
        <v>113</v>
      </c>
      <c r="B267" s="55">
        <v>2025</v>
      </c>
      <c r="C267" s="55"/>
      <c r="D267" s="55"/>
      <c r="E267" s="13"/>
      <c r="F267" s="14"/>
      <c r="G267" s="60"/>
      <c r="H267" s="60"/>
      <c r="I267" s="60"/>
      <c r="J267" s="60"/>
      <c r="K267" s="60"/>
      <c r="L267" s="61"/>
      <c r="M267" s="61">
        <f t="shared" ref="M267:M268" si="161">SUM(G267:L267)</f>
        <v>0</v>
      </c>
      <c r="N267" s="62">
        <f t="shared" si="154"/>
        <v>0</v>
      </c>
      <c r="O267" s="18" t="str">
        <f t="shared" si="155"/>
        <v/>
      </c>
      <c r="P267" s="63">
        <v>0</v>
      </c>
      <c r="Q267" s="64">
        <f t="shared" si="156"/>
        <v>0</v>
      </c>
      <c r="R267" s="65">
        <f t="shared" si="157"/>
        <v>0</v>
      </c>
      <c r="S267" s="56"/>
      <c r="T267" s="66"/>
      <c r="U267" s="57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  <c r="AF267" s="57"/>
      <c r="AG267" s="57"/>
      <c r="AH267" s="57"/>
      <c r="AI267" s="57"/>
      <c r="AJ267" s="57"/>
      <c r="AK267" s="57"/>
      <c r="AL267" s="57"/>
      <c r="AM267" s="57"/>
      <c r="AN267" s="57"/>
      <c r="AO267" s="57"/>
      <c r="AP267" s="57"/>
      <c r="AQ267" s="57"/>
      <c r="AR267" s="57"/>
      <c r="AS267" s="57"/>
      <c r="AT267" s="57"/>
      <c r="AU267" s="57"/>
      <c r="AV267" s="57"/>
      <c r="AW267" s="57"/>
      <c r="AX267" s="57"/>
      <c r="AY267" s="57"/>
      <c r="AZ267" s="57"/>
      <c r="BA267" s="57"/>
      <c r="BB267" s="57"/>
      <c r="BC267" s="57"/>
      <c r="BD267" s="57"/>
      <c r="BE267" s="57"/>
      <c r="BF267" s="57"/>
      <c r="BG267" s="57"/>
      <c r="BH267" s="57"/>
      <c r="BI267" s="57"/>
      <c r="BJ267" s="57"/>
      <c r="BK267" s="57"/>
      <c r="BL267" s="57"/>
      <c r="BM267" s="58"/>
      <c r="BN267" s="58"/>
      <c r="BO267" s="58"/>
      <c r="BP267" s="58"/>
      <c r="BQ267" s="58"/>
      <c r="BR267" s="58"/>
      <c r="BS267" s="58"/>
      <c r="BT267" s="58"/>
      <c r="BU267" s="58"/>
      <c r="BV267" s="58"/>
      <c r="BW267" s="58"/>
      <c r="BX267" s="58"/>
      <c r="BY267" s="58"/>
      <c r="BZ267" s="58"/>
      <c r="CA267" s="58"/>
      <c r="CB267" s="58"/>
      <c r="CC267" s="58"/>
      <c r="CD267" s="58"/>
      <c r="CE267" s="58"/>
      <c r="CF267" s="58"/>
      <c r="CG267" s="58"/>
      <c r="CH267" s="58"/>
      <c r="CI267" s="58"/>
      <c r="CJ267" s="58"/>
      <c r="CK267" s="58"/>
      <c r="CL267" s="58"/>
      <c r="CM267" s="58"/>
      <c r="CN267" s="58"/>
      <c r="CO267" s="58"/>
      <c r="CP267" s="58"/>
      <c r="CQ267" s="58"/>
      <c r="CR267" s="58"/>
      <c r="CS267" s="58"/>
      <c r="CT267" s="58"/>
      <c r="CU267" s="58"/>
      <c r="CV267" s="58"/>
      <c r="CW267" s="58"/>
      <c r="CX267" s="58"/>
      <c r="CY267" s="58"/>
      <c r="CZ267" s="58"/>
      <c r="DA267" s="58"/>
      <c r="DB267" s="58"/>
      <c r="DC267" s="58"/>
      <c r="DD267" s="58"/>
      <c r="DE267" s="58"/>
      <c r="DF267" s="58"/>
      <c r="DG267" s="58"/>
      <c r="DH267" s="58"/>
      <c r="DI267" s="58"/>
      <c r="DJ267" s="58"/>
      <c r="DK267" s="58"/>
      <c r="DL267" s="58"/>
      <c r="DM267" s="58"/>
      <c r="DN267" s="58"/>
      <c r="DO267" s="58"/>
      <c r="DP267" s="58"/>
      <c r="DQ267" s="58"/>
      <c r="DR267" s="58"/>
      <c r="DS267" s="58"/>
      <c r="DT267" s="58"/>
      <c r="DU267" s="58"/>
      <c r="DV267" s="58"/>
      <c r="DW267" s="58"/>
      <c r="DX267" s="58"/>
      <c r="DY267" s="58"/>
      <c r="DZ267" s="58"/>
      <c r="EA267" s="58"/>
      <c r="EB267" s="58"/>
      <c r="EC267" s="58"/>
      <c r="ED267" s="58"/>
      <c r="EE267" s="58"/>
      <c r="EF267" s="58"/>
      <c r="EG267" s="58"/>
      <c r="EH267" s="58"/>
      <c r="EI267" s="58"/>
      <c r="EJ267" s="58"/>
      <c r="EK267" s="58"/>
      <c r="EL267" s="58"/>
      <c r="EM267" s="58"/>
      <c r="EN267" s="58"/>
      <c r="EO267" s="58"/>
      <c r="EP267" s="58"/>
      <c r="EQ267" s="58"/>
      <c r="ER267" s="58"/>
      <c r="ES267" s="58"/>
      <c r="ET267" s="58"/>
      <c r="EU267" s="58"/>
      <c r="EV267" s="58"/>
      <c r="EW267" s="58"/>
      <c r="EX267" s="58"/>
      <c r="EY267" s="58"/>
      <c r="EZ267" s="58"/>
      <c r="FA267" s="58"/>
      <c r="FB267" s="58"/>
      <c r="FC267" s="58"/>
      <c r="FD267" s="58"/>
      <c r="FE267" s="58"/>
      <c r="FF267" s="58"/>
      <c r="FG267" s="58"/>
      <c r="FH267" s="58"/>
      <c r="FI267" s="58"/>
      <c r="FJ267" s="58"/>
      <c r="FK267" s="58"/>
      <c r="FL267" s="58"/>
      <c r="FM267" s="58"/>
      <c r="FN267" s="58"/>
      <c r="FO267" s="58"/>
      <c r="FP267" s="58"/>
      <c r="FQ267" s="58"/>
      <c r="FR267" s="58"/>
      <c r="FS267" s="58"/>
      <c r="FT267" s="58"/>
      <c r="FU267" s="58"/>
      <c r="FV267" s="58"/>
      <c r="FW267" s="58"/>
      <c r="FX267" s="58"/>
      <c r="FY267" s="58"/>
      <c r="FZ267" s="58"/>
      <c r="GA267" s="58"/>
      <c r="GB267" s="58"/>
      <c r="GC267" s="58"/>
      <c r="GD267" s="58"/>
      <c r="GE267" s="58"/>
      <c r="GF267" s="58"/>
      <c r="GG267" s="58"/>
      <c r="GH267" s="58"/>
      <c r="GI267" s="58"/>
      <c r="GJ267" s="58"/>
      <c r="GK267" s="58"/>
      <c r="GL267" s="58"/>
      <c r="GM267" s="58"/>
      <c r="GN267" s="58"/>
      <c r="GO267" s="58"/>
      <c r="GP267" s="58"/>
      <c r="GQ267" s="58"/>
      <c r="GR267" s="58"/>
      <c r="GS267" s="58"/>
      <c r="GT267" s="58"/>
      <c r="GU267" s="58"/>
      <c r="GV267" s="58"/>
      <c r="GW267" s="58"/>
      <c r="GX267" s="58"/>
      <c r="GY267" s="58"/>
      <c r="GZ267" s="58"/>
      <c r="HA267" s="58"/>
      <c r="HB267" s="58"/>
      <c r="HC267" s="58"/>
      <c r="HD267" s="58"/>
      <c r="HE267" s="58"/>
      <c r="HF267" s="58"/>
      <c r="HG267" s="58"/>
      <c r="HH267" s="58"/>
      <c r="HI267" s="58"/>
      <c r="HJ267" s="58"/>
      <c r="HK267" s="58"/>
      <c r="HL267" s="58"/>
      <c r="HM267" s="58"/>
      <c r="HN267" s="58"/>
      <c r="HO267" s="58"/>
      <c r="HP267" s="58"/>
      <c r="HQ267" s="58"/>
      <c r="HR267" s="58"/>
      <c r="HS267" s="58"/>
      <c r="HT267" s="58"/>
      <c r="HU267" s="58"/>
      <c r="HV267" s="58"/>
      <c r="HW267" s="58"/>
      <c r="HX267" s="58"/>
      <c r="HY267" s="58"/>
      <c r="HZ267" s="58"/>
      <c r="IA267" s="58"/>
      <c r="IB267" s="58"/>
      <c r="IC267" s="58"/>
      <c r="ID267" s="58"/>
      <c r="IE267" s="58"/>
      <c r="IF267" s="58"/>
      <c r="IG267" s="58"/>
      <c r="IH267" s="58"/>
    </row>
    <row r="268" spans="1:242" s="59" customFormat="1" x14ac:dyDescent="0.2">
      <c r="A268" s="54" t="s">
        <v>113</v>
      </c>
      <c r="B268" s="55">
        <v>2025</v>
      </c>
      <c r="C268" s="55"/>
      <c r="D268" s="55"/>
      <c r="E268" s="13"/>
      <c r="F268" s="14"/>
      <c r="G268" s="60"/>
      <c r="H268" s="60"/>
      <c r="I268" s="60"/>
      <c r="J268" s="60"/>
      <c r="K268" s="60"/>
      <c r="L268" s="61"/>
      <c r="M268" s="61">
        <f t="shared" si="161"/>
        <v>0</v>
      </c>
      <c r="N268" s="62">
        <f t="shared" si="154"/>
        <v>0</v>
      </c>
      <c r="O268" s="18" t="str">
        <f t="shared" si="155"/>
        <v/>
      </c>
      <c r="P268" s="63">
        <v>0</v>
      </c>
      <c r="Q268" s="64">
        <f t="shared" si="156"/>
        <v>0</v>
      </c>
      <c r="R268" s="65">
        <f t="shared" si="157"/>
        <v>0</v>
      </c>
      <c r="S268" s="56"/>
      <c r="T268" s="66"/>
      <c r="U268" s="57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  <c r="AF268" s="57"/>
      <c r="AG268" s="57"/>
      <c r="AH268" s="57"/>
      <c r="AI268" s="57"/>
      <c r="AJ268" s="57"/>
      <c r="AK268" s="57"/>
      <c r="AL268" s="57"/>
      <c r="AM268" s="57"/>
      <c r="AN268" s="57"/>
      <c r="AO268" s="57"/>
      <c r="AP268" s="57"/>
      <c r="AQ268" s="57"/>
      <c r="AR268" s="57"/>
      <c r="AS268" s="57"/>
      <c r="AT268" s="57"/>
      <c r="AU268" s="57"/>
      <c r="AV268" s="57"/>
      <c r="AW268" s="57"/>
      <c r="AX268" s="57"/>
      <c r="AY268" s="57"/>
      <c r="AZ268" s="57"/>
      <c r="BA268" s="57"/>
      <c r="BB268" s="57"/>
      <c r="BC268" s="57"/>
      <c r="BD268" s="57"/>
      <c r="BE268" s="57"/>
      <c r="BF268" s="57"/>
      <c r="BG268" s="57"/>
      <c r="BH268" s="57"/>
      <c r="BI268" s="57"/>
      <c r="BJ268" s="57"/>
      <c r="BK268" s="57"/>
      <c r="BL268" s="57"/>
      <c r="BM268" s="58"/>
      <c r="BN268" s="58"/>
      <c r="BO268" s="58"/>
      <c r="BP268" s="58"/>
      <c r="BQ268" s="58"/>
      <c r="BR268" s="58"/>
      <c r="BS268" s="58"/>
      <c r="BT268" s="58"/>
      <c r="BU268" s="58"/>
      <c r="BV268" s="58"/>
      <c r="BW268" s="58"/>
      <c r="BX268" s="58"/>
      <c r="BY268" s="58"/>
      <c r="BZ268" s="58"/>
      <c r="CA268" s="58"/>
      <c r="CB268" s="58"/>
      <c r="CC268" s="58"/>
      <c r="CD268" s="58"/>
      <c r="CE268" s="58"/>
      <c r="CF268" s="58"/>
      <c r="CG268" s="58"/>
      <c r="CH268" s="58"/>
      <c r="CI268" s="58"/>
      <c r="CJ268" s="58"/>
      <c r="CK268" s="58"/>
      <c r="CL268" s="58"/>
      <c r="CM268" s="58"/>
      <c r="CN268" s="58"/>
      <c r="CO268" s="58"/>
      <c r="CP268" s="58"/>
      <c r="CQ268" s="58"/>
      <c r="CR268" s="58"/>
      <c r="CS268" s="58"/>
      <c r="CT268" s="58"/>
      <c r="CU268" s="58"/>
      <c r="CV268" s="58"/>
      <c r="CW268" s="58"/>
      <c r="CX268" s="58"/>
      <c r="CY268" s="58"/>
      <c r="CZ268" s="58"/>
      <c r="DA268" s="58"/>
      <c r="DB268" s="58"/>
      <c r="DC268" s="58"/>
      <c r="DD268" s="58"/>
      <c r="DE268" s="58"/>
      <c r="DF268" s="58"/>
      <c r="DG268" s="58"/>
      <c r="DH268" s="58"/>
      <c r="DI268" s="58"/>
      <c r="DJ268" s="58"/>
      <c r="DK268" s="58"/>
      <c r="DL268" s="58"/>
      <c r="DM268" s="58"/>
      <c r="DN268" s="58"/>
      <c r="DO268" s="58"/>
      <c r="DP268" s="58"/>
      <c r="DQ268" s="58"/>
      <c r="DR268" s="58"/>
      <c r="DS268" s="58"/>
      <c r="DT268" s="58"/>
      <c r="DU268" s="58"/>
      <c r="DV268" s="58"/>
      <c r="DW268" s="58"/>
      <c r="DX268" s="58"/>
      <c r="DY268" s="58"/>
      <c r="DZ268" s="58"/>
      <c r="EA268" s="58"/>
      <c r="EB268" s="58"/>
      <c r="EC268" s="58"/>
      <c r="ED268" s="58"/>
      <c r="EE268" s="58"/>
      <c r="EF268" s="58"/>
      <c r="EG268" s="58"/>
      <c r="EH268" s="58"/>
      <c r="EI268" s="58"/>
      <c r="EJ268" s="58"/>
      <c r="EK268" s="58"/>
      <c r="EL268" s="58"/>
      <c r="EM268" s="58"/>
      <c r="EN268" s="58"/>
      <c r="EO268" s="58"/>
      <c r="EP268" s="58"/>
      <c r="EQ268" s="58"/>
      <c r="ER268" s="58"/>
      <c r="ES268" s="58"/>
      <c r="ET268" s="58"/>
      <c r="EU268" s="58"/>
      <c r="EV268" s="58"/>
      <c r="EW268" s="58"/>
      <c r="EX268" s="58"/>
      <c r="EY268" s="58"/>
      <c r="EZ268" s="58"/>
      <c r="FA268" s="58"/>
      <c r="FB268" s="58"/>
      <c r="FC268" s="58"/>
      <c r="FD268" s="58"/>
      <c r="FE268" s="58"/>
      <c r="FF268" s="58"/>
      <c r="FG268" s="58"/>
      <c r="FH268" s="58"/>
      <c r="FI268" s="58"/>
      <c r="FJ268" s="58"/>
      <c r="FK268" s="58"/>
      <c r="FL268" s="58"/>
      <c r="FM268" s="58"/>
      <c r="FN268" s="58"/>
      <c r="FO268" s="58"/>
      <c r="FP268" s="58"/>
      <c r="FQ268" s="58"/>
      <c r="FR268" s="58"/>
      <c r="FS268" s="58"/>
      <c r="FT268" s="58"/>
      <c r="FU268" s="58"/>
      <c r="FV268" s="58"/>
      <c r="FW268" s="58"/>
      <c r="FX268" s="58"/>
      <c r="FY268" s="58"/>
      <c r="FZ268" s="58"/>
      <c r="GA268" s="58"/>
      <c r="GB268" s="58"/>
      <c r="GC268" s="58"/>
      <c r="GD268" s="58"/>
      <c r="GE268" s="58"/>
      <c r="GF268" s="58"/>
      <c r="GG268" s="58"/>
      <c r="GH268" s="58"/>
      <c r="GI268" s="58"/>
      <c r="GJ268" s="58"/>
      <c r="GK268" s="58"/>
      <c r="GL268" s="58"/>
      <c r="GM268" s="58"/>
      <c r="GN268" s="58"/>
      <c r="GO268" s="58"/>
      <c r="GP268" s="58"/>
      <c r="GQ268" s="58"/>
      <c r="GR268" s="58"/>
      <c r="GS268" s="58"/>
      <c r="GT268" s="58"/>
      <c r="GU268" s="58"/>
      <c r="GV268" s="58"/>
      <c r="GW268" s="58"/>
      <c r="GX268" s="58"/>
      <c r="GY268" s="58"/>
      <c r="GZ268" s="58"/>
      <c r="HA268" s="58"/>
      <c r="HB268" s="58"/>
      <c r="HC268" s="58"/>
      <c r="HD268" s="58"/>
      <c r="HE268" s="58"/>
      <c r="HF268" s="58"/>
      <c r="HG268" s="58"/>
      <c r="HH268" s="58"/>
      <c r="HI268" s="58"/>
      <c r="HJ268" s="58"/>
      <c r="HK268" s="58"/>
      <c r="HL268" s="58"/>
      <c r="HM268" s="58"/>
      <c r="HN268" s="58"/>
      <c r="HO268" s="58"/>
      <c r="HP268" s="58"/>
      <c r="HQ268" s="58"/>
      <c r="HR268" s="58"/>
      <c r="HS268" s="58"/>
      <c r="HT268" s="58"/>
      <c r="HU268" s="58"/>
      <c r="HV268" s="58"/>
      <c r="HW268" s="58"/>
      <c r="HX268" s="58"/>
      <c r="HY268" s="58"/>
      <c r="HZ268" s="58"/>
      <c r="IA268" s="58"/>
      <c r="IB268" s="58"/>
      <c r="IC268" s="58"/>
      <c r="ID268" s="58"/>
      <c r="IE268" s="58"/>
      <c r="IF268" s="58"/>
      <c r="IG268" s="58"/>
      <c r="IH268" s="58"/>
    </row>
    <row r="269" spans="1:242" s="59" customFormat="1" x14ac:dyDescent="0.2">
      <c r="A269" s="54" t="s">
        <v>113</v>
      </c>
      <c r="B269" s="55">
        <v>2025</v>
      </c>
      <c r="C269" s="55"/>
      <c r="D269" s="55"/>
      <c r="E269" s="13"/>
      <c r="F269" s="14"/>
      <c r="G269" s="60"/>
      <c r="H269" s="60"/>
      <c r="I269" s="60"/>
      <c r="J269" s="60"/>
      <c r="K269" s="60"/>
      <c r="L269" s="61"/>
      <c r="M269" s="61">
        <f>SUM(G269:L269)</f>
        <v>0</v>
      </c>
      <c r="N269" s="62">
        <f t="shared" si="154"/>
        <v>0</v>
      </c>
      <c r="O269" s="18" t="str">
        <f t="shared" si="155"/>
        <v/>
      </c>
      <c r="P269" s="63">
        <v>0</v>
      </c>
      <c r="Q269" s="64">
        <f t="shared" si="156"/>
        <v>0</v>
      </c>
      <c r="R269" s="65">
        <f t="shared" si="157"/>
        <v>0</v>
      </c>
      <c r="S269" s="56"/>
      <c r="T269" s="66"/>
      <c r="U269" s="57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  <c r="AF269" s="57"/>
      <c r="AG269" s="57"/>
      <c r="AH269" s="57"/>
      <c r="AI269" s="57"/>
      <c r="AJ269" s="57"/>
      <c r="AK269" s="57"/>
      <c r="AL269" s="57"/>
      <c r="AM269" s="57"/>
      <c r="AN269" s="57"/>
      <c r="AO269" s="57"/>
      <c r="AP269" s="57"/>
      <c r="AQ269" s="57"/>
      <c r="AR269" s="57"/>
      <c r="AS269" s="57"/>
      <c r="AT269" s="57"/>
      <c r="AU269" s="57"/>
      <c r="AV269" s="57"/>
      <c r="AW269" s="57"/>
      <c r="AX269" s="57"/>
      <c r="AY269" s="57"/>
      <c r="AZ269" s="57"/>
      <c r="BA269" s="57"/>
      <c r="BB269" s="57"/>
      <c r="BC269" s="57"/>
      <c r="BD269" s="57"/>
      <c r="BE269" s="57"/>
      <c r="BF269" s="57"/>
      <c r="BG269" s="57"/>
      <c r="BH269" s="57"/>
      <c r="BI269" s="57"/>
      <c r="BJ269" s="57"/>
      <c r="BK269" s="57"/>
      <c r="BL269" s="57"/>
      <c r="BM269" s="58"/>
      <c r="BN269" s="58"/>
      <c r="BO269" s="58"/>
      <c r="BP269" s="58"/>
      <c r="BQ269" s="58"/>
      <c r="BR269" s="58"/>
      <c r="BS269" s="58"/>
      <c r="BT269" s="58"/>
      <c r="BU269" s="58"/>
      <c r="BV269" s="58"/>
      <c r="BW269" s="58"/>
      <c r="BX269" s="58"/>
      <c r="BY269" s="58"/>
      <c r="BZ269" s="58"/>
      <c r="CA269" s="58"/>
      <c r="CB269" s="58"/>
      <c r="CC269" s="58"/>
      <c r="CD269" s="58"/>
      <c r="CE269" s="58"/>
      <c r="CF269" s="58"/>
      <c r="CG269" s="58"/>
      <c r="CH269" s="58"/>
      <c r="CI269" s="58"/>
      <c r="CJ269" s="58"/>
      <c r="CK269" s="58"/>
      <c r="CL269" s="58"/>
      <c r="CM269" s="58"/>
      <c r="CN269" s="58"/>
      <c r="CO269" s="58"/>
      <c r="CP269" s="58"/>
      <c r="CQ269" s="58"/>
      <c r="CR269" s="58"/>
      <c r="CS269" s="58"/>
      <c r="CT269" s="58"/>
      <c r="CU269" s="58"/>
      <c r="CV269" s="58"/>
      <c r="CW269" s="58"/>
      <c r="CX269" s="58"/>
      <c r="CY269" s="58"/>
      <c r="CZ269" s="58"/>
      <c r="DA269" s="58"/>
      <c r="DB269" s="58"/>
      <c r="DC269" s="58"/>
      <c r="DD269" s="58"/>
      <c r="DE269" s="58"/>
      <c r="DF269" s="58"/>
      <c r="DG269" s="58"/>
      <c r="DH269" s="58"/>
      <c r="DI269" s="58"/>
      <c r="DJ269" s="58"/>
      <c r="DK269" s="58"/>
      <c r="DL269" s="58"/>
      <c r="DM269" s="58"/>
      <c r="DN269" s="58"/>
      <c r="DO269" s="58"/>
      <c r="DP269" s="58"/>
      <c r="DQ269" s="58"/>
      <c r="DR269" s="58"/>
      <c r="DS269" s="58"/>
      <c r="DT269" s="58"/>
      <c r="DU269" s="58"/>
      <c r="DV269" s="58"/>
      <c r="DW269" s="58"/>
      <c r="DX269" s="58"/>
      <c r="DY269" s="58"/>
      <c r="DZ269" s="58"/>
      <c r="EA269" s="58"/>
      <c r="EB269" s="58"/>
      <c r="EC269" s="58"/>
      <c r="ED269" s="58"/>
      <c r="EE269" s="58"/>
      <c r="EF269" s="58"/>
      <c r="EG269" s="58"/>
      <c r="EH269" s="58"/>
      <c r="EI269" s="58"/>
      <c r="EJ269" s="58"/>
      <c r="EK269" s="58"/>
      <c r="EL269" s="58"/>
      <c r="EM269" s="58"/>
      <c r="EN269" s="58"/>
      <c r="EO269" s="58"/>
      <c r="EP269" s="58"/>
      <c r="EQ269" s="58"/>
      <c r="ER269" s="58"/>
      <c r="ES269" s="58"/>
      <c r="ET269" s="58"/>
      <c r="EU269" s="58"/>
      <c r="EV269" s="58"/>
      <c r="EW269" s="58"/>
      <c r="EX269" s="58"/>
      <c r="EY269" s="58"/>
      <c r="EZ269" s="58"/>
      <c r="FA269" s="58"/>
      <c r="FB269" s="58"/>
      <c r="FC269" s="58"/>
      <c r="FD269" s="58"/>
      <c r="FE269" s="58"/>
      <c r="FF269" s="58"/>
      <c r="FG269" s="58"/>
      <c r="FH269" s="58"/>
      <c r="FI269" s="58"/>
      <c r="FJ269" s="58"/>
      <c r="FK269" s="58"/>
      <c r="FL269" s="58"/>
      <c r="FM269" s="58"/>
      <c r="FN269" s="58"/>
      <c r="FO269" s="58"/>
      <c r="FP269" s="58"/>
      <c r="FQ269" s="58"/>
      <c r="FR269" s="58"/>
      <c r="FS269" s="58"/>
      <c r="FT269" s="58"/>
      <c r="FU269" s="58"/>
      <c r="FV269" s="58"/>
      <c r="FW269" s="58"/>
      <c r="FX269" s="58"/>
      <c r="FY269" s="58"/>
      <c r="FZ269" s="58"/>
      <c r="GA269" s="58"/>
      <c r="GB269" s="58"/>
      <c r="GC269" s="58"/>
      <c r="GD269" s="58"/>
      <c r="GE269" s="58"/>
      <c r="GF269" s="58"/>
      <c r="GG269" s="58"/>
      <c r="GH269" s="58"/>
      <c r="GI269" s="58"/>
      <c r="GJ269" s="58"/>
      <c r="GK269" s="58"/>
      <c r="GL269" s="58"/>
      <c r="GM269" s="58"/>
      <c r="GN269" s="58"/>
      <c r="GO269" s="58"/>
      <c r="GP269" s="58"/>
      <c r="GQ269" s="58"/>
      <c r="GR269" s="58"/>
      <c r="GS269" s="58"/>
      <c r="GT269" s="58"/>
      <c r="GU269" s="58"/>
      <c r="GV269" s="58"/>
      <c r="GW269" s="58"/>
      <c r="GX269" s="58"/>
      <c r="GY269" s="58"/>
      <c r="GZ269" s="58"/>
      <c r="HA269" s="58"/>
      <c r="HB269" s="58"/>
      <c r="HC269" s="58"/>
      <c r="HD269" s="58"/>
      <c r="HE269" s="58"/>
      <c r="HF269" s="58"/>
      <c r="HG269" s="58"/>
      <c r="HH269" s="58"/>
      <c r="HI269" s="58"/>
      <c r="HJ269" s="58"/>
      <c r="HK269" s="58"/>
      <c r="HL269" s="58"/>
      <c r="HM269" s="58"/>
      <c r="HN269" s="58"/>
      <c r="HO269" s="58"/>
      <c r="HP269" s="58"/>
      <c r="HQ269" s="58"/>
      <c r="HR269" s="58"/>
      <c r="HS269" s="58"/>
      <c r="HT269" s="58"/>
      <c r="HU269" s="58"/>
      <c r="HV269" s="58"/>
      <c r="HW269" s="58"/>
      <c r="HX269" s="58"/>
      <c r="HY269" s="58"/>
      <c r="HZ269" s="58"/>
      <c r="IA269" s="58"/>
      <c r="IB269" s="58"/>
      <c r="IC269" s="58"/>
      <c r="ID269" s="58"/>
      <c r="IE269" s="58"/>
      <c r="IF269" s="58"/>
      <c r="IG269" s="58"/>
      <c r="IH269" s="58"/>
    </row>
    <row r="270" spans="1:242" s="59" customFormat="1" x14ac:dyDescent="0.2">
      <c r="A270" s="54" t="s">
        <v>113</v>
      </c>
      <c r="B270" s="55">
        <v>2025</v>
      </c>
      <c r="C270" s="55"/>
      <c r="D270" s="55"/>
      <c r="E270" s="13"/>
      <c r="F270" s="14"/>
      <c r="G270" s="60"/>
      <c r="H270" s="60"/>
      <c r="I270" s="60"/>
      <c r="J270" s="60"/>
      <c r="K270" s="60"/>
      <c r="L270" s="61"/>
      <c r="M270" s="61">
        <f>SUM(G270:L270)</f>
        <v>0</v>
      </c>
      <c r="N270" s="62">
        <f t="shared" si="154"/>
        <v>0</v>
      </c>
      <c r="O270" s="18" t="str">
        <f>IF(F270=0,"",(F270-M270)/F270)</f>
        <v/>
      </c>
      <c r="P270" s="63">
        <v>0</v>
      </c>
      <c r="Q270" s="64">
        <f t="shared" si="156"/>
        <v>0</v>
      </c>
      <c r="R270" s="65">
        <f t="shared" si="157"/>
        <v>0</v>
      </c>
      <c r="S270" s="56"/>
      <c r="T270" s="66"/>
      <c r="U270" s="57"/>
      <c r="V270" s="57"/>
      <c r="W270" s="57"/>
      <c r="X270" s="57"/>
      <c r="Y270" s="57"/>
      <c r="Z270" s="57"/>
      <c r="AA270" s="57"/>
      <c r="AB270" s="57"/>
      <c r="AC270" s="57"/>
      <c r="AD270" s="57"/>
      <c r="AE270" s="57"/>
      <c r="AF270" s="57"/>
      <c r="AG270" s="57"/>
      <c r="AH270" s="57"/>
      <c r="AI270" s="57"/>
      <c r="AJ270" s="57"/>
      <c r="AK270" s="57"/>
      <c r="AL270" s="57"/>
      <c r="AM270" s="57"/>
      <c r="AN270" s="57"/>
      <c r="AO270" s="57"/>
      <c r="AP270" s="57"/>
      <c r="AQ270" s="57"/>
      <c r="AR270" s="57"/>
      <c r="AS270" s="57"/>
      <c r="AT270" s="57"/>
      <c r="AU270" s="57"/>
      <c r="AV270" s="57"/>
      <c r="AW270" s="57"/>
      <c r="AX270" s="57"/>
      <c r="AY270" s="57"/>
      <c r="AZ270" s="57"/>
      <c r="BA270" s="57"/>
      <c r="BB270" s="57"/>
      <c r="BC270" s="57"/>
      <c r="BD270" s="57"/>
      <c r="BE270" s="57"/>
      <c r="BF270" s="57"/>
      <c r="BG270" s="57"/>
      <c r="BH270" s="57"/>
      <c r="BI270" s="57"/>
      <c r="BJ270" s="57"/>
      <c r="BK270" s="57"/>
      <c r="BL270" s="57"/>
      <c r="BM270" s="58"/>
      <c r="BN270" s="58"/>
      <c r="BO270" s="58"/>
      <c r="BP270" s="58"/>
      <c r="BQ270" s="58"/>
      <c r="BR270" s="58"/>
      <c r="BS270" s="58"/>
      <c r="BT270" s="58"/>
      <c r="BU270" s="58"/>
      <c r="BV270" s="58"/>
      <c r="BW270" s="58"/>
      <c r="BX270" s="58"/>
      <c r="BY270" s="58"/>
      <c r="BZ270" s="58"/>
      <c r="CA270" s="58"/>
      <c r="CB270" s="58"/>
      <c r="CC270" s="58"/>
      <c r="CD270" s="58"/>
      <c r="CE270" s="58"/>
      <c r="CF270" s="58"/>
      <c r="CG270" s="58"/>
      <c r="CH270" s="58"/>
      <c r="CI270" s="58"/>
      <c r="CJ270" s="58"/>
      <c r="CK270" s="58"/>
      <c r="CL270" s="58"/>
      <c r="CM270" s="58"/>
      <c r="CN270" s="58"/>
      <c r="CO270" s="58"/>
      <c r="CP270" s="58"/>
      <c r="CQ270" s="58"/>
      <c r="CR270" s="58"/>
      <c r="CS270" s="58"/>
      <c r="CT270" s="58"/>
      <c r="CU270" s="58"/>
      <c r="CV270" s="58"/>
      <c r="CW270" s="58"/>
      <c r="CX270" s="58"/>
      <c r="CY270" s="58"/>
      <c r="CZ270" s="58"/>
      <c r="DA270" s="58"/>
      <c r="DB270" s="58"/>
      <c r="DC270" s="58"/>
      <c r="DD270" s="58"/>
      <c r="DE270" s="58"/>
      <c r="DF270" s="58"/>
      <c r="DG270" s="58"/>
      <c r="DH270" s="58"/>
      <c r="DI270" s="58"/>
      <c r="DJ270" s="58"/>
      <c r="DK270" s="58"/>
      <c r="DL270" s="58"/>
      <c r="DM270" s="58"/>
      <c r="DN270" s="58"/>
      <c r="DO270" s="58"/>
      <c r="DP270" s="58"/>
      <c r="DQ270" s="58"/>
      <c r="DR270" s="58"/>
      <c r="DS270" s="58"/>
      <c r="DT270" s="58"/>
      <c r="DU270" s="58"/>
      <c r="DV270" s="58"/>
      <c r="DW270" s="58"/>
      <c r="DX270" s="58"/>
      <c r="DY270" s="58"/>
      <c r="DZ270" s="58"/>
      <c r="EA270" s="58"/>
      <c r="EB270" s="58"/>
      <c r="EC270" s="58"/>
      <c r="ED270" s="58"/>
      <c r="EE270" s="58"/>
      <c r="EF270" s="58"/>
      <c r="EG270" s="58"/>
      <c r="EH270" s="58"/>
      <c r="EI270" s="58"/>
      <c r="EJ270" s="58"/>
      <c r="EK270" s="58"/>
      <c r="EL270" s="58"/>
      <c r="EM270" s="58"/>
      <c r="EN270" s="58"/>
      <c r="EO270" s="58"/>
      <c r="EP270" s="58"/>
      <c r="EQ270" s="58"/>
      <c r="ER270" s="58"/>
      <c r="ES270" s="58"/>
      <c r="ET270" s="58"/>
      <c r="EU270" s="58"/>
      <c r="EV270" s="58"/>
      <c r="EW270" s="58"/>
      <c r="EX270" s="58"/>
      <c r="EY270" s="58"/>
      <c r="EZ270" s="58"/>
      <c r="FA270" s="58"/>
      <c r="FB270" s="58"/>
      <c r="FC270" s="58"/>
      <c r="FD270" s="58"/>
      <c r="FE270" s="58"/>
      <c r="FF270" s="58"/>
      <c r="FG270" s="58"/>
      <c r="FH270" s="58"/>
      <c r="FI270" s="58"/>
      <c r="FJ270" s="58"/>
      <c r="FK270" s="58"/>
      <c r="FL270" s="58"/>
      <c r="FM270" s="58"/>
      <c r="FN270" s="58"/>
      <c r="FO270" s="58"/>
      <c r="FP270" s="58"/>
      <c r="FQ270" s="58"/>
      <c r="FR270" s="58"/>
      <c r="FS270" s="58"/>
      <c r="FT270" s="58"/>
      <c r="FU270" s="58"/>
      <c r="FV270" s="58"/>
      <c r="FW270" s="58"/>
      <c r="FX270" s="58"/>
      <c r="FY270" s="58"/>
      <c r="FZ270" s="58"/>
      <c r="GA270" s="58"/>
      <c r="GB270" s="58"/>
      <c r="GC270" s="58"/>
      <c r="GD270" s="58"/>
      <c r="GE270" s="58"/>
      <c r="GF270" s="58"/>
      <c r="GG270" s="58"/>
      <c r="GH270" s="58"/>
      <c r="GI270" s="58"/>
      <c r="GJ270" s="58"/>
      <c r="GK270" s="58"/>
      <c r="GL270" s="58"/>
      <c r="GM270" s="58"/>
      <c r="GN270" s="58"/>
      <c r="GO270" s="58"/>
      <c r="GP270" s="58"/>
      <c r="GQ270" s="58"/>
      <c r="GR270" s="58"/>
      <c r="GS270" s="58"/>
      <c r="GT270" s="58"/>
      <c r="GU270" s="58"/>
      <c r="GV270" s="58"/>
      <c r="GW270" s="58"/>
      <c r="GX270" s="58"/>
      <c r="GY270" s="58"/>
      <c r="GZ270" s="58"/>
      <c r="HA270" s="58"/>
      <c r="HB270" s="58"/>
      <c r="HC270" s="58"/>
      <c r="HD270" s="58"/>
      <c r="HE270" s="58"/>
      <c r="HF270" s="58"/>
      <c r="HG270" s="58"/>
      <c r="HH270" s="58"/>
      <c r="HI270" s="58"/>
      <c r="HJ270" s="58"/>
      <c r="HK270" s="58"/>
      <c r="HL270" s="58"/>
      <c r="HM270" s="58"/>
      <c r="HN270" s="58"/>
      <c r="HO270" s="58"/>
      <c r="HP270" s="58"/>
      <c r="HQ270" s="58"/>
      <c r="HR270" s="58"/>
      <c r="HS270" s="58"/>
      <c r="HT270" s="58"/>
      <c r="HU270" s="58"/>
      <c r="HV270" s="58"/>
      <c r="HW270" s="58"/>
      <c r="HX270" s="58"/>
      <c r="HY270" s="58"/>
      <c r="HZ270" s="58"/>
      <c r="IA270" s="58"/>
      <c r="IB270" s="58"/>
      <c r="IC270" s="58"/>
      <c r="ID270" s="58"/>
      <c r="IE270" s="58"/>
      <c r="IF270" s="58"/>
      <c r="IG270" s="58"/>
      <c r="IH270" s="58"/>
    </row>
    <row r="271" spans="1:242" s="59" customFormat="1" x14ac:dyDescent="0.2">
      <c r="A271" s="54" t="s">
        <v>113</v>
      </c>
      <c r="B271" s="55">
        <v>2025</v>
      </c>
      <c r="C271" s="55"/>
      <c r="D271" s="55"/>
      <c r="E271" s="13"/>
      <c r="F271" s="14"/>
      <c r="G271" s="60"/>
      <c r="H271" s="60"/>
      <c r="I271" s="60"/>
      <c r="J271" s="60"/>
      <c r="K271" s="60"/>
      <c r="L271" s="61"/>
      <c r="M271" s="61">
        <f t="shared" ref="M271" si="162">SUM(G271:L271)</f>
        <v>0</v>
      </c>
      <c r="N271" s="62">
        <f t="shared" si="154"/>
        <v>0</v>
      </c>
      <c r="O271" s="18" t="str">
        <f>IF(F271=0,"",(F271-M271)/F271)</f>
        <v/>
      </c>
      <c r="P271" s="63">
        <v>0</v>
      </c>
      <c r="Q271" s="64">
        <f t="shared" si="156"/>
        <v>0</v>
      </c>
      <c r="R271" s="65">
        <f t="shared" si="157"/>
        <v>0</v>
      </c>
      <c r="S271" s="56"/>
      <c r="T271" s="66"/>
      <c r="U271" s="57"/>
      <c r="V271" s="57"/>
      <c r="W271" s="57"/>
      <c r="X271" s="57"/>
      <c r="Y271" s="57"/>
      <c r="Z271" s="57"/>
      <c r="AA271" s="57"/>
      <c r="AB271" s="57"/>
      <c r="AC271" s="57"/>
      <c r="AD271" s="57"/>
      <c r="AE271" s="57"/>
      <c r="AF271" s="57"/>
      <c r="AG271" s="57"/>
      <c r="AH271" s="57"/>
      <c r="AI271" s="57"/>
      <c r="AJ271" s="57"/>
      <c r="AK271" s="57"/>
      <c r="AL271" s="57"/>
      <c r="AM271" s="57"/>
      <c r="AN271" s="57"/>
      <c r="AO271" s="57"/>
      <c r="AP271" s="57"/>
      <c r="AQ271" s="57"/>
      <c r="AR271" s="57"/>
      <c r="AS271" s="57"/>
      <c r="AT271" s="57"/>
      <c r="AU271" s="57"/>
      <c r="AV271" s="57"/>
      <c r="AW271" s="57"/>
      <c r="AX271" s="57"/>
      <c r="AY271" s="57"/>
      <c r="AZ271" s="57"/>
      <c r="BA271" s="57"/>
      <c r="BB271" s="57"/>
      <c r="BC271" s="57"/>
      <c r="BD271" s="57"/>
      <c r="BE271" s="57"/>
      <c r="BF271" s="57"/>
      <c r="BG271" s="57"/>
      <c r="BH271" s="57"/>
      <c r="BI271" s="57"/>
      <c r="BJ271" s="57"/>
      <c r="BK271" s="57"/>
      <c r="BL271" s="57"/>
      <c r="BM271" s="58"/>
      <c r="BN271" s="58"/>
      <c r="BO271" s="58"/>
      <c r="BP271" s="58"/>
      <c r="BQ271" s="58"/>
      <c r="BR271" s="58"/>
      <c r="BS271" s="58"/>
      <c r="BT271" s="58"/>
      <c r="BU271" s="58"/>
      <c r="BV271" s="58"/>
      <c r="BW271" s="58"/>
      <c r="BX271" s="58"/>
      <c r="BY271" s="58"/>
      <c r="BZ271" s="58"/>
      <c r="CA271" s="58"/>
      <c r="CB271" s="58"/>
      <c r="CC271" s="58"/>
      <c r="CD271" s="58"/>
      <c r="CE271" s="58"/>
      <c r="CF271" s="58"/>
      <c r="CG271" s="58"/>
      <c r="CH271" s="58"/>
      <c r="CI271" s="58"/>
      <c r="CJ271" s="58"/>
      <c r="CK271" s="58"/>
      <c r="CL271" s="58"/>
      <c r="CM271" s="58"/>
      <c r="CN271" s="58"/>
      <c r="CO271" s="58"/>
      <c r="CP271" s="58"/>
      <c r="CQ271" s="58"/>
      <c r="CR271" s="58"/>
      <c r="CS271" s="58"/>
      <c r="CT271" s="58"/>
      <c r="CU271" s="58"/>
      <c r="CV271" s="58"/>
      <c r="CW271" s="58"/>
      <c r="CX271" s="58"/>
      <c r="CY271" s="58"/>
      <c r="CZ271" s="58"/>
      <c r="DA271" s="58"/>
      <c r="DB271" s="58"/>
      <c r="DC271" s="58"/>
      <c r="DD271" s="58"/>
      <c r="DE271" s="58"/>
      <c r="DF271" s="58"/>
      <c r="DG271" s="58"/>
      <c r="DH271" s="58"/>
      <c r="DI271" s="58"/>
      <c r="DJ271" s="58"/>
      <c r="DK271" s="58"/>
      <c r="DL271" s="58"/>
      <c r="DM271" s="58"/>
      <c r="DN271" s="58"/>
      <c r="DO271" s="58"/>
      <c r="DP271" s="58"/>
      <c r="DQ271" s="58"/>
      <c r="DR271" s="58"/>
      <c r="DS271" s="58"/>
      <c r="DT271" s="58"/>
      <c r="DU271" s="58"/>
      <c r="DV271" s="58"/>
      <c r="DW271" s="58"/>
      <c r="DX271" s="58"/>
      <c r="DY271" s="58"/>
      <c r="DZ271" s="58"/>
      <c r="EA271" s="58"/>
      <c r="EB271" s="58"/>
      <c r="EC271" s="58"/>
      <c r="ED271" s="58"/>
      <c r="EE271" s="58"/>
      <c r="EF271" s="58"/>
      <c r="EG271" s="58"/>
      <c r="EH271" s="58"/>
      <c r="EI271" s="58"/>
      <c r="EJ271" s="58"/>
      <c r="EK271" s="58"/>
      <c r="EL271" s="58"/>
      <c r="EM271" s="58"/>
      <c r="EN271" s="58"/>
      <c r="EO271" s="58"/>
      <c r="EP271" s="58"/>
      <c r="EQ271" s="58"/>
      <c r="ER271" s="58"/>
      <c r="ES271" s="58"/>
      <c r="ET271" s="58"/>
      <c r="EU271" s="58"/>
      <c r="EV271" s="58"/>
      <c r="EW271" s="58"/>
      <c r="EX271" s="58"/>
      <c r="EY271" s="58"/>
      <c r="EZ271" s="58"/>
      <c r="FA271" s="58"/>
      <c r="FB271" s="58"/>
      <c r="FC271" s="58"/>
      <c r="FD271" s="58"/>
      <c r="FE271" s="58"/>
      <c r="FF271" s="58"/>
      <c r="FG271" s="58"/>
      <c r="FH271" s="58"/>
      <c r="FI271" s="58"/>
      <c r="FJ271" s="58"/>
      <c r="FK271" s="58"/>
      <c r="FL271" s="58"/>
      <c r="FM271" s="58"/>
      <c r="FN271" s="58"/>
      <c r="FO271" s="58"/>
      <c r="FP271" s="58"/>
      <c r="FQ271" s="58"/>
      <c r="FR271" s="58"/>
      <c r="FS271" s="58"/>
      <c r="FT271" s="58"/>
      <c r="FU271" s="58"/>
      <c r="FV271" s="58"/>
      <c r="FW271" s="58"/>
      <c r="FX271" s="58"/>
      <c r="FY271" s="58"/>
      <c r="FZ271" s="58"/>
      <c r="GA271" s="58"/>
      <c r="GB271" s="58"/>
      <c r="GC271" s="58"/>
      <c r="GD271" s="58"/>
      <c r="GE271" s="58"/>
      <c r="GF271" s="58"/>
      <c r="GG271" s="58"/>
      <c r="GH271" s="58"/>
      <c r="GI271" s="58"/>
      <c r="GJ271" s="58"/>
      <c r="GK271" s="58"/>
      <c r="GL271" s="58"/>
      <c r="GM271" s="58"/>
      <c r="GN271" s="58"/>
      <c r="GO271" s="58"/>
      <c r="GP271" s="58"/>
      <c r="GQ271" s="58"/>
      <c r="GR271" s="58"/>
      <c r="GS271" s="58"/>
      <c r="GT271" s="58"/>
      <c r="GU271" s="58"/>
      <c r="GV271" s="58"/>
      <c r="GW271" s="58"/>
      <c r="GX271" s="58"/>
      <c r="GY271" s="58"/>
      <c r="GZ271" s="58"/>
      <c r="HA271" s="58"/>
      <c r="HB271" s="58"/>
      <c r="HC271" s="58"/>
      <c r="HD271" s="58"/>
      <c r="HE271" s="58"/>
      <c r="HF271" s="58"/>
      <c r="HG271" s="58"/>
      <c r="HH271" s="58"/>
      <c r="HI271" s="58"/>
      <c r="HJ271" s="58"/>
      <c r="HK271" s="58"/>
      <c r="HL271" s="58"/>
      <c r="HM271" s="58"/>
      <c r="HN271" s="58"/>
      <c r="HO271" s="58"/>
      <c r="HP271" s="58"/>
      <c r="HQ271" s="58"/>
      <c r="HR271" s="58"/>
      <c r="HS271" s="58"/>
      <c r="HT271" s="58"/>
      <c r="HU271" s="58"/>
      <c r="HV271" s="58"/>
      <c r="HW271" s="58"/>
      <c r="HX271" s="58"/>
      <c r="HY271" s="58"/>
      <c r="HZ271" s="58"/>
      <c r="IA271" s="58"/>
      <c r="IB271" s="58"/>
      <c r="IC271" s="58"/>
      <c r="ID271" s="58"/>
      <c r="IE271" s="58"/>
      <c r="IF271" s="58"/>
      <c r="IG271" s="58"/>
      <c r="IH271" s="58"/>
    </row>
    <row r="272" spans="1:242" s="42" customFormat="1" x14ac:dyDescent="0.2">
      <c r="A272" s="32"/>
      <c r="B272" s="33"/>
      <c r="C272" s="34" t="s">
        <v>44</v>
      </c>
      <c r="D272" s="34">
        <v>1</v>
      </c>
      <c r="E272" s="34"/>
      <c r="F272" s="35">
        <f t="shared" ref="F272:N272" si="163">SUMIF($D$252:$D$271,"1",F252:F271)</f>
        <v>0</v>
      </c>
      <c r="G272" s="35">
        <f t="shared" si="163"/>
        <v>0</v>
      </c>
      <c r="H272" s="35">
        <f t="shared" si="163"/>
        <v>0</v>
      </c>
      <c r="I272" s="35">
        <f t="shared" si="163"/>
        <v>0</v>
      </c>
      <c r="J272" s="35">
        <f t="shared" si="163"/>
        <v>0</v>
      </c>
      <c r="K272" s="35">
        <f t="shared" si="163"/>
        <v>0</v>
      </c>
      <c r="L272" s="35">
        <f t="shared" si="163"/>
        <v>0</v>
      </c>
      <c r="M272" s="35">
        <f t="shared" si="163"/>
        <v>0</v>
      </c>
      <c r="N272" s="36">
        <f t="shared" si="163"/>
        <v>0</v>
      </c>
      <c r="O272" s="37"/>
      <c r="P272" s="35"/>
      <c r="Q272" s="36">
        <f>SUMIF($D$252:$D$271,"1",Q252:Q271)</f>
        <v>0</v>
      </c>
      <c r="R272" s="36">
        <f>SUMIF($D$252:$D$271,"1",R252:R271)</f>
        <v>0</v>
      </c>
      <c r="S272" s="39"/>
      <c r="T272" s="40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/>
      <c r="BY272" s="41"/>
      <c r="BZ272" s="41"/>
      <c r="CA272" s="41"/>
      <c r="CB272" s="41"/>
      <c r="CC272" s="41"/>
      <c r="CD272" s="41"/>
      <c r="CE272" s="41"/>
      <c r="CF272" s="41"/>
      <c r="CG272" s="41"/>
      <c r="CH272" s="41"/>
      <c r="CI272" s="41"/>
      <c r="CJ272" s="41"/>
      <c r="CK272" s="41"/>
      <c r="CL272" s="41"/>
      <c r="CM272" s="41"/>
      <c r="CN272" s="41"/>
      <c r="CO272" s="41"/>
      <c r="CP272" s="41"/>
      <c r="CQ272" s="41"/>
      <c r="CR272" s="41"/>
      <c r="CS272" s="41"/>
      <c r="CT272" s="41"/>
      <c r="CU272" s="41"/>
      <c r="CV272" s="41"/>
      <c r="CW272" s="41"/>
      <c r="CX272" s="41"/>
      <c r="CY272" s="41"/>
      <c r="CZ272" s="41"/>
      <c r="DA272" s="41"/>
      <c r="DB272" s="41"/>
      <c r="DC272" s="41"/>
      <c r="DD272" s="41"/>
      <c r="DE272" s="41"/>
      <c r="DF272" s="41"/>
      <c r="DG272" s="41"/>
      <c r="DH272" s="41"/>
      <c r="DI272" s="41"/>
      <c r="DJ272" s="41"/>
      <c r="DK272" s="41"/>
      <c r="DL272" s="41"/>
      <c r="DM272" s="41"/>
      <c r="DN272" s="41"/>
      <c r="DO272" s="41"/>
      <c r="DP272" s="41"/>
      <c r="DQ272" s="41"/>
      <c r="DR272" s="41"/>
      <c r="DS272" s="41"/>
      <c r="DT272" s="41"/>
      <c r="DU272" s="41"/>
      <c r="DV272" s="41"/>
      <c r="DW272" s="41"/>
      <c r="DX272" s="41"/>
      <c r="DY272" s="41"/>
      <c r="DZ272" s="41"/>
      <c r="EA272" s="41"/>
      <c r="EB272" s="41"/>
      <c r="EC272" s="41"/>
      <c r="ED272" s="41"/>
      <c r="EE272" s="41"/>
      <c r="EF272" s="41"/>
      <c r="EG272" s="41"/>
      <c r="EH272" s="41"/>
      <c r="EI272" s="41"/>
      <c r="EJ272" s="41"/>
      <c r="EK272" s="41"/>
      <c r="EL272" s="41"/>
      <c r="EM272" s="41"/>
      <c r="EN272" s="41"/>
      <c r="EO272" s="41"/>
      <c r="EP272" s="41"/>
      <c r="EQ272" s="41"/>
      <c r="ER272" s="41"/>
      <c r="ES272" s="41"/>
      <c r="ET272" s="41"/>
      <c r="EU272" s="41"/>
      <c r="EV272" s="41"/>
      <c r="EW272" s="41"/>
      <c r="EX272" s="41"/>
      <c r="EY272" s="41"/>
      <c r="EZ272" s="41"/>
      <c r="FA272" s="41"/>
      <c r="FB272" s="41"/>
      <c r="FC272" s="41"/>
      <c r="FD272" s="41"/>
      <c r="FE272" s="41"/>
      <c r="FF272" s="41"/>
      <c r="FG272" s="41"/>
      <c r="FH272" s="41"/>
      <c r="FI272" s="41"/>
      <c r="FJ272" s="41"/>
      <c r="FK272" s="41"/>
      <c r="FL272" s="41"/>
      <c r="FM272" s="41"/>
      <c r="FN272" s="41"/>
      <c r="FO272" s="41"/>
      <c r="FP272" s="41"/>
      <c r="FQ272" s="41"/>
      <c r="FR272" s="41"/>
      <c r="FS272" s="41"/>
      <c r="FT272" s="41"/>
      <c r="FU272" s="41"/>
      <c r="FV272" s="41"/>
      <c r="FW272" s="41"/>
      <c r="FX272" s="41"/>
      <c r="FY272" s="41"/>
      <c r="FZ272" s="41"/>
      <c r="GA272" s="41"/>
      <c r="GB272" s="41"/>
      <c r="GC272" s="41"/>
      <c r="GD272" s="41"/>
      <c r="GE272" s="41"/>
      <c r="GF272" s="41"/>
      <c r="GG272" s="41"/>
      <c r="GH272" s="41"/>
      <c r="GI272" s="41"/>
      <c r="GJ272" s="41"/>
      <c r="GK272" s="41"/>
      <c r="GL272" s="41"/>
      <c r="GM272" s="41"/>
      <c r="GN272" s="41"/>
      <c r="GO272" s="41"/>
      <c r="GP272" s="41"/>
      <c r="GQ272" s="41"/>
      <c r="GR272" s="41"/>
      <c r="GS272" s="41"/>
      <c r="GT272" s="41"/>
      <c r="GU272" s="41"/>
      <c r="GV272" s="41"/>
      <c r="GW272" s="41"/>
      <c r="GX272" s="41"/>
      <c r="GY272" s="41"/>
      <c r="GZ272" s="41"/>
      <c r="HA272" s="41"/>
      <c r="HB272" s="41"/>
      <c r="HC272" s="41"/>
      <c r="HD272" s="41"/>
      <c r="HE272" s="41"/>
      <c r="HF272" s="41"/>
      <c r="HG272" s="41"/>
      <c r="HH272" s="41"/>
      <c r="HI272" s="41"/>
      <c r="HJ272" s="41"/>
      <c r="HK272" s="41"/>
      <c r="HL272" s="41"/>
      <c r="HM272" s="41"/>
      <c r="HN272" s="41"/>
      <c r="HO272" s="41"/>
      <c r="HP272" s="41"/>
      <c r="HQ272" s="41"/>
      <c r="HR272" s="41"/>
      <c r="HS272" s="41"/>
      <c r="HT272" s="41"/>
      <c r="HU272" s="41"/>
      <c r="HV272" s="41"/>
      <c r="HW272" s="41"/>
      <c r="HX272" s="41"/>
      <c r="HY272" s="41"/>
      <c r="HZ272" s="41"/>
      <c r="IA272" s="41"/>
      <c r="IB272" s="41"/>
      <c r="IC272" s="41"/>
      <c r="ID272" s="41"/>
      <c r="IE272" s="41"/>
      <c r="IF272" s="41"/>
      <c r="IG272" s="41"/>
    </row>
    <row r="273" spans="1:242" s="42" customFormat="1" x14ac:dyDescent="0.2">
      <c r="A273" s="32"/>
      <c r="B273" s="33"/>
      <c r="C273" s="34" t="s">
        <v>45</v>
      </c>
      <c r="D273" s="34">
        <v>2</v>
      </c>
      <c r="E273" s="34"/>
      <c r="F273" s="35">
        <f t="shared" ref="F273:N273" si="164">SUMIF($D$252:$D$271,"2",F252:F271)</f>
        <v>0</v>
      </c>
      <c r="G273" s="35">
        <f t="shared" si="164"/>
        <v>0</v>
      </c>
      <c r="H273" s="35">
        <f t="shared" si="164"/>
        <v>0</v>
      </c>
      <c r="I273" s="35">
        <f t="shared" si="164"/>
        <v>0</v>
      </c>
      <c r="J273" s="35">
        <f t="shared" si="164"/>
        <v>0</v>
      </c>
      <c r="K273" s="35">
        <f t="shared" si="164"/>
        <v>0</v>
      </c>
      <c r="L273" s="35">
        <f t="shared" si="164"/>
        <v>0</v>
      </c>
      <c r="M273" s="35">
        <f t="shared" si="164"/>
        <v>0</v>
      </c>
      <c r="N273" s="36">
        <f t="shared" si="164"/>
        <v>0</v>
      </c>
      <c r="O273" s="37"/>
      <c r="P273" s="35"/>
      <c r="Q273" s="36">
        <f>SUMIF($D$252:$D$271,"2",Q252:Q271)</f>
        <v>0</v>
      </c>
      <c r="R273" s="36">
        <f>SUMIF($D$252:$D$271,"2",R252:R271)</f>
        <v>0</v>
      </c>
      <c r="S273" s="39"/>
      <c r="T273" s="40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  <c r="BM273" s="41"/>
      <c r="BN273" s="41"/>
      <c r="BO273" s="41"/>
      <c r="BP273" s="41"/>
      <c r="BQ273" s="41"/>
      <c r="BR273" s="41"/>
      <c r="BS273" s="41"/>
      <c r="BT273" s="41"/>
      <c r="BU273" s="41"/>
      <c r="BV273" s="41"/>
      <c r="BW273" s="41"/>
      <c r="BX273" s="41"/>
      <c r="BY273" s="41"/>
      <c r="BZ273" s="41"/>
      <c r="CA273" s="41"/>
      <c r="CB273" s="41"/>
      <c r="CC273" s="41"/>
      <c r="CD273" s="41"/>
      <c r="CE273" s="41"/>
      <c r="CF273" s="41"/>
      <c r="CG273" s="41"/>
      <c r="CH273" s="41"/>
      <c r="CI273" s="41"/>
      <c r="CJ273" s="41"/>
      <c r="CK273" s="41"/>
      <c r="CL273" s="41"/>
      <c r="CM273" s="41"/>
      <c r="CN273" s="41"/>
      <c r="CO273" s="41"/>
      <c r="CP273" s="41"/>
      <c r="CQ273" s="41"/>
      <c r="CR273" s="41"/>
      <c r="CS273" s="41"/>
      <c r="CT273" s="41"/>
      <c r="CU273" s="41"/>
      <c r="CV273" s="41"/>
      <c r="CW273" s="41"/>
      <c r="CX273" s="41"/>
      <c r="CY273" s="41"/>
      <c r="CZ273" s="41"/>
      <c r="DA273" s="41"/>
      <c r="DB273" s="41"/>
      <c r="DC273" s="41"/>
      <c r="DD273" s="41"/>
      <c r="DE273" s="41"/>
      <c r="DF273" s="41"/>
      <c r="DG273" s="41"/>
      <c r="DH273" s="41"/>
      <c r="DI273" s="41"/>
      <c r="DJ273" s="41"/>
      <c r="DK273" s="41"/>
      <c r="DL273" s="41"/>
      <c r="DM273" s="41"/>
      <c r="DN273" s="41"/>
      <c r="DO273" s="41"/>
      <c r="DP273" s="41"/>
      <c r="DQ273" s="41"/>
      <c r="DR273" s="41"/>
      <c r="DS273" s="41"/>
      <c r="DT273" s="41"/>
      <c r="DU273" s="41"/>
      <c r="DV273" s="41"/>
      <c r="DW273" s="41"/>
      <c r="DX273" s="41"/>
      <c r="DY273" s="41"/>
      <c r="DZ273" s="41"/>
      <c r="EA273" s="41"/>
      <c r="EB273" s="41"/>
      <c r="EC273" s="41"/>
      <c r="ED273" s="41"/>
      <c r="EE273" s="41"/>
      <c r="EF273" s="41"/>
      <c r="EG273" s="41"/>
      <c r="EH273" s="41"/>
      <c r="EI273" s="41"/>
      <c r="EJ273" s="41"/>
      <c r="EK273" s="41"/>
      <c r="EL273" s="41"/>
      <c r="EM273" s="41"/>
      <c r="EN273" s="41"/>
      <c r="EO273" s="41"/>
      <c r="EP273" s="41"/>
      <c r="EQ273" s="41"/>
      <c r="ER273" s="41"/>
      <c r="ES273" s="41"/>
      <c r="ET273" s="41"/>
      <c r="EU273" s="41"/>
      <c r="EV273" s="41"/>
      <c r="EW273" s="41"/>
      <c r="EX273" s="41"/>
      <c r="EY273" s="41"/>
      <c r="EZ273" s="41"/>
      <c r="FA273" s="41"/>
      <c r="FB273" s="41"/>
      <c r="FC273" s="41"/>
      <c r="FD273" s="41"/>
      <c r="FE273" s="41"/>
      <c r="FF273" s="41"/>
      <c r="FG273" s="41"/>
      <c r="FH273" s="41"/>
      <c r="FI273" s="41"/>
      <c r="FJ273" s="41"/>
      <c r="FK273" s="41"/>
      <c r="FL273" s="41"/>
      <c r="FM273" s="41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1"/>
      <c r="GL273" s="41"/>
      <c r="GM273" s="41"/>
      <c r="GN273" s="41"/>
      <c r="GO273" s="41"/>
      <c r="GP273" s="41"/>
      <c r="GQ273" s="41"/>
      <c r="GR273" s="41"/>
      <c r="GS273" s="41"/>
      <c r="GT273" s="41"/>
      <c r="GU273" s="41"/>
      <c r="GV273" s="41"/>
      <c r="GW273" s="41"/>
      <c r="GX273" s="41"/>
      <c r="GY273" s="41"/>
      <c r="GZ273" s="41"/>
      <c r="HA273" s="41"/>
      <c r="HB273" s="41"/>
      <c r="HC273" s="41"/>
      <c r="HD273" s="41"/>
      <c r="HE273" s="41"/>
      <c r="HF273" s="41"/>
      <c r="HG273" s="41"/>
      <c r="HH273" s="41"/>
      <c r="HI273" s="41"/>
      <c r="HJ273" s="41"/>
      <c r="HK273" s="41"/>
      <c r="HL273" s="41"/>
      <c r="HM273" s="41"/>
      <c r="HN273" s="41"/>
      <c r="HO273" s="41"/>
      <c r="HP273" s="41"/>
      <c r="HQ273" s="41"/>
      <c r="HR273" s="41"/>
      <c r="HS273" s="41"/>
      <c r="HT273" s="41"/>
      <c r="HU273" s="41"/>
      <c r="HV273" s="41"/>
      <c r="HW273" s="41"/>
      <c r="HX273" s="41"/>
      <c r="HY273" s="41"/>
      <c r="HZ273" s="41"/>
      <c r="IA273" s="41"/>
      <c r="IB273" s="41"/>
      <c r="IC273" s="41"/>
      <c r="ID273" s="41"/>
      <c r="IE273" s="41"/>
      <c r="IF273" s="41"/>
      <c r="IG273" s="41"/>
    </row>
    <row r="274" spans="1:242" s="42" customFormat="1" ht="15" x14ac:dyDescent="0.2">
      <c r="A274" s="32"/>
      <c r="B274" s="33"/>
      <c r="C274" s="34" t="s">
        <v>46</v>
      </c>
      <c r="D274" s="34">
        <v>3</v>
      </c>
      <c r="E274" s="34"/>
      <c r="F274" s="35">
        <f t="shared" ref="F274:N274" si="165">SUMIF($D$252:$D$271,"3",F252:F271)</f>
        <v>0</v>
      </c>
      <c r="G274" s="35">
        <f t="shared" si="165"/>
        <v>0</v>
      </c>
      <c r="H274" s="35">
        <f t="shared" si="165"/>
        <v>0</v>
      </c>
      <c r="I274" s="35">
        <f t="shared" si="165"/>
        <v>0</v>
      </c>
      <c r="J274" s="35">
        <f t="shared" si="165"/>
        <v>0</v>
      </c>
      <c r="K274" s="35">
        <f t="shared" si="165"/>
        <v>0</v>
      </c>
      <c r="L274" s="35">
        <f t="shared" si="165"/>
        <v>0</v>
      </c>
      <c r="M274" s="35">
        <f t="shared" si="165"/>
        <v>0</v>
      </c>
      <c r="N274" s="36">
        <f t="shared" si="165"/>
        <v>0</v>
      </c>
      <c r="O274" s="43"/>
      <c r="P274" s="35"/>
      <c r="Q274" s="36">
        <f>SUMIF($D$252:$D$271,"3",Q252:Q271)</f>
        <v>0</v>
      </c>
      <c r="R274" s="36">
        <f>SUMIF($D$252:$D$271,"3",R252:R271)</f>
        <v>0</v>
      </c>
      <c r="S274" s="39"/>
      <c r="T274" s="40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41"/>
      <c r="BN274" s="41"/>
      <c r="BO274" s="41"/>
      <c r="BP274" s="41"/>
      <c r="BQ274" s="41"/>
      <c r="BR274" s="41"/>
      <c r="BS274" s="41"/>
      <c r="BT274" s="41"/>
      <c r="BU274" s="41"/>
      <c r="BV274" s="41"/>
      <c r="BW274" s="41"/>
      <c r="BX274" s="41"/>
      <c r="BY274" s="41"/>
      <c r="BZ274" s="41"/>
      <c r="CA274" s="41"/>
      <c r="CB274" s="41"/>
      <c r="CC274" s="41"/>
      <c r="CD274" s="41"/>
      <c r="CE274" s="41"/>
      <c r="CF274" s="41"/>
      <c r="CG274" s="41"/>
      <c r="CH274" s="41"/>
      <c r="CI274" s="41"/>
      <c r="CJ274" s="41"/>
      <c r="CK274" s="41"/>
      <c r="CL274" s="41"/>
      <c r="CM274" s="41"/>
      <c r="CN274" s="41"/>
      <c r="CO274" s="41"/>
      <c r="CP274" s="41"/>
      <c r="CQ274" s="41"/>
      <c r="CR274" s="41"/>
      <c r="CS274" s="41"/>
      <c r="CT274" s="41"/>
      <c r="CU274" s="41"/>
      <c r="CV274" s="41"/>
      <c r="CW274" s="41"/>
      <c r="CX274" s="41"/>
      <c r="CY274" s="41"/>
      <c r="CZ274" s="41"/>
      <c r="DA274" s="41"/>
      <c r="DB274" s="41"/>
      <c r="DC274" s="41"/>
      <c r="DD274" s="41"/>
      <c r="DE274" s="41"/>
      <c r="DF274" s="41"/>
      <c r="DG274" s="41"/>
      <c r="DH274" s="41"/>
      <c r="DI274" s="41"/>
      <c r="DJ274" s="41"/>
      <c r="DK274" s="41"/>
      <c r="DL274" s="41"/>
      <c r="DM274" s="41"/>
      <c r="DN274" s="41"/>
      <c r="DO274" s="41"/>
      <c r="DP274" s="41"/>
      <c r="DQ274" s="41"/>
      <c r="DR274" s="41"/>
      <c r="DS274" s="41"/>
      <c r="DT274" s="41"/>
      <c r="DU274" s="41"/>
      <c r="DV274" s="41"/>
      <c r="DW274" s="41"/>
      <c r="DX274" s="41"/>
      <c r="DY274" s="41"/>
      <c r="DZ274" s="41"/>
      <c r="EA274" s="41"/>
      <c r="EB274" s="41"/>
      <c r="EC274" s="41"/>
      <c r="ED274" s="41"/>
      <c r="EE274" s="41"/>
      <c r="EF274" s="41"/>
      <c r="EG274" s="41"/>
      <c r="EH274" s="41"/>
      <c r="EI274" s="41"/>
      <c r="EJ274" s="41"/>
      <c r="EK274" s="41"/>
      <c r="EL274" s="41"/>
      <c r="EM274" s="41"/>
      <c r="EN274" s="41"/>
      <c r="EO274" s="41"/>
      <c r="EP274" s="41"/>
      <c r="EQ274" s="41"/>
      <c r="ER274" s="41"/>
      <c r="ES274" s="41"/>
      <c r="ET274" s="41"/>
      <c r="EU274" s="41"/>
      <c r="EV274" s="41"/>
      <c r="EW274" s="41"/>
      <c r="EX274" s="41"/>
      <c r="EY274" s="41"/>
      <c r="EZ274" s="41"/>
      <c r="FA274" s="41"/>
      <c r="FB274" s="41"/>
      <c r="FC274" s="41"/>
      <c r="FD274" s="41"/>
      <c r="FE274" s="41"/>
      <c r="FF274" s="41"/>
      <c r="FG274" s="41"/>
      <c r="FH274" s="41"/>
      <c r="FI274" s="41"/>
      <c r="FJ274" s="41"/>
      <c r="FK274" s="41"/>
      <c r="FL274" s="41"/>
      <c r="FM274" s="41"/>
      <c r="FN274" s="41"/>
      <c r="FO274" s="41"/>
      <c r="FP274" s="41"/>
      <c r="FQ274" s="41"/>
      <c r="FR274" s="41"/>
      <c r="FS274" s="41"/>
      <c r="FT274" s="41"/>
      <c r="FU274" s="41"/>
      <c r="FV274" s="41"/>
      <c r="FW274" s="41"/>
      <c r="FX274" s="41"/>
      <c r="FY274" s="41"/>
      <c r="FZ274" s="41"/>
      <c r="GA274" s="41"/>
      <c r="GB274" s="41"/>
      <c r="GC274" s="41"/>
      <c r="GD274" s="41"/>
      <c r="GE274" s="41"/>
      <c r="GF274" s="41"/>
      <c r="GG274" s="41"/>
      <c r="GH274" s="41"/>
      <c r="GI274" s="41"/>
      <c r="GJ274" s="41"/>
      <c r="GK274" s="41"/>
      <c r="GL274" s="41"/>
      <c r="GM274" s="41"/>
      <c r="GN274" s="41"/>
      <c r="GO274" s="41"/>
      <c r="GP274" s="41"/>
      <c r="GQ274" s="41"/>
      <c r="GR274" s="41"/>
      <c r="GS274" s="41"/>
      <c r="GT274" s="41"/>
      <c r="GU274" s="41"/>
      <c r="GV274" s="41"/>
      <c r="GW274" s="41"/>
      <c r="GX274" s="41"/>
      <c r="GY274" s="41"/>
      <c r="GZ274" s="41"/>
      <c r="HA274" s="41"/>
      <c r="HB274" s="41"/>
      <c r="HC274" s="41"/>
      <c r="HD274" s="41"/>
      <c r="HE274" s="41"/>
      <c r="HF274" s="41"/>
      <c r="HG274" s="41"/>
      <c r="HH274" s="41"/>
      <c r="HI274" s="41"/>
      <c r="HJ274" s="41"/>
      <c r="HK274" s="41"/>
      <c r="HL274" s="41"/>
      <c r="HM274" s="41"/>
      <c r="HN274" s="41"/>
      <c r="HO274" s="41"/>
      <c r="HP274" s="41"/>
      <c r="HQ274" s="41"/>
      <c r="HR274" s="41"/>
      <c r="HS274" s="41"/>
      <c r="HT274" s="41"/>
      <c r="HU274" s="41"/>
      <c r="HV274" s="41"/>
      <c r="HW274" s="41"/>
      <c r="HX274" s="41"/>
      <c r="HY274" s="41"/>
      <c r="HZ274" s="41"/>
      <c r="IA274" s="41"/>
      <c r="IB274" s="41"/>
      <c r="IC274" s="41"/>
      <c r="ID274" s="41"/>
      <c r="IE274" s="41"/>
      <c r="IF274" s="41"/>
      <c r="IG274" s="41"/>
    </row>
    <row r="275" spans="1:242" s="53" customFormat="1" x14ac:dyDescent="0.2">
      <c r="A275" s="132" t="s">
        <v>47</v>
      </c>
      <c r="B275" s="132"/>
      <c r="C275" s="132"/>
      <c r="D275" s="132"/>
      <c r="E275" s="132"/>
      <c r="F275" s="45">
        <f>F272+F273</f>
        <v>0</v>
      </c>
      <c r="G275" s="45">
        <f t="shared" ref="G275:R275" si="166">G272+G273</f>
        <v>0</v>
      </c>
      <c r="H275" s="45">
        <f t="shared" si="166"/>
        <v>0</v>
      </c>
      <c r="I275" s="45">
        <f t="shared" si="166"/>
        <v>0</v>
      </c>
      <c r="J275" s="45">
        <f t="shared" si="166"/>
        <v>0</v>
      </c>
      <c r="K275" s="45">
        <f t="shared" si="166"/>
        <v>0</v>
      </c>
      <c r="L275" s="45">
        <f t="shared" si="166"/>
        <v>0</v>
      </c>
      <c r="M275" s="45">
        <f t="shared" si="166"/>
        <v>0</v>
      </c>
      <c r="N275" s="46">
        <f t="shared" si="166"/>
        <v>0</v>
      </c>
      <c r="O275" s="47" t="str">
        <f>IF(F275=0,"",(F275-M275)/F275)</f>
        <v/>
      </c>
      <c r="P275" s="48" t="str">
        <f>IF(N275=0,"",Q275/N275)</f>
        <v/>
      </c>
      <c r="Q275" s="46">
        <f t="shared" si="166"/>
        <v>0</v>
      </c>
      <c r="R275" s="46">
        <f t="shared" si="166"/>
        <v>0</v>
      </c>
      <c r="S275" s="49"/>
      <c r="T275" s="50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  <c r="AF275" s="51"/>
      <c r="AG275" s="51"/>
      <c r="AH275" s="51"/>
      <c r="AI275" s="51"/>
      <c r="AJ275" s="51"/>
      <c r="AK275" s="51"/>
      <c r="AL275" s="51"/>
      <c r="AM275" s="51"/>
      <c r="AN275" s="51"/>
      <c r="AO275" s="51"/>
      <c r="AP275" s="51"/>
      <c r="AQ275" s="51"/>
      <c r="AR275" s="51"/>
      <c r="AS275" s="51"/>
      <c r="AT275" s="51"/>
      <c r="AU275" s="51"/>
      <c r="AV275" s="51"/>
      <c r="AW275" s="51"/>
      <c r="AX275" s="51"/>
      <c r="AY275" s="51"/>
      <c r="AZ275" s="51"/>
      <c r="BA275" s="51"/>
      <c r="BB275" s="51"/>
      <c r="BC275" s="51"/>
      <c r="BD275" s="51"/>
      <c r="BE275" s="51"/>
      <c r="BF275" s="51"/>
      <c r="BG275" s="51"/>
      <c r="BH275" s="51"/>
      <c r="BI275" s="51"/>
      <c r="BJ275" s="51"/>
      <c r="BK275" s="51"/>
      <c r="BL275" s="51"/>
      <c r="BM275" s="52"/>
      <c r="BN275" s="52"/>
      <c r="BO275" s="52"/>
      <c r="BP275" s="52"/>
      <c r="BQ275" s="52"/>
      <c r="BR275" s="52"/>
      <c r="BS275" s="52"/>
      <c r="BT275" s="52"/>
      <c r="BU275" s="52"/>
      <c r="BV275" s="52"/>
      <c r="BW275" s="52"/>
      <c r="BX275" s="52"/>
      <c r="BY275" s="52"/>
      <c r="BZ275" s="52"/>
      <c r="CA275" s="52"/>
      <c r="CB275" s="52"/>
      <c r="CC275" s="52"/>
      <c r="CD275" s="52"/>
      <c r="CE275" s="52"/>
      <c r="CF275" s="52"/>
      <c r="CG275" s="52"/>
      <c r="CH275" s="52"/>
      <c r="CI275" s="52"/>
      <c r="CJ275" s="52"/>
      <c r="CK275" s="52"/>
      <c r="CL275" s="52"/>
      <c r="CM275" s="52"/>
      <c r="CN275" s="52"/>
      <c r="CO275" s="52"/>
      <c r="CP275" s="52"/>
      <c r="CQ275" s="52"/>
      <c r="CR275" s="52"/>
      <c r="CS275" s="52"/>
      <c r="CT275" s="52"/>
      <c r="CU275" s="52"/>
      <c r="CV275" s="52"/>
      <c r="CW275" s="52"/>
      <c r="CX275" s="52"/>
      <c r="CY275" s="52"/>
      <c r="CZ275" s="52"/>
      <c r="DA275" s="52"/>
      <c r="DB275" s="52"/>
      <c r="DC275" s="52"/>
      <c r="DD275" s="52"/>
      <c r="DE275" s="52"/>
      <c r="DF275" s="52"/>
      <c r="DG275" s="52"/>
      <c r="DH275" s="52"/>
      <c r="DI275" s="52"/>
      <c r="DJ275" s="52"/>
      <c r="DK275" s="52"/>
      <c r="DL275" s="52"/>
      <c r="DM275" s="52"/>
      <c r="DN275" s="52"/>
      <c r="DO275" s="52"/>
      <c r="DP275" s="52"/>
      <c r="DQ275" s="52"/>
      <c r="DR275" s="52"/>
      <c r="DS275" s="52"/>
      <c r="DT275" s="52"/>
      <c r="DU275" s="52"/>
      <c r="DV275" s="52"/>
      <c r="DW275" s="52"/>
      <c r="DX275" s="52"/>
      <c r="DY275" s="52"/>
      <c r="DZ275" s="52"/>
      <c r="EA275" s="52"/>
      <c r="EB275" s="52"/>
      <c r="EC275" s="52"/>
      <c r="ED275" s="52"/>
      <c r="EE275" s="52"/>
      <c r="EF275" s="52"/>
      <c r="EG275" s="52"/>
      <c r="EH275" s="52"/>
      <c r="EI275" s="52"/>
      <c r="EJ275" s="52"/>
      <c r="EK275" s="52"/>
      <c r="EL275" s="52"/>
      <c r="EM275" s="52"/>
      <c r="EN275" s="52"/>
      <c r="EO275" s="52"/>
      <c r="EP275" s="52"/>
      <c r="EQ275" s="52"/>
      <c r="ER275" s="52"/>
      <c r="ES275" s="52"/>
      <c r="ET275" s="52"/>
      <c r="EU275" s="52"/>
      <c r="EV275" s="52"/>
      <c r="EW275" s="52"/>
      <c r="EX275" s="52"/>
      <c r="EY275" s="52"/>
      <c r="EZ275" s="52"/>
      <c r="FA275" s="52"/>
      <c r="FB275" s="52"/>
      <c r="FC275" s="52"/>
      <c r="FD275" s="52"/>
      <c r="FE275" s="52"/>
      <c r="FF275" s="52"/>
      <c r="FG275" s="52"/>
      <c r="FH275" s="52"/>
      <c r="FI275" s="52"/>
      <c r="FJ275" s="52"/>
      <c r="FK275" s="52"/>
      <c r="FL275" s="52"/>
      <c r="FM275" s="52"/>
      <c r="FN275" s="52"/>
      <c r="FO275" s="52"/>
      <c r="FP275" s="52"/>
      <c r="FQ275" s="52"/>
      <c r="FR275" s="52"/>
      <c r="FS275" s="52"/>
      <c r="FT275" s="52"/>
      <c r="FU275" s="52"/>
      <c r="FV275" s="52"/>
      <c r="FW275" s="52"/>
      <c r="FX275" s="52"/>
      <c r="FY275" s="52"/>
      <c r="FZ275" s="52"/>
      <c r="GA275" s="52"/>
      <c r="GB275" s="52"/>
      <c r="GC275" s="52"/>
      <c r="GD275" s="52"/>
      <c r="GE275" s="52"/>
      <c r="GF275" s="52"/>
      <c r="GG275" s="52"/>
      <c r="GH275" s="52"/>
      <c r="GI275" s="52"/>
      <c r="GJ275" s="52"/>
      <c r="GK275" s="52"/>
      <c r="GL275" s="52"/>
      <c r="GM275" s="52"/>
      <c r="GN275" s="52"/>
      <c r="GO275" s="52"/>
      <c r="GP275" s="52"/>
      <c r="GQ275" s="52"/>
      <c r="GR275" s="52"/>
      <c r="GS275" s="52"/>
      <c r="GT275" s="52"/>
      <c r="GU275" s="52"/>
      <c r="GV275" s="52"/>
      <c r="GW275" s="52"/>
      <c r="GX275" s="52"/>
      <c r="GY275" s="52"/>
      <c r="GZ275" s="52"/>
      <c r="HA275" s="52"/>
      <c r="HB275" s="52"/>
      <c r="HC275" s="52"/>
      <c r="HD275" s="52"/>
      <c r="HE275" s="52"/>
      <c r="HF275" s="52"/>
      <c r="HG275" s="52"/>
      <c r="HH275" s="52"/>
      <c r="HI275" s="52"/>
      <c r="HJ275" s="52"/>
      <c r="HK275" s="52"/>
      <c r="HL275" s="52"/>
      <c r="HM275" s="52"/>
      <c r="HN275" s="52"/>
      <c r="HO275" s="52"/>
      <c r="HP275" s="52"/>
      <c r="HQ275" s="52"/>
      <c r="HR275" s="52"/>
      <c r="HS275" s="52"/>
      <c r="HT275" s="52"/>
      <c r="HU275" s="52"/>
      <c r="HV275" s="52"/>
      <c r="HW275" s="52"/>
      <c r="HX275" s="52"/>
      <c r="HY275" s="52"/>
      <c r="HZ275" s="52"/>
      <c r="IA275" s="52"/>
      <c r="IB275" s="52"/>
      <c r="IC275" s="52"/>
      <c r="ID275" s="52"/>
      <c r="IE275" s="52"/>
      <c r="IF275" s="52"/>
      <c r="IG275" s="52"/>
      <c r="IH275" s="52"/>
    </row>
    <row r="276" spans="1:242" s="53" customFormat="1" x14ac:dyDescent="0.2">
      <c r="A276" s="44"/>
      <c r="B276" s="44"/>
      <c r="C276" s="44"/>
      <c r="D276" s="44"/>
      <c r="E276" s="44" t="s">
        <v>48</v>
      </c>
      <c r="F276" s="45">
        <f>F275+F274</f>
        <v>0</v>
      </c>
      <c r="G276" s="45">
        <f t="shared" ref="G276:N276" si="167">G275+G274</f>
        <v>0</v>
      </c>
      <c r="H276" s="45">
        <f t="shared" si="167"/>
        <v>0</v>
      </c>
      <c r="I276" s="45">
        <f t="shared" si="167"/>
        <v>0</v>
      </c>
      <c r="J276" s="45">
        <f t="shared" si="167"/>
        <v>0</v>
      </c>
      <c r="K276" s="45">
        <f t="shared" si="167"/>
        <v>0</v>
      </c>
      <c r="L276" s="45">
        <f t="shared" si="167"/>
        <v>0</v>
      </c>
      <c r="M276" s="45">
        <f t="shared" si="167"/>
        <v>0</v>
      </c>
      <c r="N276" s="46">
        <f t="shared" si="167"/>
        <v>0</v>
      </c>
      <c r="O276" s="47" t="str">
        <f>IF(F276=0,"",(F276-M276)/F276)</f>
        <v/>
      </c>
      <c r="P276" s="48" t="str">
        <f>IF(N276=0,"",Q276/N276)</f>
        <v/>
      </c>
      <c r="Q276" s="46">
        <f t="shared" ref="Q276:R276" si="168">Q275+Q274</f>
        <v>0</v>
      </c>
      <c r="R276" s="46">
        <f t="shared" si="168"/>
        <v>0</v>
      </c>
      <c r="S276" s="45"/>
      <c r="T276" s="45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  <c r="AF276" s="51"/>
      <c r="AG276" s="51"/>
      <c r="AH276" s="51"/>
      <c r="AI276" s="51"/>
      <c r="AJ276" s="51"/>
      <c r="AK276" s="51"/>
      <c r="AL276" s="51"/>
      <c r="AM276" s="51"/>
      <c r="AN276" s="51"/>
      <c r="AO276" s="51"/>
      <c r="AP276" s="51"/>
      <c r="AQ276" s="51"/>
      <c r="AR276" s="51"/>
      <c r="AS276" s="51"/>
      <c r="AT276" s="51"/>
      <c r="AU276" s="51"/>
      <c r="AV276" s="51"/>
      <c r="AW276" s="51"/>
      <c r="AX276" s="51"/>
      <c r="AY276" s="51"/>
      <c r="AZ276" s="51"/>
      <c r="BA276" s="51"/>
      <c r="BB276" s="51"/>
      <c r="BC276" s="51"/>
      <c r="BD276" s="51"/>
      <c r="BE276" s="51"/>
      <c r="BF276" s="51"/>
      <c r="BG276" s="51"/>
      <c r="BH276" s="51"/>
      <c r="BI276" s="51"/>
      <c r="BJ276" s="51"/>
      <c r="BK276" s="51"/>
      <c r="BL276" s="51"/>
      <c r="BM276" s="52"/>
      <c r="BN276" s="52"/>
      <c r="BO276" s="52"/>
      <c r="BP276" s="52"/>
      <c r="BQ276" s="52"/>
      <c r="BR276" s="52"/>
      <c r="BS276" s="52"/>
      <c r="BT276" s="52"/>
      <c r="BU276" s="52"/>
      <c r="BV276" s="52"/>
      <c r="BW276" s="52"/>
      <c r="BX276" s="52"/>
      <c r="BY276" s="52"/>
      <c r="BZ276" s="52"/>
      <c r="CA276" s="52"/>
      <c r="CB276" s="52"/>
      <c r="CC276" s="52"/>
      <c r="CD276" s="52"/>
      <c r="CE276" s="52"/>
      <c r="CF276" s="52"/>
      <c r="CG276" s="52"/>
      <c r="CH276" s="52"/>
      <c r="CI276" s="52"/>
      <c r="CJ276" s="52"/>
      <c r="CK276" s="52"/>
      <c r="CL276" s="52"/>
      <c r="CM276" s="52"/>
      <c r="CN276" s="52"/>
      <c r="CO276" s="52"/>
      <c r="CP276" s="52"/>
      <c r="CQ276" s="52"/>
      <c r="CR276" s="52"/>
      <c r="CS276" s="52"/>
      <c r="CT276" s="52"/>
      <c r="CU276" s="52"/>
      <c r="CV276" s="52"/>
      <c r="CW276" s="52"/>
      <c r="CX276" s="52"/>
      <c r="CY276" s="52"/>
      <c r="CZ276" s="52"/>
      <c r="DA276" s="52"/>
      <c r="DB276" s="52"/>
      <c r="DC276" s="52"/>
      <c r="DD276" s="52"/>
      <c r="DE276" s="52"/>
      <c r="DF276" s="52"/>
      <c r="DG276" s="52"/>
      <c r="DH276" s="52"/>
      <c r="DI276" s="52"/>
      <c r="DJ276" s="52"/>
      <c r="DK276" s="52"/>
      <c r="DL276" s="52"/>
      <c r="DM276" s="52"/>
      <c r="DN276" s="52"/>
      <c r="DO276" s="52"/>
      <c r="DP276" s="52"/>
      <c r="DQ276" s="52"/>
      <c r="DR276" s="52"/>
      <c r="DS276" s="52"/>
      <c r="DT276" s="52"/>
      <c r="DU276" s="52"/>
      <c r="DV276" s="52"/>
      <c r="DW276" s="52"/>
      <c r="DX276" s="52"/>
      <c r="DY276" s="52"/>
      <c r="DZ276" s="52"/>
      <c r="EA276" s="52"/>
      <c r="EB276" s="52"/>
      <c r="EC276" s="52"/>
      <c r="ED276" s="52"/>
      <c r="EE276" s="52"/>
      <c r="EF276" s="52"/>
      <c r="EG276" s="52"/>
      <c r="EH276" s="52"/>
      <c r="EI276" s="52"/>
      <c r="EJ276" s="52"/>
      <c r="EK276" s="52"/>
      <c r="EL276" s="52"/>
      <c r="EM276" s="52"/>
      <c r="EN276" s="52"/>
      <c r="EO276" s="52"/>
      <c r="EP276" s="52"/>
      <c r="EQ276" s="52"/>
      <c r="ER276" s="52"/>
      <c r="ES276" s="52"/>
      <c r="ET276" s="52"/>
      <c r="EU276" s="52"/>
      <c r="EV276" s="52"/>
      <c r="EW276" s="52"/>
      <c r="EX276" s="52"/>
      <c r="EY276" s="52"/>
      <c r="EZ276" s="52"/>
      <c r="FA276" s="52"/>
      <c r="FB276" s="52"/>
      <c r="FC276" s="52"/>
      <c r="FD276" s="52"/>
      <c r="FE276" s="52"/>
      <c r="FF276" s="52"/>
      <c r="FG276" s="52"/>
      <c r="FH276" s="52"/>
      <c r="FI276" s="52"/>
      <c r="FJ276" s="52"/>
      <c r="FK276" s="52"/>
      <c r="FL276" s="52"/>
      <c r="FM276" s="52"/>
      <c r="FN276" s="52"/>
      <c r="FO276" s="52"/>
      <c r="FP276" s="52"/>
      <c r="FQ276" s="52"/>
      <c r="FR276" s="52"/>
      <c r="FS276" s="52"/>
      <c r="FT276" s="52"/>
      <c r="FU276" s="52"/>
      <c r="FV276" s="52"/>
      <c r="FW276" s="52"/>
      <c r="FX276" s="52"/>
      <c r="FY276" s="52"/>
      <c r="FZ276" s="52"/>
      <c r="GA276" s="52"/>
      <c r="GB276" s="52"/>
      <c r="GC276" s="52"/>
      <c r="GD276" s="52"/>
      <c r="GE276" s="52"/>
      <c r="GF276" s="52"/>
      <c r="GG276" s="52"/>
      <c r="GH276" s="52"/>
      <c r="GI276" s="52"/>
      <c r="GJ276" s="52"/>
      <c r="GK276" s="52"/>
      <c r="GL276" s="52"/>
      <c r="GM276" s="52"/>
      <c r="GN276" s="52"/>
      <c r="GO276" s="52"/>
      <c r="GP276" s="52"/>
      <c r="GQ276" s="52"/>
      <c r="GR276" s="52"/>
      <c r="GS276" s="52"/>
      <c r="GT276" s="52"/>
      <c r="GU276" s="52"/>
      <c r="GV276" s="52"/>
      <c r="GW276" s="52"/>
      <c r="GX276" s="52"/>
      <c r="GY276" s="52"/>
      <c r="GZ276" s="52"/>
      <c r="HA276" s="52"/>
      <c r="HB276" s="52"/>
      <c r="HC276" s="52"/>
      <c r="HD276" s="52"/>
      <c r="HE276" s="52"/>
      <c r="HF276" s="52"/>
      <c r="HG276" s="52"/>
      <c r="HH276" s="52"/>
      <c r="HI276" s="52"/>
      <c r="HJ276" s="52"/>
      <c r="HK276" s="52"/>
      <c r="HL276" s="52"/>
      <c r="HM276" s="52"/>
      <c r="HN276" s="52"/>
      <c r="HO276" s="52"/>
      <c r="HP276" s="52"/>
      <c r="HQ276" s="52"/>
      <c r="HR276" s="52"/>
      <c r="HS276" s="52"/>
      <c r="HT276" s="52"/>
      <c r="HU276" s="52"/>
      <c r="HV276" s="52"/>
      <c r="HW276" s="52"/>
      <c r="HX276" s="52"/>
      <c r="HY276" s="52"/>
      <c r="HZ276" s="52"/>
      <c r="IA276" s="52"/>
      <c r="IB276" s="52"/>
      <c r="IC276" s="52"/>
      <c r="ID276" s="52"/>
      <c r="IE276" s="52"/>
      <c r="IF276" s="52"/>
      <c r="IG276" s="52"/>
      <c r="IH276" s="52"/>
    </row>
    <row r="277" spans="1:242" s="59" customFormat="1" x14ac:dyDescent="0.2">
      <c r="A277" s="54" t="s">
        <v>114</v>
      </c>
      <c r="B277" s="55">
        <v>2025</v>
      </c>
      <c r="C277" s="55"/>
      <c r="D277" s="55"/>
      <c r="E277" s="13"/>
      <c r="F277" s="14"/>
      <c r="G277" s="60"/>
      <c r="H277" s="60"/>
      <c r="I277" s="60"/>
      <c r="J277" s="60"/>
      <c r="K277" s="60"/>
      <c r="L277" s="61"/>
      <c r="M277" s="61">
        <f>SUM(G277:L277)</f>
        <v>0</v>
      </c>
      <c r="N277" s="62">
        <f>+F277-M277</f>
        <v>0</v>
      </c>
      <c r="O277" s="18" t="str">
        <f>IF(F277=0,"",(F277-M277)/F277)</f>
        <v/>
      </c>
      <c r="P277" s="63">
        <v>0</v>
      </c>
      <c r="Q277" s="64">
        <f>+N277*P277</f>
        <v>0</v>
      </c>
      <c r="R277" s="65">
        <f>+N277-Q277</f>
        <v>0</v>
      </c>
      <c r="S277" s="56"/>
      <c r="T277" s="66"/>
      <c r="U277" s="57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  <c r="AF277" s="57"/>
      <c r="AG277" s="57"/>
      <c r="AH277" s="57"/>
      <c r="AI277" s="57"/>
      <c r="AJ277" s="57"/>
      <c r="AK277" s="57"/>
      <c r="AL277" s="57"/>
      <c r="AM277" s="57"/>
      <c r="AN277" s="57"/>
      <c r="AO277" s="57"/>
      <c r="AP277" s="57"/>
      <c r="AQ277" s="57"/>
      <c r="AR277" s="57"/>
      <c r="AS277" s="57"/>
      <c r="AT277" s="57"/>
      <c r="AU277" s="57"/>
      <c r="AV277" s="57"/>
      <c r="AW277" s="57"/>
      <c r="AX277" s="57"/>
      <c r="AY277" s="57"/>
      <c r="AZ277" s="57"/>
      <c r="BA277" s="57"/>
      <c r="BB277" s="57"/>
      <c r="BC277" s="57"/>
      <c r="BD277" s="57"/>
      <c r="BE277" s="57"/>
      <c r="BF277" s="57"/>
      <c r="BG277" s="57"/>
      <c r="BH277" s="57"/>
      <c r="BI277" s="57"/>
      <c r="BJ277" s="57"/>
      <c r="BK277" s="57"/>
      <c r="BL277" s="57"/>
      <c r="BM277" s="58"/>
      <c r="BN277" s="58"/>
      <c r="BO277" s="58"/>
      <c r="BP277" s="58"/>
      <c r="BQ277" s="58"/>
      <c r="BR277" s="58"/>
      <c r="BS277" s="58"/>
      <c r="BT277" s="58"/>
      <c r="BU277" s="58"/>
      <c r="BV277" s="58"/>
      <c r="BW277" s="58"/>
      <c r="BX277" s="58"/>
      <c r="BY277" s="58"/>
      <c r="BZ277" s="58"/>
      <c r="CA277" s="58"/>
      <c r="CB277" s="58"/>
      <c r="CC277" s="58"/>
      <c r="CD277" s="58"/>
      <c r="CE277" s="58"/>
      <c r="CF277" s="58"/>
      <c r="CG277" s="58"/>
      <c r="CH277" s="58"/>
      <c r="CI277" s="58"/>
      <c r="CJ277" s="58"/>
      <c r="CK277" s="58"/>
      <c r="CL277" s="58"/>
      <c r="CM277" s="58"/>
      <c r="CN277" s="58"/>
      <c r="CO277" s="58"/>
      <c r="CP277" s="58"/>
      <c r="CQ277" s="58"/>
      <c r="CR277" s="58"/>
      <c r="CS277" s="58"/>
      <c r="CT277" s="58"/>
      <c r="CU277" s="58"/>
      <c r="CV277" s="58"/>
      <c r="CW277" s="58"/>
      <c r="CX277" s="58"/>
      <c r="CY277" s="58"/>
      <c r="CZ277" s="58"/>
      <c r="DA277" s="58"/>
      <c r="DB277" s="58"/>
      <c r="DC277" s="58"/>
      <c r="DD277" s="58"/>
      <c r="DE277" s="58"/>
      <c r="DF277" s="58"/>
      <c r="DG277" s="58"/>
      <c r="DH277" s="58"/>
      <c r="DI277" s="58"/>
      <c r="DJ277" s="58"/>
      <c r="DK277" s="58"/>
      <c r="DL277" s="58"/>
      <c r="DM277" s="58"/>
      <c r="DN277" s="58"/>
      <c r="DO277" s="58"/>
      <c r="DP277" s="58"/>
      <c r="DQ277" s="58"/>
      <c r="DR277" s="58"/>
      <c r="DS277" s="58"/>
      <c r="DT277" s="58"/>
      <c r="DU277" s="58"/>
      <c r="DV277" s="58"/>
      <c r="DW277" s="58"/>
      <c r="DX277" s="58"/>
      <c r="DY277" s="58"/>
      <c r="DZ277" s="58"/>
      <c r="EA277" s="58"/>
      <c r="EB277" s="58"/>
      <c r="EC277" s="58"/>
      <c r="ED277" s="58"/>
      <c r="EE277" s="58"/>
      <c r="EF277" s="58"/>
      <c r="EG277" s="58"/>
      <c r="EH277" s="58"/>
      <c r="EI277" s="58"/>
      <c r="EJ277" s="58"/>
      <c r="EK277" s="58"/>
      <c r="EL277" s="58"/>
      <c r="EM277" s="58"/>
      <c r="EN277" s="58"/>
      <c r="EO277" s="58"/>
      <c r="EP277" s="58"/>
      <c r="EQ277" s="58"/>
      <c r="ER277" s="58"/>
      <c r="ES277" s="58"/>
      <c r="ET277" s="58"/>
      <c r="EU277" s="58"/>
      <c r="EV277" s="58"/>
      <c r="EW277" s="58"/>
      <c r="EX277" s="58"/>
      <c r="EY277" s="58"/>
      <c r="EZ277" s="58"/>
      <c r="FA277" s="58"/>
      <c r="FB277" s="58"/>
      <c r="FC277" s="58"/>
      <c r="FD277" s="58"/>
      <c r="FE277" s="58"/>
      <c r="FF277" s="58"/>
      <c r="FG277" s="58"/>
      <c r="FH277" s="58"/>
      <c r="FI277" s="58"/>
      <c r="FJ277" s="58"/>
      <c r="FK277" s="58"/>
      <c r="FL277" s="58"/>
      <c r="FM277" s="58"/>
      <c r="FN277" s="58"/>
      <c r="FO277" s="58"/>
      <c r="FP277" s="58"/>
      <c r="FQ277" s="58"/>
      <c r="FR277" s="58"/>
      <c r="FS277" s="58"/>
      <c r="FT277" s="58"/>
      <c r="FU277" s="58"/>
      <c r="FV277" s="58"/>
      <c r="FW277" s="58"/>
      <c r="FX277" s="58"/>
      <c r="FY277" s="58"/>
      <c r="FZ277" s="58"/>
      <c r="GA277" s="58"/>
      <c r="GB277" s="58"/>
      <c r="GC277" s="58"/>
      <c r="GD277" s="58"/>
      <c r="GE277" s="58"/>
      <c r="GF277" s="58"/>
      <c r="GG277" s="58"/>
      <c r="GH277" s="58"/>
      <c r="GI277" s="58"/>
      <c r="GJ277" s="58"/>
      <c r="GK277" s="58"/>
      <c r="GL277" s="58"/>
      <c r="GM277" s="58"/>
      <c r="GN277" s="58"/>
      <c r="GO277" s="58"/>
      <c r="GP277" s="58"/>
      <c r="GQ277" s="58"/>
      <c r="GR277" s="58"/>
      <c r="GS277" s="58"/>
      <c r="GT277" s="58"/>
      <c r="GU277" s="58"/>
      <c r="GV277" s="58"/>
      <c r="GW277" s="58"/>
      <c r="GX277" s="58"/>
      <c r="GY277" s="58"/>
      <c r="GZ277" s="58"/>
      <c r="HA277" s="58"/>
      <c r="HB277" s="58"/>
      <c r="HC277" s="58"/>
      <c r="HD277" s="58"/>
      <c r="HE277" s="58"/>
      <c r="HF277" s="58"/>
      <c r="HG277" s="58"/>
      <c r="HH277" s="58"/>
      <c r="HI277" s="58"/>
      <c r="HJ277" s="58"/>
      <c r="HK277" s="58"/>
      <c r="HL277" s="58"/>
      <c r="HM277" s="58"/>
      <c r="HN277" s="58"/>
      <c r="HO277" s="58"/>
      <c r="HP277" s="58"/>
      <c r="HQ277" s="58"/>
      <c r="HR277" s="58"/>
      <c r="HS277" s="58"/>
      <c r="HT277" s="58"/>
      <c r="HU277" s="58"/>
      <c r="HV277" s="58"/>
      <c r="HW277" s="58"/>
      <c r="HX277" s="58"/>
      <c r="HY277" s="58"/>
      <c r="HZ277" s="58"/>
      <c r="IA277" s="58"/>
      <c r="IB277" s="58"/>
      <c r="IC277" s="58"/>
      <c r="ID277" s="58"/>
      <c r="IE277" s="58"/>
      <c r="IF277" s="58"/>
      <c r="IG277" s="58"/>
      <c r="IH277" s="58"/>
    </row>
    <row r="278" spans="1:242" s="59" customFormat="1" x14ac:dyDescent="0.2">
      <c r="A278" s="54" t="s">
        <v>114</v>
      </c>
      <c r="B278" s="55">
        <v>2025</v>
      </c>
      <c r="C278" s="55"/>
      <c r="D278" s="55"/>
      <c r="E278" s="13"/>
      <c r="F278" s="14"/>
      <c r="G278" s="60"/>
      <c r="H278" s="60"/>
      <c r="I278" s="60"/>
      <c r="J278" s="60"/>
      <c r="K278" s="60"/>
      <c r="L278" s="61"/>
      <c r="M278" s="61">
        <f>SUM(G278:L278)</f>
        <v>0</v>
      </c>
      <c r="N278" s="62">
        <f t="shared" ref="N278:N296" si="169">+F278-M278</f>
        <v>0</v>
      </c>
      <c r="O278" s="18" t="str">
        <f t="shared" ref="O278:O294" si="170">IF(F278=0,"",(F278-M278)/F278)</f>
        <v/>
      </c>
      <c r="P278" s="63">
        <v>0</v>
      </c>
      <c r="Q278" s="64">
        <f t="shared" ref="Q278:Q296" si="171">+N278*P278</f>
        <v>0</v>
      </c>
      <c r="R278" s="65">
        <f t="shared" ref="R278:R296" si="172">+N278-Q278</f>
        <v>0</v>
      </c>
      <c r="S278" s="56"/>
      <c r="T278" s="66"/>
      <c r="U278" s="57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  <c r="AF278" s="57"/>
      <c r="AG278" s="57"/>
      <c r="AH278" s="57"/>
      <c r="AI278" s="57"/>
      <c r="AJ278" s="57"/>
      <c r="AK278" s="57"/>
      <c r="AL278" s="57"/>
      <c r="AM278" s="57"/>
      <c r="AN278" s="57"/>
      <c r="AO278" s="57"/>
      <c r="AP278" s="57"/>
      <c r="AQ278" s="57"/>
      <c r="AR278" s="57"/>
      <c r="AS278" s="57"/>
      <c r="AT278" s="57"/>
      <c r="AU278" s="57"/>
      <c r="AV278" s="57"/>
      <c r="AW278" s="57"/>
      <c r="AX278" s="57"/>
      <c r="AY278" s="57"/>
      <c r="AZ278" s="57"/>
      <c r="BA278" s="57"/>
      <c r="BB278" s="57"/>
      <c r="BC278" s="57"/>
      <c r="BD278" s="57"/>
      <c r="BE278" s="57"/>
      <c r="BF278" s="57"/>
      <c r="BG278" s="57"/>
      <c r="BH278" s="57"/>
      <c r="BI278" s="57"/>
      <c r="BJ278" s="57"/>
      <c r="BK278" s="57"/>
      <c r="BL278" s="57"/>
      <c r="BM278" s="58"/>
      <c r="BN278" s="58"/>
      <c r="BO278" s="58"/>
      <c r="BP278" s="58"/>
      <c r="BQ278" s="58"/>
      <c r="BR278" s="58"/>
      <c r="BS278" s="58"/>
      <c r="BT278" s="58"/>
      <c r="BU278" s="58"/>
      <c r="BV278" s="58"/>
      <c r="BW278" s="58"/>
      <c r="BX278" s="58"/>
      <c r="BY278" s="58"/>
      <c r="BZ278" s="58"/>
      <c r="CA278" s="58"/>
      <c r="CB278" s="58"/>
      <c r="CC278" s="58"/>
      <c r="CD278" s="58"/>
      <c r="CE278" s="58"/>
      <c r="CF278" s="58"/>
      <c r="CG278" s="58"/>
      <c r="CH278" s="58"/>
      <c r="CI278" s="58"/>
      <c r="CJ278" s="58"/>
      <c r="CK278" s="58"/>
      <c r="CL278" s="58"/>
      <c r="CM278" s="58"/>
      <c r="CN278" s="58"/>
      <c r="CO278" s="58"/>
      <c r="CP278" s="58"/>
      <c r="CQ278" s="58"/>
      <c r="CR278" s="58"/>
      <c r="CS278" s="58"/>
      <c r="CT278" s="58"/>
      <c r="CU278" s="58"/>
      <c r="CV278" s="58"/>
      <c r="CW278" s="58"/>
      <c r="CX278" s="58"/>
      <c r="CY278" s="58"/>
      <c r="CZ278" s="58"/>
      <c r="DA278" s="58"/>
      <c r="DB278" s="58"/>
      <c r="DC278" s="58"/>
      <c r="DD278" s="58"/>
      <c r="DE278" s="58"/>
      <c r="DF278" s="58"/>
      <c r="DG278" s="58"/>
      <c r="DH278" s="58"/>
      <c r="DI278" s="58"/>
      <c r="DJ278" s="58"/>
      <c r="DK278" s="58"/>
      <c r="DL278" s="58"/>
      <c r="DM278" s="58"/>
      <c r="DN278" s="58"/>
      <c r="DO278" s="58"/>
      <c r="DP278" s="58"/>
      <c r="DQ278" s="58"/>
      <c r="DR278" s="58"/>
      <c r="DS278" s="58"/>
      <c r="DT278" s="58"/>
      <c r="DU278" s="58"/>
      <c r="DV278" s="58"/>
      <c r="DW278" s="58"/>
      <c r="DX278" s="58"/>
      <c r="DY278" s="58"/>
      <c r="DZ278" s="58"/>
      <c r="EA278" s="58"/>
      <c r="EB278" s="58"/>
      <c r="EC278" s="58"/>
      <c r="ED278" s="58"/>
      <c r="EE278" s="58"/>
      <c r="EF278" s="58"/>
      <c r="EG278" s="58"/>
      <c r="EH278" s="58"/>
      <c r="EI278" s="58"/>
      <c r="EJ278" s="58"/>
      <c r="EK278" s="58"/>
      <c r="EL278" s="58"/>
      <c r="EM278" s="58"/>
      <c r="EN278" s="58"/>
      <c r="EO278" s="58"/>
      <c r="EP278" s="58"/>
      <c r="EQ278" s="58"/>
      <c r="ER278" s="58"/>
      <c r="ES278" s="58"/>
      <c r="ET278" s="58"/>
      <c r="EU278" s="58"/>
      <c r="EV278" s="58"/>
      <c r="EW278" s="58"/>
      <c r="EX278" s="58"/>
      <c r="EY278" s="58"/>
      <c r="EZ278" s="58"/>
      <c r="FA278" s="58"/>
      <c r="FB278" s="58"/>
      <c r="FC278" s="58"/>
      <c r="FD278" s="58"/>
      <c r="FE278" s="58"/>
      <c r="FF278" s="58"/>
      <c r="FG278" s="58"/>
      <c r="FH278" s="58"/>
      <c r="FI278" s="58"/>
      <c r="FJ278" s="58"/>
      <c r="FK278" s="58"/>
      <c r="FL278" s="58"/>
      <c r="FM278" s="58"/>
      <c r="FN278" s="58"/>
      <c r="FO278" s="58"/>
      <c r="FP278" s="58"/>
      <c r="FQ278" s="58"/>
      <c r="FR278" s="58"/>
      <c r="FS278" s="58"/>
      <c r="FT278" s="58"/>
      <c r="FU278" s="58"/>
      <c r="FV278" s="58"/>
      <c r="FW278" s="58"/>
      <c r="FX278" s="58"/>
      <c r="FY278" s="58"/>
      <c r="FZ278" s="58"/>
      <c r="GA278" s="58"/>
      <c r="GB278" s="58"/>
      <c r="GC278" s="58"/>
      <c r="GD278" s="58"/>
      <c r="GE278" s="58"/>
      <c r="GF278" s="58"/>
      <c r="GG278" s="58"/>
      <c r="GH278" s="58"/>
      <c r="GI278" s="58"/>
      <c r="GJ278" s="58"/>
      <c r="GK278" s="58"/>
      <c r="GL278" s="58"/>
      <c r="GM278" s="58"/>
      <c r="GN278" s="58"/>
      <c r="GO278" s="58"/>
      <c r="GP278" s="58"/>
      <c r="GQ278" s="58"/>
      <c r="GR278" s="58"/>
      <c r="GS278" s="58"/>
      <c r="GT278" s="58"/>
      <c r="GU278" s="58"/>
      <c r="GV278" s="58"/>
      <c r="GW278" s="58"/>
      <c r="GX278" s="58"/>
      <c r="GY278" s="58"/>
      <c r="GZ278" s="58"/>
      <c r="HA278" s="58"/>
      <c r="HB278" s="58"/>
      <c r="HC278" s="58"/>
      <c r="HD278" s="58"/>
      <c r="HE278" s="58"/>
      <c r="HF278" s="58"/>
      <c r="HG278" s="58"/>
      <c r="HH278" s="58"/>
      <c r="HI278" s="58"/>
      <c r="HJ278" s="58"/>
      <c r="HK278" s="58"/>
      <c r="HL278" s="58"/>
      <c r="HM278" s="58"/>
      <c r="HN278" s="58"/>
      <c r="HO278" s="58"/>
      <c r="HP278" s="58"/>
      <c r="HQ278" s="58"/>
      <c r="HR278" s="58"/>
      <c r="HS278" s="58"/>
      <c r="HT278" s="58"/>
      <c r="HU278" s="58"/>
      <c r="HV278" s="58"/>
      <c r="HW278" s="58"/>
      <c r="HX278" s="58"/>
      <c r="HY278" s="58"/>
      <c r="HZ278" s="58"/>
      <c r="IA278" s="58"/>
      <c r="IB278" s="58"/>
      <c r="IC278" s="58"/>
      <c r="ID278" s="58"/>
      <c r="IE278" s="58"/>
      <c r="IF278" s="58"/>
      <c r="IG278" s="58"/>
      <c r="IH278" s="58"/>
    </row>
    <row r="279" spans="1:242" s="59" customFormat="1" x14ac:dyDescent="0.2">
      <c r="A279" s="54" t="s">
        <v>114</v>
      </c>
      <c r="B279" s="55">
        <v>2025</v>
      </c>
      <c r="C279" s="55"/>
      <c r="D279" s="55"/>
      <c r="E279" s="13"/>
      <c r="F279" s="14"/>
      <c r="G279" s="60"/>
      <c r="H279" s="60"/>
      <c r="I279" s="60"/>
      <c r="J279" s="60"/>
      <c r="K279" s="60"/>
      <c r="L279" s="61"/>
      <c r="M279" s="61">
        <f t="shared" ref="M279:M280" si="173">SUM(G279:L279)</f>
        <v>0</v>
      </c>
      <c r="N279" s="62">
        <f t="shared" si="169"/>
        <v>0</v>
      </c>
      <c r="O279" s="18" t="str">
        <f t="shared" si="170"/>
        <v/>
      </c>
      <c r="P279" s="63">
        <v>0</v>
      </c>
      <c r="Q279" s="64">
        <f t="shared" si="171"/>
        <v>0</v>
      </c>
      <c r="R279" s="65">
        <f t="shared" si="172"/>
        <v>0</v>
      </c>
      <c r="S279" s="56"/>
      <c r="T279" s="66"/>
      <c r="U279" s="57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  <c r="AF279" s="57"/>
      <c r="AG279" s="57"/>
      <c r="AH279" s="57"/>
      <c r="AI279" s="57"/>
      <c r="AJ279" s="57"/>
      <c r="AK279" s="57"/>
      <c r="AL279" s="57"/>
      <c r="AM279" s="57"/>
      <c r="AN279" s="57"/>
      <c r="AO279" s="57"/>
      <c r="AP279" s="57"/>
      <c r="AQ279" s="57"/>
      <c r="AR279" s="57"/>
      <c r="AS279" s="57"/>
      <c r="AT279" s="57"/>
      <c r="AU279" s="57"/>
      <c r="AV279" s="57"/>
      <c r="AW279" s="57"/>
      <c r="AX279" s="57"/>
      <c r="AY279" s="57"/>
      <c r="AZ279" s="57"/>
      <c r="BA279" s="57"/>
      <c r="BB279" s="57"/>
      <c r="BC279" s="57"/>
      <c r="BD279" s="57"/>
      <c r="BE279" s="57"/>
      <c r="BF279" s="57"/>
      <c r="BG279" s="57"/>
      <c r="BH279" s="57"/>
      <c r="BI279" s="57"/>
      <c r="BJ279" s="57"/>
      <c r="BK279" s="57"/>
      <c r="BL279" s="57"/>
      <c r="BM279" s="58"/>
      <c r="BN279" s="58"/>
      <c r="BO279" s="58"/>
      <c r="BP279" s="58"/>
      <c r="BQ279" s="58"/>
      <c r="BR279" s="58"/>
      <c r="BS279" s="58"/>
      <c r="BT279" s="58"/>
      <c r="BU279" s="58"/>
      <c r="BV279" s="58"/>
      <c r="BW279" s="58"/>
      <c r="BX279" s="58"/>
      <c r="BY279" s="58"/>
      <c r="BZ279" s="58"/>
      <c r="CA279" s="58"/>
      <c r="CB279" s="58"/>
      <c r="CC279" s="58"/>
      <c r="CD279" s="58"/>
      <c r="CE279" s="58"/>
      <c r="CF279" s="58"/>
      <c r="CG279" s="58"/>
      <c r="CH279" s="58"/>
      <c r="CI279" s="58"/>
      <c r="CJ279" s="58"/>
      <c r="CK279" s="58"/>
      <c r="CL279" s="58"/>
      <c r="CM279" s="58"/>
      <c r="CN279" s="58"/>
      <c r="CO279" s="58"/>
      <c r="CP279" s="58"/>
      <c r="CQ279" s="58"/>
      <c r="CR279" s="58"/>
      <c r="CS279" s="58"/>
      <c r="CT279" s="58"/>
      <c r="CU279" s="58"/>
      <c r="CV279" s="58"/>
      <c r="CW279" s="58"/>
      <c r="CX279" s="58"/>
      <c r="CY279" s="58"/>
      <c r="CZ279" s="58"/>
      <c r="DA279" s="58"/>
      <c r="DB279" s="58"/>
      <c r="DC279" s="58"/>
      <c r="DD279" s="58"/>
      <c r="DE279" s="58"/>
      <c r="DF279" s="58"/>
      <c r="DG279" s="58"/>
      <c r="DH279" s="58"/>
      <c r="DI279" s="58"/>
      <c r="DJ279" s="58"/>
      <c r="DK279" s="58"/>
      <c r="DL279" s="58"/>
      <c r="DM279" s="58"/>
      <c r="DN279" s="58"/>
      <c r="DO279" s="58"/>
      <c r="DP279" s="58"/>
      <c r="DQ279" s="58"/>
      <c r="DR279" s="58"/>
      <c r="DS279" s="58"/>
      <c r="DT279" s="58"/>
      <c r="DU279" s="58"/>
      <c r="DV279" s="58"/>
      <c r="DW279" s="58"/>
      <c r="DX279" s="58"/>
      <c r="DY279" s="58"/>
      <c r="DZ279" s="58"/>
      <c r="EA279" s="58"/>
      <c r="EB279" s="58"/>
      <c r="EC279" s="58"/>
      <c r="ED279" s="58"/>
      <c r="EE279" s="58"/>
      <c r="EF279" s="58"/>
      <c r="EG279" s="58"/>
      <c r="EH279" s="58"/>
      <c r="EI279" s="58"/>
      <c r="EJ279" s="58"/>
      <c r="EK279" s="58"/>
      <c r="EL279" s="58"/>
      <c r="EM279" s="58"/>
      <c r="EN279" s="58"/>
      <c r="EO279" s="58"/>
      <c r="EP279" s="58"/>
      <c r="EQ279" s="58"/>
      <c r="ER279" s="58"/>
      <c r="ES279" s="58"/>
      <c r="ET279" s="58"/>
      <c r="EU279" s="58"/>
      <c r="EV279" s="58"/>
      <c r="EW279" s="58"/>
      <c r="EX279" s="58"/>
      <c r="EY279" s="58"/>
      <c r="EZ279" s="58"/>
      <c r="FA279" s="58"/>
      <c r="FB279" s="58"/>
      <c r="FC279" s="58"/>
      <c r="FD279" s="58"/>
      <c r="FE279" s="58"/>
      <c r="FF279" s="58"/>
      <c r="FG279" s="58"/>
      <c r="FH279" s="58"/>
      <c r="FI279" s="58"/>
      <c r="FJ279" s="58"/>
      <c r="FK279" s="58"/>
      <c r="FL279" s="58"/>
      <c r="FM279" s="58"/>
      <c r="FN279" s="58"/>
      <c r="FO279" s="58"/>
      <c r="FP279" s="58"/>
      <c r="FQ279" s="58"/>
      <c r="FR279" s="58"/>
      <c r="FS279" s="58"/>
      <c r="FT279" s="58"/>
      <c r="FU279" s="58"/>
      <c r="FV279" s="58"/>
      <c r="FW279" s="58"/>
      <c r="FX279" s="58"/>
      <c r="FY279" s="58"/>
      <c r="FZ279" s="58"/>
      <c r="GA279" s="58"/>
      <c r="GB279" s="58"/>
      <c r="GC279" s="58"/>
      <c r="GD279" s="58"/>
      <c r="GE279" s="58"/>
      <c r="GF279" s="58"/>
      <c r="GG279" s="58"/>
      <c r="GH279" s="58"/>
      <c r="GI279" s="58"/>
      <c r="GJ279" s="58"/>
      <c r="GK279" s="58"/>
      <c r="GL279" s="58"/>
      <c r="GM279" s="58"/>
      <c r="GN279" s="58"/>
      <c r="GO279" s="58"/>
      <c r="GP279" s="58"/>
      <c r="GQ279" s="58"/>
      <c r="GR279" s="58"/>
      <c r="GS279" s="58"/>
      <c r="GT279" s="58"/>
      <c r="GU279" s="58"/>
      <c r="GV279" s="58"/>
      <c r="GW279" s="58"/>
      <c r="GX279" s="58"/>
      <c r="GY279" s="58"/>
      <c r="GZ279" s="58"/>
      <c r="HA279" s="58"/>
      <c r="HB279" s="58"/>
      <c r="HC279" s="58"/>
      <c r="HD279" s="58"/>
      <c r="HE279" s="58"/>
      <c r="HF279" s="58"/>
      <c r="HG279" s="58"/>
      <c r="HH279" s="58"/>
      <c r="HI279" s="58"/>
      <c r="HJ279" s="58"/>
      <c r="HK279" s="58"/>
      <c r="HL279" s="58"/>
      <c r="HM279" s="58"/>
      <c r="HN279" s="58"/>
      <c r="HO279" s="58"/>
      <c r="HP279" s="58"/>
      <c r="HQ279" s="58"/>
      <c r="HR279" s="58"/>
      <c r="HS279" s="58"/>
      <c r="HT279" s="58"/>
      <c r="HU279" s="58"/>
      <c r="HV279" s="58"/>
      <c r="HW279" s="58"/>
      <c r="HX279" s="58"/>
      <c r="HY279" s="58"/>
      <c r="HZ279" s="58"/>
      <c r="IA279" s="58"/>
      <c r="IB279" s="58"/>
      <c r="IC279" s="58"/>
      <c r="ID279" s="58"/>
      <c r="IE279" s="58"/>
      <c r="IF279" s="58"/>
      <c r="IG279" s="58"/>
      <c r="IH279" s="58"/>
    </row>
    <row r="280" spans="1:242" s="59" customFormat="1" x14ac:dyDescent="0.2">
      <c r="A280" s="54" t="s">
        <v>114</v>
      </c>
      <c r="B280" s="55">
        <v>2025</v>
      </c>
      <c r="C280" s="55"/>
      <c r="D280" s="55"/>
      <c r="E280" s="13"/>
      <c r="F280" s="14"/>
      <c r="G280" s="60"/>
      <c r="H280" s="60"/>
      <c r="I280" s="60"/>
      <c r="J280" s="60"/>
      <c r="K280" s="60"/>
      <c r="L280" s="61"/>
      <c r="M280" s="61">
        <f t="shared" si="173"/>
        <v>0</v>
      </c>
      <c r="N280" s="62">
        <f t="shared" si="169"/>
        <v>0</v>
      </c>
      <c r="O280" s="18" t="str">
        <f t="shared" si="170"/>
        <v/>
      </c>
      <c r="P280" s="63">
        <v>0</v>
      </c>
      <c r="Q280" s="64">
        <f t="shared" si="171"/>
        <v>0</v>
      </c>
      <c r="R280" s="65">
        <f t="shared" si="172"/>
        <v>0</v>
      </c>
      <c r="S280" s="56"/>
      <c r="T280" s="66"/>
      <c r="U280" s="57"/>
      <c r="V280" s="57"/>
      <c r="W280" s="57"/>
      <c r="X280" s="57"/>
      <c r="Y280" s="57"/>
      <c r="Z280" s="57"/>
      <c r="AA280" s="57"/>
      <c r="AB280" s="57"/>
      <c r="AC280" s="57"/>
      <c r="AD280" s="57"/>
      <c r="AE280" s="57"/>
      <c r="AF280" s="57"/>
      <c r="AG280" s="57"/>
      <c r="AH280" s="57"/>
      <c r="AI280" s="57"/>
      <c r="AJ280" s="57"/>
      <c r="AK280" s="57"/>
      <c r="AL280" s="57"/>
      <c r="AM280" s="57"/>
      <c r="AN280" s="57"/>
      <c r="AO280" s="57"/>
      <c r="AP280" s="57"/>
      <c r="AQ280" s="57"/>
      <c r="AR280" s="57"/>
      <c r="AS280" s="57"/>
      <c r="AT280" s="57"/>
      <c r="AU280" s="57"/>
      <c r="AV280" s="57"/>
      <c r="AW280" s="57"/>
      <c r="AX280" s="57"/>
      <c r="AY280" s="57"/>
      <c r="AZ280" s="57"/>
      <c r="BA280" s="57"/>
      <c r="BB280" s="57"/>
      <c r="BC280" s="57"/>
      <c r="BD280" s="57"/>
      <c r="BE280" s="57"/>
      <c r="BF280" s="57"/>
      <c r="BG280" s="57"/>
      <c r="BH280" s="57"/>
      <c r="BI280" s="57"/>
      <c r="BJ280" s="57"/>
      <c r="BK280" s="57"/>
      <c r="BL280" s="57"/>
      <c r="BM280" s="58"/>
      <c r="BN280" s="58"/>
      <c r="BO280" s="58"/>
      <c r="BP280" s="58"/>
      <c r="BQ280" s="58"/>
      <c r="BR280" s="58"/>
      <c r="BS280" s="58"/>
      <c r="BT280" s="58"/>
      <c r="BU280" s="58"/>
      <c r="BV280" s="58"/>
      <c r="BW280" s="58"/>
      <c r="BX280" s="58"/>
      <c r="BY280" s="58"/>
      <c r="BZ280" s="58"/>
      <c r="CA280" s="58"/>
      <c r="CB280" s="58"/>
      <c r="CC280" s="58"/>
      <c r="CD280" s="58"/>
      <c r="CE280" s="58"/>
      <c r="CF280" s="58"/>
      <c r="CG280" s="58"/>
      <c r="CH280" s="58"/>
      <c r="CI280" s="58"/>
      <c r="CJ280" s="58"/>
      <c r="CK280" s="58"/>
      <c r="CL280" s="58"/>
      <c r="CM280" s="58"/>
      <c r="CN280" s="58"/>
      <c r="CO280" s="58"/>
      <c r="CP280" s="58"/>
      <c r="CQ280" s="58"/>
      <c r="CR280" s="58"/>
      <c r="CS280" s="58"/>
      <c r="CT280" s="58"/>
      <c r="CU280" s="58"/>
      <c r="CV280" s="58"/>
      <c r="CW280" s="58"/>
      <c r="CX280" s="58"/>
      <c r="CY280" s="58"/>
      <c r="CZ280" s="58"/>
      <c r="DA280" s="58"/>
      <c r="DB280" s="58"/>
      <c r="DC280" s="58"/>
      <c r="DD280" s="58"/>
      <c r="DE280" s="58"/>
      <c r="DF280" s="58"/>
      <c r="DG280" s="58"/>
      <c r="DH280" s="58"/>
      <c r="DI280" s="58"/>
      <c r="DJ280" s="58"/>
      <c r="DK280" s="58"/>
      <c r="DL280" s="58"/>
      <c r="DM280" s="58"/>
      <c r="DN280" s="58"/>
      <c r="DO280" s="58"/>
      <c r="DP280" s="58"/>
      <c r="DQ280" s="58"/>
      <c r="DR280" s="58"/>
      <c r="DS280" s="58"/>
      <c r="DT280" s="58"/>
      <c r="DU280" s="58"/>
      <c r="DV280" s="58"/>
      <c r="DW280" s="58"/>
      <c r="DX280" s="58"/>
      <c r="DY280" s="58"/>
      <c r="DZ280" s="58"/>
      <c r="EA280" s="58"/>
      <c r="EB280" s="58"/>
      <c r="EC280" s="58"/>
      <c r="ED280" s="58"/>
      <c r="EE280" s="58"/>
      <c r="EF280" s="58"/>
      <c r="EG280" s="58"/>
      <c r="EH280" s="58"/>
      <c r="EI280" s="58"/>
      <c r="EJ280" s="58"/>
      <c r="EK280" s="58"/>
      <c r="EL280" s="58"/>
      <c r="EM280" s="58"/>
      <c r="EN280" s="58"/>
      <c r="EO280" s="58"/>
      <c r="EP280" s="58"/>
      <c r="EQ280" s="58"/>
      <c r="ER280" s="58"/>
      <c r="ES280" s="58"/>
      <c r="ET280" s="58"/>
      <c r="EU280" s="58"/>
      <c r="EV280" s="58"/>
      <c r="EW280" s="58"/>
      <c r="EX280" s="58"/>
      <c r="EY280" s="58"/>
      <c r="EZ280" s="58"/>
      <c r="FA280" s="58"/>
      <c r="FB280" s="58"/>
      <c r="FC280" s="58"/>
      <c r="FD280" s="58"/>
      <c r="FE280" s="58"/>
      <c r="FF280" s="58"/>
      <c r="FG280" s="58"/>
      <c r="FH280" s="58"/>
      <c r="FI280" s="58"/>
      <c r="FJ280" s="58"/>
      <c r="FK280" s="58"/>
      <c r="FL280" s="58"/>
      <c r="FM280" s="58"/>
      <c r="FN280" s="58"/>
      <c r="FO280" s="58"/>
      <c r="FP280" s="58"/>
      <c r="FQ280" s="58"/>
      <c r="FR280" s="58"/>
      <c r="FS280" s="58"/>
      <c r="FT280" s="58"/>
      <c r="FU280" s="58"/>
      <c r="FV280" s="58"/>
      <c r="FW280" s="58"/>
      <c r="FX280" s="58"/>
      <c r="FY280" s="58"/>
      <c r="FZ280" s="58"/>
      <c r="GA280" s="58"/>
      <c r="GB280" s="58"/>
      <c r="GC280" s="58"/>
      <c r="GD280" s="58"/>
      <c r="GE280" s="58"/>
      <c r="GF280" s="58"/>
      <c r="GG280" s="58"/>
      <c r="GH280" s="58"/>
      <c r="GI280" s="58"/>
      <c r="GJ280" s="58"/>
      <c r="GK280" s="58"/>
      <c r="GL280" s="58"/>
      <c r="GM280" s="58"/>
      <c r="GN280" s="58"/>
      <c r="GO280" s="58"/>
      <c r="GP280" s="58"/>
      <c r="GQ280" s="58"/>
      <c r="GR280" s="58"/>
      <c r="GS280" s="58"/>
      <c r="GT280" s="58"/>
      <c r="GU280" s="58"/>
      <c r="GV280" s="58"/>
      <c r="GW280" s="58"/>
      <c r="GX280" s="58"/>
      <c r="GY280" s="58"/>
      <c r="GZ280" s="58"/>
      <c r="HA280" s="58"/>
      <c r="HB280" s="58"/>
      <c r="HC280" s="58"/>
      <c r="HD280" s="58"/>
      <c r="HE280" s="58"/>
      <c r="HF280" s="58"/>
      <c r="HG280" s="58"/>
      <c r="HH280" s="58"/>
      <c r="HI280" s="58"/>
      <c r="HJ280" s="58"/>
      <c r="HK280" s="58"/>
      <c r="HL280" s="58"/>
      <c r="HM280" s="58"/>
      <c r="HN280" s="58"/>
      <c r="HO280" s="58"/>
      <c r="HP280" s="58"/>
      <c r="HQ280" s="58"/>
      <c r="HR280" s="58"/>
      <c r="HS280" s="58"/>
      <c r="HT280" s="58"/>
      <c r="HU280" s="58"/>
      <c r="HV280" s="58"/>
      <c r="HW280" s="58"/>
      <c r="HX280" s="58"/>
      <c r="HY280" s="58"/>
      <c r="HZ280" s="58"/>
      <c r="IA280" s="58"/>
      <c r="IB280" s="58"/>
      <c r="IC280" s="58"/>
      <c r="ID280" s="58"/>
      <c r="IE280" s="58"/>
      <c r="IF280" s="58"/>
      <c r="IG280" s="58"/>
      <c r="IH280" s="58"/>
    </row>
    <row r="281" spans="1:242" s="59" customFormat="1" x14ac:dyDescent="0.2">
      <c r="A281" s="54" t="s">
        <v>114</v>
      </c>
      <c r="B281" s="55">
        <v>2025</v>
      </c>
      <c r="C281" s="55"/>
      <c r="D281" s="55"/>
      <c r="E281" s="13"/>
      <c r="F281" s="14"/>
      <c r="G281" s="60"/>
      <c r="H281" s="60"/>
      <c r="I281" s="60"/>
      <c r="J281" s="60"/>
      <c r="K281" s="60"/>
      <c r="L281" s="61"/>
      <c r="M281" s="61">
        <f>SUM(G281:L281)</f>
        <v>0</v>
      </c>
      <c r="N281" s="62">
        <f t="shared" si="169"/>
        <v>0</v>
      </c>
      <c r="O281" s="18" t="str">
        <f t="shared" si="170"/>
        <v/>
      </c>
      <c r="P281" s="63">
        <v>0</v>
      </c>
      <c r="Q281" s="64">
        <f t="shared" si="171"/>
        <v>0</v>
      </c>
      <c r="R281" s="65">
        <f t="shared" si="172"/>
        <v>0</v>
      </c>
      <c r="S281" s="56"/>
      <c r="T281" s="66"/>
      <c r="U281" s="57"/>
      <c r="V281" s="57"/>
      <c r="W281" s="57"/>
      <c r="X281" s="57"/>
      <c r="Y281" s="57"/>
      <c r="Z281" s="57"/>
      <c r="AA281" s="57"/>
      <c r="AB281" s="57"/>
      <c r="AC281" s="57"/>
      <c r="AD281" s="57"/>
      <c r="AE281" s="57"/>
      <c r="AF281" s="57"/>
      <c r="AG281" s="57"/>
      <c r="AH281" s="57"/>
      <c r="AI281" s="57"/>
      <c r="AJ281" s="57"/>
      <c r="AK281" s="57"/>
      <c r="AL281" s="57"/>
      <c r="AM281" s="57"/>
      <c r="AN281" s="57"/>
      <c r="AO281" s="57"/>
      <c r="AP281" s="57"/>
      <c r="AQ281" s="57"/>
      <c r="AR281" s="57"/>
      <c r="AS281" s="57"/>
      <c r="AT281" s="57"/>
      <c r="AU281" s="57"/>
      <c r="AV281" s="57"/>
      <c r="AW281" s="57"/>
      <c r="AX281" s="57"/>
      <c r="AY281" s="57"/>
      <c r="AZ281" s="57"/>
      <c r="BA281" s="57"/>
      <c r="BB281" s="57"/>
      <c r="BC281" s="57"/>
      <c r="BD281" s="57"/>
      <c r="BE281" s="57"/>
      <c r="BF281" s="57"/>
      <c r="BG281" s="57"/>
      <c r="BH281" s="57"/>
      <c r="BI281" s="57"/>
      <c r="BJ281" s="57"/>
      <c r="BK281" s="57"/>
      <c r="BL281" s="57"/>
      <c r="BM281" s="58"/>
      <c r="BN281" s="58"/>
      <c r="BO281" s="58"/>
      <c r="BP281" s="58"/>
      <c r="BQ281" s="58"/>
      <c r="BR281" s="58"/>
      <c r="BS281" s="58"/>
      <c r="BT281" s="58"/>
      <c r="BU281" s="58"/>
      <c r="BV281" s="58"/>
      <c r="BW281" s="58"/>
      <c r="BX281" s="58"/>
      <c r="BY281" s="58"/>
      <c r="BZ281" s="58"/>
      <c r="CA281" s="58"/>
      <c r="CB281" s="58"/>
      <c r="CC281" s="58"/>
      <c r="CD281" s="58"/>
      <c r="CE281" s="58"/>
      <c r="CF281" s="58"/>
      <c r="CG281" s="58"/>
      <c r="CH281" s="58"/>
      <c r="CI281" s="58"/>
      <c r="CJ281" s="58"/>
      <c r="CK281" s="58"/>
      <c r="CL281" s="58"/>
      <c r="CM281" s="58"/>
      <c r="CN281" s="58"/>
      <c r="CO281" s="58"/>
      <c r="CP281" s="58"/>
      <c r="CQ281" s="58"/>
      <c r="CR281" s="58"/>
      <c r="CS281" s="58"/>
      <c r="CT281" s="58"/>
      <c r="CU281" s="58"/>
      <c r="CV281" s="58"/>
      <c r="CW281" s="58"/>
      <c r="CX281" s="58"/>
      <c r="CY281" s="58"/>
      <c r="CZ281" s="58"/>
      <c r="DA281" s="58"/>
      <c r="DB281" s="58"/>
      <c r="DC281" s="58"/>
      <c r="DD281" s="58"/>
      <c r="DE281" s="58"/>
      <c r="DF281" s="58"/>
      <c r="DG281" s="58"/>
      <c r="DH281" s="58"/>
      <c r="DI281" s="58"/>
      <c r="DJ281" s="58"/>
      <c r="DK281" s="58"/>
      <c r="DL281" s="58"/>
      <c r="DM281" s="58"/>
      <c r="DN281" s="58"/>
      <c r="DO281" s="58"/>
      <c r="DP281" s="58"/>
      <c r="DQ281" s="58"/>
      <c r="DR281" s="58"/>
      <c r="DS281" s="58"/>
      <c r="DT281" s="58"/>
      <c r="DU281" s="58"/>
      <c r="DV281" s="58"/>
      <c r="DW281" s="58"/>
      <c r="DX281" s="58"/>
      <c r="DY281" s="58"/>
      <c r="DZ281" s="58"/>
      <c r="EA281" s="58"/>
      <c r="EB281" s="58"/>
      <c r="EC281" s="58"/>
      <c r="ED281" s="58"/>
      <c r="EE281" s="58"/>
      <c r="EF281" s="58"/>
      <c r="EG281" s="58"/>
      <c r="EH281" s="58"/>
      <c r="EI281" s="58"/>
      <c r="EJ281" s="58"/>
      <c r="EK281" s="58"/>
      <c r="EL281" s="58"/>
      <c r="EM281" s="58"/>
      <c r="EN281" s="58"/>
      <c r="EO281" s="58"/>
      <c r="EP281" s="58"/>
      <c r="EQ281" s="58"/>
      <c r="ER281" s="58"/>
      <c r="ES281" s="58"/>
      <c r="ET281" s="58"/>
      <c r="EU281" s="58"/>
      <c r="EV281" s="58"/>
      <c r="EW281" s="58"/>
      <c r="EX281" s="58"/>
      <c r="EY281" s="58"/>
      <c r="EZ281" s="58"/>
      <c r="FA281" s="58"/>
      <c r="FB281" s="58"/>
      <c r="FC281" s="58"/>
      <c r="FD281" s="58"/>
      <c r="FE281" s="58"/>
      <c r="FF281" s="58"/>
      <c r="FG281" s="58"/>
      <c r="FH281" s="58"/>
      <c r="FI281" s="58"/>
      <c r="FJ281" s="58"/>
      <c r="FK281" s="58"/>
      <c r="FL281" s="58"/>
      <c r="FM281" s="58"/>
      <c r="FN281" s="58"/>
      <c r="FO281" s="58"/>
      <c r="FP281" s="58"/>
      <c r="FQ281" s="58"/>
      <c r="FR281" s="58"/>
      <c r="FS281" s="58"/>
      <c r="FT281" s="58"/>
      <c r="FU281" s="58"/>
      <c r="FV281" s="58"/>
      <c r="FW281" s="58"/>
      <c r="FX281" s="58"/>
      <c r="FY281" s="58"/>
      <c r="FZ281" s="58"/>
      <c r="GA281" s="58"/>
      <c r="GB281" s="58"/>
      <c r="GC281" s="58"/>
      <c r="GD281" s="58"/>
      <c r="GE281" s="58"/>
      <c r="GF281" s="58"/>
      <c r="GG281" s="58"/>
      <c r="GH281" s="58"/>
      <c r="GI281" s="58"/>
      <c r="GJ281" s="58"/>
      <c r="GK281" s="58"/>
      <c r="GL281" s="58"/>
      <c r="GM281" s="58"/>
      <c r="GN281" s="58"/>
      <c r="GO281" s="58"/>
      <c r="GP281" s="58"/>
      <c r="GQ281" s="58"/>
      <c r="GR281" s="58"/>
      <c r="GS281" s="58"/>
      <c r="GT281" s="58"/>
      <c r="GU281" s="58"/>
      <c r="GV281" s="58"/>
      <c r="GW281" s="58"/>
      <c r="GX281" s="58"/>
      <c r="GY281" s="58"/>
      <c r="GZ281" s="58"/>
      <c r="HA281" s="58"/>
      <c r="HB281" s="58"/>
      <c r="HC281" s="58"/>
      <c r="HD281" s="58"/>
      <c r="HE281" s="58"/>
      <c r="HF281" s="58"/>
      <c r="HG281" s="58"/>
      <c r="HH281" s="58"/>
      <c r="HI281" s="58"/>
      <c r="HJ281" s="58"/>
      <c r="HK281" s="58"/>
      <c r="HL281" s="58"/>
      <c r="HM281" s="58"/>
      <c r="HN281" s="58"/>
      <c r="HO281" s="58"/>
      <c r="HP281" s="58"/>
      <c r="HQ281" s="58"/>
      <c r="HR281" s="58"/>
      <c r="HS281" s="58"/>
      <c r="HT281" s="58"/>
      <c r="HU281" s="58"/>
      <c r="HV281" s="58"/>
      <c r="HW281" s="58"/>
      <c r="HX281" s="58"/>
      <c r="HY281" s="58"/>
      <c r="HZ281" s="58"/>
      <c r="IA281" s="58"/>
      <c r="IB281" s="58"/>
      <c r="IC281" s="58"/>
      <c r="ID281" s="58"/>
      <c r="IE281" s="58"/>
      <c r="IF281" s="58"/>
      <c r="IG281" s="58"/>
      <c r="IH281" s="58"/>
    </row>
    <row r="282" spans="1:242" s="59" customFormat="1" x14ac:dyDescent="0.2">
      <c r="A282" s="54" t="s">
        <v>114</v>
      </c>
      <c r="B282" s="55">
        <v>2025</v>
      </c>
      <c r="C282" s="55"/>
      <c r="D282" s="55"/>
      <c r="E282" s="13"/>
      <c r="F282" s="14"/>
      <c r="G282" s="60"/>
      <c r="H282" s="60"/>
      <c r="I282" s="60"/>
      <c r="J282" s="60"/>
      <c r="K282" s="60"/>
      <c r="L282" s="61"/>
      <c r="M282" s="61">
        <f>SUM(G282:L282)</f>
        <v>0</v>
      </c>
      <c r="N282" s="62">
        <f t="shared" si="169"/>
        <v>0</v>
      </c>
      <c r="O282" s="18" t="str">
        <f t="shared" si="170"/>
        <v/>
      </c>
      <c r="P282" s="63">
        <v>0</v>
      </c>
      <c r="Q282" s="64">
        <f t="shared" si="171"/>
        <v>0</v>
      </c>
      <c r="R282" s="65">
        <f t="shared" si="172"/>
        <v>0</v>
      </c>
      <c r="S282" s="56"/>
      <c r="T282" s="66"/>
      <c r="U282" s="57"/>
      <c r="V282" s="57"/>
      <c r="W282" s="57"/>
      <c r="X282" s="57"/>
      <c r="Y282" s="57"/>
      <c r="Z282" s="57"/>
      <c r="AA282" s="57"/>
      <c r="AB282" s="57"/>
      <c r="AC282" s="57"/>
      <c r="AD282" s="57"/>
      <c r="AE282" s="57"/>
      <c r="AF282" s="57"/>
      <c r="AG282" s="57"/>
      <c r="AH282" s="57"/>
      <c r="AI282" s="57"/>
      <c r="AJ282" s="57"/>
      <c r="AK282" s="57"/>
      <c r="AL282" s="57"/>
      <c r="AM282" s="57"/>
      <c r="AN282" s="57"/>
      <c r="AO282" s="57"/>
      <c r="AP282" s="57"/>
      <c r="AQ282" s="57"/>
      <c r="AR282" s="57"/>
      <c r="AS282" s="57"/>
      <c r="AT282" s="57"/>
      <c r="AU282" s="57"/>
      <c r="AV282" s="57"/>
      <c r="AW282" s="57"/>
      <c r="AX282" s="57"/>
      <c r="AY282" s="57"/>
      <c r="AZ282" s="57"/>
      <c r="BA282" s="57"/>
      <c r="BB282" s="57"/>
      <c r="BC282" s="57"/>
      <c r="BD282" s="57"/>
      <c r="BE282" s="57"/>
      <c r="BF282" s="57"/>
      <c r="BG282" s="57"/>
      <c r="BH282" s="57"/>
      <c r="BI282" s="57"/>
      <c r="BJ282" s="57"/>
      <c r="BK282" s="57"/>
      <c r="BL282" s="57"/>
      <c r="BM282" s="58"/>
      <c r="BN282" s="58"/>
      <c r="BO282" s="58"/>
      <c r="BP282" s="58"/>
      <c r="BQ282" s="58"/>
      <c r="BR282" s="58"/>
      <c r="BS282" s="58"/>
      <c r="BT282" s="58"/>
      <c r="BU282" s="58"/>
      <c r="BV282" s="58"/>
      <c r="BW282" s="58"/>
      <c r="BX282" s="58"/>
      <c r="BY282" s="58"/>
      <c r="BZ282" s="58"/>
      <c r="CA282" s="58"/>
      <c r="CB282" s="58"/>
      <c r="CC282" s="58"/>
      <c r="CD282" s="58"/>
      <c r="CE282" s="58"/>
      <c r="CF282" s="58"/>
      <c r="CG282" s="58"/>
      <c r="CH282" s="58"/>
      <c r="CI282" s="58"/>
      <c r="CJ282" s="58"/>
      <c r="CK282" s="58"/>
      <c r="CL282" s="58"/>
      <c r="CM282" s="58"/>
      <c r="CN282" s="58"/>
      <c r="CO282" s="58"/>
      <c r="CP282" s="58"/>
      <c r="CQ282" s="58"/>
      <c r="CR282" s="58"/>
      <c r="CS282" s="58"/>
      <c r="CT282" s="58"/>
      <c r="CU282" s="58"/>
      <c r="CV282" s="58"/>
      <c r="CW282" s="58"/>
      <c r="CX282" s="58"/>
      <c r="CY282" s="58"/>
      <c r="CZ282" s="58"/>
      <c r="DA282" s="58"/>
      <c r="DB282" s="58"/>
      <c r="DC282" s="58"/>
      <c r="DD282" s="58"/>
      <c r="DE282" s="58"/>
      <c r="DF282" s="58"/>
      <c r="DG282" s="58"/>
      <c r="DH282" s="58"/>
      <c r="DI282" s="58"/>
      <c r="DJ282" s="58"/>
      <c r="DK282" s="58"/>
      <c r="DL282" s="58"/>
      <c r="DM282" s="58"/>
      <c r="DN282" s="58"/>
      <c r="DO282" s="58"/>
      <c r="DP282" s="58"/>
      <c r="DQ282" s="58"/>
      <c r="DR282" s="58"/>
      <c r="DS282" s="58"/>
      <c r="DT282" s="58"/>
      <c r="DU282" s="58"/>
      <c r="DV282" s="58"/>
      <c r="DW282" s="58"/>
      <c r="DX282" s="58"/>
      <c r="DY282" s="58"/>
      <c r="DZ282" s="58"/>
      <c r="EA282" s="58"/>
      <c r="EB282" s="58"/>
      <c r="EC282" s="58"/>
      <c r="ED282" s="58"/>
      <c r="EE282" s="58"/>
      <c r="EF282" s="58"/>
      <c r="EG282" s="58"/>
      <c r="EH282" s="58"/>
      <c r="EI282" s="58"/>
      <c r="EJ282" s="58"/>
      <c r="EK282" s="58"/>
      <c r="EL282" s="58"/>
      <c r="EM282" s="58"/>
      <c r="EN282" s="58"/>
      <c r="EO282" s="58"/>
      <c r="EP282" s="58"/>
      <c r="EQ282" s="58"/>
      <c r="ER282" s="58"/>
      <c r="ES282" s="58"/>
      <c r="ET282" s="58"/>
      <c r="EU282" s="58"/>
      <c r="EV282" s="58"/>
      <c r="EW282" s="58"/>
      <c r="EX282" s="58"/>
      <c r="EY282" s="58"/>
      <c r="EZ282" s="58"/>
      <c r="FA282" s="58"/>
      <c r="FB282" s="58"/>
      <c r="FC282" s="58"/>
      <c r="FD282" s="58"/>
      <c r="FE282" s="58"/>
      <c r="FF282" s="58"/>
      <c r="FG282" s="58"/>
      <c r="FH282" s="58"/>
      <c r="FI282" s="58"/>
      <c r="FJ282" s="58"/>
      <c r="FK282" s="58"/>
      <c r="FL282" s="58"/>
      <c r="FM282" s="58"/>
      <c r="FN282" s="58"/>
      <c r="FO282" s="58"/>
      <c r="FP282" s="58"/>
      <c r="FQ282" s="58"/>
      <c r="FR282" s="58"/>
      <c r="FS282" s="58"/>
      <c r="FT282" s="58"/>
      <c r="FU282" s="58"/>
      <c r="FV282" s="58"/>
      <c r="FW282" s="58"/>
      <c r="FX282" s="58"/>
      <c r="FY282" s="58"/>
      <c r="FZ282" s="58"/>
      <c r="GA282" s="58"/>
      <c r="GB282" s="58"/>
      <c r="GC282" s="58"/>
      <c r="GD282" s="58"/>
      <c r="GE282" s="58"/>
      <c r="GF282" s="58"/>
      <c r="GG282" s="58"/>
      <c r="GH282" s="58"/>
      <c r="GI282" s="58"/>
      <c r="GJ282" s="58"/>
      <c r="GK282" s="58"/>
      <c r="GL282" s="58"/>
      <c r="GM282" s="58"/>
      <c r="GN282" s="58"/>
      <c r="GO282" s="58"/>
      <c r="GP282" s="58"/>
      <c r="GQ282" s="58"/>
      <c r="GR282" s="58"/>
      <c r="GS282" s="58"/>
      <c r="GT282" s="58"/>
      <c r="GU282" s="58"/>
      <c r="GV282" s="58"/>
      <c r="GW282" s="58"/>
      <c r="GX282" s="58"/>
      <c r="GY282" s="58"/>
      <c r="GZ282" s="58"/>
      <c r="HA282" s="58"/>
      <c r="HB282" s="58"/>
      <c r="HC282" s="58"/>
      <c r="HD282" s="58"/>
      <c r="HE282" s="58"/>
      <c r="HF282" s="58"/>
      <c r="HG282" s="58"/>
      <c r="HH282" s="58"/>
      <c r="HI282" s="58"/>
      <c r="HJ282" s="58"/>
      <c r="HK282" s="58"/>
      <c r="HL282" s="58"/>
      <c r="HM282" s="58"/>
      <c r="HN282" s="58"/>
      <c r="HO282" s="58"/>
      <c r="HP282" s="58"/>
      <c r="HQ282" s="58"/>
      <c r="HR282" s="58"/>
      <c r="HS282" s="58"/>
      <c r="HT282" s="58"/>
      <c r="HU282" s="58"/>
      <c r="HV282" s="58"/>
      <c r="HW282" s="58"/>
      <c r="HX282" s="58"/>
      <c r="HY282" s="58"/>
      <c r="HZ282" s="58"/>
      <c r="IA282" s="58"/>
      <c r="IB282" s="58"/>
      <c r="IC282" s="58"/>
      <c r="ID282" s="58"/>
      <c r="IE282" s="58"/>
      <c r="IF282" s="58"/>
      <c r="IG282" s="58"/>
      <c r="IH282" s="58"/>
    </row>
    <row r="283" spans="1:242" s="59" customFormat="1" x14ac:dyDescent="0.2">
      <c r="A283" s="54" t="s">
        <v>114</v>
      </c>
      <c r="B283" s="55">
        <v>2025</v>
      </c>
      <c r="C283" s="55"/>
      <c r="D283" s="55"/>
      <c r="E283" s="13"/>
      <c r="F283" s="14"/>
      <c r="G283" s="60"/>
      <c r="H283" s="60"/>
      <c r="I283" s="60"/>
      <c r="J283" s="60"/>
      <c r="K283" s="60"/>
      <c r="L283" s="61"/>
      <c r="M283" s="61">
        <f t="shared" ref="M283:M284" si="174">SUM(G283:L283)</f>
        <v>0</v>
      </c>
      <c r="N283" s="62">
        <f t="shared" si="169"/>
        <v>0</v>
      </c>
      <c r="O283" s="18" t="str">
        <f t="shared" si="170"/>
        <v/>
      </c>
      <c r="P283" s="63">
        <v>0</v>
      </c>
      <c r="Q283" s="64">
        <f t="shared" si="171"/>
        <v>0</v>
      </c>
      <c r="R283" s="65">
        <f t="shared" si="172"/>
        <v>0</v>
      </c>
      <c r="S283" s="56"/>
      <c r="T283" s="66"/>
      <c r="U283" s="57"/>
      <c r="V283" s="57"/>
      <c r="W283" s="57"/>
      <c r="X283" s="57"/>
      <c r="Y283" s="57"/>
      <c r="Z283" s="57"/>
      <c r="AA283" s="57"/>
      <c r="AB283" s="57"/>
      <c r="AC283" s="57"/>
      <c r="AD283" s="57"/>
      <c r="AE283" s="57"/>
      <c r="AF283" s="57"/>
      <c r="AG283" s="57"/>
      <c r="AH283" s="57"/>
      <c r="AI283" s="57"/>
      <c r="AJ283" s="57"/>
      <c r="AK283" s="57"/>
      <c r="AL283" s="57"/>
      <c r="AM283" s="57"/>
      <c r="AN283" s="57"/>
      <c r="AO283" s="57"/>
      <c r="AP283" s="57"/>
      <c r="AQ283" s="57"/>
      <c r="AR283" s="57"/>
      <c r="AS283" s="57"/>
      <c r="AT283" s="57"/>
      <c r="AU283" s="57"/>
      <c r="AV283" s="57"/>
      <c r="AW283" s="57"/>
      <c r="AX283" s="57"/>
      <c r="AY283" s="57"/>
      <c r="AZ283" s="57"/>
      <c r="BA283" s="57"/>
      <c r="BB283" s="57"/>
      <c r="BC283" s="57"/>
      <c r="BD283" s="57"/>
      <c r="BE283" s="57"/>
      <c r="BF283" s="57"/>
      <c r="BG283" s="57"/>
      <c r="BH283" s="57"/>
      <c r="BI283" s="57"/>
      <c r="BJ283" s="57"/>
      <c r="BK283" s="57"/>
      <c r="BL283" s="57"/>
      <c r="BM283" s="58"/>
      <c r="BN283" s="58"/>
      <c r="BO283" s="58"/>
      <c r="BP283" s="58"/>
      <c r="BQ283" s="58"/>
      <c r="BR283" s="58"/>
      <c r="BS283" s="58"/>
      <c r="BT283" s="58"/>
      <c r="BU283" s="58"/>
      <c r="BV283" s="58"/>
      <c r="BW283" s="58"/>
      <c r="BX283" s="58"/>
      <c r="BY283" s="58"/>
      <c r="BZ283" s="58"/>
      <c r="CA283" s="58"/>
      <c r="CB283" s="58"/>
      <c r="CC283" s="58"/>
      <c r="CD283" s="58"/>
      <c r="CE283" s="58"/>
      <c r="CF283" s="58"/>
      <c r="CG283" s="58"/>
      <c r="CH283" s="58"/>
      <c r="CI283" s="58"/>
      <c r="CJ283" s="58"/>
      <c r="CK283" s="58"/>
      <c r="CL283" s="58"/>
      <c r="CM283" s="58"/>
      <c r="CN283" s="58"/>
      <c r="CO283" s="58"/>
      <c r="CP283" s="58"/>
      <c r="CQ283" s="58"/>
      <c r="CR283" s="58"/>
      <c r="CS283" s="58"/>
      <c r="CT283" s="58"/>
      <c r="CU283" s="58"/>
      <c r="CV283" s="58"/>
      <c r="CW283" s="58"/>
      <c r="CX283" s="58"/>
      <c r="CY283" s="58"/>
      <c r="CZ283" s="58"/>
      <c r="DA283" s="58"/>
      <c r="DB283" s="58"/>
      <c r="DC283" s="58"/>
      <c r="DD283" s="58"/>
      <c r="DE283" s="58"/>
      <c r="DF283" s="58"/>
      <c r="DG283" s="58"/>
      <c r="DH283" s="58"/>
      <c r="DI283" s="58"/>
      <c r="DJ283" s="58"/>
      <c r="DK283" s="58"/>
      <c r="DL283" s="58"/>
      <c r="DM283" s="58"/>
      <c r="DN283" s="58"/>
      <c r="DO283" s="58"/>
      <c r="DP283" s="58"/>
      <c r="DQ283" s="58"/>
      <c r="DR283" s="58"/>
      <c r="DS283" s="58"/>
      <c r="DT283" s="58"/>
      <c r="DU283" s="58"/>
      <c r="DV283" s="58"/>
      <c r="DW283" s="58"/>
      <c r="DX283" s="58"/>
      <c r="DY283" s="58"/>
      <c r="DZ283" s="58"/>
      <c r="EA283" s="58"/>
      <c r="EB283" s="58"/>
      <c r="EC283" s="58"/>
      <c r="ED283" s="58"/>
      <c r="EE283" s="58"/>
      <c r="EF283" s="58"/>
      <c r="EG283" s="58"/>
      <c r="EH283" s="58"/>
      <c r="EI283" s="58"/>
      <c r="EJ283" s="58"/>
      <c r="EK283" s="58"/>
      <c r="EL283" s="58"/>
      <c r="EM283" s="58"/>
      <c r="EN283" s="58"/>
      <c r="EO283" s="58"/>
      <c r="EP283" s="58"/>
      <c r="EQ283" s="58"/>
      <c r="ER283" s="58"/>
      <c r="ES283" s="58"/>
      <c r="ET283" s="58"/>
      <c r="EU283" s="58"/>
      <c r="EV283" s="58"/>
      <c r="EW283" s="58"/>
      <c r="EX283" s="58"/>
      <c r="EY283" s="58"/>
      <c r="EZ283" s="58"/>
      <c r="FA283" s="58"/>
      <c r="FB283" s="58"/>
      <c r="FC283" s="58"/>
      <c r="FD283" s="58"/>
      <c r="FE283" s="58"/>
      <c r="FF283" s="58"/>
      <c r="FG283" s="58"/>
      <c r="FH283" s="58"/>
      <c r="FI283" s="58"/>
      <c r="FJ283" s="58"/>
      <c r="FK283" s="58"/>
      <c r="FL283" s="58"/>
      <c r="FM283" s="58"/>
      <c r="FN283" s="58"/>
      <c r="FO283" s="58"/>
      <c r="FP283" s="58"/>
      <c r="FQ283" s="58"/>
      <c r="FR283" s="58"/>
      <c r="FS283" s="58"/>
      <c r="FT283" s="58"/>
      <c r="FU283" s="58"/>
      <c r="FV283" s="58"/>
      <c r="FW283" s="58"/>
      <c r="FX283" s="58"/>
      <c r="FY283" s="58"/>
      <c r="FZ283" s="58"/>
      <c r="GA283" s="58"/>
      <c r="GB283" s="58"/>
      <c r="GC283" s="58"/>
      <c r="GD283" s="58"/>
      <c r="GE283" s="58"/>
      <c r="GF283" s="58"/>
      <c r="GG283" s="58"/>
      <c r="GH283" s="58"/>
      <c r="GI283" s="58"/>
      <c r="GJ283" s="58"/>
      <c r="GK283" s="58"/>
      <c r="GL283" s="58"/>
      <c r="GM283" s="58"/>
      <c r="GN283" s="58"/>
      <c r="GO283" s="58"/>
      <c r="GP283" s="58"/>
      <c r="GQ283" s="58"/>
      <c r="GR283" s="58"/>
      <c r="GS283" s="58"/>
      <c r="GT283" s="58"/>
      <c r="GU283" s="58"/>
      <c r="GV283" s="58"/>
      <c r="GW283" s="58"/>
      <c r="GX283" s="58"/>
      <c r="GY283" s="58"/>
      <c r="GZ283" s="58"/>
      <c r="HA283" s="58"/>
      <c r="HB283" s="58"/>
      <c r="HC283" s="58"/>
      <c r="HD283" s="58"/>
      <c r="HE283" s="58"/>
      <c r="HF283" s="58"/>
      <c r="HG283" s="58"/>
      <c r="HH283" s="58"/>
      <c r="HI283" s="58"/>
      <c r="HJ283" s="58"/>
      <c r="HK283" s="58"/>
      <c r="HL283" s="58"/>
      <c r="HM283" s="58"/>
      <c r="HN283" s="58"/>
      <c r="HO283" s="58"/>
      <c r="HP283" s="58"/>
      <c r="HQ283" s="58"/>
      <c r="HR283" s="58"/>
      <c r="HS283" s="58"/>
      <c r="HT283" s="58"/>
      <c r="HU283" s="58"/>
      <c r="HV283" s="58"/>
      <c r="HW283" s="58"/>
      <c r="HX283" s="58"/>
      <c r="HY283" s="58"/>
      <c r="HZ283" s="58"/>
      <c r="IA283" s="58"/>
      <c r="IB283" s="58"/>
      <c r="IC283" s="58"/>
      <c r="ID283" s="58"/>
      <c r="IE283" s="58"/>
      <c r="IF283" s="58"/>
      <c r="IG283" s="58"/>
      <c r="IH283" s="58"/>
    </row>
    <row r="284" spans="1:242" s="59" customFormat="1" x14ac:dyDescent="0.2">
      <c r="A284" s="54" t="s">
        <v>114</v>
      </c>
      <c r="B284" s="55">
        <v>2025</v>
      </c>
      <c r="C284" s="55"/>
      <c r="D284" s="55"/>
      <c r="E284" s="13"/>
      <c r="F284" s="14"/>
      <c r="G284" s="60"/>
      <c r="H284" s="60"/>
      <c r="I284" s="60"/>
      <c r="J284" s="60"/>
      <c r="K284" s="60"/>
      <c r="L284" s="61"/>
      <c r="M284" s="61">
        <f t="shared" si="174"/>
        <v>0</v>
      </c>
      <c r="N284" s="62">
        <f t="shared" si="169"/>
        <v>0</v>
      </c>
      <c r="O284" s="18" t="str">
        <f t="shared" si="170"/>
        <v/>
      </c>
      <c r="P284" s="63">
        <v>0</v>
      </c>
      <c r="Q284" s="64">
        <f t="shared" si="171"/>
        <v>0</v>
      </c>
      <c r="R284" s="65">
        <f t="shared" si="172"/>
        <v>0</v>
      </c>
      <c r="S284" s="56"/>
      <c r="T284" s="66"/>
      <c r="U284" s="57"/>
      <c r="V284" s="57"/>
      <c r="W284" s="57"/>
      <c r="X284" s="57"/>
      <c r="Y284" s="57"/>
      <c r="Z284" s="57"/>
      <c r="AA284" s="57"/>
      <c r="AB284" s="57"/>
      <c r="AC284" s="57"/>
      <c r="AD284" s="57"/>
      <c r="AE284" s="57"/>
      <c r="AF284" s="57"/>
      <c r="AG284" s="57"/>
      <c r="AH284" s="57"/>
      <c r="AI284" s="57"/>
      <c r="AJ284" s="57"/>
      <c r="AK284" s="57"/>
      <c r="AL284" s="57"/>
      <c r="AM284" s="57"/>
      <c r="AN284" s="57"/>
      <c r="AO284" s="57"/>
      <c r="AP284" s="57"/>
      <c r="AQ284" s="57"/>
      <c r="AR284" s="57"/>
      <c r="AS284" s="57"/>
      <c r="AT284" s="57"/>
      <c r="AU284" s="57"/>
      <c r="AV284" s="57"/>
      <c r="AW284" s="57"/>
      <c r="AX284" s="57"/>
      <c r="AY284" s="57"/>
      <c r="AZ284" s="57"/>
      <c r="BA284" s="57"/>
      <c r="BB284" s="57"/>
      <c r="BC284" s="57"/>
      <c r="BD284" s="57"/>
      <c r="BE284" s="57"/>
      <c r="BF284" s="57"/>
      <c r="BG284" s="57"/>
      <c r="BH284" s="57"/>
      <c r="BI284" s="57"/>
      <c r="BJ284" s="57"/>
      <c r="BK284" s="57"/>
      <c r="BL284" s="57"/>
      <c r="BM284" s="58"/>
      <c r="BN284" s="58"/>
      <c r="BO284" s="58"/>
      <c r="BP284" s="58"/>
      <c r="BQ284" s="58"/>
      <c r="BR284" s="58"/>
      <c r="BS284" s="58"/>
      <c r="BT284" s="58"/>
      <c r="BU284" s="58"/>
      <c r="BV284" s="58"/>
      <c r="BW284" s="58"/>
      <c r="BX284" s="58"/>
      <c r="BY284" s="58"/>
      <c r="BZ284" s="58"/>
      <c r="CA284" s="58"/>
      <c r="CB284" s="58"/>
      <c r="CC284" s="58"/>
      <c r="CD284" s="58"/>
      <c r="CE284" s="58"/>
      <c r="CF284" s="58"/>
      <c r="CG284" s="58"/>
      <c r="CH284" s="58"/>
      <c r="CI284" s="58"/>
      <c r="CJ284" s="58"/>
      <c r="CK284" s="58"/>
      <c r="CL284" s="58"/>
      <c r="CM284" s="58"/>
      <c r="CN284" s="58"/>
      <c r="CO284" s="58"/>
      <c r="CP284" s="58"/>
      <c r="CQ284" s="58"/>
      <c r="CR284" s="58"/>
      <c r="CS284" s="58"/>
      <c r="CT284" s="58"/>
      <c r="CU284" s="58"/>
      <c r="CV284" s="58"/>
      <c r="CW284" s="58"/>
      <c r="CX284" s="58"/>
      <c r="CY284" s="58"/>
      <c r="CZ284" s="58"/>
      <c r="DA284" s="58"/>
      <c r="DB284" s="58"/>
      <c r="DC284" s="58"/>
      <c r="DD284" s="58"/>
      <c r="DE284" s="58"/>
      <c r="DF284" s="58"/>
      <c r="DG284" s="58"/>
      <c r="DH284" s="58"/>
      <c r="DI284" s="58"/>
      <c r="DJ284" s="58"/>
      <c r="DK284" s="58"/>
      <c r="DL284" s="58"/>
      <c r="DM284" s="58"/>
      <c r="DN284" s="58"/>
      <c r="DO284" s="58"/>
      <c r="DP284" s="58"/>
      <c r="DQ284" s="58"/>
      <c r="DR284" s="58"/>
      <c r="DS284" s="58"/>
      <c r="DT284" s="58"/>
      <c r="DU284" s="58"/>
      <c r="DV284" s="58"/>
      <c r="DW284" s="58"/>
      <c r="DX284" s="58"/>
      <c r="DY284" s="58"/>
      <c r="DZ284" s="58"/>
      <c r="EA284" s="58"/>
      <c r="EB284" s="58"/>
      <c r="EC284" s="58"/>
      <c r="ED284" s="58"/>
      <c r="EE284" s="58"/>
      <c r="EF284" s="58"/>
      <c r="EG284" s="58"/>
      <c r="EH284" s="58"/>
      <c r="EI284" s="58"/>
      <c r="EJ284" s="58"/>
      <c r="EK284" s="58"/>
      <c r="EL284" s="58"/>
      <c r="EM284" s="58"/>
      <c r="EN284" s="58"/>
      <c r="EO284" s="58"/>
      <c r="EP284" s="58"/>
      <c r="EQ284" s="58"/>
      <c r="ER284" s="58"/>
      <c r="ES284" s="58"/>
      <c r="ET284" s="58"/>
      <c r="EU284" s="58"/>
      <c r="EV284" s="58"/>
      <c r="EW284" s="58"/>
      <c r="EX284" s="58"/>
      <c r="EY284" s="58"/>
      <c r="EZ284" s="58"/>
      <c r="FA284" s="58"/>
      <c r="FB284" s="58"/>
      <c r="FC284" s="58"/>
      <c r="FD284" s="58"/>
      <c r="FE284" s="58"/>
      <c r="FF284" s="58"/>
      <c r="FG284" s="58"/>
      <c r="FH284" s="58"/>
      <c r="FI284" s="58"/>
      <c r="FJ284" s="58"/>
      <c r="FK284" s="58"/>
      <c r="FL284" s="58"/>
      <c r="FM284" s="58"/>
      <c r="FN284" s="58"/>
      <c r="FO284" s="58"/>
      <c r="FP284" s="58"/>
      <c r="FQ284" s="58"/>
      <c r="FR284" s="58"/>
      <c r="FS284" s="58"/>
      <c r="FT284" s="58"/>
      <c r="FU284" s="58"/>
      <c r="FV284" s="58"/>
      <c r="FW284" s="58"/>
      <c r="FX284" s="58"/>
      <c r="FY284" s="58"/>
      <c r="FZ284" s="58"/>
      <c r="GA284" s="58"/>
      <c r="GB284" s="58"/>
      <c r="GC284" s="58"/>
      <c r="GD284" s="58"/>
      <c r="GE284" s="58"/>
      <c r="GF284" s="58"/>
      <c r="GG284" s="58"/>
      <c r="GH284" s="58"/>
      <c r="GI284" s="58"/>
      <c r="GJ284" s="58"/>
      <c r="GK284" s="58"/>
      <c r="GL284" s="58"/>
      <c r="GM284" s="58"/>
      <c r="GN284" s="58"/>
      <c r="GO284" s="58"/>
      <c r="GP284" s="58"/>
      <c r="GQ284" s="58"/>
      <c r="GR284" s="58"/>
      <c r="GS284" s="58"/>
      <c r="GT284" s="58"/>
      <c r="GU284" s="58"/>
      <c r="GV284" s="58"/>
      <c r="GW284" s="58"/>
      <c r="GX284" s="58"/>
      <c r="GY284" s="58"/>
      <c r="GZ284" s="58"/>
      <c r="HA284" s="58"/>
      <c r="HB284" s="58"/>
      <c r="HC284" s="58"/>
      <c r="HD284" s="58"/>
      <c r="HE284" s="58"/>
      <c r="HF284" s="58"/>
      <c r="HG284" s="58"/>
      <c r="HH284" s="58"/>
      <c r="HI284" s="58"/>
      <c r="HJ284" s="58"/>
      <c r="HK284" s="58"/>
      <c r="HL284" s="58"/>
      <c r="HM284" s="58"/>
      <c r="HN284" s="58"/>
      <c r="HO284" s="58"/>
      <c r="HP284" s="58"/>
      <c r="HQ284" s="58"/>
      <c r="HR284" s="58"/>
      <c r="HS284" s="58"/>
      <c r="HT284" s="58"/>
      <c r="HU284" s="58"/>
      <c r="HV284" s="58"/>
      <c r="HW284" s="58"/>
      <c r="HX284" s="58"/>
      <c r="HY284" s="58"/>
      <c r="HZ284" s="58"/>
      <c r="IA284" s="58"/>
      <c r="IB284" s="58"/>
      <c r="IC284" s="58"/>
      <c r="ID284" s="58"/>
      <c r="IE284" s="58"/>
      <c r="IF284" s="58"/>
      <c r="IG284" s="58"/>
      <c r="IH284" s="58"/>
    </row>
    <row r="285" spans="1:242" s="59" customFormat="1" x14ac:dyDescent="0.2">
      <c r="A285" s="54" t="s">
        <v>114</v>
      </c>
      <c r="B285" s="55">
        <v>2025</v>
      </c>
      <c r="C285" s="55"/>
      <c r="D285" s="55"/>
      <c r="E285" s="13"/>
      <c r="F285" s="14"/>
      <c r="G285" s="60"/>
      <c r="H285" s="60"/>
      <c r="I285" s="60"/>
      <c r="J285" s="60"/>
      <c r="K285" s="60"/>
      <c r="L285" s="61"/>
      <c r="M285" s="61">
        <f>SUM(G285:L285)</f>
        <v>0</v>
      </c>
      <c r="N285" s="62">
        <f t="shared" si="169"/>
        <v>0</v>
      </c>
      <c r="O285" s="18" t="str">
        <f t="shared" si="170"/>
        <v/>
      </c>
      <c r="P285" s="63">
        <v>0</v>
      </c>
      <c r="Q285" s="64">
        <f t="shared" si="171"/>
        <v>0</v>
      </c>
      <c r="R285" s="65">
        <f t="shared" si="172"/>
        <v>0</v>
      </c>
      <c r="S285" s="56"/>
      <c r="T285" s="66"/>
      <c r="U285" s="57"/>
      <c r="V285" s="57"/>
      <c r="W285" s="57"/>
      <c r="X285" s="57"/>
      <c r="Y285" s="57"/>
      <c r="Z285" s="57"/>
      <c r="AA285" s="57"/>
      <c r="AB285" s="57"/>
      <c r="AC285" s="57"/>
      <c r="AD285" s="57"/>
      <c r="AE285" s="57"/>
      <c r="AF285" s="57"/>
      <c r="AG285" s="57"/>
      <c r="AH285" s="57"/>
      <c r="AI285" s="57"/>
      <c r="AJ285" s="57"/>
      <c r="AK285" s="57"/>
      <c r="AL285" s="57"/>
      <c r="AM285" s="57"/>
      <c r="AN285" s="57"/>
      <c r="AO285" s="57"/>
      <c r="AP285" s="57"/>
      <c r="AQ285" s="57"/>
      <c r="AR285" s="57"/>
      <c r="AS285" s="57"/>
      <c r="AT285" s="57"/>
      <c r="AU285" s="57"/>
      <c r="AV285" s="57"/>
      <c r="AW285" s="57"/>
      <c r="AX285" s="57"/>
      <c r="AY285" s="57"/>
      <c r="AZ285" s="57"/>
      <c r="BA285" s="57"/>
      <c r="BB285" s="57"/>
      <c r="BC285" s="57"/>
      <c r="BD285" s="57"/>
      <c r="BE285" s="57"/>
      <c r="BF285" s="57"/>
      <c r="BG285" s="57"/>
      <c r="BH285" s="57"/>
      <c r="BI285" s="57"/>
      <c r="BJ285" s="57"/>
      <c r="BK285" s="57"/>
      <c r="BL285" s="57"/>
      <c r="BM285" s="58"/>
      <c r="BN285" s="58"/>
      <c r="BO285" s="58"/>
      <c r="BP285" s="58"/>
      <c r="BQ285" s="58"/>
      <c r="BR285" s="58"/>
      <c r="BS285" s="58"/>
      <c r="BT285" s="58"/>
      <c r="BU285" s="58"/>
      <c r="BV285" s="58"/>
      <c r="BW285" s="58"/>
      <c r="BX285" s="58"/>
      <c r="BY285" s="58"/>
      <c r="BZ285" s="58"/>
      <c r="CA285" s="58"/>
      <c r="CB285" s="58"/>
      <c r="CC285" s="58"/>
      <c r="CD285" s="58"/>
      <c r="CE285" s="58"/>
      <c r="CF285" s="58"/>
      <c r="CG285" s="58"/>
      <c r="CH285" s="58"/>
      <c r="CI285" s="58"/>
      <c r="CJ285" s="58"/>
      <c r="CK285" s="58"/>
      <c r="CL285" s="58"/>
      <c r="CM285" s="58"/>
      <c r="CN285" s="58"/>
      <c r="CO285" s="58"/>
      <c r="CP285" s="58"/>
      <c r="CQ285" s="58"/>
      <c r="CR285" s="58"/>
      <c r="CS285" s="58"/>
      <c r="CT285" s="58"/>
      <c r="CU285" s="58"/>
      <c r="CV285" s="58"/>
      <c r="CW285" s="58"/>
      <c r="CX285" s="58"/>
      <c r="CY285" s="58"/>
      <c r="CZ285" s="58"/>
      <c r="DA285" s="58"/>
      <c r="DB285" s="58"/>
      <c r="DC285" s="58"/>
      <c r="DD285" s="58"/>
      <c r="DE285" s="58"/>
      <c r="DF285" s="58"/>
      <c r="DG285" s="58"/>
      <c r="DH285" s="58"/>
      <c r="DI285" s="58"/>
      <c r="DJ285" s="58"/>
      <c r="DK285" s="58"/>
      <c r="DL285" s="58"/>
      <c r="DM285" s="58"/>
      <c r="DN285" s="58"/>
      <c r="DO285" s="58"/>
      <c r="DP285" s="58"/>
      <c r="DQ285" s="58"/>
      <c r="DR285" s="58"/>
      <c r="DS285" s="58"/>
      <c r="DT285" s="58"/>
      <c r="DU285" s="58"/>
      <c r="DV285" s="58"/>
      <c r="DW285" s="58"/>
      <c r="DX285" s="58"/>
      <c r="DY285" s="58"/>
      <c r="DZ285" s="58"/>
      <c r="EA285" s="58"/>
      <c r="EB285" s="58"/>
      <c r="EC285" s="58"/>
      <c r="ED285" s="58"/>
      <c r="EE285" s="58"/>
      <c r="EF285" s="58"/>
      <c r="EG285" s="58"/>
      <c r="EH285" s="58"/>
      <c r="EI285" s="58"/>
      <c r="EJ285" s="58"/>
      <c r="EK285" s="58"/>
      <c r="EL285" s="58"/>
      <c r="EM285" s="58"/>
      <c r="EN285" s="58"/>
      <c r="EO285" s="58"/>
      <c r="EP285" s="58"/>
      <c r="EQ285" s="58"/>
      <c r="ER285" s="58"/>
      <c r="ES285" s="58"/>
      <c r="ET285" s="58"/>
      <c r="EU285" s="58"/>
      <c r="EV285" s="58"/>
      <c r="EW285" s="58"/>
      <c r="EX285" s="58"/>
      <c r="EY285" s="58"/>
      <c r="EZ285" s="58"/>
      <c r="FA285" s="58"/>
      <c r="FB285" s="58"/>
      <c r="FC285" s="58"/>
      <c r="FD285" s="58"/>
      <c r="FE285" s="58"/>
      <c r="FF285" s="58"/>
      <c r="FG285" s="58"/>
      <c r="FH285" s="58"/>
      <c r="FI285" s="58"/>
      <c r="FJ285" s="58"/>
      <c r="FK285" s="58"/>
      <c r="FL285" s="58"/>
      <c r="FM285" s="58"/>
      <c r="FN285" s="58"/>
      <c r="FO285" s="58"/>
      <c r="FP285" s="58"/>
      <c r="FQ285" s="58"/>
      <c r="FR285" s="58"/>
      <c r="FS285" s="58"/>
      <c r="FT285" s="58"/>
      <c r="FU285" s="58"/>
      <c r="FV285" s="58"/>
      <c r="FW285" s="58"/>
      <c r="FX285" s="58"/>
      <c r="FY285" s="58"/>
      <c r="FZ285" s="58"/>
      <c r="GA285" s="58"/>
      <c r="GB285" s="58"/>
      <c r="GC285" s="58"/>
      <c r="GD285" s="58"/>
      <c r="GE285" s="58"/>
      <c r="GF285" s="58"/>
      <c r="GG285" s="58"/>
      <c r="GH285" s="58"/>
      <c r="GI285" s="58"/>
      <c r="GJ285" s="58"/>
      <c r="GK285" s="58"/>
      <c r="GL285" s="58"/>
      <c r="GM285" s="58"/>
      <c r="GN285" s="58"/>
      <c r="GO285" s="58"/>
      <c r="GP285" s="58"/>
      <c r="GQ285" s="58"/>
      <c r="GR285" s="58"/>
      <c r="GS285" s="58"/>
      <c r="GT285" s="58"/>
      <c r="GU285" s="58"/>
      <c r="GV285" s="58"/>
      <c r="GW285" s="58"/>
      <c r="GX285" s="58"/>
      <c r="GY285" s="58"/>
      <c r="GZ285" s="58"/>
      <c r="HA285" s="58"/>
      <c r="HB285" s="58"/>
      <c r="HC285" s="58"/>
      <c r="HD285" s="58"/>
      <c r="HE285" s="58"/>
      <c r="HF285" s="58"/>
      <c r="HG285" s="58"/>
      <c r="HH285" s="58"/>
      <c r="HI285" s="58"/>
      <c r="HJ285" s="58"/>
      <c r="HK285" s="58"/>
      <c r="HL285" s="58"/>
      <c r="HM285" s="58"/>
      <c r="HN285" s="58"/>
      <c r="HO285" s="58"/>
      <c r="HP285" s="58"/>
      <c r="HQ285" s="58"/>
      <c r="HR285" s="58"/>
      <c r="HS285" s="58"/>
      <c r="HT285" s="58"/>
      <c r="HU285" s="58"/>
      <c r="HV285" s="58"/>
      <c r="HW285" s="58"/>
      <c r="HX285" s="58"/>
      <c r="HY285" s="58"/>
      <c r="HZ285" s="58"/>
      <c r="IA285" s="58"/>
      <c r="IB285" s="58"/>
      <c r="IC285" s="58"/>
      <c r="ID285" s="58"/>
      <c r="IE285" s="58"/>
      <c r="IF285" s="58"/>
      <c r="IG285" s="58"/>
      <c r="IH285" s="58"/>
    </row>
    <row r="286" spans="1:242" s="59" customFormat="1" x14ac:dyDescent="0.2">
      <c r="A286" s="54" t="s">
        <v>114</v>
      </c>
      <c r="B286" s="55">
        <v>2025</v>
      </c>
      <c r="C286" s="55"/>
      <c r="D286" s="55"/>
      <c r="E286" s="13"/>
      <c r="F286" s="14"/>
      <c r="G286" s="60"/>
      <c r="H286" s="60"/>
      <c r="I286" s="60"/>
      <c r="J286" s="60"/>
      <c r="K286" s="60"/>
      <c r="L286" s="61"/>
      <c r="M286" s="61">
        <f>SUM(G286:L286)</f>
        <v>0</v>
      </c>
      <c r="N286" s="62">
        <f t="shared" si="169"/>
        <v>0</v>
      </c>
      <c r="O286" s="18" t="str">
        <f t="shared" si="170"/>
        <v/>
      </c>
      <c r="P286" s="63">
        <v>0</v>
      </c>
      <c r="Q286" s="64">
        <f t="shared" si="171"/>
        <v>0</v>
      </c>
      <c r="R286" s="65">
        <f t="shared" si="172"/>
        <v>0</v>
      </c>
      <c r="S286" s="56"/>
      <c r="T286" s="66"/>
      <c r="U286" s="57"/>
      <c r="V286" s="57"/>
      <c r="W286" s="57"/>
      <c r="X286" s="57"/>
      <c r="Y286" s="57"/>
      <c r="Z286" s="57"/>
      <c r="AA286" s="57"/>
      <c r="AB286" s="57"/>
      <c r="AC286" s="57"/>
      <c r="AD286" s="57"/>
      <c r="AE286" s="57"/>
      <c r="AF286" s="57"/>
      <c r="AG286" s="57"/>
      <c r="AH286" s="57"/>
      <c r="AI286" s="57"/>
      <c r="AJ286" s="57"/>
      <c r="AK286" s="57"/>
      <c r="AL286" s="57"/>
      <c r="AM286" s="57"/>
      <c r="AN286" s="57"/>
      <c r="AO286" s="57"/>
      <c r="AP286" s="57"/>
      <c r="AQ286" s="57"/>
      <c r="AR286" s="57"/>
      <c r="AS286" s="57"/>
      <c r="AT286" s="57"/>
      <c r="AU286" s="57"/>
      <c r="AV286" s="57"/>
      <c r="AW286" s="57"/>
      <c r="AX286" s="57"/>
      <c r="AY286" s="57"/>
      <c r="AZ286" s="57"/>
      <c r="BA286" s="57"/>
      <c r="BB286" s="57"/>
      <c r="BC286" s="57"/>
      <c r="BD286" s="57"/>
      <c r="BE286" s="57"/>
      <c r="BF286" s="57"/>
      <c r="BG286" s="57"/>
      <c r="BH286" s="57"/>
      <c r="BI286" s="57"/>
      <c r="BJ286" s="57"/>
      <c r="BK286" s="57"/>
      <c r="BL286" s="57"/>
      <c r="BM286" s="58"/>
      <c r="BN286" s="58"/>
      <c r="BO286" s="58"/>
      <c r="BP286" s="58"/>
      <c r="BQ286" s="58"/>
      <c r="BR286" s="58"/>
      <c r="BS286" s="58"/>
      <c r="BT286" s="58"/>
      <c r="BU286" s="58"/>
      <c r="BV286" s="58"/>
      <c r="BW286" s="58"/>
      <c r="BX286" s="58"/>
      <c r="BY286" s="58"/>
      <c r="BZ286" s="58"/>
      <c r="CA286" s="58"/>
      <c r="CB286" s="58"/>
      <c r="CC286" s="58"/>
      <c r="CD286" s="58"/>
      <c r="CE286" s="58"/>
      <c r="CF286" s="58"/>
      <c r="CG286" s="58"/>
      <c r="CH286" s="58"/>
      <c r="CI286" s="58"/>
      <c r="CJ286" s="58"/>
      <c r="CK286" s="58"/>
      <c r="CL286" s="58"/>
      <c r="CM286" s="58"/>
      <c r="CN286" s="58"/>
      <c r="CO286" s="58"/>
      <c r="CP286" s="58"/>
      <c r="CQ286" s="58"/>
      <c r="CR286" s="58"/>
      <c r="CS286" s="58"/>
      <c r="CT286" s="58"/>
      <c r="CU286" s="58"/>
      <c r="CV286" s="58"/>
      <c r="CW286" s="58"/>
      <c r="CX286" s="58"/>
      <c r="CY286" s="58"/>
      <c r="CZ286" s="58"/>
      <c r="DA286" s="58"/>
      <c r="DB286" s="58"/>
      <c r="DC286" s="58"/>
      <c r="DD286" s="58"/>
      <c r="DE286" s="58"/>
      <c r="DF286" s="58"/>
      <c r="DG286" s="58"/>
      <c r="DH286" s="58"/>
      <c r="DI286" s="58"/>
      <c r="DJ286" s="58"/>
      <c r="DK286" s="58"/>
      <c r="DL286" s="58"/>
      <c r="DM286" s="58"/>
      <c r="DN286" s="58"/>
      <c r="DO286" s="58"/>
      <c r="DP286" s="58"/>
      <c r="DQ286" s="58"/>
      <c r="DR286" s="58"/>
      <c r="DS286" s="58"/>
      <c r="DT286" s="58"/>
      <c r="DU286" s="58"/>
      <c r="DV286" s="58"/>
      <c r="DW286" s="58"/>
      <c r="DX286" s="58"/>
      <c r="DY286" s="58"/>
      <c r="DZ286" s="58"/>
      <c r="EA286" s="58"/>
      <c r="EB286" s="58"/>
      <c r="EC286" s="58"/>
      <c r="ED286" s="58"/>
      <c r="EE286" s="58"/>
      <c r="EF286" s="58"/>
      <c r="EG286" s="58"/>
      <c r="EH286" s="58"/>
      <c r="EI286" s="58"/>
      <c r="EJ286" s="58"/>
      <c r="EK286" s="58"/>
      <c r="EL286" s="58"/>
      <c r="EM286" s="58"/>
      <c r="EN286" s="58"/>
      <c r="EO286" s="58"/>
      <c r="EP286" s="58"/>
      <c r="EQ286" s="58"/>
      <c r="ER286" s="58"/>
      <c r="ES286" s="58"/>
      <c r="ET286" s="58"/>
      <c r="EU286" s="58"/>
      <c r="EV286" s="58"/>
      <c r="EW286" s="58"/>
      <c r="EX286" s="58"/>
      <c r="EY286" s="58"/>
      <c r="EZ286" s="58"/>
      <c r="FA286" s="58"/>
      <c r="FB286" s="58"/>
      <c r="FC286" s="58"/>
      <c r="FD286" s="58"/>
      <c r="FE286" s="58"/>
      <c r="FF286" s="58"/>
      <c r="FG286" s="58"/>
      <c r="FH286" s="58"/>
      <c r="FI286" s="58"/>
      <c r="FJ286" s="58"/>
      <c r="FK286" s="58"/>
      <c r="FL286" s="58"/>
      <c r="FM286" s="58"/>
      <c r="FN286" s="58"/>
      <c r="FO286" s="58"/>
      <c r="FP286" s="58"/>
      <c r="FQ286" s="58"/>
      <c r="FR286" s="58"/>
      <c r="FS286" s="58"/>
      <c r="FT286" s="58"/>
      <c r="FU286" s="58"/>
      <c r="FV286" s="58"/>
      <c r="FW286" s="58"/>
      <c r="FX286" s="58"/>
      <c r="FY286" s="58"/>
      <c r="FZ286" s="58"/>
      <c r="GA286" s="58"/>
      <c r="GB286" s="58"/>
      <c r="GC286" s="58"/>
      <c r="GD286" s="58"/>
      <c r="GE286" s="58"/>
      <c r="GF286" s="58"/>
      <c r="GG286" s="58"/>
      <c r="GH286" s="58"/>
      <c r="GI286" s="58"/>
      <c r="GJ286" s="58"/>
      <c r="GK286" s="58"/>
      <c r="GL286" s="58"/>
      <c r="GM286" s="58"/>
      <c r="GN286" s="58"/>
      <c r="GO286" s="58"/>
      <c r="GP286" s="58"/>
      <c r="GQ286" s="58"/>
      <c r="GR286" s="58"/>
      <c r="GS286" s="58"/>
      <c r="GT286" s="58"/>
      <c r="GU286" s="58"/>
      <c r="GV286" s="58"/>
      <c r="GW286" s="58"/>
      <c r="GX286" s="58"/>
      <c r="GY286" s="58"/>
      <c r="GZ286" s="58"/>
      <c r="HA286" s="58"/>
      <c r="HB286" s="58"/>
      <c r="HC286" s="58"/>
      <c r="HD286" s="58"/>
      <c r="HE286" s="58"/>
      <c r="HF286" s="58"/>
      <c r="HG286" s="58"/>
      <c r="HH286" s="58"/>
      <c r="HI286" s="58"/>
      <c r="HJ286" s="58"/>
      <c r="HK286" s="58"/>
      <c r="HL286" s="58"/>
      <c r="HM286" s="58"/>
      <c r="HN286" s="58"/>
      <c r="HO286" s="58"/>
      <c r="HP286" s="58"/>
      <c r="HQ286" s="58"/>
      <c r="HR286" s="58"/>
      <c r="HS286" s="58"/>
      <c r="HT286" s="58"/>
      <c r="HU286" s="58"/>
      <c r="HV286" s="58"/>
      <c r="HW286" s="58"/>
      <c r="HX286" s="58"/>
      <c r="HY286" s="58"/>
      <c r="HZ286" s="58"/>
      <c r="IA286" s="58"/>
      <c r="IB286" s="58"/>
      <c r="IC286" s="58"/>
      <c r="ID286" s="58"/>
      <c r="IE286" s="58"/>
      <c r="IF286" s="58"/>
      <c r="IG286" s="58"/>
      <c r="IH286" s="58"/>
    </row>
    <row r="287" spans="1:242" s="59" customFormat="1" x14ac:dyDescent="0.2">
      <c r="A287" s="54" t="s">
        <v>114</v>
      </c>
      <c r="B287" s="55">
        <v>2025</v>
      </c>
      <c r="C287" s="55"/>
      <c r="D287" s="55"/>
      <c r="E287" s="13"/>
      <c r="F287" s="14"/>
      <c r="G287" s="60"/>
      <c r="H287" s="60"/>
      <c r="I287" s="60"/>
      <c r="J287" s="60"/>
      <c r="K287" s="60"/>
      <c r="L287" s="61"/>
      <c r="M287" s="61">
        <f t="shared" ref="M287:M288" si="175">SUM(G287:L287)</f>
        <v>0</v>
      </c>
      <c r="N287" s="62">
        <f t="shared" si="169"/>
        <v>0</v>
      </c>
      <c r="O287" s="18" t="str">
        <f t="shared" si="170"/>
        <v/>
      </c>
      <c r="P287" s="63">
        <v>0</v>
      </c>
      <c r="Q287" s="64">
        <f t="shared" si="171"/>
        <v>0</v>
      </c>
      <c r="R287" s="65">
        <f t="shared" si="172"/>
        <v>0</v>
      </c>
      <c r="S287" s="56"/>
      <c r="T287" s="66"/>
      <c r="U287" s="57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  <c r="AF287" s="57"/>
      <c r="AG287" s="57"/>
      <c r="AH287" s="57"/>
      <c r="AI287" s="57"/>
      <c r="AJ287" s="57"/>
      <c r="AK287" s="57"/>
      <c r="AL287" s="57"/>
      <c r="AM287" s="57"/>
      <c r="AN287" s="57"/>
      <c r="AO287" s="57"/>
      <c r="AP287" s="57"/>
      <c r="AQ287" s="57"/>
      <c r="AR287" s="57"/>
      <c r="AS287" s="57"/>
      <c r="AT287" s="57"/>
      <c r="AU287" s="57"/>
      <c r="AV287" s="57"/>
      <c r="AW287" s="57"/>
      <c r="AX287" s="57"/>
      <c r="AY287" s="57"/>
      <c r="AZ287" s="57"/>
      <c r="BA287" s="57"/>
      <c r="BB287" s="57"/>
      <c r="BC287" s="57"/>
      <c r="BD287" s="57"/>
      <c r="BE287" s="57"/>
      <c r="BF287" s="57"/>
      <c r="BG287" s="57"/>
      <c r="BH287" s="57"/>
      <c r="BI287" s="57"/>
      <c r="BJ287" s="57"/>
      <c r="BK287" s="57"/>
      <c r="BL287" s="57"/>
      <c r="BM287" s="58"/>
      <c r="BN287" s="58"/>
      <c r="BO287" s="58"/>
      <c r="BP287" s="58"/>
      <c r="BQ287" s="58"/>
      <c r="BR287" s="58"/>
      <c r="BS287" s="58"/>
      <c r="BT287" s="58"/>
      <c r="BU287" s="58"/>
      <c r="BV287" s="58"/>
      <c r="BW287" s="58"/>
      <c r="BX287" s="58"/>
      <c r="BY287" s="58"/>
      <c r="BZ287" s="58"/>
      <c r="CA287" s="58"/>
      <c r="CB287" s="58"/>
      <c r="CC287" s="58"/>
      <c r="CD287" s="58"/>
      <c r="CE287" s="58"/>
      <c r="CF287" s="58"/>
      <c r="CG287" s="58"/>
      <c r="CH287" s="58"/>
      <c r="CI287" s="58"/>
      <c r="CJ287" s="58"/>
      <c r="CK287" s="58"/>
      <c r="CL287" s="58"/>
      <c r="CM287" s="58"/>
      <c r="CN287" s="58"/>
      <c r="CO287" s="58"/>
      <c r="CP287" s="58"/>
      <c r="CQ287" s="58"/>
      <c r="CR287" s="58"/>
      <c r="CS287" s="58"/>
      <c r="CT287" s="58"/>
      <c r="CU287" s="58"/>
      <c r="CV287" s="58"/>
      <c r="CW287" s="58"/>
      <c r="CX287" s="58"/>
      <c r="CY287" s="58"/>
      <c r="CZ287" s="58"/>
      <c r="DA287" s="58"/>
      <c r="DB287" s="58"/>
      <c r="DC287" s="58"/>
      <c r="DD287" s="58"/>
      <c r="DE287" s="58"/>
      <c r="DF287" s="58"/>
      <c r="DG287" s="58"/>
      <c r="DH287" s="58"/>
      <c r="DI287" s="58"/>
      <c r="DJ287" s="58"/>
      <c r="DK287" s="58"/>
      <c r="DL287" s="58"/>
      <c r="DM287" s="58"/>
      <c r="DN287" s="58"/>
      <c r="DO287" s="58"/>
      <c r="DP287" s="58"/>
      <c r="DQ287" s="58"/>
      <c r="DR287" s="58"/>
      <c r="DS287" s="58"/>
      <c r="DT287" s="58"/>
      <c r="DU287" s="58"/>
      <c r="DV287" s="58"/>
      <c r="DW287" s="58"/>
      <c r="DX287" s="58"/>
      <c r="DY287" s="58"/>
      <c r="DZ287" s="58"/>
      <c r="EA287" s="58"/>
      <c r="EB287" s="58"/>
      <c r="EC287" s="58"/>
      <c r="ED287" s="58"/>
      <c r="EE287" s="58"/>
      <c r="EF287" s="58"/>
      <c r="EG287" s="58"/>
      <c r="EH287" s="58"/>
      <c r="EI287" s="58"/>
      <c r="EJ287" s="58"/>
      <c r="EK287" s="58"/>
      <c r="EL287" s="58"/>
      <c r="EM287" s="58"/>
      <c r="EN287" s="58"/>
      <c r="EO287" s="58"/>
      <c r="EP287" s="58"/>
      <c r="EQ287" s="58"/>
      <c r="ER287" s="58"/>
      <c r="ES287" s="58"/>
      <c r="ET287" s="58"/>
      <c r="EU287" s="58"/>
      <c r="EV287" s="58"/>
      <c r="EW287" s="58"/>
      <c r="EX287" s="58"/>
      <c r="EY287" s="58"/>
      <c r="EZ287" s="58"/>
      <c r="FA287" s="58"/>
      <c r="FB287" s="58"/>
      <c r="FC287" s="58"/>
      <c r="FD287" s="58"/>
      <c r="FE287" s="58"/>
      <c r="FF287" s="58"/>
      <c r="FG287" s="58"/>
      <c r="FH287" s="58"/>
      <c r="FI287" s="58"/>
      <c r="FJ287" s="58"/>
      <c r="FK287" s="58"/>
      <c r="FL287" s="58"/>
      <c r="FM287" s="58"/>
      <c r="FN287" s="58"/>
      <c r="FO287" s="58"/>
      <c r="FP287" s="58"/>
      <c r="FQ287" s="58"/>
      <c r="FR287" s="58"/>
      <c r="FS287" s="58"/>
      <c r="FT287" s="58"/>
      <c r="FU287" s="58"/>
      <c r="FV287" s="58"/>
      <c r="FW287" s="58"/>
      <c r="FX287" s="58"/>
      <c r="FY287" s="58"/>
      <c r="FZ287" s="58"/>
      <c r="GA287" s="58"/>
      <c r="GB287" s="58"/>
      <c r="GC287" s="58"/>
      <c r="GD287" s="58"/>
      <c r="GE287" s="58"/>
      <c r="GF287" s="58"/>
      <c r="GG287" s="58"/>
      <c r="GH287" s="58"/>
      <c r="GI287" s="58"/>
      <c r="GJ287" s="58"/>
      <c r="GK287" s="58"/>
      <c r="GL287" s="58"/>
      <c r="GM287" s="58"/>
      <c r="GN287" s="58"/>
      <c r="GO287" s="58"/>
      <c r="GP287" s="58"/>
      <c r="GQ287" s="58"/>
      <c r="GR287" s="58"/>
      <c r="GS287" s="58"/>
      <c r="GT287" s="58"/>
      <c r="GU287" s="58"/>
      <c r="GV287" s="58"/>
      <c r="GW287" s="58"/>
      <c r="GX287" s="58"/>
      <c r="GY287" s="58"/>
      <c r="GZ287" s="58"/>
      <c r="HA287" s="58"/>
      <c r="HB287" s="58"/>
      <c r="HC287" s="58"/>
      <c r="HD287" s="58"/>
      <c r="HE287" s="58"/>
      <c r="HF287" s="58"/>
      <c r="HG287" s="58"/>
      <c r="HH287" s="58"/>
      <c r="HI287" s="58"/>
      <c r="HJ287" s="58"/>
      <c r="HK287" s="58"/>
      <c r="HL287" s="58"/>
      <c r="HM287" s="58"/>
      <c r="HN287" s="58"/>
      <c r="HO287" s="58"/>
      <c r="HP287" s="58"/>
      <c r="HQ287" s="58"/>
      <c r="HR287" s="58"/>
      <c r="HS287" s="58"/>
      <c r="HT287" s="58"/>
      <c r="HU287" s="58"/>
      <c r="HV287" s="58"/>
      <c r="HW287" s="58"/>
      <c r="HX287" s="58"/>
      <c r="HY287" s="58"/>
      <c r="HZ287" s="58"/>
      <c r="IA287" s="58"/>
      <c r="IB287" s="58"/>
      <c r="IC287" s="58"/>
      <c r="ID287" s="58"/>
      <c r="IE287" s="58"/>
      <c r="IF287" s="58"/>
      <c r="IG287" s="58"/>
      <c r="IH287" s="58"/>
    </row>
    <row r="288" spans="1:242" s="59" customFormat="1" x14ac:dyDescent="0.2">
      <c r="A288" s="54" t="s">
        <v>114</v>
      </c>
      <c r="B288" s="55">
        <v>2025</v>
      </c>
      <c r="C288" s="55"/>
      <c r="D288" s="55"/>
      <c r="E288" s="13"/>
      <c r="F288" s="14"/>
      <c r="G288" s="60"/>
      <c r="H288" s="60"/>
      <c r="I288" s="60"/>
      <c r="J288" s="60"/>
      <c r="K288" s="60"/>
      <c r="L288" s="61"/>
      <c r="M288" s="61">
        <f t="shared" si="175"/>
        <v>0</v>
      </c>
      <c r="N288" s="62">
        <f t="shared" si="169"/>
        <v>0</v>
      </c>
      <c r="O288" s="18" t="str">
        <f t="shared" si="170"/>
        <v/>
      </c>
      <c r="P288" s="63">
        <v>0</v>
      </c>
      <c r="Q288" s="64">
        <f t="shared" si="171"/>
        <v>0</v>
      </c>
      <c r="R288" s="65">
        <f t="shared" si="172"/>
        <v>0</v>
      </c>
      <c r="S288" s="56"/>
      <c r="T288" s="66"/>
      <c r="U288" s="57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  <c r="AF288" s="57"/>
      <c r="AG288" s="57"/>
      <c r="AH288" s="57"/>
      <c r="AI288" s="57"/>
      <c r="AJ288" s="57"/>
      <c r="AK288" s="57"/>
      <c r="AL288" s="57"/>
      <c r="AM288" s="57"/>
      <c r="AN288" s="57"/>
      <c r="AO288" s="57"/>
      <c r="AP288" s="57"/>
      <c r="AQ288" s="57"/>
      <c r="AR288" s="57"/>
      <c r="AS288" s="57"/>
      <c r="AT288" s="57"/>
      <c r="AU288" s="57"/>
      <c r="AV288" s="57"/>
      <c r="AW288" s="57"/>
      <c r="AX288" s="57"/>
      <c r="AY288" s="57"/>
      <c r="AZ288" s="57"/>
      <c r="BA288" s="57"/>
      <c r="BB288" s="57"/>
      <c r="BC288" s="57"/>
      <c r="BD288" s="57"/>
      <c r="BE288" s="57"/>
      <c r="BF288" s="57"/>
      <c r="BG288" s="57"/>
      <c r="BH288" s="57"/>
      <c r="BI288" s="57"/>
      <c r="BJ288" s="57"/>
      <c r="BK288" s="57"/>
      <c r="BL288" s="57"/>
      <c r="BM288" s="58"/>
      <c r="BN288" s="58"/>
      <c r="BO288" s="58"/>
      <c r="BP288" s="58"/>
      <c r="BQ288" s="58"/>
      <c r="BR288" s="58"/>
      <c r="BS288" s="58"/>
      <c r="BT288" s="58"/>
      <c r="BU288" s="58"/>
      <c r="BV288" s="58"/>
      <c r="BW288" s="58"/>
      <c r="BX288" s="58"/>
      <c r="BY288" s="58"/>
      <c r="BZ288" s="58"/>
      <c r="CA288" s="58"/>
      <c r="CB288" s="58"/>
      <c r="CC288" s="58"/>
      <c r="CD288" s="58"/>
      <c r="CE288" s="58"/>
      <c r="CF288" s="58"/>
      <c r="CG288" s="58"/>
      <c r="CH288" s="58"/>
      <c r="CI288" s="58"/>
      <c r="CJ288" s="58"/>
      <c r="CK288" s="58"/>
      <c r="CL288" s="58"/>
      <c r="CM288" s="58"/>
      <c r="CN288" s="58"/>
      <c r="CO288" s="58"/>
      <c r="CP288" s="58"/>
      <c r="CQ288" s="58"/>
      <c r="CR288" s="58"/>
      <c r="CS288" s="58"/>
      <c r="CT288" s="58"/>
      <c r="CU288" s="58"/>
      <c r="CV288" s="58"/>
      <c r="CW288" s="58"/>
      <c r="CX288" s="58"/>
      <c r="CY288" s="58"/>
      <c r="CZ288" s="58"/>
      <c r="DA288" s="58"/>
      <c r="DB288" s="58"/>
      <c r="DC288" s="58"/>
      <c r="DD288" s="58"/>
      <c r="DE288" s="58"/>
      <c r="DF288" s="58"/>
      <c r="DG288" s="58"/>
      <c r="DH288" s="58"/>
      <c r="DI288" s="58"/>
      <c r="DJ288" s="58"/>
      <c r="DK288" s="58"/>
      <c r="DL288" s="58"/>
      <c r="DM288" s="58"/>
      <c r="DN288" s="58"/>
      <c r="DO288" s="58"/>
      <c r="DP288" s="58"/>
      <c r="DQ288" s="58"/>
      <c r="DR288" s="58"/>
      <c r="DS288" s="58"/>
      <c r="DT288" s="58"/>
      <c r="DU288" s="58"/>
      <c r="DV288" s="58"/>
      <c r="DW288" s="58"/>
      <c r="DX288" s="58"/>
      <c r="DY288" s="58"/>
      <c r="DZ288" s="58"/>
      <c r="EA288" s="58"/>
      <c r="EB288" s="58"/>
      <c r="EC288" s="58"/>
      <c r="ED288" s="58"/>
      <c r="EE288" s="58"/>
      <c r="EF288" s="58"/>
      <c r="EG288" s="58"/>
      <c r="EH288" s="58"/>
      <c r="EI288" s="58"/>
      <c r="EJ288" s="58"/>
      <c r="EK288" s="58"/>
      <c r="EL288" s="58"/>
      <c r="EM288" s="58"/>
      <c r="EN288" s="58"/>
      <c r="EO288" s="58"/>
      <c r="EP288" s="58"/>
      <c r="EQ288" s="58"/>
      <c r="ER288" s="58"/>
      <c r="ES288" s="58"/>
      <c r="ET288" s="58"/>
      <c r="EU288" s="58"/>
      <c r="EV288" s="58"/>
      <c r="EW288" s="58"/>
      <c r="EX288" s="58"/>
      <c r="EY288" s="58"/>
      <c r="EZ288" s="58"/>
      <c r="FA288" s="58"/>
      <c r="FB288" s="58"/>
      <c r="FC288" s="58"/>
      <c r="FD288" s="58"/>
      <c r="FE288" s="58"/>
      <c r="FF288" s="58"/>
      <c r="FG288" s="58"/>
      <c r="FH288" s="58"/>
      <c r="FI288" s="58"/>
      <c r="FJ288" s="58"/>
      <c r="FK288" s="58"/>
      <c r="FL288" s="58"/>
      <c r="FM288" s="58"/>
      <c r="FN288" s="58"/>
      <c r="FO288" s="58"/>
      <c r="FP288" s="58"/>
      <c r="FQ288" s="58"/>
      <c r="FR288" s="58"/>
      <c r="FS288" s="58"/>
      <c r="FT288" s="58"/>
      <c r="FU288" s="58"/>
      <c r="FV288" s="58"/>
      <c r="FW288" s="58"/>
      <c r="FX288" s="58"/>
      <c r="FY288" s="58"/>
      <c r="FZ288" s="58"/>
      <c r="GA288" s="58"/>
      <c r="GB288" s="58"/>
      <c r="GC288" s="58"/>
      <c r="GD288" s="58"/>
      <c r="GE288" s="58"/>
      <c r="GF288" s="58"/>
      <c r="GG288" s="58"/>
      <c r="GH288" s="58"/>
      <c r="GI288" s="58"/>
      <c r="GJ288" s="58"/>
      <c r="GK288" s="58"/>
      <c r="GL288" s="58"/>
      <c r="GM288" s="58"/>
      <c r="GN288" s="58"/>
      <c r="GO288" s="58"/>
      <c r="GP288" s="58"/>
      <c r="GQ288" s="58"/>
      <c r="GR288" s="58"/>
      <c r="GS288" s="58"/>
      <c r="GT288" s="58"/>
      <c r="GU288" s="58"/>
      <c r="GV288" s="58"/>
      <c r="GW288" s="58"/>
      <c r="GX288" s="58"/>
      <c r="GY288" s="58"/>
      <c r="GZ288" s="58"/>
      <c r="HA288" s="58"/>
      <c r="HB288" s="58"/>
      <c r="HC288" s="58"/>
      <c r="HD288" s="58"/>
      <c r="HE288" s="58"/>
      <c r="HF288" s="58"/>
      <c r="HG288" s="58"/>
      <c r="HH288" s="58"/>
      <c r="HI288" s="58"/>
      <c r="HJ288" s="58"/>
      <c r="HK288" s="58"/>
      <c r="HL288" s="58"/>
      <c r="HM288" s="58"/>
      <c r="HN288" s="58"/>
      <c r="HO288" s="58"/>
      <c r="HP288" s="58"/>
      <c r="HQ288" s="58"/>
      <c r="HR288" s="58"/>
      <c r="HS288" s="58"/>
      <c r="HT288" s="58"/>
      <c r="HU288" s="58"/>
      <c r="HV288" s="58"/>
      <c r="HW288" s="58"/>
      <c r="HX288" s="58"/>
      <c r="HY288" s="58"/>
      <c r="HZ288" s="58"/>
      <c r="IA288" s="58"/>
      <c r="IB288" s="58"/>
      <c r="IC288" s="58"/>
      <c r="ID288" s="58"/>
      <c r="IE288" s="58"/>
      <c r="IF288" s="58"/>
      <c r="IG288" s="58"/>
      <c r="IH288" s="58"/>
    </row>
    <row r="289" spans="1:242" s="59" customFormat="1" x14ac:dyDescent="0.2">
      <c r="A289" s="54" t="s">
        <v>114</v>
      </c>
      <c r="B289" s="55">
        <v>2025</v>
      </c>
      <c r="C289" s="55"/>
      <c r="D289" s="55"/>
      <c r="E289" s="13"/>
      <c r="F289" s="14"/>
      <c r="G289" s="60"/>
      <c r="H289" s="60"/>
      <c r="I289" s="60"/>
      <c r="J289" s="60"/>
      <c r="K289" s="60"/>
      <c r="L289" s="61"/>
      <c r="M289" s="61">
        <f>SUM(G289:L289)</f>
        <v>0</v>
      </c>
      <c r="N289" s="62">
        <f t="shared" si="169"/>
        <v>0</v>
      </c>
      <c r="O289" s="18" t="str">
        <f t="shared" si="170"/>
        <v/>
      </c>
      <c r="P289" s="63">
        <v>0</v>
      </c>
      <c r="Q289" s="64">
        <f t="shared" si="171"/>
        <v>0</v>
      </c>
      <c r="R289" s="65">
        <f t="shared" si="172"/>
        <v>0</v>
      </c>
      <c r="S289" s="56"/>
      <c r="T289" s="66"/>
      <c r="U289" s="57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  <c r="AF289" s="57"/>
      <c r="AG289" s="57"/>
      <c r="AH289" s="57"/>
      <c r="AI289" s="57"/>
      <c r="AJ289" s="57"/>
      <c r="AK289" s="57"/>
      <c r="AL289" s="57"/>
      <c r="AM289" s="57"/>
      <c r="AN289" s="57"/>
      <c r="AO289" s="57"/>
      <c r="AP289" s="57"/>
      <c r="AQ289" s="57"/>
      <c r="AR289" s="57"/>
      <c r="AS289" s="57"/>
      <c r="AT289" s="57"/>
      <c r="AU289" s="57"/>
      <c r="AV289" s="57"/>
      <c r="AW289" s="57"/>
      <c r="AX289" s="57"/>
      <c r="AY289" s="57"/>
      <c r="AZ289" s="57"/>
      <c r="BA289" s="57"/>
      <c r="BB289" s="57"/>
      <c r="BC289" s="57"/>
      <c r="BD289" s="57"/>
      <c r="BE289" s="57"/>
      <c r="BF289" s="57"/>
      <c r="BG289" s="57"/>
      <c r="BH289" s="57"/>
      <c r="BI289" s="57"/>
      <c r="BJ289" s="57"/>
      <c r="BK289" s="57"/>
      <c r="BL289" s="57"/>
      <c r="BM289" s="58"/>
      <c r="BN289" s="58"/>
      <c r="BO289" s="58"/>
      <c r="BP289" s="58"/>
      <c r="BQ289" s="58"/>
      <c r="BR289" s="58"/>
      <c r="BS289" s="58"/>
      <c r="BT289" s="58"/>
      <c r="BU289" s="58"/>
      <c r="BV289" s="58"/>
      <c r="BW289" s="58"/>
      <c r="BX289" s="58"/>
      <c r="BY289" s="58"/>
      <c r="BZ289" s="58"/>
      <c r="CA289" s="58"/>
      <c r="CB289" s="58"/>
      <c r="CC289" s="58"/>
      <c r="CD289" s="58"/>
      <c r="CE289" s="58"/>
      <c r="CF289" s="58"/>
      <c r="CG289" s="58"/>
      <c r="CH289" s="58"/>
      <c r="CI289" s="58"/>
      <c r="CJ289" s="58"/>
      <c r="CK289" s="58"/>
      <c r="CL289" s="58"/>
      <c r="CM289" s="58"/>
      <c r="CN289" s="58"/>
      <c r="CO289" s="58"/>
      <c r="CP289" s="58"/>
      <c r="CQ289" s="58"/>
      <c r="CR289" s="58"/>
      <c r="CS289" s="58"/>
      <c r="CT289" s="58"/>
      <c r="CU289" s="58"/>
      <c r="CV289" s="58"/>
      <c r="CW289" s="58"/>
      <c r="CX289" s="58"/>
      <c r="CY289" s="58"/>
      <c r="CZ289" s="58"/>
      <c r="DA289" s="58"/>
      <c r="DB289" s="58"/>
      <c r="DC289" s="58"/>
      <c r="DD289" s="58"/>
      <c r="DE289" s="58"/>
      <c r="DF289" s="58"/>
      <c r="DG289" s="58"/>
      <c r="DH289" s="58"/>
      <c r="DI289" s="58"/>
      <c r="DJ289" s="58"/>
      <c r="DK289" s="58"/>
      <c r="DL289" s="58"/>
      <c r="DM289" s="58"/>
      <c r="DN289" s="58"/>
      <c r="DO289" s="58"/>
      <c r="DP289" s="58"/>
      <c r="DQ289" s="58"/>
      <c r="DR289" s="58"/>
      <c r="DS289" s="58"/>
      <c r="DT289" s="58"/>
      <c r="DU289" s="58"/>
      <c r="DV289" s="58"/>
      <c r="DW289" s="58"/>
      <c r="DX289" s="58"/>
      <c r="DY289" s="58"/>
      <c r="DZ289" s="58"/>
      <c r="EA289" s="58"/>
      <c r="EB289" s="58"/>
      <c r="EC289" s="58"/>
      <c r="ED289" s="58"/>
      <c r="EE289" s="58"/>
      <c r="EF289" s="58"/>
      <c r="EG289" s="58"/>
      <c r="EH289" s="58"/>
      <c r="EI289" s="58"/>
      <c r="EJ289" s="58"/>
      <c r="EK289" s="58"/>
      <c r="EL289" s="58"/>
      <c r="EM289" s="58"/>
      <c r="EN289" s="58"/>
      <c r="EO289" s="58"/>
      <c r="EP289" s="58"/>
      <c r="EQ289" s="58"/>
      <c r="ER289" s="58"/>
      <c r="ES289" s="58"/>
      <c r="ET289" s="58"/>
      <c r="EU289" s="58"/>
      <c r="EV289" s="58"/>
      <c r="EW289" s="58"/>
      <c r="EX289" s="58"/>
      <c r="EY289" s="58"/>
      <c r="EZ289" s="58"/>
      <c r="FA289" s="58"/>
      <c r="FB289" s="58"/>
      <c r="FC289" s="58"/>
      <c r="FD289" s="58"/>
      <c r="FE289" s="58"/>
      <c r="FF289" s="58"/>
      <c r="FG289" s="58"/>
      <c r="FH289" s="58"/>
      <c r="FI289" s="58"/>
      <c r="FJ289" s="58"/>
      <c r="FK289" s="58"/>
      <c r="FL289" s="58"/>
      <c r="FM289" s="58"/>
      <c r="FN289" s="58"/>
      <c r="FO289" s="58"/>
      <c r="FP289" s="58"/>
      <c r="FQ289" s="58"/>
      <c r="FR289" s="58"/>
      <c r="FS289" s="58"/>
      <c r="FT289" s="58"/>
      <c r="FU289" s="58"/>
      <c r="FV289" s="58"/>
      <c r="FW289" s="58"/>
      <c r="FX289" s="58"/>
      <c r="FY289" s="58"/>
      <c r="FZ289" s="58"/>
      <c r="GA289" s="58"/>
      <c r="GB289" s="58"/>
      <c r="GC289" s="58"/>
      <c r="GD289" s="58"/>
      <c r="GE289" s="58"/>
      <c r="GF289" s="58"/>
      <c r="GG289" s="58"/>
      <c r="GH289" s="58"/>
      <c r="GI289" s="58"/>
      <c r="GJ289" s="58"/>
      <c r="GK289" s="58"/>
      <c r="GL289" s="58"/>
      <c r="GM289" s="58"/>
      <c r="GN289" s="58"/>
      <c r="GO289" s="58"/>
      <c r="GP289" s="58"/>
      <c r="GQ289" s="58"/>
      <c r="GR289" s="58"/>
      <c r="GS289" s="58"/>
      <c r="GT289" s="58"/>
      <c r="GU289" s="58"/>
      <c r="GV289" s="58"/>
      <c r="GW289" s="58"/>
      <c r="GX289" s="58"/>
      <c r="GY289" s="58"/>
      <c r="GZ289" s="58"/>
      <c r="HA289" s="58"/>
      <c r="HB289" s="58"/>
      <c r="HC289" s="58"/>
      <c r="HD289" s="58"/>
      <c r="HE289" s="58"/>
      <c r="HF289" s="58"/>
      <c r="HG289" s="58"/>
      <c r="HH289" s="58"/>
      <c r="HI289" s="58"/>
      <c r="HJ289" s="58"/>
      <c r="HK289" s="58"/>
      <c r="HL289" s="58"/>
      <c r="HM289" s="58"/>
      <c r="HN289" s="58"/>
      <c r="HO289" s="58"/>
      <c r="HP289" s="58"/>
      <c r="HQ289" s="58"/>
      <c r="HR289" s="58"/>
      <c r="HS289" s="58"/>
      <c r="HT289" s="58"/>
      <c r="HU289" s="58"/>
      <c r="HV289" s="58"/>
      <c r="HW289" s="58"/>
      <c r="HX289" s="58"/>
      <c r="HY289" s="58"/>
      <c r="HZ289" s="58"/>
      <c r="IA289" s="58"/>
      <c r="IB289" s="58"/>
      <c r="IC289" s="58"/>
      <c r="ID289" s="58"/>
      <c r="IE289" s="58"/>
      <c r="IF289" s="58"/>
      <c r="IG289" s="58"/>
      <c r="IH289" s="58"/>
    </row>
    <row r="290" spans="1:242" s="59" customFormat="1" x14ac:dyDescent="0.2">
      <c r="A290" s="54" t="s">
        <v>114</v>
      </c>
      <c r="B290" s="55">
        <v>2025</v>
      </c>
      <c r="C290" s="55"/>
      <c r="D290" s="55"/>
      <c r="E290" s="13"/>
      <c r="F290" s="14"/>
      <c r="G290" s="60"/>
      <c r="H290" s="60"/>
      <c r="I290" s="60"/>
      <c r="J290" s="60"/>
      <c r="K290" s="60"/>
      <c r="L290" s="61"/>
      <c r="M290" s="61">
        <f>SUM(G290:L290)</f>
        <v>0</v>
      </c>
      <c r="N290" s="62">
        <f t="shared" si="169"/>
        <v>0</v>
      </c>
      <c r="O290" s="18" t="str">
        <f t="shared" si="170"/>
        <v/>
      </c>
      <c r="P290" s="63">
        <v>0</v>
      </c>
      <c r="Q290" s="64">
        <f t="shared" si="171"/>
        <v>0</v>
      </c>
      <c r="R290" s="65">
        <f t="shared" si="172"/>
        <v>0</v>
      </c>
      <c r="S290" s="56"/>
      <c r="T290" s="66"/>
      <c r="U290" s="57"/>
      <c r="V290" s="57"/>
      <c r="W290" s="57"/>
      <c r="X290" s="57"/>
      <c r="Y290" s="57"/>
      <c r="Z290" s="57"/>
      <c r="AA290" s="57"/>
      <c r="AB290" s="57"/>
      <c r="AC290" s="57"/>
      <c r="AD290" s="57"/>
      <c r="AE290" s="57"/>
      <c r="AF290" s="57"/>
      <c r="AG290" s="57"/>
      <c r="AH290" s="57"/>
      <c r="AI290" s="57"/>
      <c r="AJ290" s="57"/>
      <c r="AK290" s="57"/>
      <c r="AL290" s="57"/>
      <c r="AM290" s="57"/>
      <c r="AN290" s="57"/>
      <c r="AO290" s="57"/>
      <c r="AP290" s="57"/>
      <c r="AQ290" s="57"/>
      <c r="AR290" s="57"/>
      <c r="AS290" s="57"/>
      <c r="AT290" s="57"/>
      <c r="AU290" s="57"/>
      <c r="AV290" s="57"/>
      <c r="AW290" s="57"/>
      <c r="AX290" s="57"/>
      <c r="AY290" s="57"/>
      <c r="AZ290" s="57"/>
      <c r="BA290" s="57"/>
      <c r="BB290" s="57"/>
      <c r="BC290" s="57"/>
      <c r="BD290" s="57"/>
      <c r="BE290" s="57"/>
      <c r="BF290" s="57"/>
      <c r="BG290" s="57"/>
      <c r="BH290" s="57"/>
      <c r="BI290" s="57"/>
      <c r="BJ290" s="57"/>
      <c r="BK290" s="57"/>
      <c r="BL290" s="57"/>
      <c r="BM290" s="58"/>
      <c r="BN290" s="58"/>
      <c r="BO290" s="58"/>
      <c r="BP290" s="58"/>
      <c r="BQ290" s="58"/>
      <c r="BR290" s="58"/>
      <c r="BS290" s="58"/>
      <c r="BT290" s="58"/>
      <c r="BU290" s="58"/>
      <c r="BV290" s="58"/>
      <c r="BW290" s="58"/>
      <c r="BX290" s="58"/>
      <c r="BY290" s="58"/>
      <c r="BZ290" s="58"/>
      <c r="CA290" s="58"/>
      <c r="CB290" s="58"/>
      <c r="CC290" s="58"/>
      <c r="CD290" s="58"/>
      <c r="CE290" s="58"/>
      <c r="CF290" s="58"/>
      <c r="CG290" s="58"/>
      <c r="CH290" s="58"/>
      <c r="CI290" s="58"/>
      <c r="CJ290" s="58"/>
      <c r="CK290" s="58"/>
      <c r="CL290" s="58"/>
      <c r="CM290" s="58"/>
      <c r="CN290" s="58"/>
      <c r="CO290" s="58"/>
      <c r="CP290" s="58"/>
      <c r="CQ290" s="58"/>
      <c r="CR290" s="58"/>
      <c r="CS290" s="58"/>
      <c r="CT290" s="58"/>
      <c r="CU290" s="58"/>
      <c r="CV290" s="58"/>
      <c r="CW290" s="58"/>
      <c r="CX290" s="58"/>
      <c r="CY290" s="58"/>
      <c r="CZ290" s="58"/>
      <c r="DA290" s="58"/>
      <c r="DB290" s="58"/>
      <c r="DC290" s="58"/>
      <c r="DD290" s="58"/>
      <c r="DE290" s="58"/>
      <c r="DF290" s="58"/>
      <c r="DG290" s="58"/>
      <c r="DH290" s="58"/>
      <c r="DI290" s="58"/>
      <c r="DJ290" s="58"/>
      <c r="DK290" s="58"/>
      <c r="DL290" s="58"/>
      <c r="DM290" s="58"/>
      <c r="DN290" s="58"/>
      <c r="DO290" s="58"/>
      <c r="DP290" s="58"/>
      <c r="DQ290" s="58"/>
      <c r="DR290" s="58"/>
      <c r="DS290" s="58"/>
      <c r="DT290" s="58"/>
      <c r="DU290" s="58"/>
      <c r="DV290" s="58"/>
      <c r="DW290" s="58"/>
      <c r="DX290" s="58"/>
      <c r="DY290" s="58"/>
      <c r="DZ290" s="58"/>
      <c r="EA290" s="58"/>
      <c r="EB290" s="58"/>
      <c r="EC290" s="58"/>
      <c r="ED290" s="58"/>
      <c r="EE290" s="58"/>
      <c r="EF290" s="58"/>
      <c r="EG290" s="58"/>
      <c r="EH290" s="58"/>
      <c r="EI290" s="58"/>
      <c r="EJ290" s="58"/>
      <c r="EK290" s="58"/>
      <c r="EL290" s="58"/>
      <c r="EM290" s="58"/>
      <c r="EN290" s="58"/>
      <c r="EO290" s="58"/>
      <c r="EP290" s="58"/>
      <c r="EQ290" s="58"/>
      <c r="ER290" s="58"/>
      <c r="ES290" s="58"/>
      <c r="ET290" s="58"/>
      <c r="EU290" s="58"/>
      <c r="EV290" s="58"/>
      <c r="EW290" s="58"/>
      <c r="EX290" s="58"/>
      <c r="EY290" s="58"/>
      <c r="EZ290" s="58"/>
      <c r="FA290" s="58"/>
      <c r="FB290" s="58"/>
      <c r="FC290" s="58"/>
      <c r="FD290" s="58"/>
      <c r="FE290" s="58"/>
      <c r="FF290" s="58"/>
      <c r="FG290" s="58"/>
      <c r="FH290" s="58"/>
      <c r="FI290" s="58"/>
      <c r="FJ290" s="58"/>
      <c r="FK290" s="58"/>
      <c r="FL290" s="58"/>
      <c r="FM290" s="58"/>
      <c r="FN290" s="58"/>
      <c r="FO290" s="58"/>
      <c r="FP290" s="58"/>
      <c r="FQ290" s="58"/>
      <c r="FR290" s="58"/>
      <c r="FS290" s="58"/>
      <c r="FT290" s="58"/>
      <c r="FU290" s="58"/>
      <c r="FV290" s="58"/>
      <c r="FW290" s="58"/>
      <c r="FX290" s="58"/>
      <c r="FY290" s="58"/>
      <c r="FZ290" s="58"/>
      <c r="GA290" s="58"/>
      <c r="GB290" s="58"/>
      <c r="GC290" s="58"/>
      <c r="GD290" s="58"/>
      <c r="GE290" s="58"/>
      <c r="GF290" s="58"/>
      <c r="GG290" s="58"/>
      <c r="GH290" s="58"/>
      <c r="GI290" s="58"/>
      <c r="GJ290" s="58"/>
      <c r="GK290" s="58"/>
      <c r="GL290" s="58"/>
      <c r="GM290" s="58"/>
      <c r="GN290" s="58"/>
      <c r="GO290" s="58"/>
      <c r="GP290" s="58"/>
      <c r="GQ290" s="58"/>
      <c r="GR290" s="58"/>
      <c r="GS290" s="58"/>
      <c r="GT290" s="58"/>
      <c r="GU290" s="58"/>
      <c r="GV290" s="58"/>
      <c r="GW290" s="58"/>
      <c r="GX290" s="58"/>
      <c r="GY290" s="58"/>
      <c r="GZ290" s="58"/>
      <c r="HA290" s="58"/>
      <c r="HB290" s="58"/>
      <c r="HC290" s="58"/>
      <c r="HD290" s="58"/>
      <c r="HE290" s="58"/>
      <c r="HF290" s="58"/>
      <c r="HG290" s="58"/>
      <c r="HH290" s="58"/>
      <c r="HI290" s="58"/>
      <c r="HJ290" s="58"/>
      <c r="HK290" s="58"/>
      <c r="HL290" s="58"/>
      <c r="HM290" s="58"/>
      <c r="HN290" s="58"/>
      <c r="HO290" s="58"/>
      <c r="HP290" s="58"/>
      <c r="HQ290" s="58"/>
      <c r="HR290" s="58"/>
      <c r="HS290" s="58"/>
      <c r="HT290" s="58"/>
      <c r="HU290" s="58"/>
      <c r="HV290" s="58"/>
      <c r="HW290" s="58"/>
      <c r="HX290" s="58"/>
      <c r="HY290" s="58"/>
      <c r="HZ290" s="58"/>
      <c r="IA290" s="58"/>
      <c r="IB290" s="58"/>
      <c r="IC290" s="58"/>
      <c r="ID290" s="58"/>
      <c r="IE290" s="58"/>
      <c r="IF290" s="58"/>
      <c r="IG290" s="58"/>
      <c r="IH290" s="58"/>
    </row>
    <row r="291" spans="1:242" s="59" customFormat="1" x14ac:dyDescent="0.2">
      <c r="A291" s="54" t="s">
        <v>114</v>
      </c>
      <c r="B291" s="55">
        <v>2025</v>
      </c>
      <c r="C291" s="55"/>
      <c r="D291" s="55"/>
      <c r="E291" s="13"/>
      <c r="F291" s="14"/>
      <c r="G291" s="60"/>
      <c r="H291" s="60"/>
      <c r="I291" s="60"/>
      <c r="J291" s="60"/>
      <c r="K291" s="60"/>
      <c r="L291" s="61"/>
      <c r="M291" s="61">
        <f>SUM(G291:L291)</f>
        <v>0</v>
      </c>
      <c r="N291" s="62">
        <f t="shared" si="169"/>
        <v>0</v>
      </c>
      <c r="O291" s="18" t="str">
        <f t="shared" si="170"/>
        <v/>
      </c>
      <c r="P291" s="63">
        <v>0</v>
      </c>
      <c r="Q291" s="64">
        <f t="shared" si="171"/>
        <v>0</v>
      </c>
      <c r="R291" s="65">
        <f t="shared" si="172"/>
        <v>0</v>
      </c>
      <c r="S291" s="56"/>
      <c r="T291" s="66"/>
      <c r="U291" s="57"/>
      <c r="V291" s="57"/>
      <c r="W291" s="57"/>
      <c r="X291" s="57"/>
      <c r="Y291" s="57"/>
      <c r="Z291" s="57"/>
      <c r="AA291" s="57"/>
      <c r="AB291" s="57"/>
      <c r="AC291" s="57"/>
      <c r="AD291" s="57"/>
      <c r="AE291" s="57"/>
      <c r="AF291" s="57"/>
      <c r="AG291" s="57"/>
      <c r="AH291" s="57"/>
      <c r="AI291" s="57"/>
      <c r="AJ291" s="57"/>
      <c r="AK291" s="57"/>
      <c r="AL291" s="57"/>
      <c r="AM291" s="57"/>
      <c r="AN291" s="57"/>
      <c r="AO291" s="57"/>
      <c r="AP291" s="57"/>
      <c r="AQ291" s="57"/>
      <c r="AR291" s="57"/>
      <c r="AS291" s="57"/>
      <c r="AT291" s="57"/>
      <c r="AU291" s="57"/>
      <c r="AV291" s="57"/>
      <c r="AW291" s="57"/>
      <c r="AX291" s="57"/>
      <c r="AY291" s="57"/>
      <c r="AZ291" s="57"/>
      <c r="BA291" s="57"/>
      <c r="BB291" s="57"/>
      <c r="BC291" s="57"/>
      <c r="BD291" s="57"/>
      <c r="BE291" s="57"/>
      <c r="BF291" s="57"/>
      <c r="BG291" s="57"/>
      <c r="BH291" s="57"/>
      <c r="BI291" s="57"/>
      <c r="BJ291" s="57"/>
      <c r="BK291" s="57"/>
      <c r="BL291" s="57"/>
      <c r="BM291" s="58"/>
      <c r="BN291" s="58"/>
      <c r="BO291" s="58"/>
      <c r="BP291" s="58"/>
      <c r="BQ291" s="58"/>
      <c r="BR291" s="58"/>
      <c r="BS291" s="58"/>
      <c r="BT291" s="58"/>
      <c r="BU291" s="58"/>
      <c r="BV291" s="58"/>
      <c r="BW291" s="58"/>
      <c r="BX291" s="58"/>
      <c r="BY291" s="58"/>
      <c r="BZ291" s="58"/>
      <c r="CA291" s="58"/>
      <c r="CB291" s="58"/>
      <c r="CC291" s="58"/>
      <c r="CD291" s="58"/>
      <c r="CE291" s="58"/>
      <c r="CF291" s="58"/>
      <c r="CG291" s="58"/>
      <c r="CH291" s="58"/>
      <c r="CI291" s="58"/>
      <c r="CJ291" s="58"/>
      <c r="CK291" s="58"/>
      <c r="CL291" s="58"/>
      <c r="CM291" s="58"/>
      <c r="CN291" s="58"/>
      <c r="CO291" s="58"/>
      <c r="CP291" s="58"/>
      <c r="CQ291" s="58"/>
      <c r="CR291" s="58"/>
      <c r="CS291" s="58"/>
      <c r="CT291" s="58"/>
      <c r="CU291" s="58"/>
      <c r="CV291" s="58"/>
      <c r="CW291" s="58"/>
      <c r="CX291" s="58"/>
      <c r="CY291" s="58"/>
      <c r="CZ291" s="58"/>
      <c r="DA291" s="58"/>
      <c r="DB291" s="58"/>
      <c r="DC291" s="58"/>
      <c r="DD291" s="58"/>
      <c r="DE291" s="58"/>
      <c r="DF291" s="58"/>
      <c r="DG291" s="58"/>
      <c r="DH291" s="58"/>
      <c r="DI291" s="58"/>
      <c r="DJ291" s="58"/>
      <c r="DK291" s="58"/>
      <c r="DL291" s="58"/>
      <c r="DM291" s="58"/>
      <c r="DN291" s="58"/>
      <c r="DO291" s="58"/>
      <c r="DP291" s="58"/>
      <c r="DQ291" s="58"/>
      <c r="DR291" s="58"/>
      <c r="DS291" s="58"/>
      <c r="DT291" s="58"/>
      <c r="DU291" s="58"/>
      <c r="DV291" s="58"/>
      <c r="DW291" s="58"/>
      <c r="DX291" s="58"/>
      <c r="DY291" s="58"/>
      <c r="DZ291" s="58"/>
      <c r="EA291" s="58"/>
      <c r="EB291" s="58"/>
      <c r="EC291" s="58"/>
      <c r="ED291" s="58"/>
      <c r="EE291" s="58"/>
      <c r="EF291" s="58"/>
      <c r="EG291" s="58"/>
      <c r="EH291" s="58"/>
      <c r="EI291" s="58"/>
      <c r="EJ291" s="58"/>
      <c r="EK291" s="58"/>
      <c r="EL291" s="58"/>
      <c r="EM291" s="58"/>
      <c r="EN291" s="58"/>
      <c r="EO291" s="58"/>
      <c r="EP291" s="58"/>
      <c r="EQ291" s="58"/>
      <c r="ER291" s="58"/>
      <c r="ES291" s="58"/>
      <c r="ET291" s="58"/>
      <c r="EU291" s="58"/>
      <c r="EV291" s="58"/>
      <c r="EW291" s="58"/>
      <c r="EX291" s="58"/>
      <c r="EY291" s="58"/>
      <c r="EZ291" s="58"/>
      <c r="FA291" s="58"/>
      <c r="FB291" s="58"/>
      <c r="FC291" s="58"/>
      <c r="FD291" s="58"/>
      <c r="FE291" s="58"/>
      <c r="FF291" s="58"/>
      <c r="FG291" s="58"/>
      <c r="FH291" s="58"/>
      <c r="FI291" s="58"/>
      <c r="FJ291" s="58"/>
      <c r="FK291" s="58"/>
      <c r="FL291" s="58"/>
      <c r="FM291" s="58"/>
      <c r="FN291" s="58"/>
      <c r="FO291" s="58"/>
      <c r="FP291" s="58"/>
      <c r="FQ291" s="58"/>
      <c r="FR291" s="58"/>
      <c r="FS291" s="58"/>
      <c r="FT291" s="58"/>
      <c r="FU291" s="58"/>
      <c r="FV291" s="58"/>
      <c r="FW291" s="58"/>
      <c r="FX291" s="58"/>
      <c r="FY291" s="58"/>
      <c r="FZ291" s="58"/>
      <c r="GA291" s="58"/>
      <c r="GB291" s="58"/>
      <c r="GC291" s="58"/>
      <c r="GD291" s="58"/>
      <c r="GE291" s="58"/>
      <c r="GF291" s="58"/>
      <c r="GG291" s="58"/>
      <c r="GH291" s="58"/>
      <c r="GI291" s="58"/>
      <c r="GJ291" s="58"/>
      <c r="GK291" s="58"/>
      <c r="GL291" s="58"/>
      <c r="GM291" s="58"/>
      <c r="GN291" s="58"/>
      <c r="GO291" s="58"/>
      <c r="GP291" s="58"/>
      <c r="GQ291" s="58"/>
      <c r="GR291" s="58"/>
      <c r="GS291" s="58"/>
      <c r="GT291" s="58"/>
      <c r="GU291" s="58"/>
      <c r="GV291" s="58"/>
      <c r="GW291" s="58"/>
      <c r="GX291" s="58"/>
      <c r="GY291" s="58"/>
      <c r="GZ291" s="58"/>
      <c r="HA291" s="58"/>
      <c r="HB291" s="58"/>
      <c r="HC291" s="58"/>
      <c r="HD291" s="58"/>
      <c r="HE291" s="58"/>
      <c r="HF291" s="58"/>
      <c r="HG291" s="58"/>
      <c r="HH291" s="58"/>
      <c r="HI291" s="58"/>
      <c r="HJ291" s="58"/>
      <c r="HK291" s="58"/>
      <c r="HL291" s="58"/>
      <c r="HM291" s="58"/>
      <c r="HN291" s="58"/>
      <c r="HO291" s="58"/>
      <c r="HP291" s="58"/>
      <c r="HQ291" s="58"/>
      <c r="HR291" s="58"/>
      <c r="HS291" s="58"/>
      <c r="HT291" s="58"/>
      <c r="HU291" s="58"/>
      <c r="HV291" s="58"/>
      <c r="HW291" s="58"/>
      <c r="HX291" s="58"/>
      <c r="HY291" s="58"/>
      <c r="HZ291" s="58"/>
      <c r="IA291" s="58"/>
      <c r="IB291" s="58"/>
      <c r="IC291" s="58"/>
      <c r="ID291" s="58"/>
      <c r="IE291" s="58"/>
      <c r="IF291" s="58"/>
      <c r="IG291" s="58"/>
      <c r="IH291" s="58"/>
    </row>
    <row r="292" spans="1:242" s="59" customFormat="1" x14ac:dyDescent="0.2">
      <c r="A292" s="54" t="s">
        <v>114</v>
      </c>
      <c r="B292" s="55">
        <v>2025</v>
      </c>
      <c r="C292" s="55"/>
      <c r="D292" s="55"/>
      <c r="E292" s="13"/>
      <c r="F292" s="14"/>
      <c r="G292" s="60"/>
      <c r="H292" s="60"/>
      <c r="I292" s="60"/>
      <c r="J292" s="60"/>
      <c r="K292" s="60"/>
      <c r="L292" s="61"/>
      <c r="M292" s="61">
        <f t="shared" ref="M292:M293" si="176">SUM(G292:L292)</f>
        <v>0</v>
      </c>
      <c r="N292" s="62">
        <f t="shared" si="169"/>
        <v>0</v>
      </c>
      <c r="O292" s="18" t="str">
        <f t="shared" si="170"/>
        <v/>
      </c>
      <c r="P292" s="63">
        <v>0</v>
      </c>
      <c r="Q292" s="64">
        <f t="shared" si="171"/>
        <v>0</v>
      </c>
      <c r="R292" s="65">
        <f t="shared" si="172"/>
        <v>0</v>
      </c>
      <c r="S292" s="56"/>
      <c r="T292" s="66"/>
      <c r="U292" s="57"/>
      <c r="V292" s="57"/>
      <c r="W292" s="57"/>
      <c r="X292" s="57"/>
      <c r="Y292" s="57"/>
      <c r="Z292" s="57"/>
      <c r="AA292" s="57"/>
      <c r="AB292" s="57"/>
      <c r="AC292" s="57"/>
      <c r="AD292" s="57"/>
      <c r="AE292" s="57"/>
      <c r="AF292" s="57"/>
      <c r="AG292" s="57"/>
      <c r="AH292" s="57"/>
      <c r="AI292" s="57"/>
      <c r="AJ292" s="57"/>
      <c r="AK292" s="57"/>
      <c r="AL292" s="57"/>
      <c r="AM292" s="57"/>
      <c r="AN292" s="57"/>
      <c r="AO292" s="57"/>
      <c r="AP292" s="57"/>
      <c r="AQ292" s="57"/>
      <c r="AR292" s="57"/>
      <c r="AS292" s="57"/>
      <c r="AT292" s="57"/>
      <c r="AU292" s="57"/>
      <c r="AV292" s="57"/>
      <c r="AW292" s="57"/>
      <c r="AX292" s="57"/>
      <c r="AY292" s="57"/>
      <c r="AZ292" s="57"/>
      <c r="BA292" s="57"/>
      <c r="BB292" s="57"/>
      <c r="BC292" s="57"/>
      <c r="BD292" s="57"/>
      <c r="BE292" s="57"/>
      <c r="BF292" s="57"/>
      <c r="BG292" s="57"/>
      <c r="BH292" s="57"/>
      <c r="BI292" s="57"/>
      <c r="BJ292" s="57"/>
      <c r="BK292" s="57"/>
      <c r="BL292" s="57"/>
      <c r="BM292" s="58"/>
      <c r="BN292" s="58"/>
      <c r="BO292" s="58"/>
      <c r="BP292" s="58"/>
      <c r="BQ292" s="58"/>
      <c r="BR292" s="58"/>
      <c r="BS292" s="58"/>
      <c r="BT292" s="58"/>
      <c r="BU292" s="58"/>
      <c r="BV292" s="58"/>
      <c r="BW292" s="58"/>
      <c r="BX292" s="58"/>
      <c r="BY292" s="58"/>
      <c r="BZ292" s="58"/>
      <c r="CA292" s="58"/>
      <c r="CB292" s="58"/>
      <c r="CC292" s="58"/>
      <c r="CD292" s="58"/>
      <c r="CE292" s="58"/>
      <c r="CF292" s="58"/>
      <c r="CG292" s="58"/>
      <c r="CH292" s="58"/>
      <c r="CI292" s="58"/>
      <c r="CJ292" s="58"/>
      <c r="CK292" s="58"/>
      <c r="CL292" s="58"/>
      <c r="CM292" s="58"/>
      <c r="CN292" s="58"/>
      <c r="CO292" s="58"/>
      <c r="CP292" s="58"/>
      <c r="CQ292" s="58"/>
      <c r="CR292" s="58"/>
      <c r="CS292" s="58"/>
      <c r="CT292" s="58"/>
      <c r="CU292" s="58"/>
      <c r="CV292" s="58"/>
      <c r="CW292" s="58"/>
      <c r="CX292" s="58"/>
      <c r="CY292" s="58"/>
      <c r="CZ292" s="58"/>
      <c r="DA292" s="58"/>
      <c r="DB292" s="58"/>
      <c r="DC292" s="58"/>
      <c r="DD292" s="58"/>
      <c r="DE292" s="58"/>
      <c r="DF292" s="58"/>
      <c r="DG292" s="58"/>
      <c r="DH292" s="58"/>
      <c r="DI292" s="58"/>
      <c r="DJ292" s="58"/>
      <c r="DK292" s="58"/>
      <c r="DL292" s="58"/>
      <c r="DM292" s="58"/>
      <c r="DN292" s="58"/>
      <c r="DO292" s="58"/>
      <c r="DP292" s="58"/>
      <c r="DQ292" s="58"/>
      <c r="DR292" s="58"/>
      <c r="DS292" s="58"/>
      <c r="DT292" s="58"/>
      <c r="DU292" s="58"/>
      <c r="DV292" s="58"/>
      <c r="DW292" s="58"/>
      <c r="DX292" s="58"/>
      <c r="DY292" s="58"/>
      <c r="DZ292" s="58"/>
      <c r="EA292" s="58"/>
      <c r="EB292" s="58"/>
      <c r="EC292" s="58"/>
      <c r="ED292" s="58"/>
      <c r="EE292" s="58"/>
      <c r="EF292" s="58"/>
      <c r="EG292" s="58"/>
      <c r="EH292" s="58"/>
      <c r="EI292" s="58"/>
      <c r="EJ292" s="58"/>
      <c r="EK292" s="58"/>
      <c r="EL292" s="58"/>
      <c r="EM292" s="58"/>
      <c r="EN292" s="58"/>
      <c r="EO292" s="58"/>
      <c r="EP292" s="58"/>
      <c r="EQ292" s="58"/>
      <c r="ER292" s="58"/>
      <c r="ES292" s="58"/>
      <c r="ET292" s="58"/>
      <c r="EU292" s="58"/>
      <c r="EV292" s="58"/>
      <c r="EW292" s="58"/>
      <c r="EX292" s="58"/>
      <c r="EY292" s="58"/>
      <c r="EZ292" s="58"/>
      <c r="FA292" s="58"/>
      <c r="FB292" s="58"/>
      <c r="FC292" s="58"/>
      <c r="FD292" s="58"/>
      <c r="FE292" s="58"/>
      <c r="FF292" s="58"/>
      <c r="FG292" s="58"/>
      <c r="FH292" s="58"/>
      <c r="FI292" s="58"/>
      <c r="FJ292" s="58"/>
      <c r="FK292" s="58"/>
      <c r="FL292" s="58"/>
      <c r="FM292" s="58"/>
      <c r="FN292" s="58"/>
      <c r="FO292" s="58"/>
      <c r="FP292" s="58"/>
      <c r="FQ292" s="58"/>
      <c r="FR292" s="58"/>
      <c r="FS292" s="58"/>
      <c r="FT292" s="58"/>
      <c r="FU292" s="58"/>
      <c r="FV292" s="58"/>
      <c r="FW292" s="58"/>
      <c r="FX292" s="58"/>
      <c r="FY292" s="58"/>
      <c r="FZ292" s="58"/>
      <c r="GA292" s="58"/>
      <c r="GB292" s="58"/>
      <c r="GC292" s="58"/>
      <c r="GD292" s="58"/>
      <c r="GE292" s="58"/>
      <c r="GF292" s="58"/>
      <c r="GG292" s="58"/>
      <c r="GH292" s="58"/>
      <c r="GI292" s="58"/>
      <c r="GJ292" s="58"/>
      <c r="GK292" s="58"/>
      <c r="GL292" s="58"/>
      <c r="GM292" s="58"/>
      <c r="GN292" s="58"/>
      <c r="GO292" s="58"/>
      <c r="GP292" s="58"/>
      <c r="GQ292" s="58"/>
      <c r="GR292" s="58"/>
      <c r="GS292" s="58"/>
      <c r="GT292" s="58"/>
      <c r="GU292" s="58"/>
      <c r="GV292" s="58"/>
      <c r="GW292" s="58"/>
      <c r="GX292" s="58"/>
      <c r="GY292" s="58"/>
      <c r="GZ292" s="58"/>
      <c r="HA292" s="58"/>
      <c r="HB292" s="58"/>
      <c r="HC292" s="58"/>
      <c r="HD292" s="58"/>
      <c r="HE292" s="58"/>
      <c r="HF292" s="58"/>
      <c r="HG292" s="58"/>
      <c r="HH292" s="58"/>
      <c r="HI292" s="58"/>
      <c r="HJ292" s="58"/>
      <c r="HK292" s="58"/>
      <c r="HL292" s="58"/>
      <c r="HM292" s="58"/>
      <c r="HN292" s="58"/>
      <c r="HO292" s="58"/>
      <c r="HP292" s="58"/>
      <c r="HQ292" s="58"/>
      <c r="HR292" s="58"/>
      <c r="HS292" s="58"/>
      <c r="HT292" s="58"/>
      <c r="HU292" s="58"/>
      <c r="HV292" s="58"/>
      <c r="HW292" s="58"/>
      <c r="HX292" s="58"/>
      <c r="HY292" s="58"/>
      <c r="HZ292" s="58"/>
      <c r="IA292" s="58"/>
      <c r="IB292" s="58"/>
      <c r="IC292" s="58"/>
      <c r="ID292" s="58"/>
      <c r="IE292" s="58"/>
      <c r="IF292" s="58"/>
      <c r="IG292" s="58"/>
      <c r="IH292" s="58"/>
    </row>
    <row r="293" spans="1:242" s="59" customFormat="1" x14ac:dyDescent="0.2">
      <c r="A293" s="54" t="s">
        <v>114</v>
      </c>
      <c r="B293" s="55">
        <v>2025</v>
      </c>
      <c r="C293" s="55"/>
      <c r="D293" s="55"/>
      <c r="E293" s="13"/>
      <c r="F293" s="14"/>
      <c r="G293" s="60"/>
      <c r="H293" s="60"/>
      <c r="I293" s="60"/>
      <c r="J293" s="60"/>
      <c r="K293" s="60"/>
      <c r="L293" s="61"/>
      <c r="M293" s="61">
        <f t="shared" si="176"/>
        <v>0</v>
      </c>
      <c r="N293" s="62">
        <f t="shared" si="169"/>
        <v>0</v>
      </c>
      <c r="O293" s="18" t="str">
        <f t="shared" si="170"/>
        <v/>
      </c>
      <c r="P293" s="63">
        <v>0</v>
      </c>
      <c r="Q293" s="64">
        <f t="shared" si="171"/>
        <v>0</v>
      </c>
      <c r="R293" s="65">
        <f t="shared" si="172"/>
        <v>0</v>
      </c>
      <c r="S293" s="56"/>
      <c r="T293" s="66"/>
      <c r="U293" s="57"/>
      <c r="V293" s="57"/>
      <c r="W293" s="57"/>
      <c r="X293" s="57"/>
      <c r="Y293" s="57"/>
      <c r="Z293" s="57"/>
      <c r="AA293" s="57"/>
      <c r="AB293" s="57"/>
      <c r="AC293" s="57"/>
      <c r="AD293" s="57"/>
      <c r="AE293" s="57"/>
      <c r="AF293" s="57"/>
      <c r="AG293" s="57"/>
      <c r="AH293" s="57"/>
      <c r="AI293" s="57"/>
      <c r="AJ293" s="57"/>
      <c r="AK293" s="57"/>
      <c r="AL293" s="57"/>
      <c r="AM293" s="57"/>
      <c r="AN293" s="57"/>
      <c r="AO293" s="57"/>
      <c r="AP293" s="57"/>
      <c r="AQ293" s="57"/>
      <c r="AR293" s="57"/>
      <c r="AS293" s="57"/>
      <c r="AT293" s="57"/>
      <c r="AU293" s="57"/>
      <c r="AV293" s="57"/>
      <c r="AW293" s="57"/>
      <c r="AX293" s="57"/>
      <c r="AY293" s="57"/>
      <c r="AZ293" s="57"/>
      <c r="BA293" s="57"/>
      <c r="BB293" s="57"/>
      <c r="BC293" s="57"/>
      <c r="BD293" s="57"/>
      <c r="BE293" s="57"/>
      <c r="BF293" s="57"/>
      <c r="BG293" s="57"/>
      <c r="BH293" s="57"/>
      <c r="BI293" s="57"/>
      <c r="BJ293" s="57"/>
      <c r="BK293" s="57"/>
      <c r="BL293" s="57"/>
      <c r="BM293" s="58"/>
      <c r="BN293" s="58"/>
      <c r="BO293" s="58"/>
      <c r="BP293" s="58"/>
      <c r="BQ293" s="58"/>
      <c r="BR293" s="58"/>
      <c r="BS293" s="58"/>
      <c r="BT293" s="58"/>
      <c r="BU293" s="58"/>
      <c r="BV293" s="58"/>
      <c r="BW293" s="58"/>
      <c r="BX293" s="58"/>
      <c r="BY293" s="58"/>
      <c r="BZ293" s="58"/>
      <c r="CA293" s="58"/>
      <c r="CB293" s="58"/>
      <c r="CC293" s="58"/>
      <c r="CD293" s="58"/>
      <c r="CE293" s="58"/>
      <c r="CF293" s="58"/>
      <c r="CG293" s="58"/>
      <c r="CH293" s="58"/>
      <c r="CI293" s="58"/>
      <c r="CJ293" s="58"/>
      <c r="CK293" s="58"/>
      <c r="CL293" s="58"/>
      <c r="CM293" s="58"/>
      <c r="CN293" s="58"/>
      <c r="CO293" s="58"/>
      <c r="CP293" s="58"/>
      <c r="CQ293" s="58"/>
      <c r="CR293" s="58"/>
      <c r="CS293" s="58"/>
      <c r="CT293" s="58"/>
      <c r="CU293" s="58"/>
      <c r="CV293" s="58"/>
      <c r="CW293" s="58"/>
      <c r="CX293" s="58"/>
      <c r="CY293" s="58"/>
      <c r="CZ293" s="58"/>
      <c r="DA293" s="58"/>
      <c r="DB293" s="58"/>
      <c r="DC293" s="58"/>
      <c r="DD293" s="58"/>
      <c r="DE293" s="58"/>
      <c r="DF293" s="58"/>
      <c r="DG293" s="58"/>
      <c r="DH293" s="58"/>
      <c r="DI293" s="58"/>
      <c r="DJ293" s="58"/>
      <c r="DK293" s="58"/>
      <c r="DL293" s="58"/>
      <c r="DM293" s="58"/>
      <c r="DN293" s="58"/>
      <c r="DO293" s="58"/>
      <c r="DP293" s="58"/>
      <c r="DQ293" s="58"/>
      <c r="DR293" s="58"/>
      <c r="DS293" s="58"/>
      <c r="DT293" s="58"/>
      <c r="DU293" s="58"/>
      <c r="DV293" s="58"/>
      <c r="DW293" s="58"/>
      <c r="DX293" s="58"/>
      <c r="DY293" s="58"/>
      <c r="DZ293" s="58"/>
      <c r="EA293" s="58"/>
      <c r="EB293" s="58"/>
      <c r="EC293" s="58"/>
      <c r="ED293" s="58"/>
      <c r="EE293" s="58"/>
      <c r="EF293" s="58"/>
      <c r="EG293" s="58"/>
      <c r="EH293" s="58"/>
      <c r="EI293" s="58"/>
      <c r="EJ293" s="58"/>
      <c r="EK293" s="58"/>
      <c r="EL293" s="58"/>
      <c r="EM293" s="58"/>
      <c r="EN293" s="58"/>
      <c r="EO293" s="58"/>
      <c r="EP293" s="58"/>
      <c r="EQ293" s="58"/>
      <c r="ER293" s="58"/>
      <c r="ES293" s="58"/>
      <c r="ET293" s="58"/>
      <c r="EU293" s="58"/>
      <c r="EV293" s="58"/>
      <c r="EW293" s="58"/>
      <c r="EX293" s="58"/>
      <c r="EY293" s="58"/>
      <c r="EZ293" s="58"/>
      <c r="FA293" s="58"/>
      <c r="FB293" s="58"/>
      <c r="FC293" s="58"/>
      <c r="FD293" s="58"/>
      <c r="FE293" s="58"/>
      <c r="FF293" s="58"/>
      <c r="FG293" s="58"/>
      <c r="FH293" s="58"/>
      <c r="FI293" s="58"/>
      <c r="FJ293" s="58"/>
      <c r="FK293" s="58"/>
      <c r="FL293" s="58"/>
      <c r="FM293" s="58"/>
      <c r="FN293" s="58"/>
      <c r="FO293" s="58"/>
      <c r="FP293" s="58"/>
      <c r="FQ293" s="58"/>
      <c r="FR293" s="58"/>
      <c r="FS293" s="58"/>
      <c r="FT293" s="58"/>
      <c r="FU293" s="58"/>
      <c r="FV293" s="58"/>
      <c r="FW293" s="58"/>
      <c r="FX293" s="58"/>
      <c r="FY293" s="58"/>
      <c r="FZ293" s="58"/>
      <c r="GA293" s="58"/>
      <c r="GB293" s="58"/>
      <c r="GC293" s="58"/>
      <c r="GD293" s="58"/>
      <c r="GE293" s="58"/>
      <c r="GF293" s="58"/>
      <c r="GG293" s="58"/>
      <c r="GH293" s="58"/>
      <c r="GI293" s="58"/>
      <c r="GJ293" s="58"/>
      <c r="GK293" s="58"/>
      <c r="GL293" s="58"/>
      <c r="GM293" s="58"/>
      <c r="GN293" s="58"/>
      <c r="GO293" s="58"/>
      <c r="GP293" s="58"/>
      <c r="GQ293" s="58"/>
      <c r="GR293" s="58"/>
      <c r="GS293" s="58"/>
      <c r="GT293" s="58"/>
      <c r="GU293" s="58"/>
      <c r="GV293" s="58"/>
      <c r="GW293" s="58"/>
      <c r="GX293" s="58"/>
      <c r="GY293" s="58"/>
      <c r="GZ293" s="58"/>
      <c r="HA293" s="58"/>
      <c r="HB293" s="58"/>
      <c r="HC293" s="58"/>
      <c r="HD293" s="58"/>
      <c r="HE293" s="58"/>
      <c r="HF293" s="58"/>
      <c r="HG293" s="58"/>
      <c r="HH293" s="58"/>
      <c r="HI293" s="58"/>
      <c r="HJ293" s="58"/>
      <c r="HK293" s="58"/>
      <c r="HL293" s="58"/>
      <c r="HM293" s="58"/>
      <c r="HN293" s="58"/>
      <c r="HO293" s="58"/>
      <c r="HP293" s="58"/>
      <c r="HQ293" s="58"/>
      <c r="HR293" s="58"/>
      <c r="HS293" s="58"/>
      <c r="HT293" s="58"/>
      <c r="HU293" s="58"/>
      <c r="HV293" s="58"/>
      <c r="HW293" s="58"/>
      <c r="HX293" s="58"/>
      <c r="HY293" s="58"/>
      <c r="HZ293" s="58"/>
      <c r="IA293" s="58"/>
      <c r="IB293" s="58"/>
      <c r="IC293" s="58"/>
      <c r="ID293" s="58"/>
      <c r="IE293" s="58"/>
      <c r="IF293" s="58"/>
      <c r="IG293" s="58"/>
      <c r="IH293" s="58"/>
    </row>
    <row r="294" spans="1:242" s="59" customFormat="1" x14ac:dyDescent="0.2">
      <c r="A294" s="54" t="s">
        <v>114</v>
      </c>
      <c r="B294" s="55">
        <v>2025</v>
      </c>
      <c r="C294" s="55"/>
      <c r="D294" s="55"/>
      <c r="E294" s="13"/>
      <c r="F294" s="14"/>
      <c r="G294" s="60"/>
      <c r="H294" s="60"/>
      <c r="I294" s="60"/>
      <c r="J294" s="60"/>
      <c r="K294" s="60"/>
      <c r="L294" s="61"/>
      <c r="M294" s="61">
        <f>SUM(G294:L294)</f>
        <v>0</v>
      </c>
      <c r="N294" s="62">
        <f t="shared" si="169"/>
        <v>0</v>
      </c>
      <c r="O294" s="18" t="str">
        <f t="shared" si="170"/>
        <v/>
      </c>
      <c r="P294" s="63">
        <v>0</v>
      </c>
      <c r="Q294" s="64">
        <f t="shared" si="171"/>
        <v>0</v>
      </c>
      <c r="R294" s="65">
        <f t="shared" si="172"/>
        <v>0</v>
      </c>
      <c r="S294" s="56"/>
      <c r="T294" s="66"/>
      <c r="U294" s="57"/>
      <c r="V294" s="57"/>
      <c r="W294" s="57"/>
      <c r="X294" s="57"/>
      <c r="Y294" s="57"/>
      <c r="Z294" s="57"/>
      <c r="AA294" s="57"/>
      <c r="AB294" s="57"/>
      <c r="AC294" s="57"/>
      <c r="AD294" s="57"/>
      <c r="AE294" s="57"/>
      <c r="AF294" s="57"/>
      <c r="AG294" s="57"/>
      <c r="AH294" s="57"/>
      <c r="AI294" s="57"/>
      <c r="AJ294" s="57"/>
      <c r="AK294" s="57"/>
      <c r="AL294" s="57"/>
      <c r="AM294" s="57"/>
      <c r="AN294" s="57"/>
      <c r="AO294" s="57"/>
      <c r="AP294" s="57"/>
      <c r="AQ294" s="57"/>
      <c r="AR294" s="57"/>
      <c r="AS294" s="57"/>
      <c r="AT294" s="57"/>
      <c r="AU294" s="57"/>
      <c r="AV294" s="57"/>
      <c r="AW294" s="57"/>
      <c r="AX294" s="57"/>
      <c r="AY294" s="57"/>
      <c r="AZ294" s="57"/>
      <c r="BA294" s="57"/>
      <c r="BB294" s="57"/>
      <c r="BC294" s="57"/>
      <c r="BD294" s="57"/>
      <c r="BE294" s="57"/>
      <c r="BF294" s="57"/>
      <c r="BG294" s="57"/>
      <c r="BH294" s="57"/>
      <c r="BI294" s="57"/>
      <c r="BJ294" s="57"/>
      <c r="BK294" s="57"/>
      <c r="BL294" s="57"/>
      <c r="BM294" s="58"/>
      <c r="BN294" s="58"/>
      <c r="BO294" s="58"/>
      <c r="BP294" s="58"/>
      <c r="BQ294" s="58"/>
      <c r="BR294" s="58"/>
      <c r="BS294" s="58"/>
      <c r="BT294" s="58"/>
      <c r="BU294" s="58"/>
      <c r="BV294" s="58"/>
      <c r="BW294" s="58"/>
      <c r="BX294" s="58"/>
      <c r="BY294" s="58"/>
      <c r="BZ294" s="58"/>
      <c r="CA294" s="58"/>
      <c r="CB294" s="58"/>
      <c r="CC294" s="58"/>
      <c r="CD294" s="58"/>
      <c r="CE294" s="58"/>
      <c r="CF294" s="58"/>
      <c r="CG294" s="58"/>
      <c r="CH294" s="58"/>
      <c r="CI294" s="58"/>
      <c r="CJ294" s="58"/>
      <c r="CK294" s="58"/>
      <c r="CL294" s="58"/>
      <c r="CM294" s="58"/>
      <c r="CN294" s="58"/>
      <c r="CO294" s="58"/>
      <c r="CP294" s="58"/>
      <c r="CQ294" s="58"/>
      <c r="CR294" s="58"/>
      <c r="CS294" s="58"/>
      <c r="CT294" s="58"/>
      <c r="CU294" s="58"/>
      <c r="CV294" s="58"/>
      <c r="CW294" s="58"/>
      <c r="CX294" s="58"/>
      <c r="CY294" s="58"/>
      <c r="CZ294" s="58"/>
      <c r="DA294" s="58"/>
      <c r="DB294" s="58"/>
      <c r="DC294" s="58"/>
      <c r="DD294" s="58"/>
      <c r="DE294" s="58"/>
      <c r="DF294" s="58"/>
      <c r="DG294" s="58"/>
      <c r="DH294" s="58"/>
      <c r="DI294" s="58"/>
      <c r="DJ294" s="58"/>
      <c r="DK294" s="58"/>
      <c r="DL294" s="58"/>
      <c r="DM294" s="58"/>
      <c r="DN294" s="58"/>
      <c r="DO294" s="58"/>
      <c r="DP294" s="58"/>
      <c r="DQ294" s="58"/>
      <c r="DR294" s="58"/>
      <c r="DS294" s="58"/>
      <c r="DT294" s="58"/>
      <c r="DU294" s="58"/>
      <c r="DV294" s="58"/>
      <c r="DW294" s="58"/>
      <c r="DX294" s="58"/>
      <c r="DY294" s="58"/>
      <c r="DZ294" s="58"/>
      <c r="EA294" s="58"/>
      <c r="EB294" s="58"/>
      <c r="EC294" s="58"/>
      <c r="ED294" s="58"/>
      <c r="EE294" s="58"/>
      <c r="EF294" s="58"/>
      <c r="EG294" s="58"/>
      <c r="EH294" s="58"/>
      <c r="EI294" s="58"/>
      <c r="EJ294" s="58"/>
      <c r="EK294" s="58"/>
      <c r="EL294" s="58"/>
      <c r="EM294" s="58"/>
      <c r="EN294" s="58"/>
      <c r="EO294" s="58"/>
      <c r="EP294" s="58"/>
      <c r="EQ294" s="58"/>
      <c r="ER294" s="58"/>
      <c r="ES294" s="58"/>
      <c r="ET294" s="58"/>
      <c r="EU294" s="58"/>
      <c r="EV294" s="58"/>
      <c r="EW294" s="58"/>
      <c r="EX294" s="58"/>
      <c r="EY294" s="58"/>
      <c r="EZ294" s="58"/>
      <c r="FA294" s="58"/>
      <c r="FB294" s="58"/>
      <c r="FC294" s="58"/>
      <c r="FD294" s="58"/>
      <c r="FE294" s="58"/>
      <c r="FF294" s="58"/>
      <c r="FG294" s="58"/>
      <c r="FH294" s="58"/>
      <c r="FI294" s="58"/>
      <c r="FJ294" s="58"/>
      <c r="FK294" s="58"/>
      <c r="FL294" s="58"/>
      <c r="FM294" s="58"/>
      <c r="FN294" s="58"/>
      <c r="FO294" s="58"/>
      <c r="FP294" s="58"/>
      <c r="FQ294" s="58"/>
      <c r="FR294" s="58"/>
      <c r="FS294" s="58"/>
      <c r="FT294" s="58"/>
      <c r="FU294" s="58"/>
      <c r="FV294" s="58"/>
      <c r="FW294" s="58"/>
      <c r="FX294" s="58"/>
      <c r="FY294" s="58"/>
      <c r="FZ294" s="58"/>
      <c r="GA294" s="58"/>
      <c r="GB294" s="58"/>
      <c r="GC294" s="58"/>
      <c r="GD294" s="58"/>
      <c r="GE294" s="58"/>
      <c r="GF294" s="58"/>
      <c r="GG294" s="58"/>
      <c r="GH294" s="58"/>
      <c r="GI294" s="58"/>
      <c r="GJ294" s="58"/>
      <c r="GK294" s="58"/>
      <c r="GL294" s="58"/>
      <c r="GM294" s="58"/>
      <c r="GN294" s="58"/>
      <c r="GO294" s="58"/>
      <c r="GP294" s="58"/>
      <c r="GQ294" s="58"/>
      <c r="GR294" s="58"/>
      <c r="GS294" s="58"/>
      <c r="GT294" s="58"/>
      <c r="GU294" s="58"/>
      <c r="GV294" s="58"/>
      <c r="GW294" s="58"/>
      <c r="GX294" s="58"/>
      <c r="GY294" s="58"/>
      <c r="GZ294" s="58"/>
      <c r="HA294" s="58"/>
      <c r="HB294" s="58"/>
      <c r="HC294" s="58"/>
      <c r="HD294" s="58"/>
      <c r="HE294" s="58"/>
      <c r="HF294" s="58"/>
      <c r="HG294" s="58"/>
      <c r="HH294" s="58"/>
      <c r="HI294" s="58"/>
      <c r="HJ294" s="58"/>
      <c r="HK294" s="58"/>
      <c r="HL294" s="58"/>
      <c r="HM294" s="58"/>
      <c r="HN294" s="58"/>
      <c r="HO294" s="58"/>
      <c r="HP294" s="58"/>
      <c r="HQ294" s="58"/>
      <c r="HR294" s="58"/>
      <c r="HS294" s="58"/>
      <c r="HT294" s="58"/>
      <c r="HU294" s="58"/>
      <c r="HV294" s="58"/>
      <c r="HW294" s="58"/>
      <c r="HX294" s="58"/>
      <c r="HY294" s="58"/>
      <c r="HZ294" s="58"/>
      <c r="IA294" s="58"/>
      <c r="IB294" s="58"/>
      <c r="IC294" s="58"/>
      <c r="ID294" s="58"/>
      <c r="IE294" s="58"/>
      <c r="IF294" s="58"/>
      <c r="IG294" s="58"/>
      <c r="IH294" s="58"/>
    </row>
    <row r="295" spans="1:242" s="59" customFormat="1" x14ac:dyDescent="0.2">
      <c r="A295" s="54" t="s">
        <v>114</v>
      </c>
      <c r="B295" s="55">
        <v>2025</v>
      </c>
      <c r="C295" s="55"/>
      <c r="D295" s="55"/>
      <c r="E295" s="13"/>
      <c r="F295" s="14"/>
      <c r="G295" s="60"/>
      <c r="H295" s="60"/>
      <c r="I295" s="60"/>
      <c r="J295" s="60"/>
      <c r="K295" s="60"/>
      <c r="L295" s="61"/>
      <c r="M295" s="61">
        <f>SUM(G295:L295)</f>
        <v>0</v>
      </c>
      <c r="N295" s="62">
        <f t="shared" si="169"/>
        <v>0</v>
      </c>
      <c r="O295" s="18" t="str">
        <f>IF(F295=0,"",(F295-M295)/F295)</f>
        <v/>
      </c>
      <c r="P295" s="63">
        <v>0</v>
      </c>
      <c r="Q295" s="64">
        <f t="shared" si="171"/>
        <v>0</v>
      </c>
      <c r="R295" s="65">
        <f t="shared" si="172"/>
        <v>0</v>
      </c>
      <c r="S295" s="56"/>
      <c r="T295" s="66"/>
      <c r="U295" s="57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  <c r="AF295" s="57"/>
      <c r="AG295" s="57"/>
      <c r="AH295" s="57"/>
      <c r="AI295" s="57"/>
      <c r="AJ295" s="57"/>
      <c r="AK295" s="57"/>
      <c r="AL295" s="57"/>
      <c r="AM295" s="57"/>
      <c r="AN295" s="57"/>
      <c r="AO295" s="57"/>
      <c r="AP295" s="57"/>
      <c r="AQ295" s="57"/>
      <c r="AR295" s="57"/>
      <c r="AS295" s="57"/>
      <c r="AT295" s="57"/>
      <c r="AU295" s="57"/>
      <c r="AV295" s="57"/>
      <c r="AW295" s="57"/>
      <c r="AX295" s="57"/>
      <c r="AY295" s="57"/>
      <c r="AZ295" s="57"/>
      <c r="BA295" s="57"/>
      <c r="BB295" s="57"/>
      <c r="BC295" s="57"/>
      <c r="BD295" s="57"/>
      <c r="BE295" s="57"/>
      <c r="BF295" s="57"/>
      <c r="BG295" s="57"/>
      <c r="BH295" s="57"/>
      <c r="BI295" s="57"/>
      <c r="BJ295" s="57"/>
      <c r="BK295" s="57"/>
      <c r="BL295" s="57"/>
      <c r="BM295" s="58"/>
      <c r="BN295" s="58"/>
      <c r="BO295" s="58"/>
      <c r="BP295" s="58"/>
      <c r="BQ295" s="58"/>
      <c r="BR295" s="58"/>
      <c r="BS295" s="58"/>
      <c r="BT295" s="58"/>
      <c r="BU295" s="58"/>
      <c r="BV295" s="58"/>
      <c r="BW295" s="58"/>
      <c r="BX295" s="58"/>
      <c r="BY295" s="58"/>
      <c r="BZ295" s="58"/>
      <c r="CA295" s="58"/>
      <c r="CB295" s="58"/>
      <c r="CC295" s="58"/>
      <c r="CD295" s="58"/>
      <c r="CE295" s="58"/>
      <c r="CF295" s="58"/>
      <c r="CG295" s="58"/>
      <c r="CH295" s="58"/>
      <c r="CI295" s="58"/>
      <c r="CJ295" s="58"/>
      <c r="CK295" s="58"/>
      <c r="CL295" s="58"/>
      <c r="CM295" s="58"/>
      <c r="CN295" s="58"/>
      <c r="CO295" s="58"/>
      <c r="CP295" s="58"/>
      <c r="CQ295" s="58"/>
      <c r="CR295" s="58"/>
      <c r="CS295" s="58"/>
      <c r="CT295" s="58"/>
      <c r="CU295" s="58"/>
      <c r="CV295" s="58"/>
      <c r="CW295" s="58"/>
      <c r="CX295" s="58"/>
      <c r="CY295" s="58"/>
      <c r="CZ295" s="58"/>
      <c r="DA295" s="58"/>
      <c r="DB295" s="58"/>
      <c r="DC295" s="58"/>
      <c r="DD295" s="58"/>
      <c r="DE295" s="58"/>
      <c r="DF295" s="58"/>
      <c r="DG295" s="58"/>
      <c r="DH295" s="58"/>
      <c r="DI295" s="58"/>
      <c r="DJ295" s="58"/>
      <c r="DK295" s="58"/>
      <c r="DL295" s="58"/>
      <c r="DM295" s="58"/>
      <c r="DN295" s="58"/>
      <c r="DO295" s="58"/>
      <c r="DP295" s="58"/>
      <c r="DQ295" s="58"/>
      <c r="DR295" s="58"/>
      <c r="DS295" s="58"/>
      <c r="DT295" s="58"/>
      <c r="DU295" s="58"/>
      <c r="DV295" s="58"/>
      <c r="DW295" s="58"/>
      <c r="DX295" s="58"/>
      <c r="DY295" s="58"/>
      <c r="DZ295" s="58"/>
      <c r="EA295" s="58"/>
      <c r="EB295" s="58"/>
      <c r="EC295" s="58"/>
      <c r="ED295" s="58"/>
      <c r="EE295" s="58"/>
      <c r="EF295" s="58"/>
      <c r="EG295" s="58"/>
      <c r="EH295" s="58"/>
      <c r="EI295" s="58"/>
      <c r="EJ295" s="58"/>
      <c r="EK295" s="58"/>
      <c r="EL295" s="58"/>
      <c r="EM295" s="58"/>
      <c r="EN295" s="58"/>
      <c r="EO295" s="58"/>
      <c r="EP295" s="58"/>
      <c r="EQ295" s="58"/>
      <c r="ER295" s="58"/>
      <c r="ES295" s="58"/>
      <c r="ET295" s="58"/>
      <c r="EU295" s="58"/>
      <c r="EV295" s="58"/>
      <c r="EW295" s="58"/>
      <c r="EX295" s="58"/>
      <c r="EY295" s="58"/>
      <c r="EZ295" s="58"/>
      <c r="FA295" s="58"/>
      <c r="FB295" s="58"/>
      <c r="FC295" s="58"/>
      <c r="FD295" s="58"/>
      <c r="FE295" s="58"/>
      <c r="FF295" s="58"/>
      <c r="FG295" s="58"/>
      <c r="FH295" s="58"/>
      <c r="FI295" s="58"/>
      <c r="FJ295" s="58"/>
      <c r="FK295" s="58"/>
      <c r="FL295" s="58"/>
      <c r="FM295" s="58"/>
      <c r="FN295" s="58"/>
      <c r="FO295" s="58"/>
      <c r="FP295" s="58"/>
      <c r="FQ295" s="58"/>
      <c r="FR295" s="58"/>
      <c r="FS295" s="58"/>
      <c r="FT295" s="58"/>
      <c r="FU295" s="58"/>
      <c r="FV295" s="58"/>
      <c r="FW295" s="58"/>
      <c r="FX295" s="58"/>
      <c r="FY295" s="58"/>
      <c r="FZ295" s="58"/>
      <c r="GA295" s="58"/>
      <c r="GB295" s="58"/>
      <c r="GC295" s="58"/>
      <c r="GD295" s="58"/>
      <c r="GE295" s="58"/>
      <c r="GF295" s="58"/>
      <c r="GG295" s="58"/>
      <c r="GH295" s="58"/>
      <c r="GI295" s="58"/>
      <c r="GJ295" s="58"/>
      <c r="GK295" s="58"/>
      <c r="GL295" s="58"/>
      <c r="GM295" s="58"/>
      <c r="GN295" s="58"/>
      <c r="GO295" s="58"/>
      <c r="GP295" s="58"/>
      <c r="GQ295" s="58"/>
      <c r="GR295" s="58"/>
      <c r="GS295" s="58"/>
      <c r="GT295" s="58"/>
      <c r="GU295" s="58"/>
      <c r="GV295" s="58"/>
      <c r="GW295" s="58"/>
      <c r="GX295" s="58"/>
      <c r="GY295" s="58"/>
      <c r="GZ295" s="58"/>
      <c r="HA295" s="58"/>
      <c r="HB295" s="58"/>
      <c r="HC295" s="58"/>
      <c r="HD295" s="58"/>
      <c r="HE295" s="58"/>
      <c r="HF295" s="58"/>
      <c r="HG295" s="58"/>
      <c r="HH295" s="58"/>
      <c r="HI295" s="58"/>
      <c r="HJ295" s="58"/>
      <c r="HK295" s="58"/>
      <c r="HL295" s="58"/>
      <c r="HM295" s="58"/>
      <c r="HN295" s="58"/>
      <c r="HO295" s="58"/>
      <c r="HP295" s="58"/>
      <c r="HQ295" s="58"/>
      <c r="HR295" s="58"/>
      <c r="HS295" s="58"/>
      <c r="HT295" s="58"/>
      <c r="HU295" s="58"/>
      <c r="HV295" s="58"/>
      <c r="HW295" s="58"/>
      <c r="HX295" s="58"/>
      <c r="HY295" s="58"/>
      <c r="HZ295" s="58"/>
      <c r="IA295" s="58"/>
      <c r="IB295" s="58"/>
      <c r="IC295" s="58"/>
      <c r="ID295" s="58"/>
      <c r="IE295" s="58"/>
      <c r="IF295" s="58"/>
      <c r="IG295" s="58"/>
      <c r="IH295" s="58"/>
    </row>
    <row r="296" spans="1:242" s="59" customFormat="1" x14ac:dyDescent="0.2">
      <c r="A296" s="54" t="s">
        <v>114</v>
      </c>
      <c r="B296" s="55">
        <v>2025</v>
      </c>
      <c r="C296" s="55"/>
      <c r="D296" s="55"/>
      <c r="E296" s="13"/>
      <c r="F296" s="14"/>
      <c r="G296" s="60"/>
      <c r="H296" s="60"/>
      <c r="I296" s="60"/>
      <c r="J296" s="60"/>
      <c r="K296" s="60"/>
      <c r="L296" s="61"/>
      <c r="M296" s="61">
        <f t="shared" ref="M296" si="177">SUM(G296:L296)</f>
        <v>0</v>
      </c>
      <c r="N296" s="62">
        <f t="shared" si="169"/>
        <v>0</v>
      </c>
      <c r="O296" s="18" t="str">
        <f>IF(F296=0,"",(F296-M296)/F296)</f>
        <v/>
      </c>
      <c r="P296" s="63">
        <v>0</v>
      </c>
      <c r="Q296" s="64">
        <f t="shared" si="171"/>
        <v>0</v>
      </c>
      <c r="R296" s="65">
        <f t="shared" si="172"/>
        <v>0</v>
      </c>
      <c r="S296" s="56"/>
      <c r="T296" s="66"/>
      <c r="U296" s="57"/>
      <c r="V296" s="57"/>
      <c r="W296" s="57"/>
      <c r="X296" s="57"/>
      <c r="Y296" s="57"/>
      <c r="Z296" s="57"/>
      <c r="AA296" s="57"/>
      <c r="AB296" s="57"/>
      <c r="AC296" s="57"/>
      <c r="AD296" s="57"/>
      <c r="AE296" s="57"/>
      <c r="AF296" s="57"/>
      <c r="AG296" s="57"/>
      <c r="AH296" s="57"/>
      <c r="AI296" s="57"/>
      <c r="AJ296" s="57"/>
      <c r="AK296" s="57"/>
      <c r="AL296" s="57"/>
      <c r="AM296" s="57"/>
      <c r="AN296" s="57"/>
      <c r="AO296" s="57"/>
      <c r="AP296" s="57"/>
      <c r="AQ296" s="57"/>
      <c r="AR296" s="57"/>
      <c r="AS296" s="57"/>
      <c r="AT296" s="57"/>
      <c r="AU296" s="57"/>
      <c r="AV296" s="57"/>
      <c r="AW296" s="57"/>
      <c r="AX296" s="57"/>
      <c r="AY296" s="57"/>
      <c r="AZ296" s="57"/>
      <c r="BA296" s="57"/>
      <c r="BB296" s="57"/>
      <c r="BC296" s="57"/>
      <c r="BD296" s="57"/>
      <c r="BE296" s="57"/>
      <c r="BF296" s="57"/>
      <c r="BG296" s="57"/>
      <c r="BH296" s="57"/>
      <c r="BI296" s="57"/>
      <c r="BJ296" s="57"/>
      <c r="BK296" s="57"/>
      <c r="BL296" s="57"/>
      <c r="BM296" s="58"/>
      <c r="BN296" s="58"/>
      <c r="BO296" s="58"/>
      <c r="BP296" s="58"/>
      <c r="BQ296" s="58"/>
      <c r="BR296" s="58"/>
      <c r="BS296" s="58"/>
      <c r="BT296" s="58"/>
      <c r="BU296" s="58"/>
      <c r="BV296" s="58"/>
      <c r="BW296" s="58"/>
      <c r="BX296" s="58"/>
      <c r="BY296" s="58"/>
      <c r="BZ296" s="58"/>
      <c r="CA296" s="58"/>
      <c r="CB296" s="58"/>
      <c r="CC296" s="58"/>
      <c r="CD296" s="58"/>
      <c r="CE296" s="58"/>
      <c r="CF296" s="58"/>
      <c r="CG296" s="58"/>
      <c r="CH296" s="58"/>
      <c r="CI296" s="58"/>
      <c r="CJ296" s="58"/>
      <c r="CK296" s="58"/>
      <c r="CL296" s="58"/>
      <c r="CM296" s="58"/>
      <c r="CN296" s="58"/>
      <c r="CO296" s="58"/>
      <c r="CP296" s="58"/>
      <c r="CQ296" s="58"/>
      <c r="CR296" s="58"/>
      <c r="CS296" s="58"/>
      <c r="CT296" s="58"/>
      <c r="CU296" s="58"/>
      <c r="CV296" s="58"/>
      <c r="CW296" s="58"/>
      <c r="CX296" s="58"/>
      <c r="CY296" s="58"/>
      <c r="CZ296" s="58"/>
      <c r="DA296" s="58"/>
      <c r="DB296" s="58"/>
      <c r="DC296" s="58"/>
      <c r="DD296" s="58"/>
      <c r="DE296" s="58"/>
      <c r="DF296" s="58"/>
      <c r="DG296" s="58"/>
      <c r="DH296" s="58"/>
      <c r="DI296" s="58"/>
      <c r="DJ296" s="58"/>
      <c r="DK296" s="58"/>
      <c r="DL296" s="58"/>
      <c r="DM296" s="58"/>
      <c r="DN296" s="58"/>
      <c r="DO296" s="58"/>
      <c r="DP296" s="58"/>
      <c r="DQ296" s="58"/>
      <c r="DR296" s="58"/>
      <c r="DS296" s="58"/>
      <c r="DT296" s="58"/>
      <c r="DU296" s="58"/>
      <c r="DV296" s="58"/>
      <c r="DW296" s="58"/>
      <c r="DX296" s="58"/>
      <c r="DY296" s="58"/>
      <c r="DZ296" s="58"/>
      <c r="EA296" s="58"/>
      <c r="EB296" s="58"/>
      <c r="EC296" s="58"/>
      <c r="ED296" s="58"/>
      <c r="EE296" s="58"/>
      <c r="EF296" s="58"/>
      <c r="EG296" s="58"/>
      <c r="EH296" s="58"/>
      <c r="EI296" s="58"/>
      <c r="EJ296" s="58"/>
      <c r="EK296" s="58"/>
      <c r="EL296" s="58"/>
      <c r="EM296" s="58"/>
      <c r="EN296" s="58"/>
      <c r="EO296" s="58"/>
      <c r="EP296" s="58"/>
      <c r="EQ296" s="58"/>
      <c r="ER296" s="58"/>
      <c r="ES296" s="58"/>
      <c r="ET296" s="58"/>
      <c r="EU296" s="58"/>
      <c r="EV296" s="58"/>
      <c r="EW296" s="58"/>
      <c r="EX296" s="58"/>
      <c r="EY296" s="58"/>
      <c r="EZ296" s="58"/>
      <c r="FA296" s="58"/>
      <c r="FB296" s="58"/>
      <c r="FC296" s="58"/>
      <c r="FD296" s="58"/>
      <c r="FE296" s="58"/>
      <c r="FF296" s="58"/>
      <c r="FG296" s="58"/>
      <c r="FH296" s="58"/>
      <c r="FI296" s="58"/>
      <c r="FJ296" s="58"/>
      <c r="FK296" s="58"/>
      <c r="FL296" s="58"/>
      <c r="FM296" s="58"/>
      <c r="FN296" s="58"/>
      <c r="FO296" s="58"/>
      <c r="FP296" s="58"/>
      <c r="FQ296" s="58"/>
      <c r="FR296" s="58"/>
      <c r="FS296" s="58"/>
      <c r="FT296" s="58"/>
      <c r="FU296" s="58"/>
      <c r="FV296" s="58"/>
      <c r="FW296" s="58"/>
      <c r="FX296" s="58"/>
      <c r="FY296" s="58"/>
      <c r="FZ296" s="58"/>
      <c r="GA296" s="58"/>
      <c r="GB296" s="58"/>
      <c r="GC296" s="58"/>
      <c r="GD296" s="58"/>
      <c r="GE296" s="58"/>
      <c r="GF296" s="58"/>
      <c r="GG296" s="58"/>
      <c r="GH296" s="58"/>
      <c r="GI296" s="58"/>
      <c r="GJ296" s="58"/>
      <c r="GK296" s="58"/>
      <c r="GL296" s="58"/>
      <c r="GM296" s="58"/>
      <c r="GN296" s="58"/>
      <c r="GO296" s="58"/>
      <c r="GP296" s="58"/>
      <c r="GQ296" s="58"/>
      <c r="GR296" s="58"/>
      <c r="GS296" s="58"/>
      <c r="GT296" s="58"/>
      <c r="GU296" s="58"/>
      <c r="GV296" s="58"/>
      <c r="GW296" s="58"/>
      <c r="GX296" s="58"/>
      <c r="GY296" s="58"/>
      <c r="GZ296" s="58"/>
      <c r="HA296" s="58"/>
      <c r="HB296" s="58"/>
      <c r="HC296" s="58"/>
      <c r="HD296" s="58"/>
      <c r="HE296" s="58"/>
      <c r="HF296" s="58"/>
      <c r="HG296" s="58"/>
      <c r="HH296" s="58"/>
      <c r="HI296" s="58"/>
      <c r="HJ296" s="58"/>
      <c r="HK296" s="58"/>
      <c r="HL296" s="58"/>
      <c r="HM296" s="58"/>
      <c r="HN296" s="58"/>
      <c r="HO296" s="58"/>
      <c r="HP296" s="58"/>
      <c r="HQ296" s="58"/>
      <c r="HR296" s="58"/>
      <c r="HS296" s="58"/>
      <c r="HT296" s="58"/>
      <c r="HU296" s="58"/>
      <c r="HV296" s="58"/>
      <c r="HW296" s="58"/>
      <c r="HX296" s="58"/>
      <c r="HY296" s="58"/>
      <c r="HZ296" s="58"/>
      <c r="IA296" s="58"/>
      <c r="IB296" s="58"/>
      <c r="IC296" s="58"/>
      <c r="ID296" s="58"/>
      <c r="IE296" s="58"/>
      <c r="IF296" s="58"/>
      <c r="IG296" s="58"/>
      <c r="IH296" s="58"/>
    </row>
    <row r="297" spans="1:242" s="42" customFormat="1" x14ac:dyDescent="0.2">
      <c r="A297" s="32"/>
      <c r="B297" s="33"/>
      <c r="C297" s="34" t="s">
        <v>44</v>
      </c>
      <c r="D297" s="34">
        <v>1</v>
      </c>
      <c r="E297" s="34"/>
      <c r="F297" s="35">
        <f t="shared" ref="F297:N297" si="178">SUMIF($D$277:$D$296,"1",F277:F296)</f>
        <v>0</v>
      </c>
      <c r="G297" s="35">
        <f t="shared" si="178"/>
        <v>0</v>
      </c>
      <c r="H297" s="35">
        <f t="shared" si="178"/>
        <v>0</v>
      </c>
      <c r="I297" s="35">
        <f t="shared" si="178"/>
        <v>0</v>
      </c>
      <c r="J297" s="35">
        <f t="shared" si="178"/>
        <v>0</v>
      </c>
      <c r="K297" s="35">
        <f t="shared" si="178"/>
        <v>0</v>
      </c>
      <c r="L297" s="35">
        <f t="shared" si="178"/>
        <v>0</v>
      </c>
      <c r="M297" s="35">
        <f t="shared" si="178"/>
        <v>0</v>
      </c>
      <c r="N297" s="36">
        <f t="shared" si="178"/>
        <v>0</v>
      </c>
      <c r="O297" s="37"/>
      <c r="P297" s="35"/>
      <c r="Q297" s="36">
        <f>SUMIF($D$277:$D$296,"1",Q277:Q296)</f>
        <v>0</v>
      </c>
      <c r="R297" s="36">
        <f>SUMIF($D$277:$D$296,"1",R277:R296)</f>
        <v>0</v>
      </c>
      <c r="S297" s="39"/>
      <c r="T297" s="40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41"/>
      <c r="BN297" s="41"/>
      <c r="BO297" s="41"/>
      <c r="BP297" s="41"/>
      <c r="BQ297" s="41"/>
      <c r="BR297" s="41"/>
      <c r="BS297" s="41"/>
      <c r="BT297" s="41"/>
      <c r="BU297" s="41"/>
      <c r="BV297" s="41"/>
      <c r="BW297" s="41"/>
      <c r="BX297" s="41"/>
      <c r="BY297" s="41"/>
      <c r="BZ297" s="41"/>
      <c r="CA297" s="41"/>
      <c r="CB297" s="41"/>
      <c r="CC297" s="41"/>
      <c r="CD297" s="41"/>
      <c r="CE297" s="41"/>
      <c r="CF297" s="41"/>
      <c r="CG297" s="41"/>
      <c r="CH297" s="41"/>
      <c r="CI297" s="41"/>
      <c r="CJ297" s="41"/>
      <c r="CK297" s="41"/>
      <c r="CL297" s="41"/>
      <c r="CM297" s="41"/>
      <c r="CN297" s="41"/>
      <c r="CO297" s="41"/>
      <c r="CP297" s="41"/>
      <c r="CQ297" s="41"/>
      <c r="CR297" s="41"/>
      <c r="CS297" s="41"/>
      <c r="CT297" s="41"/>
      <c r="CU297" s="41"/>
      <c r="CV297" s="41"/>
      <c r="CW297" s="41"/>
      <c r="CX297" s="41"/>
      <c r="CY297" s="41"/>
      <c r="CZ297" s="41"/>
      <c r="DA297" s="41"/>
      <c r="DB297" s="41"/>
      <c r="DC297" s="41"/>
      <c r="DD297" s="41"/>
      <c r="DE297" s="41"/>
      <c r="DF297" s="41"/>
      <c r="DG297" s="41"/>
      <c r="DH297" s="41"/>
      <c r="DI297" s="41"/>
      <c r="DJ297" s="41"/>
      <c r="DK297" s="41"/>
      <c r="DL297" s="41"/>
      <c r="DM297" s="41"/>
      <c r="DN297" s="41"/>
      <c r="DO297" s="41"/>
      <c r="DP297" s="41"/>
      <c r="DQ297" s="41"/>
      <c r="DR297" s="41"/>
      <c r="DS297" s="41"/>
      <c r="DT297" s="41"/>
      <c r="DU297" s="41"/>
      <c r="DV297" s="41"/>
      <c r="DW297" s="41"/>
      <c r="DX297" s="41"/>
      <c r="DY297" s="41"/>
      <c r="DZ297" s="41"/>
      <c r="EA297" s="41"/>
      <c r="EB297" s="41"/>
      <c r="EC297" s="41"/>
      <c r="ED297" s="41"/>
      <c r="EE297" s="41"/>
      <c r="EF297" s="41"/>
      <c r="EG297" s="41"/>
      <c r="EH297" s="41"/>
      <c r="EI297" s="41"/>
      <c r="EJ297" s="41"/>
      <c r="EK297" s="41"/>
      <c r="EL297" s="41"/>
      <c r="EM297" s="41"/>
      <c r="EN297" s="41"/>
      <c r="EO297" s="41"/>
      <c r="EP297" s="41"/>
      <c r="EQ297" s="41"/>
      <c r="ER297" s="41"/>
      <c r="ES297" s="41"/>
      <c r="ET297" s="41"/>
      <c r="EU297" s="41"/>
      <c r="EV297" s="41"/>
      <c r="EW297" s="41"/>
      <c r="EX297" s="41"/>
      <c r="EY297" s="41"/>
      <c r="EZ297" s="41"/>
      <c r="FA297" s="41"/>
      <c r="FB297" s="41"/>
      <c r="FC297" s="41"/>
      <c r="FD297" s="41"/>
      <c r="FE297" s="41"/>
      <c r="FF297" s="41"/>
      <c r="FG297" s="41"/>
      <c r="FH297" s="41"/>
      <c r="FI297" s="41"/>
      <c r="FJ297" s="41"/>
      <c r="FK297" s="41"/>
      <c r="FL297" s="41"/>
      <c r="FM297" s="41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1"/>
      <c r="GL297" s="41"/>
      <c r="GM297" s="41"/>
      <c r="GN297" s="41"/>
      <c r="GO297" s="41"/>
      <c r="GP297" s="41"/>
      <c r="GQ297" s="41"/>
      <c r="GR297" s="41"/>
      <c r="GS297" s="41"/>
      <c r="GT297" s="41"/>
      <c r="GU297" s="41"/>
      <c r="GV297" s="41"/>
      <c r="GW297" s="41"/>
      <c r="GX297" s="41"/>
      <c r="GY297" s="41"/>
      <c r="GZ297" s="41"/>
      <c r="HA297" s="41"/>
      <c r="HB297" s="41"/>
      <c r="HC297" s="41"/>
      <c r="HD297" s="41"/>
      <c r="HE297" s="41"/>
      <c r="HF297" s="41"/>
      <c r="HG297" s="41"/>
      <c r="HH297" s="41"/>
      <c r="HI297" s="41"/>
      <c r="HJ297" s="41"/>
      <c r="HK297" s="41"/>
      <c r="HL297" s="41"/>
      <c r="HM297" s="41"/>
      <c r="HN297" s="41"/>
      <c r="HO297" s="41"/>
      <c r="HP297" s="41"/>
      <c r="HQ297" s="41"/>
      <c r="HR297" s="41"/>
      <c r="HS297" s="41"/>
      <c r="HT297" s="41"/>
      <c r="HU297" s="41"/>
      <c r="HV297" s="41"/>
      <c r="HW297" s="41"/>
      <c r="HX297" s="41"/>
      <c r="HY297" s="41"/>
      <c r="HZ297" s="41"/>
      <c r="IA297" s="41"/>
      <c r="IB297" s="41"/>
      <c r="IC297" s="41"/>
      <c r="ID297" s="41"/>
      <c r="IE297" s="41"/>
      <c r="IF297" s="41"/>
      <c r="IG297" s="41"/>
    </row>
    <row r="298" spans="1:242" s="42" customFormat="1" x14ac:dyDescent="0.2">
      <c r="A298" s="32"/>
      <c r="B298" s="33"/>
      <c r="C298" s="34" t="s">
        <v>45</v>
      </c>
      <c r="D298" s="34">
        <v>2</v>
      </c>
      <c r="E298" s="34"/>
      <c r="F298" s="35">
        <f t="shared" ref="F298:N298" si="179">SUMIF($D$277:$D$296,"2",F277:F296)</f>
        <v>0</v>
      </c>
      <c r="G298" s="35">
        <f t="shared" si="179"/>
        <v>0</v>
      </c>
      <c r="H298" s="35">
        <f t="shared" si="179"/>
        <v>0</v>
      </c>
      <c r="I298" s="35">
        <f t="shared" si="179"/>
        <v>0</v>
      </c>
      <c r="J298" s="35">
        <f t="shared" si="179"/>
        <v>0</v>
      </c>
      <c r="K298" s="35">
        <f t="shared" si="179"/>
        <v>0</v>
      </c>
      <c r="L298" s="35">
        <f t="shared" si="179"/>
        <v>0</v>
      </c>
      <c r="M298" s="35">
        <f t="shared" si="179"/>
        <v>0</v>
      </c>
      <c r="N298" s="36">
        <f t="shared" si="179"/>
        <v>0</v>
      </c>
      <c r="O298" s="37"/>
      <c r="P298" s="35"/>
      <c r="Q298" s="36">
        <f>SUMIF($D$277:$D$296,"2",Q277:Q296)</f>
        <v>0</v>
      </c>
      <c r="R298" s="36">
        <f>SUMIF($D$277:$D$296,"2",R277:R296)</f>
        <v>0</v>
      </c>
      <c r="S298" s="39"/>
      <c r="T298" s="40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M298" s="41"/>
      <c r="BN298" s="41"/>
      <c r="BO298" s="41"/>
      <c r="BP298" s="41"/>
      <c r="BQ298" s="41"/>
      <c r="BR298" s="41"/>
      <c r="BS298" s="41"/>
      <c r="BT298" s="41"/>
      <c r="BU298" s="41"/>
      <c r="BV298" s="41"/>
      <c r="BW298" s="41"/>
      <c r="BX298" s="41"/>
      <c r="BY298" s="41"/>
      <c r="BZ298" s="41"/>
      <c r="CA298" s="41"/>
      <c r="CB298" s="41"/>
      <c r="CC298" s="41"/>
      <c r="CD298" s="41"/>
      <c r="CE298" s="41"/>
      <c r="CF298" s="41"/>
      <c r="CG298" s="41"/>
      <c r="CH298" s="41"/>
      <c r="CI298" s="41"/>
      <c r="CJ298" s="41"/>
      <c r="CK298" s="41"/>
      <c r="CL298" s="41"/>
      <c r="CM298" s="41"/>
      <c r="CN298" s="41"/>
      <c r="CO298" s="41"/>
      <c r="CP298" s="41"/>
      <c r="CQ298" s="41"/>
      <c r="CR298" s="41"/>
      <c r="CS298" s="41"/>
      <c r="CT298" s="41"/>
      <c r="CU298" s="41"/>
      <c r="CV298" s="41"/>
      <c r="CW298" s="41"/>
      <c r="CX298" s="41"/>
      <c r="CY298" s="41"/>
      <c r="CZ298" s="41"/>
      <c r="DA298" s="41"/>
      <c r="DB298" s="41"/>
      <c r="DC298" s="41"/>
      <c r="DD298" s="41"/>
      <c r="DE298" s="41"/>
      <c r="DF298" s="41"/>
      <c r="DG298" s="41"/>
      <c r="DH298" s="41"/>
      <c r="DI298" s="41"/>
      <c r="DJ298" s="41"/>
      <c r="DK298" s="41"/>
      <c r="DL298" s="41"/>
      <c r="DM298" s="41"/>
      <c r="DN298" s="41"/>
      <c r="DO298" s="41"/>
      <c r="DP298" s="41"/>
      <c r="DQ298" s="41"/>
      <c r="DR298" s="41"/>
      <c r="DS298" s="41"/>
      <c r="DT298" s="41"/>
      <c r="DU298" s="41"/>
      <c r="DV298" s="41"/>
      <c r="DW298" s="41"/>
      <c r="DX298" s="41"/>
      <c r="DY298" s="41"/>
      <c r="DZ298" s="41"/>
      <c r="EA298" s="41"/>
      <c r="EB298" s="41"/>
      <c r="EC298" s="41"/>
      <c r="ED298" s="41"/>
      <c r="EE298" s="41"/>
      <c r="EF298" s="41"/>
      <c r="EG298" s="41"/>
      <c r="EH298" s="41"/>
      <c r="EI298" s="41"/>
      <c r="EJ298" s="41"/>
      <c r="EK298" s="41"/>
      <c r="EL298" s="41"/>
      <c r="EM298" s="41"/>
      <c r="EN298" s="41"/>
      <c r="EO298" s="41"/>
      <c r="EP298" s="41"/>
      <c r="EQ298" s="41"/>
      <c r="ER298" s="41"/>
      <c r="ES298" s="41"/>
      <c r="ET298" s="41"/>
      <c r="EU298" s="41"/>
      <c r="EV298" s="41"/>
      <c r="EW298" s="41"/>
      <c r="EX298" s="41"/>
      <c r="EY298" s="41"/>
      <c r="EZ298" s="41"/>
      <c r="FA298" s="41"/>
      <c r="FB298" s="41"/>
      <c r="FC298" s="41"/>
      <c r="FD298" s="41"/>
      <c r="FE298" s="41"/>
      <c r="FF298" s="41"/>
      <c r="FG298" s="41"/>
      <c r="FH298" s="41"/>
      <c r="FI298" s="41"/>
      <c r="FJ298" s="41"/>
      <c r="FK298" s="41"/>
      <c r="FL298" s="41"/>
      <c r="FM298" s="41"/>
      <c r="FN298" s="41"/>
      <c r="FO298" s="41"/>
      <c r="FP298" s="41"/>
      <c r="FQ298" s="41"/>
      <c r="FR298" s="41"/>
      <c r="FS298" s="41"/>
      <c r="FT298" s="41"/>
      <c r="FU298" s="41"/>
      <c r="FV298" s="41"/>
      <c r="FW298" s="41"/>
      <c r="FX298" s="41"/>
      <c r="FY298" s="41"/>
      <c r="FZ298" s="41"/>
      <c r="GA298" s="41"/>
      <c r="GB298" s="41"/>
      <c r="GC298" s="41"/>
      <c r="GD298" s="41"/>
      <c r="GE298" s="41"/>
      <c r="GF298" s="41"/>
      <c r="GG298" s="41"/>
      <c r="GH298" s="41"/>
      <c r="GI298" s="41"/>
      <c r="GJ298" s="41"/>
      <c r="GK298" s="41"/>
      <c r="GL298" s="41"/>
      <c r="GM298" s="41"/>
      <c r="GN298" s="41"/>
      <c r="GO298" s="41"/>
      <c r="GP298" s="41"/>
      <c r="GQ298" s="41"/>
      <c r="GR298" s="41"/>
      <c r="GS298" s="41"/>
      <c r="GT298" s="41"/>
      <c r="GU298" s="41"/>
      <c r="GV298" s="41"/>
      <c r="GW298" s="41"/>
      <c r="GX298" s="41"/>
      <c r="GY298" s="41"/>
      <c r="GZ298" s="41"/>
      <c r="HA298" s="41"/>
      <c r="HB298" s="41"/>
      <c r="HC298" s="41"/>
      <c r="HD298" s="41"/>
      <c r="HE298" s="41"/>
      <c r="HF298" s="41"/>
      <c r="HG298" s="41"/>
      <c r="HH298" s="41"/>
      <c r="HI298" s="41"/>
      <c r="HJ298" s="41"/>
      <c r="HK298" s="41"/>
      <c r="HL298" s="41"/>
      <c r="HM298" s="41"/>
      <c r="HN298" s="41"/>
      <c r="HO298" s="41"/>
      <c r="HP298" s="41"/>
      <c r="HQ298" s="41"/>
      <c r="HR298" s="41"/>
      <c r="HS298" s="41"/>
      <c r="HT298" s="41"/>
      <c r="HU298" s="41"/>
      <c r="HV298" s="41"/>
      <c r="HW298" s="41"/>
      <c r="HX298" s="41"/>
      <c r="HY298" s="41"/>
      <c r="HZ298" s="41"/>
      <c r="IA298" s="41"/>
      <c r="IB298" s="41"/>
      <c r="IC298" s="41"/>
      <c r="ID298" s="41"/>
      <c r="IE298" s="41"/>
      <c r="IF298" s="41"/>
      <c r="IG298" s="41"/>
    </row>
    <row r="299" spans="1:242" s="42" customFormat="1" ht="15" x14ac:dyDescent="0.2">
      <c r="A299" s="32"/>
      <c r="B299" s="33"/>
      <c r="C299" s="34" t="s">
        <v>46</v>
      </c>
      <c r="D299" s="34">
        <v>3</v>
      </c>
      <c r="E299" s="34"/>
      <c r="F299" s="35">
        <f t="shared" ref="F299:N299" si="180">SUMIF($D$277:$D$296,"3",F277:F296)</f>
        <v>0</v>
      </c>
      <c r="G299" s="35">
        <f t="shared" si="180"/>
        <v>0</v>
      </c>
      <c r="H299" s="35">
        <f t="shared" si="180"/>
        <v>0</v>
      </c>
      <c r="I299" s="35">
        <f t="shared" si="180"/>
        <v>0</v>
      </c>
      <c r="J299" s="35">
        <f t="shared" si="180"/>
        <v>0</v>
      </c>
      <c r="K299" s="35">
        <f t="shared" si="180"/>
        <v>0</v>
      </c>
      <c r="L299" s="35">
        <f t="shared" si="180"/>
        <v>0</v>
      </c>
      <c r="M299" s="35">
        <f t="shared" si="180"/>
        <v>0</v>
      </c>
      <c r="N299" s="36">
        <f t="shared" si="180"/>
        <v>0</v>
      </c>
      <c r="O299" s="43"/>
      <c r="P299" s="35"/>
      <c r="Q299" s="36">
        <f>SUMIF($D$277:$D$296,"3",Q277:Q296)</f>
        <v>0</v>
      </c>
      <c r="R299" s="36">
        <f>SUMIF($D$277:$D$296,"3",R277:R296)</f>
        <v>0</v>
      </c>
      <c r="S299" s="39"/>
      <c r="T299" s="40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41"/>
      <c r="BN299" s="41"/>
      <c r="BO299" s="41"/>
      <c r="BP299" s="41"/>
      <c r="BQ299" s="41"/>
      <c r="BR299" s="41"/>
      <c r="BS299" s="41"/>
      <c r="BT299" s="41"/>
      <c r="BU299" s="41"/>
      <c r="BV299" s="41"/>
      <c r="BW299" s="41"/>
      <c r="BX299" s="41"/>
      <c r="BY299" s="41"/>
      <c r="BZ299" s="41"/>
      <c r="CA299" s="41"/>
      <c r="CB299" s="41"/>
      <c r="CC299" s="41"/>
      <c r="CD299" s="41"/>
      <c r="CE299" s="41"/>
      <c r="CF299" s="41"/>
      <c r="CG299" s="41"/>
      <c r="CH299" s="41"/>
      <c r="CI299" s="41"/>
      <c r="CJ299" s="41"/>
      <c r="CK299" s="41"/>
      <c r="CL299" s="41"/>
      <c r="CM299" s="41"/>
      <c r="CN299" s="41"/>
      <c r="CO299" s="41"/>
      <c r="CP299" s="41"/>
      <c r="CQ299" s="41"/>
      <c r="CR299" s="41"/>
      <c r="CS299" s="41"/>
      <c r="CT299" s="41"/>
      <c r="CU299" s="41"/>
      <c r="CV299" s="41"/>
      <c r="CW299" s="41"/>
      <c r="CX299" s="41"/>
      <c r="CY299" s="41"/>
      <c r="CZ299" s="41"/>
      <c r="DA299" s="41"/>
      <c r="DB299" s="41"/>
      <c r="DC299" s="41"/>
      <c r="DD299" s="41"/>
      <c r="DE299" s="41"/>
      <c r="DF299" s="41"/>
      <c r="DG299" s="41"/>
      <c r="DH299" s="41"/>
      <c r="DI299" s="41"/>
      <c r="DJ299" s="41"/>
      <c r="DK299" s="41"/>
      <c r="DL299" s="41"/>
      <c r="DM299" s="41"/>
      <c r="DN299" s="41"/>
      <c r="DO299" s="41"/>
      <c r="DP299" s="41"/>
      <c r="DQ299" s="41"/>
      <c r="DR299" s="41"/>
      <c r="DS299" s="41"/>
      <c r="DT299" s="41"/>
      <c r="DU299" s="41"/>
      <c r="DV299" s="41"/>
      <c r="DW299" s="41"/>
      <c r="DX299" s="41"/>
      <c r="DY299" s="41"/>
      <c r="DZ299" s="41"/>
      <c r="EA299" s="41"/>
      <c r="EB299" s="41"/>
      <c r="EC299" s="41"/>
      <c r="ED299" s="41"/>
      <c r="EE299" s="41"/>
      <c r="EF299" s="41"/>
      <c r="EG299" s="41"/>
      <c r="EH299" s="41"/>
      <c r="EI299" s="41"/>
      <c r="EJ299" s="41"/>
      <c r="EK299" s="41"/>
      <c r="EL299" s="41"/>
      <c r="EM299" s="41"/>
      <c r="EN299" s="41"/>
      <c r="EO299" s="41"/>
      <c r="EP299" s="41"/>
      <c r="EQ299" s="41"/>
      <c r="ER299" s="41"/>
      <c r="ES299" s="41"/>
      <c r="ET299" s="41"/>
      <c r="EU299" s="41"/>
      <c r="EV299" s="41"/>
      <c r="EW299" s="41"/>
      <c r="EX299" s="41"/>
      <c r="EY299" s="41"/>
      <c r="EZ299" s="41"/>
      <c r="FA299" s="41"/>
      <c r="FB299" s="41"/>
      <c r="FC299" s="41"/>
      <c r="FD299" s="41"/>
      <c r="FE299" s="41"/>
      <c r="FF299" s="41"/>
      <c r="FG299" s="41"/>
      <c r="FH299" s="41"/>
      <c r="FI299" s="41"/>
      <c r="FJ299" s="41"/>
      <c r="FK299" s="41"/>
      <c r="FL299" s="41"/>
      <c r="FM299" s="41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/>
      <c r="GE299" s="41"/>
      <c r="GF299" s="41"/>
      <c r="GG299" s="41"/>
      <c r="GH299" s="41"/>
      <c r="GI299" s="41"/>
      <c r="GJ299" s="41"/>
      <c r="GK299" s="41"/>
      <c r="GL299" s="41"/>
      <c r="GM299" s="41"/>
      <c r="GN299" s="41"/>
      <c r="GO299" s="41"/>
      <c r="GP299" s="41"/>
      <c r="GQ299" s="41"/>
      <c r="GR299" s="41"/>
      <c r="GS299" s="41"/>
      <c r="GT299" s="41"/>
      <c r="GU299" s="41"/>
      <c r="GV299" s="41"/>
      <c r="GW299" s="41"/>
      <c r="GX299" s="41"/>
      <c r="GY299" s="41"/>
      <c r="GZ299" s="41"/>
      <c r="HA299" s="41"/>
      <c r="HB299" s="41"/>
      <c r="HC299" s="41"/>
      <c r="HD299" s="41"/>
      <c r="HE299" s="41"/>
      <c r="HF299" s="41"/>
      <c r="HG299" s="41"/>
      <c r="HH299" s="41"/>
      <c r="HI299" s="41"/>
      <c r="HJ299" s="41"/>
      <c r="HK299" s="41"/>
      <c r="HL299" s="41"/>
      <c r="HM299" s="41"/>
      <c r="HN299" s="41"/>
      <c r="HO299" s="41"/>
      <c r="HP299" s="41"/>
      <c r="HQ299" s="41"/>
      <c r="HR299" s="41"/>
      <c r="HS299" s="41"/>
      <c r="HT299" s="41"/>
      <c r="HU299" s="41"/>
      <c r="HV299" s="41"/>
      <c r="HW299" s="41"/>
      <c r="HX299" s="41"/>
      <c r="HY299" s="41"/>
      <c r="HZ299" s="41"/>
      <c r="IA299" s="41"/>
      <c r="IB299" s="41"/>
      <c r="IC299" s="41"/>
      <c r="ID299" s="41"/>
      <c r="IE299" s="41"/>
      <c r="IF299" s="41"/>
      <c r="IG299" s="41"/>
    </row>
    <row r="300" spans="1:242" s="53" customFormat="1" x14ac:dyDescent="0.2">
      <c r="A300" s="132" t="s">
        <v>47</v>
      </c>
      <c r="B300" s="132"/>
      <c r="C300" s="132"/>
      <c r="D300" s="132"/>
      <c r="E300" s="132"/>
      <c r="F300" s="45">
        <f>F297+F298</f>
        <v>0</v>
      </c>
      <c r="G300" s="45">
        <f t="shared" ref="G300:R300" si="181">G297+G298</f>
        <v>0</v>
      </c>
      <c r="H300" s="45">
        <f t="shared" si="181"/>
        <v>0</v>
      </c>
      <c r="I300" s="45">
        <f t="shared" si="181"/>
        <v>0</v>
      </c>
      <c r="J300" s="45">
        <f t="shared" si="181"/>
        <v>0</v>
      </c>
      <c r="K300" s="45">
        <f t="shared" si="181"/>
        <v>0</v>
      </c>
      <c r="L300" s="45">
        <f t="shared" si="181"/>
        <v>0</v>
      </c>
      <c r="M300" s="45">
        <f t="shared" si="181"/>
        <v>0</v>
      </c>
      <c r="N300" s="46">
        <f t="shared" si="181"/>
        <v>0</v>
      </c>
      <c r="O300" s="47" t="str">
        <f>IF(F300=0,"",(F300-M300)/F300)</f>
        <v/>
      </c>
      <c r="P300" s="48" t="str">
        <f>IF(N300=0,"",Q300/N300)</f>
        <v/>
      </c>
      <c r="Q300" s="46">
        <f t="shared" si="181"/>
        <v>0</v>
      </c>
      <c r="R300" s="46">
        <f t="shared" si="181"/>
        <v>0</v>
      </c>
      <c r="S300" s="49"/>
      <c r="T300" s="50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  <c r="AF300" s="51"/>
      <c r="AG300" s="51"/>
      <c r="AH300" s="51"/>
      <c r="AI300" s="51"/>
      <c r="AJ300" s="51"/>
      <c r="AK300" s="51"/>
      <c r="AL300" s="51"/>
      <c r="AM300" s="51"/>
      <c r="AN300" s="51"/>
      <c r="AO300" s="51"/>
      <c r="AP300" s="51"/>
      <c r="AQ300" s="51"/>
      <c r="AR300" s="51"/>
      <c r="AS300" s="51"/>
      <c r="AT300" s="51"/>
      <c r="AU300" s="51"/>
      <c r="AV300" s="51"/>
      <c r="AW300" s="51"/>
      <c r="AX300" s="51"/>
      <c r="AY300" s="51"/>
      <c r="AZ300" s="51"/>
      <c r="BA300" s="51"/>
      <c r="BB300" s="51"/>
      <c r="BC300" s="51"/>
      <c r="BD300" s="51"/>
      <c r="BE300" s="51"/>
      <c r="BF300" s="51"/>
      <c r="BG300" s="51"/>
      <c r="BH300" s="51"/>
      <c r="BI300" s="51"/>
      <c r="BJ300" s="51"/>
      <c r="BK300" s="51"/>
      <c r="BL300" s="51"/>
      <c r="BM300" s="52"/>
      <c r="BN300" s="52"/>
      <c r="BO300" s="52"/>
      <c r="BP300" s="52"/>
      <c r="BQ300" s="52"/>
      <c r="BR300" s="52"/>
      <c r="BS300" s="52"/>
      <c r="BT300" s="52"/>
      <c r="BU300" s="52"/>
      <c r="BV300" s="52"/>
      <c r="BW300" s="52"/>
      <c r="BX300" s="52"/>
      <c r="BY300" s="52"/>
      <c r="BZ300" s="52"/>
      <c r="CA300" s="52"/>
      <c r="CB300" s="52"/>
      <c r="CC300" s="52"/>
      <c r="CD300" s="52"/>
      <c r="CE300" s="52"/>
      <c r="CF300" s="52"/>
      <c r="CG300" s="52"/>
      <c r="CH300" s="52"/>
      <c r="CI300" s="52"/>
      <c r="CJ300" s="52"/>
      <c r="CK300" s="52"/>
      <c r="CL300" s="52"/>
      <c r="CM300" s="52"/>
      <c r="CN300" s="52"/>
      <c r="CO300" s="52"/>
      <c r="CP300" s="52"/>
      <c r="CQ300" s="52"/>
      <c r="CR300" s="52"/>
      <c r="CS300" s="52"/>
      <c r="CT300" s="52"/>
      <c r="CU300" s="52"/>
      <c r="CV300" s="52"/>
      <c r="CW300" s="52"/>
      <c r="CX300" s="52"/>
      <c r="CY300" s="52"/>
      <c r="CZ300" s="52"/>
      <c r="DA300" s="52"/>
      <c r="DB300" s="52"/>
      <c r="DC300" s="52"/>
      <c r="DD300" s="52"/>
      <c r="DE300" s="52"/>
      <c r="DF300" s="52"/>
      <c r="DG300" s="52"/>
      <c r="DH300" s="52"/>
      <c r="DI300" s="52"/>
      <c r="DJ300" s="52"/>
      <c r="DK300" s="52"/>
      <c r="DL300" s="52"/>
      <c r="DM300" s="52"/>
      <c r="DN300" s="52"/>
      <c r="DO300" s="52"/>
      <c r="DP300" s="52"/>
      <c r="DQ300" s="52"/>
      <c r="DR300" s="52"/>
      <c r="DS300" s="52"/>
      <c r="DT300" s="52"/>
      <c r="DU300" s="52"/>
      <c r="DV300" s="52"/>
      <c r="DW300" s="52"/>
      <c r="DX300" s="52"/>
      <c r="DY300" s="52"/>
      <c r="DZ300" s="52"/>
      <c r="EA300" s="52"/>
      <c r="EB300" s="52"/>
      <c r="EC300" s="52"/>
      <c r="ED300" s="52"/>
      <c r="EE300" s="52"/>
      <c r="EF300" s="52"/>
      <c r="EG300" s="52"/>
      <c r="EH300" s="52"/>
      <c r="EI300" s="52"/>
      <c r="EJ300" s="52"/>
      <c r="EK300" s="52"/>
      <c r="EL300" s="52"/>
      <c r="EM300" s="52"/>
      <c r="EN300" s="52"/>
      <c r="EO300" s="52"/>
      <c r="EP300" s="52"/>
      <c r="EQ300" s="52"/>
      <c r="ER300" s="52"/>
      <c r="ES300" s="52"/>
      <c r="ET300" s="52"/>
      <c r="EU300" s="52"/>
      <c r="EV300" s="52"/>
      <c r="EW300" s="52"/>
      <c r="EX300" s="52"/>
      <c r="EY300" s="52"/>
      <c r="EZ300" s="52"/>
      <c r="FA300" s="52"/>
      <c r="FB300" s="52"/>
      <c r="FC300" s="52"/>
      <c r="FD300" s="52"/>
      <c r="FE300" s="52"/>
      <c r="FF300" s="52"/>
      <c r="FG300" s="52"/>
      <c r="FH300" s="52"/>
      <c r="FI300" s="52"/>
      <c r="FJ300" s="52"/>
      <c r="FK300" s="52"/>
      <c r="FL300" s="52"/>
      <c r="FM300" s="52"/>
      <c r="FN300" s="52"/>
      <c r="FO300" s="52"/>
      <c r="FP300" s="52"/>
      <c r="FQ300" s="52"/>
      <c r="FR300" s="52"/>
      <c r="FS300" s="52"/>
      <c r="FT300" s="52"/>
      <c r="FU300" s="52"/>
      <c r="FV300" s="52"/>
      <c r="FW300" s="52"/>
      <c r="FX300" s="52"/>
      <c r="FY300" s="52"/>
      <c r="FZ300" s="52"/>
      <c r="GA300" s="52"/>
      <c r="GB300" s="52"/>
      <c r="GC300" s="52"/>
      <c r="GD300" s="52"/>
      <c r="GE300" s="52"/>
      <c r="GF300" s="52"/>
      <c r="GG300" s="52"/>
      <c r="GH300" s="52"/>
      <c r="GI300" s="52"/>
      <c r="GJ300" s="52"/>
      <c r="GK300" s="52"/>
      <c r="GL300" s="52"/>
      <c r="GM300" s="52"/>
      <c r="GN300" s="52"/>
      <c r="GO300" s="52"/>
      <c r="GP300" s="52"/>
      <c r="GQ300" s="52"/>
      <c r="GR300" s="52"/>
      <c r="GS300" s="52"/>
      <c r="GT300" s="52"/>
      <c r="GU300" s="52"/>
      <c r="GV300" s="52"/>
      <c r="GW300" s="52"/>
      <c r="GX300" s="52"/>
      <c r="GY300" s="52"/>
      <c r="GZ300" s="52"/>
      <c r="HA300" s="52"/>
      <c r="HB300" s="52"/>
      <c r="HC300" s="52"/>
      <c r="HD300" s="52"/>
      <c r="HE300" s="52"/>
      <c r="HF300" s="52"/>
      <c r="HG300" s="52"/>
      <c r="HH300" s="52"/>
      <c r="HI300" s="52"/>
      <c r="HJ300" s="52"/>
      <c r="HK300" s="52"/>
      <c r="HL300" s="52"/>
      <c r="HM300" s="52"/>
      <c r="HN300" s="52"/>
      <c r="HO300" s="52"/>
      <c r="HP300" s="52"/>
      <c r="HQ300" s="52"/>
      <c r="HR300" s="52"/>
      <c r="HS300" s="52"/>
      <c r="HT300" s="52"/>
      <c r="HU300" s="52"/>
      <c r="HV300" s="52"/>
      <c r="HW300" s="52"/>
      <c r="HX300" s="52"/>
      <c r="HY300" s="52"/>
      <c r="HZ300" s="52"/>
      <c r="IA300" s="52"/>
      <c r="IB300" s="52"/>
      <c r="IC300" s="52"/>
      <c r="ID300" s="52"/>
      <c r="IE300" s="52"/>
      <c r="IF300" s="52"/>
      <c r="IG300" s="52"/>
      <c r="IH300" s="52"/>
    </row>
    <row r="301" spans="1:242" s="53" customFormat="1" x14ac:dyDescent="0.2">
      <c r="A301" s="44"/>
      <c r="B301" s="44"/>
      <c r="C301" s="44"/>
      <c r="D301" s="44"/>
      <c r="E301" s="44" t="s">
        <v>48</v>
      </c>
      <c r="F301" s="45">
        <f>F300+F299</f>
        <v>0</v>
      </c>
      <c r="G301" s="45">
        <f t="shared" ref="G301:N301" si="182">G300+G299</f>
        <v>0</v>
      </c>
      <c r="H301" s="45">
        <f t="shared" si="182"/>
        <v>0</v>
      </c>
      <c r="I301" s="45">
        <f t="shared" si="182"/>
        <v>0</v>
      </c>
      <c r="J301" s="45">
        <f t="shared" si="182"/>
        <v>0</v>
      </c>
      <c r="K301" s="45">
        <f t="shared" si="182"/>
        <v>0</v>
      </c>
      <c r="L301" s="45">
        <f t="shared" si="182"/>
        <v>0</v>
      </c>
      <c r="M301" s="45">
        <f t="shared" si="182"/>
        <v>0</v>
      </c>
      <c r="N301" s="46">
        <f t="shared" si="182"/>
        <v>0</v>
      </c>
      <c r="O301" s="47" t="str">
        <f>IF(F301=0,"",(F301-M301)/F301)</f>
        <v/>
      </c>
      <c r="P301" s="48" t="str">
        <f>IF(N301=0,"",Q301/N301)</f>
        <v/>
      </c>
      <c r="Q301" s="46">
        <f t="shared" ref="Q301:R301" si="183">Q300+Q299</f>
        <v>0</v>
      </c>
      <c r="R301" s="46">
        <f t="shared" si="183"/>
        <v>0</v>
      </c>
      <c r="S301" s="45"/>
      <c r="T301" s="45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  <c r="AF301" s="51"/>
      <c r="AG301" s="51"/>
      <c r="AH301" s="51"/>
      <c r="AI301" s="51"/>
      <c r="AJ301" s="51"/>
      <c r="AK301" s="51"/>
      <c r="AL301" s="51"/>
      <c r="AM301" s="51"/>
      <c r="AN301" s="51"/>
      <c r="AO301" s="51"/>
      <c r="AP301" s="51"/>
      <c r="AQ301" s="51"/>
      <c r="AR301" s="51"/>
      <c r="AS301" s="51"/>
      <c r="AT301" s="51"/>
      <c r="AU301" s="51"/>
      <c r="AV301" s="51"/>
      <c r="AW301" s="51"/>
      <c r="AX301" s="51"/>
      <c r="AY301" s="51"/>
      <c r="AZ301" s="51"/>
      <c r="BA301" s="51"/>
      <c r="BB301" s="51"/>
      <c r="BC301" s="51"/>
      <c r="BD301" s="51"/>
      <c r="BE301" s="51"/>
      <c r="BF301" s="51"/>
      <c r="BG301" s="51"/>
      <c r="BH301" s="51"/>
      <c r="BI301" s="51"/>
      <c r="BJ301" s="51"/>
      <c r="BK301" s="51"/>
      <c r="BL301" s="51"/>
      <c r="BM301" s="52"/>
      <c r="BN301" s="52"/>
      <c r="BO301" s="52"/>
      <c r="BP301" s="52"/>
      <c r="BQ301" s="52"/>
      <c r="BR301" s="52"/>
      <c r="BS301" s="52"/>
      <c r="BT301" s="52"/>
      <c r="BU301" s="52"/>
      <c r="BV301" s="52"/>
      <c r="BW301" s="52"/>
      <c r="BX301" s="52"/>
      <c r="BY301" s="52"/>
      <c r="BZ301" s="52"/>
      <c r="CA301" s="52"/>
      <c r="CB301" s="52"/>
      <c r="CC301" s="52"/>
      <c r="CD301" s="52"/>
      <c r="CE301" s="52"/>
      <c r="CF301" s="52"/>
      <c r="CG301" s="52"/>
      <c r="CH301" s="52"/>
      <c r="CI301" s="52"/>
      <c r="CJ301" s="52"/>
      <c r="CK301" s="52"/>
      <c r="CL301" s="52"/>
      <c r="CM301" s="52"/>
      <c r="CN301" s="52"/>
      <c r="CO301" s="52"/>
      <c r="CP301" s="52"/>
      <c r="CQ301" s="52"/>
      <c r="CR301" s="52"/>
      <c r="CS301" s="52"/>
      <c r="CT301" s="52"/>
      <c r="CU301" s="52"/>
      <c r="CV301" s="52"/>
      <c r="CW301" s="52"/>
      <c r="CX301" s="52"/>
      <c r="CY301" s="52"/>
      <c r="CZ301" s="52"/>
      <c r="DA301" s="52"/>
      <c r="DB301" s="52"/>
      <c r="DC301" s="52"/>
      <c r="DD301" s="52"/>
      <c r="DE301" s="52"/>
      <c r="DF301" s="52"/>
      <c r="DG301" s="52"/>
      <c r="DH301" s="52"/>
      <c r="DI301" s="52"/>
      <c r="DJ301" s="52"/>
      <c r="DK301" s="52"/>
      <c r="DL301" s="52"/>
      <c r="DM301" s="52"/>
      <c r="DN301" s="52"/>
      <c r="DO301" s="52"/>
      <c r="DP301" s="52"/>
      <c r="DQ301" s="52"/>
      <c r="DR301" s="52"/>
      <c r="DS301" s="52"/>
      <c r="DT301" s="52"/>
      <c r="DU301" s="52"/>
      <c r="DV301" s="52"/>
      <c r="DW301" s="52"/>
      <c r="DX301" s="52"/>
      <c r="DY301" s="52"/>
      <c r="DZ301" s="52"/>
      <c r="EA301" s="52"/>
      <c r="EB301" s="52"/>
      <c r="EC301" s="52"/>
      <c r="ED301" s="52"/>
      <c r="EE301" s="52"/>
      <c r="EF301" s="52"/>
      <c r="EG301" s="52"/>
      <c r="EH301" s="52"/>
      <c r="EI301" s="52"/>
      <c r="EJ301" s="52"/>
      <c r="EK301" s="52"/>
      <c r="EL301" s="52"/>
      <c r="EM301" s="52"/>
      <c r="EN301" s="52"/>
      <c r="EO301" s="52"/>
      <c r="EP301" s="52"/>
      <c r="EQ301" s="52"/>
      <c r="ER301" s="52"/>
      <c r="ES301" s="52"/>
      <c r="ET301" s="52"/>
      <c r="EU301" s="52"/>
      <c r="EV301" s="52"/>
      <c r="EW301" s="52"/>
      <c r="EX301" s="52"/>
      <c r="EY301" s="52"/>
      <c r="EZ301" s="52"/>
      <c r="FA301" s="52"/>
      <c r="FB301" s="52"/>
      <c r="FC301" s="52"/>
      <c r="FD301" s="52"/>
      <c r="FE301" s="52"/>
      <c r="FF301" s="52"/>
      <c r="FG301" s="52"/>
      <c r="FH301" s="52"/>
      <c r="FI301" s="52"/>
      <c r="FJ301" s="52"/>
      <c r="FK301" s="52"/>
      <c r="FL301" s="52"/>
      <c r="FM301" s="52"/>
      <c r="FN301" s="52"/>
      <c r="FO301" s="52"/>
      <c r="FP301" s="52"/>
      <c r="FQ301" s="52"/>
      <c r="FR301" s="52"/>
      <c r="FS301" s="52"/>
      <c r="FT301" s="52"/>
      <c r="FU301" s="52"/>
      <c r="FV301" s="52"/>
      <c r="FW301" s="52"/>
      <c r="FX301" s="52"/>
      <c r="FY301" s="52"/>
      <c r="FZ301" s="52"/>
      <c r="GA301" s="52"/>
      <c r="GB301" s="52"/>
      <c r="GC301" s="52"/>
      <c r="GD301" s="52"/>
      <c r="GE301" s="52"/>
      <c r="GF301" s="52"/>
      <c r="GG301" s="52"/>
      <c r="GH301" s="52"/>
      <c r="GI301" s="52"/>
      <c r="GJ301" s="52"/>
      <c r="GK301" s="52"/>
      <c r="GL301" s="52"/>
      <c r="GM301" s="52"/>
      <c r="GN301" s="52"/>
      <c r="GO301" s="52"/>
      <c r="GP301" s="52"/>
      <c r="GQ301" s="52"/>
      <c r="GR301" s="52"/>
      <c r="GS301" s="52"/>
      <c r="GT301" s="52"/>
      <c r="GU301" s="52"/>
      <c r="GV301" s="52"/>
      <c r="GW301" s="52"/>
      <c r="GX301" s="52"/>
      <c r="GY301" s="52"/>
      <c r="GZ301" s="52"/>
      <c r="HA301" s="52"/>
      <c r="HB301" s="52"/>
      <c r="HC301" s="52"/>
      <c r="HD301" s="52"/>
      <c r="HE301" s="52"/>
      <c r="HF301" s="52"/>
      <c r="HG301" s="52"/>
      <c r="HH301" s="52"/>
      <c r="HI301" s="52"/>
      <c r="HJ301" s="52"/>
      <c r="HK301" s="52"/>
      <c r="HL301" s="52"/>
      <c r="HM301" s="52"/>
      <c r="HN301" s="52"/>
      <c r="HO301" s="52"/>
      <c r="HP301" s="52"/>
      <c r="HQ301" s="52"/>
      <c r="HR301" s="52"/>
      <c r="HS301" s="52"/>
      <c r="HT301" s="52"/>
      <c r="HU301" s="52"/>
      <c r="HV301" s="52"/>
      <c r="HW301" s="52"/>
      <c r="HX301" s="52"/>
      <c r="HY301" s="52"/>
      <c r="HZ301" s="52"/>
      <c r="IA301" s="52"/>
      <c r="IB301" s="52"/>
      <c r="IC301" s="52"/>
      <c r="ID301" s="52"/>
      <c r="IE301" s="52"/>
      <c r="IF301" s="52"/>
      <c r="IG301" s="52"/>
      <c r="IH301" s="52"/>
    </row>
    <row r="302" spans="1:242" s="88" customFormat="1" x14ac:dyDescent="0.2">
      <c r="A302" s="133" t="s">
        <v>115</v>
      </c>
      <c r="B302" s="133"/>
      <c r="C302" s="133"/>
      <c r="D302" s="133"/>
      <c r="E302" s="133"/>
      <c r="F302" s="80">
        <f t="shared" ref="F302:L303" si="184">F300+F275+F250+F225+F200+F175+F150+F125+F100+F75+F50+F25</f>
        <v>338429.14</v>
      </c>
      <c r="G302" s="80">
        <f t="shared" si="184"/>
        <v>166105.30000000002</v>
      </c>
      <c r="H302" s="80">
        <f t="shared" si="184"/>
        <v>1581.75</v>
      </c>
      <c r="I302" s="80">
        <f t="shared" si="184"/>
        <v>2580</v>
      </c>
      <c r="J302" s="81">
        <f t="shared" si="184"/>
        <v>6972.75</v>
      </c>
      <c r="K302" s="82">
        <f t="shared" si="184"/>
        <v>18848.255547785549</v>
      </c>
      <c r="L302" s="45">
        <f t="shared" si="184"/>
        <v>30260.280000000002</v>
      </c>
      <c r="M302" s="45">
        <f t="shared" ref="M302" si="185">SUM(G302:L302)</f>
        <v>226348.33554778557</v>
      </c>
      <c r="N302" s="83">
        <f t="shared" ref="N302:N303" si="186">+F302-M302</f>
        <v>112080.80445221445</v>
      </c>
      <c r="O302" s="84">
        <f>IF(F302=0,"",(F302-M302)/F302)</f>
        <v>0.33117953274417933</v>
      </c>
      <c r="P302" s="85">
        <f>IF(N302=0,"",Q302/N302)</f>
        <v>0.62812086249393007</v>
      </c>
      <c r="Q302" s="83">
        <f>Q300+Q275+Q250+Q225+Q200+Q175+Q150+Q125+Q100+Q75+Q50+Q25</f>
        <v>70400.291561538455</v>
      </c>
      <c r="R302" s="83">
        <f>R300+R275+R250+R225+R200+R175+R150+R125+R100+R75+R50+R25</f>
        <v>42518.784672494177</v>
      </c>
      <c r="S302" s="86"/>
      <c r="T302" s="80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  <c r="AF302" s="51"/>
      <c r="AG302" s="51"/>
      <c r="AH302" s="51"/>
      <c r="AI302" s="51"/>
      <c r="AJ302" s="51"/>
      <c r="AK302" s="51"/>
      <c r="AL302" s="51"/>
      <c r="AM302" s="51"/>
      <c r="AN302" s="51"/>
      <c r="AO302" s="51"/>
      <c r="AP302" s="51"/>
      <c r="AQ302" s="51"/>
      <c r="AR302" s="51"/>
      <c r="AS302" s="51"/>
      <c r="AT302" s="51"/>
      <c r="AU302" s="51"/>
      <c r="AV302" s="51"/>
      <c r="AW302" s="51"/>
      <c r="AX302" s="51"/>
      <c r="AY302" s="51"/>
      <c r="AZ302" s="51"/>
      <c r="BA302" s="51"/>
      <c r="BB302" s="51"/>
      <c r="BC302" s="51"/>
      <c r="BD302" s="51"/>
      <c r="BE302" s="51"/>
      <c r="BF302" s="51"/>
      <c r="BG302" s="51"/>
      <c r="BH302" s="51"/>
      <c r="BI302" s="51"/>
      <c r="BJ302" s="51"/>
      <c r="BK302" s="51"/>
      <c r="BL302" s="51"/>
      <c r="BM302" s="87"/>
      <c r="BN302" s="87"/>
      <c r="BO302" s="87"/>
      <c r="BP302" s="87"/>
      <c r="BQ302" s="87"/>
      <c r="BR302" s="87"/>
      <c r="BS302" s="87"/>
      <c r="BT302" s="87"/>
      <c r="BU302" s="87"/>
      <c r="BV302" s="87"/>
      <c r="BW302" s="87"/>
      <c r="BX302" s="87"/>
      <c r="BY302" s="87"/>
      <c r="BZ302" s="87"/>
      <c r="CA302" s="87"/>
      <c r="CB302" s="87"/>
      <c r="CC302" s="87"/>
      <c r="CD302" s="87"/>
      <c r="CE302" s="87"/>
      <c r="CF302" s="87"/>
      <c r="CG302" s="87"/>
      <c r="CH302" s="87"/>
      <c r="CI302" s="87"/>
      <c r="CJ302" s="87"/>
      <c r="CK302" s="87"/>
      <c r="CL302" s="87"/>
      <c r="CM302" s="87"/>
      <c r="CN302" s="87"/>
      <c r="CO302" s="87"/>
      <c r="CP302" s="87"/>
      <c r="CQ302" s="87"/>
      <c r="CR302" s="87"/>
      <c r="CS302" s="87"/>
      <c r="CT302" s="87"/>
      <c r="CU302" s="87"/>
      <c r="CV302" s="87"/>
      <c r="CW302" s="87"/>
      <c r="CX302" s="87"/>
      <c r="CY302" s="87"/>
      <c r="CZ302" s="87"/>
      <c r="DA302" s="87"/>
      <c r="DB302" s="87"/>
      <c r="DC302" s="87"/>
      <c r="DD302" s="87"/>
      <c r="DE302" s="87"/>
      <c r="DF302" s="87"/>
      <c r="DG302" s="87"/>
      <c r="DH302" s="87"/>
      <c r="DI302" s="87"/>
      <c r="DJ302" s="87"/>
      <c r="DK302" s="87"/>
      <c r="DL302" s="87"/>
      <c r="DM302" s="87"/>
      <c r="DN302" s="87"/>
      <c r="DO302" s="87"/>
      <c r="DP302" s="87"/>
      <c r="DQ302" s="87"/>
      <c r="DR302" s="87"/>
      <c r="DS302" s="87"/>
      <c r="DT302" s="87"/>
      <c r="DU302" s="87"/>
      <c r="DV302" s="87"/>
      <c r="DW302" s="87"/>
      <c r="DX302" s="87"/>
      <c r="DY302" s="87"/>
      <c r="DZ302" s="87"/>
      <c r="EA302" s="87"/>
      <c r="EB302" s="87"/>
      <c r="EC302" s="87"/>
      <c r="ED302" s="87"/>
      <c r="EE302" s="87"/>
      <c r="EF302" s="87"/>
      <c r="EG302" s="87"/>
      <c r="EH302" s="87"/>
      <c r="EI302" s="87"/>
      <c r="EJ302" s="87"/>
      <c r="EK302" s="87"/>
      <c r="EL302" s="87"/>
      <c r="EM302" s="87"/>
      <c r="EN302" s="87"/>
      <c r="EO302" s="87"/>
      <c r="EP302" s="87"/>
      <c r="EQ302" s="87"/>
      <c r="ER302" s="87"/>
      <c r="ES302" s="87"/>
      <c r="ET302" s="87"/>
      <c r="EU302" s="87"/>
      <c r="EV302" s="87"/>
      <c r="EW302" s="87"/>
      <c r="EX302" s="87"/>
      <c r="EY302" s="87"/>
      <c r="EZ302" s="87"/>
      <c r="FA302" s="87"/>
      <c r="FB302" s="87"/>
      <c r="FC302" s="87"/>
      <c r="FD302" s="87"/>
      <c r="FE302" s="87"/>
      <c r="FF302" s="87"/>
      <c r="FG302" s="87"/>
      <c r="FH302" s="87"/>
      <c r="FI302" s="87"/>
      <c r="FJ302" s="87"/>
      <c r="FK302" s="87"/>
      <c r="FL302" s="87"/>
      <c r="FM302" s="87"/>
      <c r="FN302" s="87"/>
      <c r="FO302" s="87"/>
      <c r="FP302" s="87"/>
      <c r="FQ302" s="87"/>
      <c r="FR302" s="87"/>
      <c r="FS302" s="87"/>
      <c r="FT302" s="87"/>
      <c r="FU302" s="87"/>
      <c r="FV302" s="87"/>
      <c r="FW302" s="87"/>
      <c r="FX302" s="87"/>
      <c r="FY302" s="87"/>
      <c r="FZ302" s="87"/>
      <c r="GA302" s="87"/>
      <c r="GB302" s="87"/>
      <c r="GC302" s="87"/>
      <c r="GD302" s="87"/>
      <c r="GE302" s="87"/>
      <c r="GF302" s="87"/>
      <c r="GG302" s="87"/>
      <c r="GH302" s="87"/>
      <c r="GI302" s="87"/>
      <c r="GJ302" s="87"/>
      <c r="GK302" s="87"/>
      <c r="GL302" s="87"/>
      <c r="GM302" s="87"/>
      <c r="GN302" s="87"/>
      <c r="GO302" s="87"/>
      <c r="GP302" s="87"/>
      <c r="GQ302" s="87"/>
      <c r="GR302" s="87"/>
      <c r="GS302" s="87"/>
      <c r="GT302" s="87"/>
      <c r="GU302" s="87"/>
      <c r="GV302" s="87"/>
      <c r="GW302" s="87"/>
      <c r="GX302" s="87"/>
      <c r="GY302" s="87"/>
      <c r="GZ302" s="87"/>
      <c r="HA302" s="87"/>
      <c r="HB302" s="87"/>
      <c r="HC302" s="87"/>
      <c r="HD302" s="87"/>
      <c r="HE302" s="87"/>
      <c r="HF302" s="87"/>
      <c r="HG302" s="87"/>
      <c r="HH302" s="87"/>
      <c r="HI302" s="87"/>
      <c r="HJ302" s="87"/>
      <c r="HK302" s="87"/>
      <c r="HL302" s="87"/>
      <c r="HM302" s="87"/>
      <c r="HN302" s="87"/>
      <c r="HO302" s="87"/>
      <c r="HP302" s="87"/>
      <c r="HQ302" s="87"/>
      <c r="HR302" s="87"/>
      <c r="HS302" s="87"/>
      <c r="HT302" s="87"/>
      <c r="HU302" s="87"/>
      <c r="HV302" s="87"/>
      <c r="HW302" s="87"/>
      <c r="HX302" s="87"/>
      <c r="HY302" s="87"/>
      <c r="HZ302" s="87"/>
      <c r="IA302" s="87"/>
      <c r="IB302" s="87"/>
      <c r="IC302" s="87"/>
      <c r="ID302" s="87"/>
      <c r="IE302" s="87"/>
      <c r="IF302" s="87"/>
      <c r="IG302" s="87"/>
      <c r="IH302" s="87"/>
    </row>
    <row r="303" spans="1:242" s="88" customFormat="1" x14ac:dyDescent="0.2">
      <c r="A303" s="133" t="s">
        <v>116</v>
      </c>
      <c r="B303" s="133"/>
      <c r="C303" s="133"/>
      <c r="D303" s="133"/>
      <c r="E303" s="133"/>
      <c r="F303" s="80">
        <f t="shared" si="184"/>
        <v>393775.14</v>
      </c>
      <c r="G303" s="80">
        <f t="shared" si="184"/>
        <v>180605.30000000002</v>
      </c>
      <c r="H303" s="80">
        <f t="shared" si="184"/>
        <v>1581.75</v>
      </c>
      <c r="I303" s="80">
        <f t="shared" si="184"/>
        <v>2580</v>
      </c>
      <c r="J303" s="81">
        <f t="shared" si="184"/>
        <v>6972.75</v>
      </c>
      <c r="K303" s="82">
        <f t="shared" si="184"/>
        <v>18848.255547785549</v>
      </c>
      <c r="L303" s="45">
        <f t="shared" si="184"/>
        <v>30260.280000000002</v>
      </c>
      <c r="M303" s="45">
        <f t="shared" ref="M303" si="187">SUM(G303:L303)</f>
        <v>240848.33554778557</v>
      </c>
      <c r="N303" s="83">
        <f t="shared" si="186"/>
        <v>152926.80445221445</v>
      </c>
      <c r="O303" s="84">
        <f>IF(F303=0,"",(F303-M303)/F303)</f>
        <v>0.38836073920820507</v>
      </c>
      <c r="P303" s="85">
        <f>IF(N303=0,"",Q303/N303)</f>
        <v>0.64814531315542157</v>
      </c>
      <c r="Q303" s="83">
        <f>Q301+Q276+Q251+Q226+Q201+Q176+Q151+Q126+Q101+Q76+Q51+Q26</f>
        <v>99118.791561538455</v>
      </c>
      <c r="R303" s="83">
        <f>R301+R276+R251+R226+R201+R176+R151+R126+R101+R76+R51+R26</f>
        <v>54646.284672494177</v>
      </c>
      <c r="S303" s="86"/>
      <c r="T303" s="80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  <c r="AF303" s="51"/>
      <c r="AG303" s="51"/>
      <c r="AH303" s="51"/>
      <c r="AI303" s="51"/>
      <c r="AJ303" s="51"/>
      <c r="AK303" s="51"/>
      <c r="AL303" s="51"/>
      <c r="AM303" s="51"/>
      <c r="AN303" s="51"/>
      <c r="AO303" s="51"/>
      <c r="AP303" s="51"/>
      <c r="AQ303" s="51"/>
      <c r="AR303" s="51"/>
      <c r="AS303" s="51"/>
      <c r="AT303" s="51"/>
      <c r="AU303" s="51"/>
      <c r="AV303" s="51"/>
      <c r="AW303" s="51"/>
      <c r="AX303" s="51"/>
      <c r="AY303" s="51"/>
      <c r="AZ303" s="51"/>
      <c r="BA303" s="51"/>
      <c r="BB303" s="51"/>
      <c r="BC303" s="51"/>
      <c r="BD303" s="51"/>
      <c r="BE303" s="51"/>
      <c r="BF303" s="51"/>
      <c r="BG303" s="51"/>
      <c r="BH303" s="51"/>
      <c r="BI303" s="51"/>
      <c r="BJ303" s="51"/>
      <c r="BK303" s="51"/>
      <c r="BL303" s="51"/>
      <c r="BM303" s="87"/>
      <c r="BN303" s="87"/>
      <c r="BO303" s="87"/>
      <c r="BP303" s="87"/>
      <c r="BQ303" s="87"/>
      <c r="BR303" s="87"/>
      <c r="BS303" s="87"/>
      <c r="BT303" s="87"/>
      <c r="BU303" s="87"/>
      <c r="BV303" s="87"/>
      <c r="BW303" s="87"/>
      <c r="BX303" s="87"/>
      <c r="BY303" s="87"/>
      <c r="BZ303" s="87"/>
      <c r="CA303" s="87"/>
      <c r="CB303" s="87"/>
      <c r="CC303" s="87"/>
      <c r="CD303" s="87"/>
      <c r="CE303" s="87"/>
      <c r="CF303" s="87"/>
      <c r="CG303" s="87"/>
      <c r="CH303" s="87"/>
      <c r="CI303" s="87"/>
      <c r="CJ303" s="87"/>
      <c r="CK303" s="87"/>
      <c r="CL303" s="87"/>
      <c r="CM303" s="87"/>
      <c r="CN303" s="87"/>
      <c r="CO303" s="87"/>
      <c r="CP303" s="87"/>
      <c r="CQ303" s="87"/>
      <c r="CR303" s="87"/>
      <c r="CS303" s="87"/>
      <c r="CT303" s="87"/>
      <c r="CU303" s="87"/>
      <c r="CV303" s="87"/>
      <c r="CW303" s="87"/>
      <c r="CX303" s="87"/>
      <c r="CY303" s="87"/>
      <c r="CZ303" s="87"/>
      <c r="DA303" s="87"/>
      <c r="DB303" s="87"/>
      <c r="DC303" s="87"/>
      <c r="DD303" s="87"/>
      <c r="DE303" s="87"/>
      <c r="DF303" s="87"/>
      <c r="DG303" s="87"/>
      <c r="DH303" s="87"/>
      <c r="DI303" s="87"/>
      <c r="DJ303" s="87"/>
      <c r="DK303" s="87"/>
      <c r="DL303" s="87"/>
      <c r="DM303" s="87"/>
      <c r="DN303" s="87"/>
      <c r="DO303" s="87"/>
      <c r="DP303" s="87"/>
      <c r="DQ303" s="87"/>
      <c r="DR303" s="87"/>
      <c r="DS303" s="87"/>
      <c r="DT303" s="87"/>
      <c r="DU303" s="87"/>
      <c r="DV303" s="87"/>
      <c r="DW303" s="87"/>
      <c r="DX303" s="87"/>
      <c r="DY303" s="87"/>
      <c r="DZ303" s="87"/>
      <c r="EA303" s="87"/>
      <c r="EB303" s="87"/>
      <c r="EC303" s="87"/>
      <c r="ED303" s="87"/>
      <c r="EE303" s="87"/>
      <c r="EF303" s="87"/>
      <c r="EG303" s="87"/>
      <c r="EH303" s="87"/>
      <c r="EI303" s="87"/>
      <c r="EJ303" s="87"/>
      <c r="EK303" s="87"/>
      <c r="EL303" s="87"/>
      <c r="EM303" s="87"/>
      <c r="EN303" s="87"/>
      <c r="EO303" s="87"/>
      <c r="EP303" s="87"/>
      <c r="EQ303" s="87"/>
      <c r="ER303" s="87"/>
      <c r="ES303" s="87"/>
      <c r="ET303" s="87"/>
      <c r="EU303" s="87"/>
      <c r="EV303" s="87"/>
      <c r="EW303" s="87"/>
      <c r="EX303" s="87"/>
      <c r="EY303" s="87"/>
      <c r="EZ303" s="87"/>
      <c r="FA303" s="87"/>
      <c r="FB303" s="87"/>
      <c r="FC303" s="87"/>
      <c r="FD303" s="87"/>
      <c r="FE303" s="87"/>
      <c r="FF303" s="87"/>
      <c r="FG303" s="87"/>
      <c r="FH303" s="87"/>
      <c r="FI303" s="87"/>
      <c r="FJ303" s="87"/>
      <c r="FK303" s="87"/>
      <c r="FL303" s="87"/>
      <c r="FM303" s="87"/>
      <c r="FN303" s="87"/>
      <c r="FO303" s="87"/>
      <c r="FP303" s="87"/>
      <c r="FQ303" s="87"/>
      <c r="FR303" s="87"/>
      <c r="FS303" s="87"/>
      <c r="FT303" s="87"/>
      <c r="FU303" s="87"/>
      <c r="FV303" s="87"/>
      <c r="FW303" s="87"/>
      <c r="FX303" s="87"/>
      <c r="FY303" s="87"/>
      <c r="FZ303" s="87"/>
      <c r="GA303" s="87"/>
      <c r="GB303" s="87"/>
      <c r="GC303" s="87"/>
      <c r="GD303" s="87"/>
      <c r="GE303" s="87"/>
      <c r="GF303" s="87"/>
      <c r="GG303" s="87"/>
      <c r="GH303" s="87"/>
      <c r="GI303" s="87"/>
      <c r="GJ303" s="87"/>
      <c r="GK303" s="87"/>
      <c r="GL303" s="87"/>
      <c r="GM303" s="87"/>
      <c r="GN303" s="87"/>
      <c r="GO303" s="87"/>
      <c r="GP303" s="87"/>
      <c r="GQ303" s="87"/>
      <c r="GR303" s="87"/>
      <c r="GS303" s="87"/>
      <c r="GT303" s="87"/>
      <c r="GU303" s="87"/>
      <c r="GV303" s="87"/>
      <c r="GW303" s="87"/>
      <c r="GX303" s="87"/>
      <c r="GY303" s="87"/>
      <c r="GZ303" s="87"/>
      <c r="HA303" s="87"/>
      <c r="HB303" s="87"/>
      <c r="HC303" s="87"/>
      <c r="HD303" s="87"/>
      <c r="HE303" s="87"/>
      <c r="HF303" s="87"/>
      <c r="HG303" s="87"/>
      <c r="HH303" s="87"/>
      <c r="HI303" s="87"/>
      <c r="HJ303" s="87"/>
      <c r="HK303" s="87"/>
      <c r="HL303" s="87"/>
      <c r="HM303" s="87"/>
      <c r="HN303" s="87"/>
      <c r="HO303" s="87"/>
      <c r="HP303" s="87"/>
      <c r="HQ303" s="87"/>
      <c r="HR303" s="87"/>
      <c r="HS303" s="87"/>
      <c r="HT303" s="87"/>
      <c r="HU303" s="87"/>
      <c r="HV303" s="87"/>
      <c r="HW303" s="87"/>
      <c r="HX303" s="87"/>
      <c r="HY303" s="87"/>
      <c r="HZ303" s="87"/>
      <c r="IA303" s="87"/>
      <c r="IB303" s="87"/>
      <c r="IC303" s="87"/>
      <c r="ID303" s="87"/>
      <c r="IE303" s="87"/>
      <c r="IF303" s="87"/>
      <c r="IG303" s="87"/>
      <c r="IH303" s="87"/>
    </row>
    <row r="304" spans="1:242" s="59" customFormat="1" hidden="1" x14ac:dyDescent="0.2">
      <c r="A304" s="54" t="s">
        <v>60</v>
      </c>
      <c r="B304" s="55">
        <v>2025</v>
      </c>
      <c r="C304" s="55" t="s">
        <v>37</v>
      </c>
      <c r="D304" s="55"/>
      <c r="E304" s="89" t="s">
        <v>88</v>
      </c>
      <c r="F304" s="90">
        <v>4773.2700000000004</v>
      </c>
      <c r="G304" s="60">
        <v>3682</v>
      </c>
      <c r="H304" s="60"/>
      <c r="I304" s="60"/>
      <c r="J304" s="60"/>
      <c r="K304" s="60"/>
      <c r="L304" s="61"/>
      <c r="M304" s="61">
        <f>SUM(G304:L304)</f>
        <v>3682</v>
      </c>
      <c r="N304" s="62">
        <f>+F304-M304</f>
        <v>1091.2700000000004</v>
      </c>
      <c r="O304" s="91">
        <f>100-(M304*100/F304)</f>
        <v>22.862105013963188</v>
      </c>
      <c r="P304" s="63">
        <v>0.9</v>
      </c>
      <c r="Q304" s="64">
        <f>+N304*P304</f>
        <v>982.14300000000037</v>
      </c>
      <c r="R304" s="65">
        <f>+N304-Q304</f>
        <v>109.12700000000007</v>
      </c>
      <c r="S304" s="56"/>
      <c r="T304" s="66" t="s">
        <v>117</v>
      </c>
      <c r="U304" s="57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  <c r="AF304" s="57"/>
      <c r="AG304" s="57"/>
      <c r="AH304" s="57"/>
      <c r="AI304" s="57"/>
      <c r="AJ304" s="57"/>
      <c r="AK304" s="57"/>
      <c r="AL304" s="57"/>
      <c r="AM304" s="57"/>
      <c r="AN304" s="57"/>
      <c r="AO304" s="57"/>
      <c r="AP304" s="57"/>
      <c r="AQ304" s="57"/>
      <c r="AR304" s="57"/>
      <c r="AS304" s="57"/>
      <c r="AT304" s="57"/>
      <c r="AU304" s="57"/>
      <c r="AV304" s="57"/>
      <c r="AW304" s="57"/>
      <c r="AX304" s="57"/>
      <c r="AY304" s="57"/>
      <c r="AZ304" s="57"/>
      <c r="BA304" s="57"/>
      <c r="BB304" s="57"/>
      <c r="BC304" s="57"/>
      <c r="BD304" s="57"/>
      <c r="BE304" s="57"/>
      <c r="BF304" s="57"/>
      <c r="BG304" s="57"/>
      <c r="BH304" s="57"/>
      <c r="BI304" s="57"/>
      <c r="BJ304" s="57"/>
      <c r="BK304" s="57"/>
      <c r="BL304" s="57"/>
      <c r="BM304" s="58"/>
      <c r="BN304" s="58"/>
      <c r="BO304" s="58"/>
      <c r="BP304" s="58"/>
      <c r="BQ304" s="58"/>
      <c r="BR304" s="58"/>
      <c r="BS304" s="58"/>
      <c r="BT304" s="58"/>
      <c r="BU304" s="58"/>
      <c r="BV304" s="58"/>
      <c r="BW304" s="58"/>
      <c r="BX304" s="58"/>
      <c r="BY304" s="58"/>
      <c r="BZ304" s="58"/>
      <c r="CA304" s="58"/>
      <c r="CB304" s="58"/>
      <c r="CC304" s="58"/>
      <c r="CD304" s="58"/>
      <c r="CE304" s="58"/>
      <c r="CF304" s="58"/>
      <c r="CG304" s="58"/>
      <c r="CH304" s="58"/>
      <c r="CI304" s="58"/>
      <c r="CJ304" s="58"/>
      <c r="CK304" s="58"/>
      <c r="CL304" s="58"/>
      <c r="CM304" s="58"/>
      <c r="CN304" s="58"/>
      <c r="CO304" s="58"/>
      <c r="CP304" s="58"/>
      <c r="CQ304" s="58"/>
      <c r="CR304" s="58"/>
      <c r="CS304" s="58"/>
      <c r="CT304" s="58"/>
      <c r="CU304" s="58"/>
      <c r="CV304" s="58"/>
      <c r="CW304" s="58"/>
      <c r="CX304" s="58"/>
      <c r="CY304" s="58"/>
      <c r="CZ304" s="58"/>
      <c r="DA304" s="58"/>
      <c r="DB304" s="58"/>
      <c r="DC304" s="58"/>
      <c r="DD304" s="58"/>
      <c r="DE304" s="58"/>
      <c r="DF304" s="58"/>
      <c r="DG304" s="58"/>
      <c r="DH304" s="58"/>
      <c r="DI304" s="58"/>
      <c r="DJ304" s="58"/>
      <c r="DK304" s="58"/>
      <c r="DL304" s="58"/>
      <c r="DM304" s="58"/>
      <c r="DN304" s="58"/>
      <c r="DO304" s="58"/>
      <c r="DP304" s="58"/>
      <c r="DQ304" s="58"/>
      <c r="DR304" s="58"/>
      <c r="DS304" s="58"/>
      <c r="DT304" s="58"/>
      <c r="DU304" s="58"/>
      <c r="DV304" s="58"/>
      <c r="DW304" s="58"/>
      <c r="DX304" s="58"/>
      <c r="DY304" s="58"/>
      <c r="DZ304" s="58"/>
      <c r="EA304" s="58"/>
      <c r="EB304" s="58"/>
      <c r="EC304" s="58"/>
      <c r="ED304" s="58"/>
      <c r="EE304" s="58"/>
      <c r="EF304" s="58"/>
      <c r="EG304" s="58"/>
      <c r="EH304" s="58"/>
      <c r="EI304" s="58"/>
      <c r="EJ304" s="58"/>
      <c r="EK304" s="58"/>
      <c r="EL304" s="58"/>
      <c r="EM304" s="58"/>
      <c r="EN304" s="58"/>
      <c r="EO304" s="58"/>
      <c r="EP304" s="58"/>
      <c r="EQ304" s="58"/>
      <c r="ER304" s="58"/>
      <c r="ES304" s="58"/>
      <c r="ET304" s="58"/>
      <c r="EU304" s="58"/>
      <c r="EV304" s="58"/>
      <c r="EW304" s="58"/>
      <c r="EX304" s="58"/>
      <c r="EY304" s="58"/>
      <c r="EZ304" s="58"/>
      <c r="FA304" s="58"/>
      <c r="FB304" s="58"/>
      <c r="FC304" s="58"/>
      <c r="FD304" s="58"/>
      <c r="FE304" s="58"/>
      <c r="FF304" s="58"/>
      <c r="FG304" s="58"/>
      <c r="FH304" s="58"/>
      <c r="FI304" s="58"/>
      <c r="FJ304" s="58"/>
      <c r="FK304" s="58"/>
      <c r="FL304" s="58"/>
      <c r="FM304" s="58"/>
      <c r="FN304" s="58"/>
      <c r="FO304" s="58"/>
      <c r="FP304" s="58"/>
      <c r="FQ304" s="58"/>
      <c r="FR304" s="58"/>
      <c r="FS304" s="58"/>
      <c r="FT304" s="58"/>
      <c r="FU304" s="58"/>
      <c r="FV304" s="58"/>
      <c r="FW304" s="58"/>
      <c r="FX304" s="58"/>
      <c r="FY304" s="58"/>
      <c r="FZ304" s="58"/>
      <c r="GA304" s="58"/>
      <c r="GB304" s="58"/>
      <c r="GC304" s="58"/>
      <c r="GD304" s="58"/>
      <c r="GE304" s="58"/>
      <c r="GF304" s="58"/>
      <c r="GG304" s="58"/>
      <c r="GH304" s="58"/>
      <c r="GI304" s="58"/>
      <c r="GJ304" s="58"/>
      <c r="GK304" s="58"/>
      <c r="GL304" s="58"/>
      <c r="GM304" s="58"/>
      <c r="GN304" s="58"/>
      <c r="GO304" s="58"/>
      <c r="GP304" s="58"/>
      <c r="GQ304" s="58"/>
      <c r="GR304" s="58"/>
      <c r="GS304" s="58"/>
      <c r="GT304" s="58"/>
      <c r="GU304" s="58"/>
      <c r="GV304" s="58"/>
      <c r="GW304" s="58"/>
      <c r="GX304" s="58"/>
      <c r="GY304" s="58"/>
      <c r="GZ304" s="58"/>
      <c r="HA304" s="58"/>
      <c r="HB304" s="58"/>
      <c r="HC304" s="58"/>
      <c r="HD304" s="58"/>
      <c r="HE304" s="58"/>
      <c r="HF304" s="58"/>
      <c r="HG304" s="58"/>
      <c r="HH304" s="58"/>
      <c r="HI304" s="58"/>
      <c r="HJ304" s="58"/>
      <c r="HK304" s="58"/>
      <c r="HL304" s="58"/>
      <c r="HM304" s="58"/>
      <c r="HN304" s="58"/>
      <c r="HO304" s="58"/>
      <c r="HP304" s="58"/>
      <c r="HQ304" s="58"/>
      <c r="HR304" s="58"/>
      <c r="HS304" s="58"/>
      <c r="HT304" s="58"/>
      <c r="HU304" s="58"/>
      <c r="HV304" s="58"/>
      <c r="HW304" s="58"/>
      <c r="HX304" s="58"/>
      <c r="HY304" s="58"/>
      <c r="HZ304" s="58"/>
      <c r="IA304" s="58"/>
      <c r="IB304" s="58"/>
      <c r="IC304" s="58"/>
      <c r="ID304" s="58"/>
      <c r="IE304" s="58"/>
      <c r="IF304" s="58"/>
      <c r="IG304" s="58"/>
      <c r="IH304" s="58"/>
    </row>
    <row r="305" spans="1:242" s="59" customFormat="1" hidden="1" x14ac:dyDescent="0.2">
      <c r="A305" s="54" t="s">
        <v>60</v>
      </c>
      <c r="B305" s="55">
        <v>2025</v>
      </c>
      <c r="C305" s="55" t="s">
        <v>37</v>
      </c>
      <c r="D305" s="55"/>
      <c r="E305" s="89" t="s">
        <v>118</v>
      </c>
      <c r="F305" s="90">
        <v>1455.46</v>
      </c>
      <c r="G305" s="60">
        <v>913</v>
      </c>
      <c r="H305" s="60"/>
      <c r="I305" s="60"/>
      <c r="J305" s="60"/>
      <c r="K305" s="60"/>
      <c r="L305" s="61"/>
      <c r="M305" s="61">
        <f>SUM(G305:L305)</f>
        <v>913</v>
      </c>
      <c r="N305" s="62">
        <f>+F305-M305</f>
        <v>542.46</v>
      </c>
      <c r="O305" s="91">
        <f>100-(M305*100/F305)</f>
        <v>37.270691053000427</v>
      </c>
      <c r="P305" s="63">
        <v>0.9</v>
      </c>
      <c r="Q305" s="64">
        <f>+N305*P305</f>
        <v>488.21400000000006</v>
      </c>
      <c r="R305" s="65">
        <f>+N305-Q305</f>
        <v>54.245999999999981</v>
      </c>
      <c r="S305" s="56"/>
      <c r="T305" s="66" t="s">
        <v>117</v>
      </c>
      <c r="U305" s="57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  <c r="AF305" s="57"/>
      <c r="AG305" s="57"/>
      <c r="AH305" s="57"/>
      <c r="AI305" s="57"/>
      <c r="AJ305" s="57"/>
      <c r="AK305" s="57"/>
      <c r="AL305" s="57"/>
      <c r="AM305" s="57"/>
      <c r="AN305" s="57"/>
      <c r="AO305" s="57"/>
      <c r="AP305" s="57"/>
      <c r="AQ305" s="57"/>
      <c r="AR305" s="57"/>
      <c r="AS305" s="57"/>
      <c r="AT305" s="57"/>
      <c r="AU305" s="57"/>
      <c r="AV305" s="57"/>
      <c r="AW305" s="57"/>
      <c r="AX305" s="57"/>
      <c r="AY305" s="57"/>
      <c r="AZ305" s="57"/>
      <c r="BA305" s="57"/>
      <c r="BB305" s="57"/>
      <c r="BC305" s="57"/>
      <c r="BD305" s="57"/>
      <c r="BE305" s="57"/>
      <c r="BF305" s="57"/>
      <c r="BG305" s="57"/>
      <c r="BH305" s="57"/>
      <c r="BI305" s="57"/>
      <c r="BJ305" s="57"/>
      <c r="BK305" s="57"/>
      <c r="BL305" s="57"/>
      <c r="BM305" s="58"/>
      <c r="BN305" s="58"/>
      <c r="BO305" s="58"/>
      <c r="BP305" s="58"/>
      <c r="BQ305" s="58"/>
      <c r="BR305" s="58"/>
      <c r="BS305" s="58"/>
      <c r="BT305" s="58"/>
      <c r="BU305" s="58"/>
      <c r="BV305" s="58"/>
      <c r="BW305" s="58"/>
      <c r="BX305" s="58"/>
      <c r="BY305" s="58"/>
      <c r="BZ305" s="58"/>
      <c r="CA305" s="58"/>
      <c r="CB305" s="58"/>
      <c r="CC305" s="58"/>
      <c r="CD305" s="58"/>
      <c r="CE305" s="58"/>
      <c r="CF305" s="58"/>
      <c r="CG305" s="58"/>
      <c r="CH305" s="58"/>
      <c r="CI305" s="58"/>
      <c r="CJ305" s="58"/>
      <c r="CK305" s="58"/>
      <c r="CL305" s="58"/>
      <c r="CM305" s="58"/>
      <c r="CN305" s="58"/>
      <c r="CO305" s="58"/>
      <c r="CP305" s="58"/>
      <c r="CQ305" s="58"/>
      <c r="CR305" s="58"/>
      <c r="CS305" s="58"/>
      <c r="CT305" s="58"/>
      <c r="CU305" s="58"/>
      <c r="CV305" s="58"/>
      <c r="CW305" s="58"/>
      <c r="CX305" s="58"/>
      <c r="CY305" s="58"/>
      <c r="CZ305" s="58"/>
      <c r="DA305" s="58"/>
      <c r="DB305" s="58"/>
      <c r="DC305" s="58"/>
      <c r="DD305" s="58"/>
      <c r="DE305" s="58"/>
      <c r="DF305" s="58"/>
      <c r="DG305" s="58"/>
      <c r="DH305" s="58"/>
      <c r="DI305" s="58"/>
      <c r="DJ305" s="58"/>
      <c r="DK305" s="58"/>
      <c r="DL305" s="58"/>
      <c r="DM305" s="58"/>
      <c r="DN305" s="58"/>
      <c r="DO305" s="58"/>
      <c r="DP305" s="58"/>
      <c r="DQ305" s="58"/>
      <c r="DR305" s="58"/>
      <c r="DS305" s="58"/>
      <c r="DT305" s="58"/>
      <c r="DU305" s="58"/>
      <c r="DV305" s="58"/>
      <c r="DW305" s="58"/>
      <c r="DX305" s="58"/>
      <c r="DY305" s="58"/>
      <c r="DZ305" s="58"/>
      <c r="EA305" s="58"/>
      <c r="EB305" s="58"/>
      <c r="EC305" s="58"/>
      <c r="ED305" s="58"/>
      <c r="EE305" s="58"/>
      <c r="EF305" s="58"/>
      <c r="EG305" s="58"/>
      <c r="EH305" s="58"/>
      <c r="EI305" s="58"/>
      <c r="EJ305" s="58"/>
      <c r="EK305" s="58"/>
      <c r="EL305" s="58"/>
      <c r="EM305" s="58"/>
      <c r="EN305" s="58"/>
      <c r="EO305" s="58"/>
      <c r="EP305" s="58"/>
      <c r="EQ305" s="58"/>
      <c r="ER305" s="58"/>
      <c r="ES305" s="58"/>
      <c r="ET305" s="58"/>
      <c r="EU305" s="58"/>
      <c r="EV305" s="58"/>
      <c r="EW305" s="58"/>
      <c r="EX305" s="58"/>
      <c r="EY305" s="58"/>
      <c r="EZ305" s="58"/>
      <c r="FA305" s="58"/>
      <c r="FB305" s="58"/>
      <c r="FC305" s="58"/>
      <c r="FD305" s="58"/>
      <c r="FE305" s="58"/>
      <c r="FF305" s="58"/>
      <c r="FG305" s="58"/>
      <c r="FH305" s="58"/>
      <c r="FI305" s="58"/>
      <c r="FJ305" s="58"/>
      <c r="FK305" s="58"/>
      <c r="FL305" s="58"/>
      <c r="FM305" s="58"/>
      <c r="FN305" s="58"/>
      <c r="FO305" s="58"/>
      <c r="FP305" s="58"/>
      <c r="FQ305" s="58"/>
      <c r="FR305" s="58"/>
      <c r="FS305" s="58"/>
      <c r="FT305" s="58"/>
      <c r="FU305" s="58"/>
      <c r="FV305" s="58"/>
      <c r="FW305" s="58"/>
      <c r="FX305" s="58"/>
      <c r="FY305" s="58"/>
      <c r="FZ305" s="58"/>
      <c r="GA305" s="58"/>
      <c r="GB305" s="58"/>
      <c r="GC305" s="58"/>
      <c r="GD305" s="58"/>
      <c r="GE305" s="58"/>
      <c r="GF305" s="58"/>
      <c r="GG305" s="58"/>
      <c r="GH305" s="58"/>
      <c r="GI305" s="58"/>
      <c r="GJ305" s="58"/>
      <c r="GK305" s="58"/>
      <c r="GL305" s="58"/>
      <c r="GM305" s="58"/>
      <c r="GN305" s="58"/>
      <c r="GO305" s="58"/>
      <c r="GP305" s="58"/>
      <c r="GQ305" s="58"/>
      <c r="GR305" s="58"/>
      <c r="GS305" s="58"/>
      <c r="GT305" s="58"/>
      <c r="GU305" s="58"/>
      <c r="GV305" s="58"/>
      <c r="GW305" s="58"/>
      <c r="GX305" s="58"/>
      <c r="GY305" s="58"/>
      <c r="GZ305" s="58"/>
      <c r="HA305" s="58"/>
      <c r="HB305" s="58"/>
      <c r="HC305" s="58"/>
      <c r="HD305" s="58"/>
      <c r="HE305" s="58"/>
      <c r="HF305" s="58"/>
      <c r="HG305" s="58"/>
      <c r="HH305" s="58"/>
      <c r="HI305" s="58"/>
      <c r="HJ305" s="58"/>
      <c r="HK305" s="58"/>
      <c r="HL305" s="58"/>
      <c r="HM305" s="58"/>
      <c r="HN305" s="58"/>
      <c r="HO305" s="58"/>
      <c r="HP305" s="58"/>
      <c r="HQ305" s="58"/>
      <c r="HR305" s="58"/>
      <c r="HS305" s="58"/>
      <c r="HT305" s="58"/>
      <c r="HU305" s="58"/>
      <c r="HV305" s="58"/>
      <c r="HW305" s="58"/>
      <c r="HX305" s="58"/>
      <c r="HY305" s="58"/>
      <c r="HZ305" s="58"/>
      <c r="IA305" s="58"/>
      <c r="IB305" s="58"/>
      <c r="IC305" s="58"/>
      <c r="ID305" s="58"/>
      <c r="IE305" s="58"/>
      <c r="IF305" s="58"/>
      <c r="IG305" s="58"/>
      <c r="IH305" s="58"/>
    </row>
    <row r="306" spans="1:242" x14ac:dyDescent="0.2">
      <c r="F306" s="94"/>
      <c r="G306" s="95"/>
      <c r="N306" s="97"/>
      <c r="R306" s="101"/>
      <c r="T306" s="102"/>
    </row>
    <row r="307" spans="1:242" x14ac:dyDescent="0.2">
      <c r="G307" s="95"/>
      <c r="N307" s="97"/>
    </row>
  </sheetData>
  <sheetProtection algorithmName="SHA-512" hashValue="xPjhUrMuT8C23zYs1ZrsED1gefJAZdFn7qb/8GuqOnWzKoZ6Xju46vENvSnR3x2BvaGryHEokVBxEcKcYGmukA==" saltValue="BPGmOM4aWGrB0UvFpN7skA==" spinCount="100000" sheet="1" objects="1" scenarios="1"/>
  <mergeCells count="14">
    <mergeCell ref="A302:E302"/>
    <mergeCell ref="A303:E303"/>
    <mergeCell ref="A175:E175"/>
    <mergeCell ref="A200:E200"/>
    <mergeCell ref="A225:E225"/>
    <mergeCell ref="A250:E250"/>
    <mergeCell ref="A275:E275"/>
    <mergeCell ref="A300:E300"/>
    <mergeCell ref="A150:E150"/>
    <mergeCell ref="A25:E25"/>
    <mergeCell ref="A50:E50"/>
    <mergeCell ref="A75:E75"/>
    <mergeCell ref="A100:E100"/>
    <mergeCell ref="A125:E125"/>
  </mergeCells>
  <conditionalFormatting sqref="E2:E21">
    <cfRule type="expression" dxfId="138" priority="94">
      <formula>D2=""</formula>
    </cfRule>
  </conditionalFormatting>
  <conditionalFormatting sqref="E27:E46">
    <cfRule type="expression" dxfId="137" priority="25">
      <formula>D27=""</formula>
    </cfRule>
  </conditionalFormatting>
  <conditionalFormatting sqref="E35:E46">
    <cfRule type="expression" dxfId="136" priority="29">
      <formula>D22=3</formula>
    </cfRule>
    <cfRule type="expression" dxfId="135" priority="31">
      <formula>D22=1</formula>
    </cfRule>
    <cfRule type="expression" dxfId="134" priority="30">
      <formula>D22=2</formula>
    </cfRule>
  </conditionalFormatting>
  <conditionalFormatting sqref="E52:E71">
    <cfRule type="expression" dxfId="133" priority="1">
      <formula>D52=""</formula>
    </cfRule>
  </conditionalFormatting>
  <conditionalFormatting sqref="E61:E71">
    <cfRule type="expression" dxfId="132" priority="7">
      <formula>D48=1</formula>
    </cfRule>
    <cfRule type="expression" dxfId="131" priority="5">
      <formula>D48=3</formula>
    </cfRule>
    <cfRule type="expression" dxfId="130" priority="6">
      <formula>D48=2</formula>
    </cfRule>
  </conditionalFormatting>
  <conditionalFormatting sqref="E77:E96">
    <cfRule type="expression" dxfId="129" priority="82">
      <formula>D77=""</formula>
    </cfRule>
  </conditionalFormatting>
  <conditionalFormatting sqref="E102:E121">
    <cfRule type="expression" dxfId="128" priority="77">
      <formula>D102=""</formula>
    </cfRule>
  </conditionalFormatting>
  <conditionalFormatting sqref="E127:E146">
    <cfRule type="expression" dxfId="127" priority="72">
      <formula>D127=""</formula>
    </cfRule>
  </conditionalFormatting>
  <conditionalFormatting sqref="E152:E171">
    <cfRule type="expression" dxfId="126" priority="67">
      <formula>D152=""</formula>
    </cfRule>
  </conditionalFormatting>
  <conditionalFormatting sqref="E177:E196">
    <cfRule type="expression" dxfId="125" priority="62">
      <formula>D177=""</formula>
    </cfRule>
  </conditionalFormatting>
  <conditionalFormatting sqref="E202:E221">
    <cfRule type="expression" dxfId="124" priority="57">
      <formula>D202=""</formula>
    </cfRule>
  </conditionalFormatting>
  <conditionalFormatting sqref="E227:E246">
    <cfRule type="expression" dxfId="123" priority="52">
      <formula>D227=""</formula>
    </cfRule>
  </conditionalFormatting>
  <conditionalFormatting sqref="E252:E271">
    <cfRule type="expression" dxfId="122" priority="47">
      <formula>D252=""</formula>
    </cfRule>
  </conditionalFormatting>
  <conditionalFormatting sqref="E277:E296">
    <cfRule type="expression" dxfId="121" priority="42">
      <formula>D277=""</formula>
    </cfRule>
  </conditionalFormatting>
  <conditionalFormatting sqref="E2:F21">
    <cfRule type="expression" dxfId="120" priority="103">
      <formula>D2=3</formula>
    </cfRule>
    <cfRule type="expression" dxfId="119" priority="104">
      <formula>D2=2</formula>
    </cfRule>
    <cfRule type="expression" dxfId="118" priority="105">
      <formula>D2=1</formula>
    </cfRule>
    <cfRule type="expression" dxfId="117" priority="106">
      <formula>D1048565=3</formula>
    </cfRule>
    <cfRule type="expression" dxfId="116" priority="107">
      <formula>D1048565=2</formula>
    </cfRule>
    <cfRule type="expression" dxfId="115" priority="108">
      <formula>D1048565=1</formula>
    </cfRule>
  </conditionalFormatting>
  <conditionalFormatting sqref="E27:F34">
    <cfRule type="expression" dxfId="114" priority="121">
      <formula>D27=3</formula>
    </cfRule>
    <cfRule type="expression" dxfId="113" priority="122">
      <formula>D27=2</formula>
    </cfRule>
    <cfRule type="expression" dxfId="112" priority="123">
      <formula>D27=1</formula>
    </cfRule>
    <cfRule type="expression" dxfId="111" priority="124">
      <formula>D7=3</formula>
    </cfRule>
    <cfRule type="expression" dxfId="110" priority="126">
      <formula>D7=1</formula>
    </cfRule>
    <cfRule type="expression" dxfId="109" priority="125">
      <formula>D7=2</formula>
    </cfRule>
  </conditionalFormatting>
  <conditionalFormatting sqref="E35:F46">
    <cfRule type="expression" dxfId="108" priority="28">
      <formula>D35=1</formula>
    </cfRule>
    <cfRule type="expression" dxfId="107" priority="27">
      <formula>D35=2</formula>
    </cfRule>
    <cfRule type="expression" dxfId="106" priority="26">
      <formula>D35=3</formula>
    </cfRule>
  </conditionalFormatting>
  <conditionalFormatting sqref="E52:F60">
    <cfRule type="expression" dxfId="105" priority="132">
      <formula>D25=1</formula>
    </cfRule>
    <cfRule type="expression" dxfId="104" priority="130">
      <formula>D25=3</formula>
    </cfRule>
    <cfRule type="expression" dxfId="103" priority="131">
      <formula>D25=2</formula>
    </cfRule>
    <cfRule type="expression" dxfId="102" priority="129">
      <formula>D52=1</formula>
    </cfRule>
    <cfRule type="expression" dxfId="101" priority="127">
      <formula>D52=3</formula>
    </cfRule>
    <cfRule type="expression" dxfId="100" priority="128">
      <formula>D52=2</formula>
    </cfRule>
  </conditionalFormatting>
  <conditionalFormatting sqref="E61:F71">
    <cfRule type="expression" dxfId="99" priority="2">
      <formula>D61=3</formula>
    </cfRule>
    <cfRule type="expression" dxfId="98" priority="3">
      <formula>D61=2</formula>
    </cfRule>
    <cfRule type="expression" dxfId="97" priority="4">
      <formula>D61=1</formula>
    </cfRule>
  </conditionalFormatting>
  <conditionalFormatting sqref="E77:F96">
    <cfRule type="expression" dxfId="96" priority="138">
      <formula>D53=1</formula>
    </cfRule>
    <cfRule type="expression" dxfId="95" priority="137">
      <formula>D53=2</formula>
    </cfRule>
    <cfRule type="expression" dxfId="94" priority="136">
      <formula>D53=3</formula>
    </cfRule>
    <cfRule type="expression" dxfId="93" priority="135">
      <formula>D77=1</formula>
    </cfRule>
    <cfRule type="expression" dxfId="92" priority="134">
      <formula>D77=2</formula>
    </cfRule>
    <cfRule type="expression" dxfId="91" priority="133">
      <formula>D77=3</formula>
    </cfRule>
  </conditionalFormatting>
  <conditionalFormatting sqref="E102:F121 E127:F146 E152:F171 E177:F196 E202:F221 E227:F246 E252:F271 E277:F296">
    <cfRule type="expression" dxfId="90" priority="114">
      <formula>D88=1</formula>
    </cfRule>
    <cfRule type="expression" dxfId="89" priority="113">
      <formula>D88=2</formula>
    </cfRule>
    <cfRule type="expression" dxfId="88" priority="110">
      <formula>D102=2</formula>
    </cfRule>
    <cfRule type="expression" dxfId="87" priority="112">
      <formula>D88=3</formula>
    </cfRule>
    <cfRule type="expression" dxfId="86" priority="111">
      <formula>D102=1</formula>
    </cfRule>
    <cfRule type="expression" dxfId="85" priority="109">
      <formula>D102=3</formula>
    </cfRule>
  </conditionalFormatting>
  <conditionalFormatting sqref="F2:F21">
    <cfRule type="expression" dxfId="84" priority="95">
      <formula>D2=""</formula>
    </cfRule>
    <cfRule type="expression" dxfId="83" priority="100">
      <formula>D1048565=3</formula>
    </cfRule>
    <cfRule type="expression" dxfId="82" priority="101">
      <formula>D1048565=2</formula>
    </cfRule>
    <cfRule type="expression" dxfId="81" priority="102">
      <formula>D1048565=1</formula>
    </cfRule>
    <cfRule type="expression" dxfId="80" priority="97">
      <formula>D2=1</formula>
    </cfRule>
    <cfRule type="expression" dxfId="79" priority="98">
      <formula>D2=2</formula>
    </cfRule>
    <cfRule type="expression" dxfId="78" priority="96">
      <formula>D2=3</formula>
    </cfRule>
  </conditionalFormatting>
  <conditionalFormatting sqref="F3">
    <cfRule type="expression" dxfId="77" priority="99">
      <formula>D2=1</formula>
    </cfRule>
  </conditionalFormatting>
  <conditionalFormatting sqref="F27:F46">
    <cfRule type="expression" dxfId="76" priority="88">
      <formula>D27=3</formula>
    </cfRule>
    <cfRule type="expression" dxfId="75" priority="87">
      <formula>D27=""</formula>
    </cfRule>
    <cfRule type="expression" dxfId="74" priority="120">
      <formula>D7=1</formula>
    </cfRule>
    <cfRule type="expression" dxfId="73" priority="119">
      <formula>D7=2</formula>
    </cfRule>
    <cfRule type="expression" dxfId="72" priority="90">
      <formula>D27=2</formula>
    </cfRule>
    <cfRule type="expression" dxfId="71" priority="118">
      <formula>D7=3</formula>
    </cfRule>
    <cfRule type="expression" dxfId="70" priority="89">
      <formula>D27=1</formula>
    </cfRule>
  </conditionalFormatting>
  <conditionalFormatting sqref="F35:F46">
    <cfRule type="expression" dxfId="69" priority="35">
      <formula>E15=1</formula>
    </cfRule>
    <cfRule type="expression" dxfId="68" priority="39">
      <formula>E15=3</formula>
    </cfRule>
    <cfRule type="expression" dxfId="67" priority="36">
      <formula>E35=3</formula>
    </cfRule>
    <cfRule type="expression" priority="32">
      <formula>E36=""</formula>
    </cfRule>
    <cfRule type="expression" dxfId="66" priority="33">
      <formula>E15=3</formula>
    </cfRule>
    <cfRule type="expression" dxfId="65" priority="37">
      <formula>E35=2</formula>
    </cfRule>
    <cfRule type="expression" dxfId="64" priority="38">
      <formula>E35=1</formula>
    </cfRule>
    <cfRule type="expression" dxfId="63" priority="34">
      <formula>E15=2</formula>
    </cfRule>
    <cfRule type="expression" dxfId="62" priority="40">
      <formula>E15=2</formula>
    </cfRule>
    <cfRule type="expression" dxfId="61" priority="41">
      <formula>E15=1</formula>
    </cfRule>
  </conditionalFormatting>
  <conditionalFormatting sqref="F52:F60">
    <cfRule type="expression" dxfId="60" priority="116">
      <formula>D25=2</formula>
    </cfRule>
    <cfRule type="expression" dxfId="59" priority="117">
      <formula>D25=1</formula>
    </cfRule>
    <cfRule type="expression" dxfId="58" priority="115">
      <formula>D25=3</formula>
    </cfRule>
  </conditionalFormatting>
  <conditionalFormatting sqref="F52:F71">
    <cfRule type="expression" dxfId="57" priority="20">
      <formula>D52=1</formula>
    </cfRule>
    <cfRule type="expression" dxfId="56" priority="18">
      <formula>D52=""</formula>
    </cfRule>
    <cfRule type="expression" dxfId="55" priority="19">
      <formula>D52=3</formula>
    </cfRule>
    <cfRule type="expression" dxfId="54" priority="21">
      <formula>D52=2</formula>
    </cfRule>
  </conditionalFormatting>
  <conditionalFormatting sqref="F61:F71">
    <cfRule type="expression" dxfId="53" priority="22">
      <formula>D41=3</formula>
    </cfRule>
    <cfRule type="expression" dxfId="52" priority="23">
      <formula>D41=2</formula>
    </cfRule>
    <cfRule type="expression" dxfId="51" priority="24">
      <formula>D41=1</formula>
    </cfRule>
    <cfRule type="expression" dxfId="50" priority="10">
      <formula>E41=2</formula>
    </cfRule>
    <cfRule type="expression" dxfId="49" priority="11">
      <formula>E41=1</formula>
    </cfRule>
    <cfRule type="expression" dxfId="48" priority="12">
      <formula>E61=3</formula>
    </cfRule>
    <cfRule type="expression" dxfId="47" priority="9">
      <formula>E41=3</formula>
    </cfRule>
    <cfRule type="expression" priority="8">
      <formula>E62=""</formula>
    </cfRule>
    <cfRule type="expression" dxfId="46" priority="13">
      <formula>E61=2</formula>
    </cfRule>
    <cfRule type="expression" dxfId="45" priority="17">
      <formula>E41=1</formula>
    </cfRule>
    <cfRule type="expression" dxfId="44" priority="16">
      <formula>E41=2</formula>
    </cfRule>
    <cfRule type="expression" dxfId="43" priority="14">
      <formula>E61=1</formula>
    </cfRule>
    <cfRule type="expression" dxfId="42" priority="15">
      <formula>E41=3</formula>
    </cfRule>
  </conditionalFormatting>
  <conditionalFormatting sqref="F77:F96">
    <cfRule type="expression" dxfId="41" priority="141">
      <formula>D53=1</formula>
    </cfRule>
    <cfRule type="expression" dxfId="40" priority="139">
      <formula>D53=3</formula>
    </cfRule>
    <cfRule type="expression" dxfId="39" priority="140">
      <formula>D53=2</formula>
    </cfRule>
    <cfRule type="expression" dxfId="38" priority="86">
      <formula>D77=2</formula>
    </cfRule>
    <cfRule type="expression" dxfId="37" priority="85">
      <formula>D77=1</formula>
    </cfRule>
    <cfRule type="expression" dxfId="36" priority="84">
      <formula>D77=3</formula>
    </cfRule>
    <cfRule type="expression" dxfId="35" priority="83">
      <formula>D77=""</formula>
    </cfRule>
  </conditionalFormatting>
  <conditionalFormatting sqref="F102:F121 F127:F146 F152:F171 F177:F196 F202:F221 F227:F246 F252:F271 F277:F296">
    <cfRule type="expression" dxfId="34" priority="92">
      <formula>D88=2</formula>
    </cfRule>
    <cfRule type="expression" dxfId="33" priority="91">
      <formula>D88=3</formula>
    </cfRule>
    <cfRule type="expression" dxfId="32" priority="93">
      <formula>D88=1</formula>
    </cfRule>
  </conditionalFormatting>
  <conditionalFormatting sqref="F102:F121">
    <cfRule type="expression" dxfId="31" priority="78">
      <formula>D102=""</formula>
    </cfRule>
    <cfRule type="expression" dxfId="30" priority="80">
      <formula>D102=1</formula>
    </cfRule>
    <cfRule type="expression" dxfId="29" priority="81">
      <formula>D102=2</formula>
    </cfRule>
    <cfRule type="expression" dxfId="28" priority="79">
      <formula>D102=3</formula>
    </cfRule>
  </conditionalFormatting>
  <conditionalFormatting sqref="F127:F146">
    <cfRule type="expression" dxfId="27" priority="73">
      <formula>D127=""</formula>
    </cfRule>
    <cfRule type="expression" dxfId="26" priority="75">
      <formula>D127=1</formula>
    </cfRule>
    <cfRule type="expression" dxfId="25" priority="76">
      <formula>D127=2</formula>
    </cfRule>
    <cfRule type="expression" dxfId="24" priority="74">
      <formula>D127=3</formula>
    </cfRule>
  </conditionalFormatting>
  <conditionalFormatting sqref="F152:F171">
    <cfRule type="expression" dxfId="23" priority="68">
      <formula>D152=""</formula>
    </cfRule>
    <cfRule type="expression" dxfId="22" priority="70">
      <formula>D152=1</formula>
    </cfRule>
    <cfRule type="expression" dxfId="21" priority="69">
      <formula>D152=3</formula>
    </cfRule>
    <cfRule type="expression" dxfId="20" priority="71">
      <formula>D152=2</formula>
    </cfRule>
  </conditionalFormatting>
  <conditionalFormatting sqref="F177:F196">
    <cfRule type="expression" dxfId="19" priority="63">
      <formula>D177=""</formula>
    </cfRule>
    <cfRule type="expression" dxfId="18" priority="64">
      <formula>D177=3</formula>
    </cfRule>
    <cfRule type="expression" dxfId="17" priority="65">
      <formula>D177=1</formula>
    </cfRule>
    <cfRule type="expression" dxfId="16" priority="66">
      <formula>D177=2</formula>
    </cfRule>
  </conditionalFormatting>
  <conditionalFormatting sqref="F202:F221">
    <cfRule type="expression" dxfId="15" priority="61">
      <formula>D202=2</formula>
    </cfRule>
    <cfRule type="expression" dxfId="14" priority="59">
      <formula>D202=3</formula>
    </cfRule>
    <cfRule type="expression" dxfId="13" priority="60">
      <formula>D202=1</formula>
    </cfRule>
    <cfRule type="expression" dxfId="12" priority="58">
      <formula>D202=""</formula>
    </cfRule>
  </conditionalFormatting>
  <conditionalFormatting sqref="F227:F246">
    <cfRule type="expression" dxfId="11" priority="54">
      <formula>D227=3</formula>
    </cfRule>
    <cfRule type="expression" dxfId="10" priority="56">
      <formula>D227=2</formula>
    </cfRule>
    <cfRule type="expression" dxfId="9" priority="53">
      <formula>D227=""</formula>
    </cfRule>
    <cfRule type="expression" dxfId="8" priority="55">
      <formula>D227=1</formula>
    </cfRule>
  </conditionalFormatting>
  <conditionalFormatting sqref="F252:F271">
    <cfRule type="expression" dxfId="7" priority="48">
      <formula>D252=""</formula>
    </cfRule>
    <cfRule type="expression" dxfId="6" priority="51">
      <formula>D252=2</formula>
    </cfRule>
    <cfRule type="expression" dxfId="5" priority="50">
      <formula>D252=1</formula>
    </cfRule>
    <cfRule type="expression" dxfId="4" priority="49">
      <formula>D252=3</formula>
    </cfRule>
  </conditionalFormatting>
  <conditionalFormatting sqref="F277:F296">
    <cfRule type="expression" dxfId="3" priority="43">
      <formula>D277=""</formula>
    </cfRule>
    <cfRule type="expression" dxfId="2" priority="44">
      <formula>D277=3</formula>
    </cfRule>
    <cfRule type="expression" dxfId="1" priority="46">
      <formula>D277=2</formula>
    </cfRule>
    <cfRule type="expression" dxfId="0" priority="45">
      <formula>D277=1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41BA-FF5C-45E5-8EBD-0CE028ECE98E}">
  <dimension ref="A2:AA22"/>
  <sheetViews>
    <sheetView topLeftCell="F5" zoomScale="206" zoomScaleNormal="206" workbookViewId="0">
      <selection activeCell="K19" sqref="K19"/>
    </sheetView>
  </sheetViews>
  <sheetFormatPr baseColWidth="10" defaultColWidth="11.83203125" defaultRowHeight="16" x14ac:dyDescent="0.2"/>
  <cols>
    <col min="1" max="1" width="12.6640625" style="109" bestFit="1" customWidth="1"/>
    <col min="2" max="2" width="15.5" style="109" bestFit="1" customWidth="1"/>
    <col min="3" max="3" width="17.5" style="109" bestFit="1" customWidth="1"/>
    <col min="4" max="4" width="10.6640625" style="109" bestFit="1" customWidth="1"/>
    <col min="5" max="5" width="14.33203125" style="109" bestFit="1" customWidth="1"/>
    <col min="6" max="6" width="15.5" style="109" customWidth="1"/>
    <col min="7" max="7" width="28.5" style="109" bestFit="1" customWidth="1"/>
    <col min="8" max="8" width="15.83203125" style="109" bestFit="1" customWidth="1"/>
    <col min="9" max="9" width="11.6640625" style="109" customWidth="1"/>
    <col min="10" max="10" width="12.33203125" style="109" bestFit="1" customWidth="1"/>
    <col min="11" max="11" width="12.5" style="109" bestFit="1" customWidth="1"/>
    <col min="12" max="15" width="12.83203125" style="109" customWidth="1"/>
    <col min="16" max="16" width="15.1640625" style="109" customWidth="1"/>
    <col min="17" max="17" width="16" style="109" customWidth="1"/>
    <col min="18" max="18" width="19.5" style="109" bestFit="1" customWidth="1"/>
    <col min="19" max="19" width="21.33203125" style="109" bestFit="1" customWidth="1"/>
    <col min="20" max="20" width="18" style="109" bestFit="1" customWidth="1"/>
    <col min="21" max="21" width="22" style="109" customWidth="1"/>
    <col min="22" max="22" width="18.1640625" style="109" bestFit="1" customWidth="1"/>
    <col min="23" max="23" width="11.83203125" style="109"/>
    <col min="24" max="24" width="12.1640625" style="109" customWidth="1"/>
    <col min="25" max="25" width="4.83203125" style="109" customWidth="1"/>
    <col min="26" max="16384" width="11.83203125" style="109"/>
  </cols>
  <sheetData>
    <row r="2" spans="1:27" ht="34" x14ac:dyDescent="0.2">
      <c r="A2" s="137" t="s">
        <v>119</v>
      </c>
      <c r="B2" s="105" t="s">
        <v>44</v>
      </c>
      <c r="C2" s="105" t="s">
        <v>120</v>
      </c>
      <c r="D2" s="106" t="s">
        <v>121</v>
      </c>
      <c r="E2" s="107" t="s">
        <v>122</v>
      </c>
      <c r="F2" s="106" t="s">
        <v>123</v>
      </c>
      <c r="G2" s="108" t="s">
        <v>124</v>
      </c>
      <c r="H2" s="108" t="s">
        <v>125</v>
      </c>
      <c r="I2" s="108" t="s">
        <v>126</v>
      </c>
    </row>
    <row r="3" spans="1:27" x14ac:dyDescent="0.2">
      <c r="A3" s="137"/>
      <c r="B3" s="134" t="e">
        <f>#REF!</f>
        <v>#REF!</v>
      </c>
      <c r="C3" s="134" t="e">
        <f>#REF!</f>
        <v>#REF!</v>
      </c>
      <c r="D3" s="135" t="e">
        <f>(B3-C3)/B3</f>
        <v>#REF!</v>
      </c>
      <c r="E3" s="134" t="e">
        <f>#REF!</f>
        <v>#REF!</v>
      </c>
      <c r="F3" s="135" t="e">
        <f>+E3/B3</f>
        <v>#REF!</v>
      </c>
      <c r="G3" s="134" t="e">
        <f>#REF!</f>
        <v>#REF!</v>
      </c>
      <c r="H3" s="135" t="e">
        <f>+G3/B3</f>
        <v>#REF!</v>
      </c>
      <c r="I3" s="136">
        <f>10%</f>
        <v>0.1</v>
      </c>
    </row>
    <row r="4" spans="1:27" x14ac:dyDescent="0.2">
      <c r="A4" s="137"/>
      <c r="B4" s="134"/>
      <c r="C4" s="134"/>
      <c r="D4" s="135"/>
      <c r="E4" s="134"/>
      <c r="F4" s="135"/>
      <c r="G4" s="134"/>
      <c r="H4" s="135"/>
      <c r="I4" s="136"/>
    </row>
    <row r="5" spans="1:27" x14ac:dyDescent="0.2">
      <c r="A5" s="137"/>
      <c r="B5" s="134"/>
      <c r="C5" s="134"/>
      <c r="D5" s="135"/>
      <c r="E5" s="134"/>
      <c r="F5" s="135"/>
      <c r="G5" s="134"/>
      <c r="H5" s="135"/>
      <c r="I5" s="136"/>
    </row>
    <row r="6" spans="1:27" x14ac:dyDescent="0.2">
      <c r="A6" s="137"/>
      <c r="B6" s="134"/>
      <c r="C6" s="134"/>
      <c r="D6" s="135"/>
      <c r="E6" s="134"/>
      <c r="F6" s="135"/>
      <c r="G6" s="134"/>
      <c r="H6" s="135"/>
      <c r="I6" s="136"/>
    </row>
    <row r="9" spans="1:27" ht="34" x14ac:dyDescent="0.2">
      <c r="A9" s="110" t="s">
        <v>0</v>
      </c>
      <c r="B9" s="111" t="s">
        <v>127</v>
      </c>
      <c r="C9" s="112" t="s">
        <v>128</v>
      </c>
      <c r="D9" s="112" t="s">
        <v>129</v>
      </c>
      <c r="E9" s="112" t="s">
        <v>130</v>
      </c>
      <c r="F9" s="112" t="s">
        <v>131</v>
      </c>
      <c r="G9" s="112" t="s">
        <v>132</v>
      </c>
      <c r="H9" s="113" t="s">
        <v>133</v>
      </c>
      <c r="I9" s="113" t="s">
        <v>134</v>
      </c>
      <c r="J9" s="113" t="s">
        <v>135</v>
      </c>
      <c r="K9" s="113" t="s">
        <v>136</v>
      </c>
      <c r="L9" s="113" t="s">
        <v>137</v>
      </c>
      <c r="M9" s="113" t="s">
        <v>138</v>
      </c>
      <c r="N9" s="113" t="s">
        <v>139</v>
      </c>
      <c r="O9" s="113" t="s">
        <v>140</v>
      </c>
      <c r="P9" s="114" t="s">
        <v>26</v>
      </c>
      <c r="Q9" s="115" t="s">
        <v>141</v>
      </c>
      <c r="R9" s="116" t="s">
        <v>142</v>
      </c>
      <c r="S9" s="117" t="s">
        <v>143</v>
      </c>
      <c r="T9" s="118" t="s">
        <v>12</v>
      </c>
      <c r="U9" s="117" t="s">
        <v>144</v>
      </c>
      <c r="V9" s="119" t="s">
        <v>145</v>
      </c>
      <c r="W9" s="119" t="s">
        <v>62</v>
      </c>
      <c r="X9" s="119" t="s">
        <v>146</v>
      </c>
    </row>
    <row r="10" spans="1:27" x14ac:dyDescent="0.2">
      <c r="A10" s="120">
        <v>45658</v>
      </c>
      <c r="B10" s="121">
        <v>1616</v>
      </c>
      <c r="C10" s="121">
        <v>1508</v>
      </c>
      <c r="D10" s="121">
        <v>1198</v>
      </c>
      <c r="E10" s="121">
        <v>1531</v>
      </c>
      <c r="F10" s="121">
        <v>3717.65</v>
      </c>
      <c r="G10" s="121">
        <v>578.86</v>
      </c>
      <c r="H10" s="122">
        <v>871</v>
      </c>
      <c r="I10" s="122">
        <v>400</v>
      </c>
      <c r="J10" s="122">
        <v>200</v>
      </c>
      <c r="K10" s="122">
        <v>50</v>
      </c>
      <c r="L10" s="122">
        <v>150</v>
      </c>
      <c r="M10" s="122">
        <v>33</v>
      </c>
      <c r="N10" s="122">
        <v>10</v>
      </c>
      <c r="O10" s="122"/>
      <c r="P10" s="122">
        <v>1500</v>
      </c>
      <c r="Q10" s="122" t="e">
        <f>#REF!</f>
        <v>#REF!</v>
      </c>
      <c r="R10" s="122" t="e">
        <f>#REF!</f>
        <v>#REF!</v>
      </c>
      <c r="S10" s="122" t="e">
        <f>+Q10+R10</f>
        <v>#REF!</v>
      </c>
      <c r="T10" s="122">
        <f>SUM(B10:P10)</f>
        <v>13363.51</v>
      </c>
      <c r="U10" s="122" t="e">
        <f t="shared" ref="U10:U21" si="0">S10-T10</f>
        <v>#REF!</v>
      </c>
      <c r="V10" s="122" t="e">
        <f t="shared" ref="V10:V21" si="1">+U10*10%</f>
        <v>#REF!</v>
      </c>
      <c r="W10" s="122" t="e">
        <f>(U10-V10)/2</f>
        <v>#REF!</v>
      </c>
      <c r="X10" s="122" t="e">
        <f>+(U10-V10)/2</f>
        <v>#REF!</v>
      </c>
      <c r="Z10" s="123"/>
      <c r="AA10" s="123"/>
    </row>
    <row r="11" spans="1:27" x14ac:dyDescent="0.2">
      <c r="A11" s="120">
        <v>45689</v>
      </c>
      <c r="B11" s="121">
        <v>1610</v>
      </c>
      <c r="C11" s="121">
        <v>1559</v>
      </c>
      <c r="D11" s="121">
        <v>1295</v>
      </c>
      <c r="E11" s="121">
        <v>1655</v>
      </c>
      <c r="F11" s="121">
        <v>3538.22</v>
      </c>
      <c r="G11" s="121">
        <v>757.71</v>
      </c>
      <c r="H11" s="122">
        <v>871</v>
      </c>
      <c r="I11" s="122">
        <v>400</v>
      </c>
      <c r="J11" s="122">
        <v>200</v>
      </c>
      <c r="K11" s="122">
        <v>50</v>
      </c>
      <c r="L11" s="122">
        <v>181</v>
      </c>
      <c r="M11" s="122">
        <v>33</v>
      </c>
      <c r="N11" s="122">
        <v>10</v>
      </c>
      <c r="O11" s="122"/>
      <c r="P11" s="122">
        <v>1500</v>
      </c>
      <c r="Q11" s="122" t="e">
        <f>#REF!</f>
        <v>#REF!</v>
      </c>
      <c r="R11" s="122" t="e">
        <f>#REF!</f>
        <v>#REF!</v>
      </c>
      <c r="S11" s="122" t="e">
        <f t="shared" ref="S11:S21" si="2">+Q11+R11</f>
        <v>#REF!</v>
      </c>
      <c r="T11" s="122">
        <f t="shared" ref="T11:T21" si="3">SUM(B11:P11)</f>
        <v>13659.93</v>
      </c>
      <c r="U11" s="122" t="e">
        <f t="shared" si="0"/>
        <v>#REF!</v>
      </c>
      <c r="V11" s="122" t="e">
        <f t="shared" si="1"/>
        <v>#REF!</v>
      </c>
      <c r="W11" s="122" t="e">
        <f t="shared" ref="W11:W21" si="4">(U11-V11)/2</f>
        <v>#REF!</v>
      </c>
      <c r="X11" s="122" t="e">
        <f t="shared" ref="X11:X21" si="5">+(U11-V11)/2</f>
        <v>#REF!</v>
      </c>
      <c r="Z11" s="123"/>
      <c r="AA11" s="123"/>
    </row>
    <row r="12" spans="1:27" x14ac:dyDescent="0.2">
      <c r="A12" s="120">
        <v>45717</v>
      </c>
      <c r="B12" s="121">
        <v>1616</v>
      </c>
      <c r="C12" s="121">
        <v>1508</v>
      </c>
      <c r="D12" s="121">
        <v>1295</v>
      </c>
      <c r="E12" s="121">
        <v>1655</v>
      </c>
      <c r="F12" s="121">
        <v>3538.22</v>
      </c>
      <c r="G12" s="121">
        <v>291</v>
      </c>
      <c r="H12" s="122">
        <v>871</v>
      </c>
      <c r="I12" s="122">
        <v>400</v>
      </c>
      <c r="J12" s="122">
        <v>200</v>
      </c>
      <c r="K12" s="122">
        <v>50</v>
      </c>
      <c r="L12" s="122">
        <v>181</v>
      </c>
      <c r="M12" s="122">
        <v>33</v>
      </c>
      <c r="N12" s="122">
        <v>10</v>
      </c>
      <c r="O12" s="122"/>
      <c r="P12" s="122">
        <v>1500</v>
      </c>
      <c r="Q12" s="122" t="e">
        <f>#REF!</f>
        <v>#REF!</v>
      </c>
      <c r="R12" s="122" t="e">
        <f>#REF!</f>
        <v>#REF!</v>
      </c>
      <c r="S12" s="122" t="e">
        <f t="shared" si="2"/>
        <v>#REF!</v>
      </c>
      <c r="T12" s="122">
        <f t="shared" si="3"/>
        <v>13148.22</v>
      </c>
      <c r="U12" s="122" t="e">
        <f t="shared" si="0"/>
        <v>#REF!</v>
      </c>
      <c r="V12" s="122" t="e">
        <f t="shared" si="1"/>
        <v>#REF!</v>
      </c>
      <c r="W12" s="122" t="e">
        <f t="shared" si="4"/>
        <v>#REF!</v>
      </c>
      <c r="X12" s="122" t="e">
        <f t="shared" si="5"/>
        <v>#REF!</v>
      </c>
      <c r="Z12" s="123"/>
      <c r="AA12" s="123"/>
    </row>
    <row r="13" spans="1:27" x14ac:dyDescent="0.2">
      <c r="A13" s="120">
        <v>45748</v>
      </c>
      <c r="B13" s="121">
        <v>1616</v>
      </c>
      <c r="C13" s="121">
        <v>1508</v>
      </c>
      <c r="D13" s="121">
        <v>1295</v>
      </c>
      <c r="E13" s="121">
        <v>1655</v>
      </c>
      <c r="F13" s="121">
        <v>3797.36</v>
      </c>
      <c r="G13" s="121">
        <v>807</v>
      </c>
      <c r="H13" s="122">
        <v>871</v>
      </c>
      <c r="I13" s="122">
        <v>400</v>
      </c>
      <c r="J13" s="122">
        <v>200</v>
      </c>
      <c r="K13" s="122">
        <v>50</v>
      </c>
      <c r="L13" s="122">
        <v>181</v>
      </c>
      <c r="M13" s="122">
        <v>33</v>
      </c>
      <c r="N13" s="122">
        <v>10</v>
      </c>
      <c r="O13" s="122"/>
      <c r="P13" s="122">
        <v>1500</v>
      </c>
      <c r="Q13" s="122" t="e">
        <f>#REF!</f>
        <v>#REF!</v>
      </c>
      <c r="R13" s="122" t="e">
        <f>#REF!</f>
        <v>#REF!</v>
      </c>
      <c r="S13" s="122" t="e">
        <f>+Q13+R13</f>
        <v>#REF!</v>
      </c>
      <c r="T13" s="122">
        <f>SUM(B13:P13)</f>
        <v>13923.36</v>
      </c>
      <c r="U13" s="122" t="e">
        <f t="shared" si="0"/>
        <v>#REF!</v>
      </c>
      <c r="V13" s="122" t="e">
        <f t="shared" si="1"/>
        <v>#REF!</v>
      </c>
      <c r="W13" s="122" t="e">
        <f t="shared" si="4"/>
        <v>#REF!</v>
      </c>
      <c r="X13" s="122" t="e">
        <f t="shared" si="5"/>
        <v>#REF!</v>
      </c>
      <c r="Z13" s="123"/>
      <c r="AA13" s="123"/>
    </row>
    <row r="14" spans="1:27" x14ac:dyDescent="0.2">
      <c r="A14" s="120">
        <v>45778</v>
      </c>
      <c r="B14" s="122">
        <v>1566</v>
      </c>
      <c r="C14" s="122">
        <v>1200</v>
      </c>
      <c r="D14" s="122">
        <v>1332</v>
      </c>
      <c r="E14" s="122">
        <v>1697</v>
      </c>
      <c r="F14" s="122">
        <v>3709.53</v>
      </c>
      <c r="G14" s="121">
        <v>300</v>
      </c>
      <c r="H14" s="122">
        <v>871</v>
      </c>
      <c r="I14" s="122">
        <v>400</v>
      </c>
      <c r="J14" s="122">
        <v>200</v>
      </c>
      <c r="K14" s="122">
        <v>50</v>
      </c>
      <c r="L14" s="122">
        <v>181</v>
      </c>
      <c r="M14" s="122">
        <v>33</v>
      </c>
      <c r="N14" s="122">
        <v>10</v>
      </c>
      <c r="O14" s="122"/>
      <c r="P14" s="122">
        <v>1500</v>
      </c>
      <c r="Q14" s="122" t="e">
        <f>#REF!</f>
        <v>#REF!</v>
      </c>
      <c r="R14" s="122" t="e">
        <f>#REF!</f>
        <v>#REF!</v>
      </c>
      <c r="S14" s="122" t="e">
        <f t="shared" si="2"/>
        <v>#REF!</v>
      </c>
      <c r="T14" s="122">
        <f t="shared" si="3"/>
        <v>13049.53</v>
      </c>
      <c r="U14" s="122" t="e">
        <f t="shared" si="0"/>
        <v>#REF!</v>
      </c>
      <c r="V14" s="122" t="e">
        <f t="shared" si="1"/>
        <v>#REF!</v>
      </c>
      <c r="W14" s="122" t="e">
        <f t="shared" si="4"/>
        <v>#REF!</v>
      </c>
      <c r="X14" s="122" t="e">
        <f t="shared" si="5"/>
        <v>#REF!</v>
      </c>
      <c r="Z14" s="123"/>
      <c r="AA14" s="123"/>
    </row>
    <row r="15" spans="1:27" x14ac:dyDescent="0.2">
      <c r="A15" s="120">
        <v>45809</v>
      </c>
      <c r="B15" s="122">
        <v>1566</v>
      </c>
      <c r="C15" s="122">
        <v>1200</v>
      </c>
      <c r="D15" s="122">
        <v>1332</v>
      </c>
      <c r="E15" s="122">
        <v>1697</v>
      </c>
      <c r="F15" s="122">
        <v>3709.53</v>
      </c>
      <c r="G15" s="122"/>
      <c r="H15" s="122">
        <v>871</v>
      </c>
      <c r="I15" s="122">
        <v>400</v>
      </c>
      <c r="J15" s="122">
        <v>200</v>
      </c>
      <c r="K15" s="122">
        <v>50</v>
      </c>
      <c r="L15" s="122">
        <v>181</v>
      </c>
      <c r="M15" s="122">
        <v>33</v>
      </c>
      <c r="N15" s="122">
        <v>10</v>
      </c>
      <c r="O15" s="122"/>
      <c r="P15" s="122">
        <v>1500</v>
      </c>
      <c r="Q15" s="122" t="e">
        <f>#REF!</f>
        <v>#REF!</v>
      </c>
      <c r="R15" s="122" t="e">
        <f>#REF!</f>
        <v>#REF!</v>
      </c>
      <c r="S15" s="122" t="e">
        <f>+Q15+R15</f>
        <v>#REF!</v>
      </c>
      <c r="T15" s="122">
        <f>SUM(B15:P15)</f>
        <v>12749.53</v>
      </c>
      <c r="U15" s="122" t="e">
        <f t="shared" si="0"/>
        <v>#REF!</v>
      </c>
      <c r="V15" s="122" t="e">
        <f t="shared" si="1"/>
        <v>#REF!</v>
      </c>
      <c r="W15" s="122" t="e">
        <f t="shared" si="4"/>
        <v>#REF!</v>
      </c>
      <c r="X15" s="122" t="e">
        <f t="shared" si="5"/>
        <v>#REF!</v>
      </c>
      <c r="Z15" s="123"/>
      <c r="AA15" s="123"/>
    </row>
    <row r="16" spans="1:27" x14ac:dyDescent="0.2">
      <c r="A16" s="120">
        <v>45839</v>
      </c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2" t="e">
        <f>#REF!</f>
        <v>#REF!</v>
      </c>
      <c r="R16" s="122" t="e">
        <f>#REF!</f>
        <v>#REF!</v>
      </c>
      <c r="S16" s="122" t="e">
        <f t="shared" si="2"/>
        <v>#REF!</v>
      </c>
      <c r="T16" s="122">
        <f t="shared" si="3"/>
        <v>0</v>
      </c>
      <c r="U16" s="122" t="e">
        <f t="shared" si="0"/>
        <v>#REF!</v>
      </c>
      <c r="V16" s="122" t="e">
        <f t="shared" si="1"/>
        <v>#REF!</v>
      </c>
      <c r="W16" s="122" t="e">
        <f t="shared" si="4"/>
        <v>#REF!</v>
      </c>
      <c r="X16" s="122" t="e">
        <f t="shared" si="5"/>
        <v>#REF!</v>
      </c>
      <c r="Z16" s="123"/>
      <c r="AA16" s="123"/>
    </row>
    <row r="17" spans="1:27" x14ac:dyDescent="0.2">
      <c r="A17" s="120">
        <v>45870</v>
      </c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2"/>
      <c r="P17" s="122"/>
      <c r="Q17" s="122" t="e">
        <f>#REF!</f>
        <v>#REF!</v>
      </c>
      <c r="R17" s="122" t="e">
        <f>#REF!</f>
        <v>#REF!</v>
      </c>
      <c r="S17" s="122" t="e">
        <f t="shared" si="2"/>
        <v>#REF!</v>
      </c>
      <c r="T17" s="122">
        <f t="shared" si="3"/>
        <v>0</v>
      </c>
      <c r="U17" s="122" t="e">
        <f t="shared" si="0"/>
        <v>#REF!</v>
      </c>
      <c r="V17" s="122" t="e">
        <f t="shared" si="1"/>
        <v>#REF!</v>
      </c>
      <c r="W17" s="122" t="e">
        <f t="shared" si="4"/>
        <v>#REF!</v>
      </c>
      <c r="X17" s="122" t="e">
        <f t="shared" si="5"/>
        <v>#REF!</v>
      </c>
      <c r="Z17" s="123"/>
      <c r="AA17" s="123"/>
    </row>
    <row r="18" spans="1:27" x14ac:dyDescent="0.2">
      <c r="A18" s="120">
        <v>45901</v>
      </c>
      <c r="B18" s="122"/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 t="e">
        <f>#REF!</f>
        <v>#REF!</v>
      </c>
      <c r="R18" s="122" t="e">
        <f>#REF!</f>
        <v>#REF!</v>
      </c>
      <c r="S18" s="122" t="e">
        <f t="shared" si="2"/>
        <v>#REF!</v>
      </c>
      <c r="T18" s="122">
        <f t="shared" si="3"/>
        <v>0</v>
      </c>
      <c r="U18" s="122" t="e">
        <f t="shared" si="0"/>
        <v>#REF!</v>
      </c>
      <c r="V18" s="122" t="e">
        <f t="shared" si="1"/>
        <v>#REF!</v>
      </c>
      <c r="W18" s="122" t="e">
        <f t="shared" si="4"/>
        <v>#REF!</v>
      </c>
      <c r="X18" s="122" t="e">
        <f t="shared" si="5"/>
        <v>#REF!</v>
      </c>
      <c r="Z18" s="123"/>
      <c r="AA18" s="123"/>
    </row>
    <row r="19" spans="1:27" x14ac:dyDescent="0.2">
      <c r="A19" s="120">
        <v>45931</v>
      </c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 t="e">
        <f>#REF!</f>
        <v>#REF!</v>
      </c>
      <c r="R19" s="122" t="e">
        <f>#REF!</f>
        <v>#REF!</v>
      </c>
      <c r="S19" s="122" t="e">
        <f t="shared" si="2"/>
        <v>#REF!</v>
      </c>
      <c r="T19" s="122">
        <f t="shared" si="3"/>
        <v>0</v>
      </c>
      <c r="U19" s="122" t="e">
        <f t="shared" si="0"/>
        <v>#REF!</v>
      </c>
      <c r="V19" s="122" t="e">
        <f t="shared" si="1"/>
        <v>#REF!</v>
      </c>
      <c r="W19" s="122" t="e">
        <f t="shared" si="4"/>
        <v>#REF!</v>
      </c>
      <c r="X19" s="122" t="e">
        <f t="shared" si="5"/>
        <v>#REF!</v>
      </c>
      <c r="Z19" s="123"/>
      <c r="AA19" s="123"/>
    </row>
    <row r="20" spans="1:27" x14ac:dyDescent="0.2">
      <c r="A20" s="120">
        <v>45962</v>
      </c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2" t="e">
        <f>#REF!</f>
        <v>#REF!</v>
      </c>
      <c r="R20" s="122" t="e">
        <f>#REF!</f>
        <v>#REF!</v>
      </c>
      <c r="S20" s="122" t="e">
        <f t="shared" si="2"/>
        <v>#REF!</v>
      </c>
      <c r="T20" s="122">
        <f t="shared" si="3"/>
        <v>0</v>
      </c>
      <c r="U20" s="122" t="e">
        <f t="shared" si="0"/>
        <v>#REF!</v>
      </c>
      <c r="V20" s="122" t="e">
        <f t="shared" si="1"/>
        <v>#REF!</v>
      </c>
      <c r="W20" s="122" t="e">
        <f t="shared" si="4"/>
        <v>#REF!</v>
      </c>
      <c r="X20" s="122" t="e">
        <f t="shared" si="5"/>
        <v>#REF!</v>
      </c>
      <c r="Z20" s="123"/>
      <c r="AA20" s="123"/>
    </row>
    <row r="21" spans="1:27" x14ac:dyDescent="0.2">
      <c r="A21" s="120">
        <v>45992</v>
      </c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 t="e">
        <f>#REF!</f>
        <v>#REF!</v>
      </c>
      <c r="R21" s="122" t="e">
        <f>#REF!</f>
        <v>#REF!</v>
      </c>
      <c r="S21" s="122" t="e">
        <f t="shared" si="2"/>
        <v>#REF!</v>
      </c>
      <c r="T21" s="122">
        <f t="shared" si="3"/>
        <v>0</v>
      </c>
      <c r="U21" s="122" t="e">
        <f t="shared" si="0"/>
        <v>#REF!</v>
      </c>
      <c r="V21" s="122" t="e">
        <f t="shared" si="1"/>
        <v>#REF!</v>
      </c>
      <c r="W21" s="122" t="e">
        <f t="shared" si="4"/>
        <v>#REF!</v>
      </c>
      <c r="X21" s="122" t="e">
        <f t="shared" si="5"/>
        <v>#REF!</v>
      </c>
      <c r="Z21" s="123"/>
      <c r="AA21" s="123"/>
    </row>
    <row r="22" spans="1:27" s="130" customFormat="1" x14ac:dyDescent="0.2">
      <c r="A22" s="110"/>
      <c r="B22" s="124">
        <f>SUM(B10:B21)</f>
        <v>9590</v>
      </c>
      <c r="C22" s="124">
        <f t="shared" ref="C22:X22" si="6">SUM(C10:C21)</f>
        <v>8483</v>
      </c>
      <c r="D22" s="124">
        <f t="shared" si="6"/>
        <v>7747</v>
      </c>
      <c r="E22" s="124">
        <f t="shared" si="6"/>
        <v>9890</v>
      </c>
      <c r="F22" s="124">
        <f t="shared" si="6"/>
        <v>22010.51</v>
      </c>
      <c r="G22" s="124">
        <f t="shared" si="6"/>
        <v>2734.57</v>
      </c>
      <c r="H22" s="125">
        <f t="shared" si="6"/>
        <v>5226</v>
      </c>
      <c r="I22" s="125">
        <f t="shared" si="6"/>
        <v>2400</v>
      </c>
      <c r="J22" s="125">
        <f t="shared" si="6"/>
        <v>1200</v>
      </c>
      <c r="K22" s="125">
        <f t="shared" si="6"/>
        <v>300</v>
      </c>
      <c r="L22" s="125">
        <f t="shared" si="6"/>
        <v>1055</v>
      </c>
      <c r="M22" s="125"/>
      <c r="N22" s="125"/>
      <c r="O22" s="125"/>
      <c r="P22" s="126">
        <f t="shared" si="6"/>
        <v>9000</v>
      </c>
      <c r="Q22" s="127" t="e">
        <f t="shared" si="6"/>
        <v>#REF!</v>
      </c>
      <c r="R22" s="127" t="e">
        <f t="shared" si="6"/>
        <v>#REF!</v>
      </c>
      <c r="S22" s="127" t="e">
        <f t="shared" si="6"/>
        <v>#REF!</v>
      </c>
      <c r="T22" s="128">
        <f t="shared" si="6"/>
        <v>79894.080000000002</v>
      </c>
      <c r="U22" s="128" t="e">
        <f t="shared" si="6"/>
        <v>#REF!</v>
      </c>
      <c r="V22" s="129" t="e">
        <f>SUM(V10:V21)</f>
        <v>#REF!</v>
      </c>
      <c r="W22" s="129" t="e">
        <f t="shared" si="6"/>
        <v>#REF!</v>
      </c>
      <c r="X22" s="129" t="e">
        <f t="shared" si="6"/>
        <v>#REF!</v>
      </c>
      <c r="Z22" s="131"/>
      <c r="AA22" s="131"/>
    </row>
  </sheetData>
  <mergeCells count="9">
    <mergeCell ref="G3:G6"/>
    <mergeCell ref="H3:H6"/>
    <mergeCell ref="I3:I6"/>
    <mergeCell ref="A2:A6"/>
    <mergeCell ref="B3:B6"/>
    <mergeCell ref="C3:C6"/>
    <mergeCell ref="D3:D6"/>
    <mergeCell ref="E3:E6"/>
    <mergeCell ref="F3:F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REV &amp; COSTI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Massimiliano Corona</dc:creator>
  <cp:lastModifiedBy>Antonino Falduto</cp:lastModifiedBy>
  <dcterms:created xsi:type="dcterms:W3CDTF">2025-07-09T16:48:03Z</dcterms:created>
  <dcterms:modified xsi:type="dcterms:W3CDTF">2025-08-21T12:17:43Z</dcterms:modified>
</cp:coreProperties>
</file>