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3040" windowHeight="9072" activeTab="1"/>
  </bookViews>
  <sheets>
    <sheet name="comparison sheet" sheetId="2" r:id="rId1"/>
    <sheet name="under 5 mortality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0" i="1" l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M50" i="1"/>
  <c r="K50" i="1"/>
  <c r="J50" i="1"/>
  <c r="I50" i="1"/>
  <c r="H50" i="1"/>
  <c r="G50" i="1"/>
  <c r="F50" i="1"/>
  <c r="E50" i="1"/>
  <c r="D50" i="1"/>
  <c r="C50" i="1"/>
  <c r="B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M49" i="1"/>
  <c r="K49" i="1"/>
  <c r="J49" i="1"/>
  <c r="I49" i="1"/>
  <c r="H49" i="1"/>
  <c r="G49" i="1"/>
  <c r="F49" i="1"/>
  <c r="E49" i="1"/>
  <c r="D49" i="1"/>
  <c r="C49" i="1"/>
  <c r="B49" i="1"/>
  <c r="AC42" i="1"/>
  <c r="Q41" i="1"/>
  <c r="U40" i="1"/>
  <c r="I39" i="1"/>
  <c r="M38" i="1"/>
  <c r="AB42" i="1"/>
  <c r="H41" i="1"/>
  <c r="P39" i="1"/>
  <c r="L40" i="1"/>
  <c r="W43" i="1"/>
  <c r="O43" i="1"/>
  <c r="G43" i="1"/>
  <c r="AA42" i="1"/>
  <c r="S42" i="1"/>
  <c r="K42" i="1"/>
  <c r="C42" i="1"/>
  <c r="W41" i="1"/>
  <c r="O41" i="1"/>
  <c r="G41" i="1"/>
  <c r="AA40" i="1"/>
  <c r="S40" i="1"/>
  <c r="K40" i="1"/>
  <c r="C40" i="1"/>
  <c r="W39" i="1"/>
  <c r="O39" i="1"/>
  <c r="G39" i="1"/>
  <c r="AA38" i="1"/>
  <c r="S38" i="1"/>
  <c r="K38" i="1"/>
  <c r="C38" i="1"/>
  <c r="V43" i="1"/>
  <c r="N43" i="1"/>
  <c r="F43" i="1"/>
  <c r="Z42" i="1"/>
  <c r="R42" i="1"/>
  <c r="J42" i="1"/>
  <c r="B42" i="1"/>
  <c r="V41" i="1"/>
  <c r="N41" i="1"/>
  <c r="F41" i="1"/>
  <c r="R40" i="1"/>
  <c r="J40" i="1"/>
  <c r="B40" i="1"/>
  <c r="V39" i="1"/>
  <c r="N39" i="1"/>
  <c r="F39" i="1"/>
  <c r="Z38" i="1"/>
  <c r="J38" i="1"/>
  <c r="L38" i="1"/>
  <c r="Z40" i="1"/>
  <c r="R38" i="1"/>
  <c r="B38" i="1"/>
  <c r="D38" i="1"/>
  <c r="AC43" i="1"/>
  <c r="U43" i="1"/>
  <c r="M43" i="1"/>
  <c r="E43" i="1"/>
  <c r="Y42" i="1"/>
  <c r="Q42" i="1"/>
  <c r="I42" i="1"/>
  <c r="AC41" i="1"/>
  <c r="U41" i="1"/>
  <c r="M41" i="1"/>
  <c r="E41" i="1"/>
  <c r="Y40" i="1"/>
  <c r="Q40" i="1"/>
  <c r="I40" i="1"/>
  <c r="AC39" i="1"/>
  <c r="U39" i="1"/>
  <c r="M39" i="1"/>
  <c r="E39" i="1"/>
  <c r="Y38" i="1"/>
  <c r="Q38" i="1"/>
  <c r="I38" i="1"/>
  <c r="X43" i="1"/>
  <c r="P41" i="1"/>
  <c r="AB38" i="1"/>
  <c r="AB43" i="1"/>
  <c r="T43" i="1"/>
  <c r="L43" i="1"/>
  <c r="D43" i="1"/>
  <c r="X42" i="1"/>
  <c r="P42" i="1"/>
  <c r="H42" i="1"/>
  <c r="AB41" i="1"/>
  <c r="T41" i="1"/>
  <c r="L41" i="1"/>
  <c r="D41" i="1"/>
  <c r="X40" i="1"/>
  <c r="P40" i="1"/>
  <c r="H40" i="1"/>
  <c r="AB39" i="1"/>
  <c r="T39" i="1"/>
  <c r="L39" i="1"/>
  <c r="D39" i="1"/>
  <c r="X38" i="1"/>
  <c r="P38" i="1"/>
  <c r="H38" i="1"/>
  <c r="Z43" i="1"/>
  <c r="R43" i="1"/>
  <c r="J43" i="1"/>
  <c r="V42" i="1"/>
  <c r="F42" i="1"/>
  <c r="R41" i="1"/>
  <c r="B41" i="1"/>
  <c r="N40" i="1"/>
  <c r="Z39" i="1"/>
  <c r="J39" i="1"/>
  <c r="V38" i="1"/>
  <c r="F38" i="1"/>
  <c r="Y43" i="1"/>
  <c r="U42" i="1"/>
  <c r="E42" i="1"/>
  <c r="I41" i="1"/>
  <c r="E40" i="1"/>
  <c r="Q39" i="1"/>
  <c r="AC38" i="1"/>
  <c r="E38" i="1"/>
  <c r="H43" i="1"/>
  <c r="L42" i="1"/>
  <c r="X41" i="1"/>
  <c r="T40" i="1"/>
  <c r="X39" i="1"/>
  <c r="T38" i="1"/>
  <c r="AA43" i="1"/>
  <c r="S43" i="1"/>
  <c r="K43" i="1"/>
  <c r="C43" i="1"/>
  <c r="W42" i="1"/>
  <c r="O42" i="1"/>
  <c r="G42" i="1"/>
  <c r="AA41" i="1"/>
  <c r="S41" i="1"/>
  <c r="K41" i="1"/>
  <c r="C41" i="1"/>
  <c r="W40" i="1"/>
  <c r="O40" i="1"/>
  <c r="G40" i="1"/>
  <c r="AA39" i="1"/>
  <c r="S39" i="1"/>
  <c r="K39" i="1"/>
  <c r="C39" i="1"/>
  <c r="W38" i="1"/>
  <c r="O38" i="1"/>
  <c r="G38" i="1"/>
  <c r="B43" i="1"/>
  <c r="N42" i="1"/>
  <c r="Z41" i="1"/>
  <c r="J41" i="1"/>
  <c r="V40" i="1"/>
  <c r="F40" i="1"/>
  <c r="R39" i="1"/>
  <c r="B39" i="1"/>
  <c r="N38" i="1"/>
  <c r="Q43" i="1"/>
  <c r="I43" i="1"/>
  <c r="M42" i="1"/>
  <c r="Y41" i="1"/>
  <c r="AC40" i="1"/>
  <c r="M40" i="1"/>
  <c r="Y39" i="1"/>
  <c r="U38" i="1"/>
  <c r="P43" i="1"/>
  <c r="T42" i="1"/>
  <c r="D42" i="1"/>
  <c r="AB40" i="1"/>
  <c r="D40" i="1"/>
  <c r="H39" i="1"/>
</calcChain>
</file>

<file path=xl/sharedStrings.xml><?xml version="1.0" encoding="utf-8"?>
<sst xmlns="http://schemas.openxmlformats.org/spreadsheetml/2006/main" count="211" uniqueCount="103">
  <si>
    <t>Child Vaccinations and Vitamin A Supplementation</t>
  </si>
  <si>
    <t>Child Feeding Practices and Nutritional Status of Children</t>
  </si>
  <si>
    <t>Treatment of Childhood Diseases (children under age 5 years)</t>
  </si>
  <si>
    <t>Delivery Care (for births in the 5 years before the survey)</t>
  </si>
  <si>
    <t>Maternal and Child Health Maternity Care (for last birth in the 5 years before the survey)</t>
  </si>
  <si>
    <t>Anaemia among Children</t>
  </si>
  <si>
    <t>District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</si>
  <si>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</si>
  <si>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</si>
  <si>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</si>
  <si>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</si>
  <si>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</si>
  <si>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</si>
  <si>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</si>
  <si>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9-59 months who received a vitamin A dose in the last 6 months (%)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</si>
  <si>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</si>
  <si>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</si>
  <si>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</si>
  <si>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</si>
  <si>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</si>
  <si>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</si>
  <si>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</si>
  <si>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</si>
  <si>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75. Children under 5 years who are severely wasted (weight-for-height)19 (%)</t>
  </si>
  <si>
    <t>76. Children under 5 years who are underweight (weight-for-age)18 (%)</t>
  </si>
  <si>
    <t>77. Children under 5 years who are overweight (weight-for-height)20 (%)</t>
  </si>
  <si>
    <t>61. Prevalence of diarrhoea in the 2 weeks preceding the survey (%)</t>
  </si>
  <si>
    <t>65. Prevalence of symptoms of acute respiratory infection (ARI) in the 2 weeks preceding the survey (%)</t>
  </si>
  <si>
    <t>66. Children with fever or symptoms of ARI in the 2 weeks preceding the survey taken to a health facility or health provider (%)</t>
  </si>
  <si>
    <t>44. Home births that were conducted by skilled health personnel10 (%)</t>
  </si>
  <si>
    <t>Births delivered by caesarean sectionA (%)</t>
  </si>
  <si>
    <t>33. Mothers who had at least 4 antenatal care visits (%)</t>
  </si>
  <si>
    <t>34. Mothers whose last birth was protected against neonatal tetanus9 (%)</t>
  </si>
  <si>
    <t>36. Mothers who consumed iron folic acid for 180 days or more when they were pregnant (%)</t>
  </si>
  <si>
    <t>81. Children age 6-59 months who are anaemic (&lt;11.0 g/dl)22 (%)</t>
  </si>
  <si>
    <t>Adilabad</t>
  </si>
  <si>
    <t>*</t>
  </si>
  <si>
    <t>Bhadradri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</si>
  <si>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</si>
  <si>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</si>
  <si>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</si>
  <si>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</si>
  <si>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</si>
  <si>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</si>
  <si>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</si>
  <si>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</si>
  <si>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KumurumBheem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</si>
  <si>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</si>
  <si>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</si>
  <si>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</si>
  <si>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</si>
  <si>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</si>
  <si>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</si>
  <si>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</si>
  <si>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</si>
  <si>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</si>
  <si>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</si>
  <si>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</si>
  <si>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</si>
  <si>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</si>
  <si>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</si>
  <si>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</si>
  <si>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</si>
  <si>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Wanaparthy,</t>
  </si>
  <si>
    <t>Warangal Rural</t>
  </si>
  <si>
    <t>Warangal Urban</t>
  </si>
  <si>
    <t>Yadadri</t>
  </si>
  <si>
    <t>TOP WORSE DISTRICTS</t>
  </si>
  <si>
    <t>mean</t>
  </si>
  <si>
    <t>std</t>
  </si>
  <si>
    <t>Target</t>
  </si>
  <si>
    <t>India</t>
  </si>
  <si>
    <t>Gujarat</t>
  </si>
  <si>
    <t>Telangana</t>
  </si>
  <si>
    <t>Death rate due to road traffic accidents (per 1,00,000 population)</t>
  </si>
  <si>
    <t>Suicide rate (per 1,00,000 population)</t>
  </si>
  <si>
    <t>Total physicians, nurses and mid-wives per 10,000 population</t>
  </si>
  <si>
    <t>HIV incidence per 1,000 uninfected population</t>
  </si>
  <si>
    <t>Under 5 mortality rate (per 1,000 live births)</t>
  </si>
  <si>
    <t>State/Target/Indai</t>
  </si>
  <si>
    <t xml:space="preserve">20-21 </t>
  </si>
  <si>
    <t>Kerala</t>
  </si>
  <si>
    <t>19-20 data</t>
  </si>
  <si>
    <t>DATA :-https://data.telangana.gov.in/dataset/child-population-upto-6-years</t>
  </si>
  <si>
    <t>Bank loan</t>
  </si>
  <si>
    <t>Anaemia among Children and Women</t>
  </si>
  <si>
    <t>Couples Problem</t>
  </si>
  <si>
    <t>https://data.telangana.gov.in/dataset/telangana-health-department-assets</t>
  </si>
  <si>
    <t>Police reports (related to women)</t>
  </si>
  <si>
    <r>
      <t xml:space="preserve">data:- </t>
    </r>
    <r>
      <rPr>
        <u/>
        <sz val="11"/>
        <color rgb="FF1155CC"/>
        <rFont val="Arial"/>
      </rPr>
      <t>https://data.telangana.gov.in/dataset/women-and-children</t>
    </r>
  </si>
  <si>
    <t>Coaching center (Recreational activities, shuffling probelm, counselling services, remove restrictions)</t>
  </si>
  <si>
    <t>Tobacco Use and Alcohol Consumption among Adults (age 15 years and above)</t>
  </si>
  <si>
    <t>Hypertension among Adults (age 15 years and above) Women</t>
  </si>
  <si>
    <t>Farmer crop failure (Yield Data)</t>
  </si>
  <si>
    <t>Current Use of Family Planning Methods (currently married women age 15–49 years)</t>
  </si>
  <si>
    <t>Marriage and Fertility</t>
  </si>
  <si>
    <t>20-21 data</t>
  </si>
  <si>
    <t>SDG 3 Index Score</t>
  </si>
  <si>
    <t>Monthly per capita out-of-pocket expenditure on health as a share of Monthly Per capita Consumption Expenditure (MPCE)</t>
  </si>
  <si>
    <t>Percentage of institutional deliveries out of the total deliveries reported</t>
  </si>
  <si>
    <t>Total case notification rate of Tuberculosis per 1,00,000 population</t>
  </si>
  <si>
    <t>Percentage of children in the age group 9-11 months fully immunized</t>
  </si>
  <si>
    <t>Maternal Mortality Ratio (per 1,00,000 live births)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</si>
</sst>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Inconsolata"/>
    </font>
    <font>
      <sz val="11"/>
      <color rgb="FF000000"/>
      <name val="&quot;docs-Calibri&quot;"/>
    </font>
    <font>
      <sz val="11"/>
      <color rgb="FF000000"/>
      <name val="Calibri"/>
    </font>
    <font>
      <b/>
      <sz val="10"/>
      <color rgb="FF000000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sz val="9"/>
      <color theme="1"/>
      <name val="Sans-serif"/>
    </font>
    <font>
      <b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9BE8F"/>
        <bgColor rgb="FFF9BE8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79546"/>
        <bgColor rgb="FFF79546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3" fillId="5" borderId="0" xfId="0" applyFont="1" applyFill="1" applyAlignment="1">
      <alignment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 applyAlignment="1">
      <alignment wrapText="1"/>
    </xf>
    <xf numFmtId="0" fontId="6" fillId="0" borderId="4" xfId="0" applyFont="1" applyBorder="1" applyAlignment="1">
      <alignment horizontal="left" vertical="top" wrapText="1"/>
    </xf>
    <xf numFmtId="0" fontId="6" fillId="8" borderId="4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6" fillId="9" borderId="4" xfId="0" applyFont="1" applyFill="1" applyBorder="1" applyAlignment="1">
      <alignment horizontal="left" vertical="top" wrapText="1"/>
    </xf>
    <xf numFmtId="0" fontId="6" fillId="8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7" fillId="10" borderId="4" xfId="0" applyFont="1" applyFill="1" applyBorder="1" applyAlignment="1">
      <alignment horizontal="left" vertical="center"/>
    </xf>
    <xf numFmtId="0" fontId="5" fillId="0" borderId="4" xfId="0" applyFont="1" applyBorder="1"/>
    <xf numFmtId="0" fontId="6" fillId="7" borderId="4" xfId="0" applyFont="1" applyFill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6" fillId="6" borderId="4" xfId="0" applyFont="1" applyFill="1" applyBorder="1" applyAlignment="1">
      <alignment horizontal="right" vertical="top" wrapText="1"/>
    </xf>
    <xf numFmtId="0" fontId="7" fillId="10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6" fillId="6" borderId="4" xfId="0" applyFont="1" applyFill="1" applyBorder="1" applyAlignment="1">
      <alignment horizontal="right" vertical="top"/>
    </xf>
    <xf numFmtId="0" fontId="1" fillId="0" borderId="0" xfId="0" applyFont="1"/>
    <xf numFmtId="0" fontId="1" fillId="7" borderId="0" xfId="0" applyFont="1" applyFill="1"/>
    <xf numFmtId="0" fontId="5" fillId="7" borderId="0" xfId="0" applyFont="1" applyFill="1"/>
    <xf numFmtId="0" fontId="2" fillId="0" borderId="0" xfId="0" applyFont="1" applyAlignment="1">
      <alignment horizontal="center"/>
    </xf>
    <xf numFmtId="0" fontId="8" fillId="0" borderId="0" xfId="0" applyFont="1"/>
    <xf numFmtId="0" fontId="8" fillId="7" borderId="0" xfId="0" applyFont="1" applyFill="1"/>
    <xf numFmtId="0" fontId="8" fillId="8" borderId="0" xfId="0" applyFont="1" applyFill="1"/>
    <xf numFmtId="0" fontId="8" fillId="6" borderId="0" xfId="0" applyFont="1" applyFill="1"/>
    <xf numFmtId="0" fontId="8" fillId="0" borderId="0" xfId="0" applyFont="1" applyAlignment="1"/>
    <xf numFmtId="0" fontId="9" fillId="8" borderId="0" xfId="0" applyFont="1" applyFill="1" applyAlignment="1">
      <alignment horizontal="right" vertical="top" wrapText="1"/>
    </xf>
    <xf numFmtId="0" fontId="9" fillId="6" borderId="0" xfId="0" applyFont="1" applyFill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1" fillId="0" borderId="0" xfId="0" applyFont="1" applyAlignment="1"/>
    <xf numFmtId="0" fontId="5" fillId="7" borderId="0" xfId="0" applyFont="1" applyFill="1" applyAlignment="1"/>
    <xf numFmtId="0" fontId="5" fillId="0" borderId="0" xfId="0" applyFont="1"/>
    <xf numFmtId="0" fontId="10" fillId="7" borderId="0" xfId="0" applyFont="1" applyFill="1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4" borderId="5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 wrapText="1"/>
    </xf>
    <xf numFmtId="0" fontId="8" fillId="11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>
                <a:solidFill>
                  <a:srgbClr val="1C4587"/>
                </a:solidFill>
                <a:latin typeface="+mn-lt"/>
              </a:defRPr>
            </a:pPr>
            <a:r>
              <a:rPr lang="en-US" sz="1800" b="1">
                <a:solidFill>
                  <a:srgbClr val="1C4587"/>
                </a:solidFill>
                <a:latin typeface="+mn-lt"/>
              </a:rPr>
              <a:t>Children age 24-35 months who have received a second dose of measles-containing vaccine (MCV) (%) vs. District</a:t>
            </a:r>
          </a:p>
        </c:rich>
      </c:tx>
      <c:layout>
        <c:manualLayout>
          <c:xMode val="edge"/>
          <c:yMode val="edge"/>
          <c:x val="3.0942408376963351E-2"/>
          <c:y val="6.6807432432432423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'under 5 mortality'!$F$1:$F$2</c:f>
              <c:strCache>
                <c:ptCount val="2"/>
                <c:pt idx="0">
                  <c:v>Child Vaccinations and Vitamin A Supplementation</c:v>
                </c:pt>
                <c:pt idx="1">
                  <c:v>55. Children age 24-35 months who have received a second dose of measles-containing vaccine (MCV)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508B-442A-B50A-56C11075BF2D}"/>
              </c:ext>
            </c:extLst>
          </c:dPt>
          <c:dPt>
            <c:idx val="2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508B-442A-B50A-56C11075BF2D}"/>
              </c:ext>
            </c:extLst>
          </c:dPt>
          <c:dPt>
            <c:idx val="8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508B-442A-B50A-56C11075BF2D}"/>
              </c:ext>
            </c:extLst>
          </c:dPt>
          <c:dPt>
            <c:idx val="11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08B-442A-B50A-56C11075BF2D}"/>
              </c:ext>
            </c:extLst>
          </c:dPt>
          <c:dPt>
            <c:idx val="19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508B-442A-B50A-56C11075BF2D}"/>
              </c:ext>
            </c:extLst>
          </c:dPt>
          <c:dPt>
            <c:idx val="23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08B-442A-B50A-56C11075BF2D}"/>
              </c:ext>
            </c:extLst>
          </c:dPt>
          <c:dPt>
            <c:idx val="25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508B-442A-B50A-56C11075BF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'under 5 mortality'!$A$3:$A$33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'under 5 mortality'!$F$3:$F$33</c:f>
              <c:numCache>
                <c:formatCode>General</c:formatCode>
                <c:ptCount val="31"/>
                <c:pt idx="0">
                  <c:v>43.7</c:v>
                </c:pt>
                <c:pt idx="1">
                  <c:v>41.4</c:v>
                </c:pt>
                <c:pt idx="2">
                  <c:v>19.8</c:v>
                </c:pt>
                <c:pt idx="3">
                  <c:v>38.200000000000003</c:v>
                </c:pt>
                <c:pt idx="4">
                  <c:v>40.6</c:v>
                </c:pt>
                <c:pt idx="5">
                  <c:v>45.6</c:v>
                </c:pt>
                <c:pt idx="6">
                  <c:v>37.6</c:v>
                </c:pt>
                <c:pt idx="7">
                  <c:v>38.4</c:v>
                </c:pt>
                <c:pt idx="8">
                  <c:v>26.7</c:v>
                </c:pt>
                <c:pt idx="9">
                  <c:v>31.5</c:v>
                </c:pt>
                <c:pt idx="10">
                  <c:v>42.1</c:v>
                </c:pt>
                <c:pt idx="11">
                  <c:v>21.4</c:v>
                </c:pt>
                <c:pt idx="12">
                  <c:v>41.6</c:v>
                </c:pt>
                <c:pt idx="13">
                  <c:v>46.5</c:v>
                </c:pt>
                <c:pt idx="14">
                  <c:v>41</c:v>
                </c:pt>
                <c:pt idx="15">
                  <c:v>36.5</c:v>
                </c:pt>
                <c:pt idx="16">
                  <c:v>37</c:v>
                </c:pt>
                <c:pt idx="17">
                  <c:v>32.5</c:v>
                </c:pt>
                <c:pt idx="18">
                  <c:v>50.1</c:v>
                </c:pt>
                <c:pt idx="19">
                  <c:v>57.9</c:v>
                </c:pt>
                <c:pt idx="20">
                  <c:v>34.9</c:v>
                </c:pt>
                <c:pt idx="21">
                  <c:v>41.9</c:v>
                </c:pt>
                <c:pt idx="22">
                  <c:v>30.5</c:v>
                </c:pt>
                <c:pt idx="23">
                  <c:v>26.5</c:v>
                </c:pt>
                <c:pt idx="24">
                  <c:v>40</c:v>
                </c:pt>
                <c:pt idx="25">
                  <c:v>25.6</c:v>
                </c:pt>
                <c:pt idx="26">
                  <c:v>33.9</c:v>
                </c:pt>
                <c:pt idx="27">
                  <c:v>30.4</c:v>
                </c:pt>
                <c:pt idx="28">
                  <c:v>39.299999999999997</c:v>
                </c:pt>
                <c:pt idx="29">
                  <c:v>54.9</c:v>
                </c:pt>
                <c:pt idx="30">
                  <c:v>37.9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508B-442A-B50A-56C11075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3730650"/>
        <c:axId val="1211232131"/>
        <c:axId val="0"/>
      </c:bar3DChart>
      <c:catAx>
        <c:axId val="583730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9.1409522251308897E-2"/>
              <c:y val="0.836908783783783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232131"/>
        <c:crosses val="autoZero"/>
        <c:auto val="1"/>
        <c:lblAlgn val="ctr"/>
        <c:lblOffset val="100"/>
        <c:noMultiLvlLbl val="1"/>
      </c:catAx>
      <c:valAx>
        <c:axId val="1211232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1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100" b="0">
                    <a:solidFill>
                      <a:srgbClr val="000000"/>
                    </a:solidFill>
                    <a:latin typeface="+mn-lt"/>
                  </a:rPr>
                  <a:t>Children age 24-35 months who have received a second dose of measles-containing vaccine (MCV) (%)</a:t>
                </a:r>
              </a:p>
            </c:rich>
          </c:tx>
          <c:layout>
            <c:manualLayout>
              <c:xMode val="edge"/>
              <c:yMode val="edge"/>
              <c:x val="4.6649214659685863E-2"/>
              <c:y val="0.1135979729729729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73065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>
                <a:solidFill>
                  <a:srgbClr val="1C4587"/>
                </a:solidFill>
                <a:latin typeface="+mn-lt"/>
              </a:defRPr>
            </a:pPr>
            <a:r>
              <a:rPr lang="en-US" sz="1800" b="1">
                <a:solidFill>
                  <a:srgbClr val="1C4587"/>
                </a:solidFill>
                <a:latin typeface="+mn-lt"/>
              </a:rPr>
              <a:t>Children under age 3 years breastfed within one hour of birth15 (%) vs. District</a:t>
            </a:r>
          </a:p>
        </c:rich>
      </c:tx>
      <c:layout>
        <c:manualLayout>
          <c:xMode val="edge"/>
          <c:yMode val="edge"/>
          <c:x val="3.1151003167898626E-2"/>
          <c:y val="7.5423728813559326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'under 5 mortality'!$J$1:$J$2</c:f>
              <c:strCache>
                <c:ptCount val="2"/>
                <c:pt idx="0">
                  <c:v>Child Feeding Practices and Nutritional Status of Children</c:v>
                </c:pt>
                <c:pt idx="1">
                  <c:v>67. Children under age 3 years breastfed within one hour of birth15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  <a:prstDash val="solid"/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412-48B1-A782-542C47DB74DD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6412-48B1-A782-542C47DB74DD}"/>
              </c:ext>
            </c:extLst>
          </c:dPt>
          <c:dPt>
            <c:idx val="11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6412-48B1-A782-542C47DB74DD}"/>
              </c:ext>
            </c:extLst>
          </c:dPt>
          <c:dPt>
            <c:idx val="13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412-48B1-A782-542C47DB74DD}"/>
              </c:ext>
            </c:extLst>
          </c:dPt>
          <c:dPt>
            <c:idx val="18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412-48B1-A782-542C47DB74DD}"/>
              </c:ext>
            </c:extLst>
          </c:dPt>
          <c:dPt>
            <c:idx val="19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6412-48B1-A782-542C47DB74DD}"/>
              </c:ext>
            </c:extLst>
          </c:dPt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6412-48B1-A782-542C47DB74DD}"/>
              </c:ext>
            </c:extLst>
          </c:dPt>
          <c:dPt>
            <c:idx val="25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6412-48B1-A782-542C47DB7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'under 5 mortality'!$A$3:$A$33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'under 5 mortality'!$J$3:$J$33</c:f>
              <c:numCache>
                <c:formatCode>General</c:formatCode>
                <c:ptCount val="31"/>
                <c:pt idx="0">
                  <c:v>20.399999999999999</c:v>
                </c:pt>
                <c:pt idx="1">
                  <c:v>40.200000000000003</c:v>
                </c:pt>
                <c:pt idx="2">
                  <c:v>48.1</c:v>
                </c:pt>
                <c:pt idx="3">
                  <c:v>27.5</c:v>
                </c:pt>
                <c:pt idx="4">
                  <c:v>41.9</c:v>
                </c:pt>
                <c:pt idx="5">
                  <c:v>44.6</c:v>
                </c:pt>
                <c:pt idx="6">
                  <c:v>40</c:v>
                </c:pt>
                <c:pt idx="7">
                  <c:v>37.700000000000003</c:v>
                </c:pt>
                <c:pt idx="8">
                  <c:v>30.3</c:v>
                </c:pt>
                <c:pt idx="9">
                  <c:v>30.6</c:v>
                </c:pt>
                <c:pt idx="10">
                  <c:v>42.6</c:v>
                </c:pt>
                <c:pt idx="11">
                  <c:v>50.5</c:v>
                </c:pt>
                <c:pt idx="12">
                  <c:v>42.9</c:v>
                </c:pt>
                <c:pt idx="13">
                  <c:v>24.2</c:v>
                </c:pt>
                <c:pt idx="14">
                  <c:v>32.9</c:v>
                </c:pt>
                <c:pt idx="15">
                  <c:v>42.9</c:v>
                </c:pt>
                <c:pt idx="16">
                  <c:v>41</c:v>
                </c:pt>
                <c:pt idx="17">
                  <c:v>48.5</c:v>
                </c:pt>
                <c:pt idx="18">
                  <c:v>20.9</c:v>
                </c:pt>
                <c:pt idx="19">
                  <c:v>25.6</c:v>
                </c:pt>
                <c:pt idx="20">
                  <c:v>26.3</c:v>
                </c:pt>
                <c:pt idx="21">
                  <c:v>32.5</c:v>
                </c:pt>
                <c:pt idx="22">
                  <c:v>40.299999999999997</c:v>
                </c:pt>
                <c:pt idx="23">
                  <c:v>32.200000000000003</c:v>
                </c:pt>
                <c:pt idx="24">
                  <c:v>34.9</c:v>
                </c:pt>
                <c:pt idx="25">
                  <c:v>22.5</c:v>
                </c:pt>
                <c:pt idx="26">
                  <c:v>39.700000000000003</c:v>
                </c:pt>
                <c:pt idx="27">
                  <c:v>43.5</c:v>
                </c:pt>
                <c:pt idx="28">
                  <c:v>33.799999999999997</c:v>
                </c:pt>
                <c:pt idx="29">
                  <c:v>29.8</c:v>
                </c:pt>
                <c:pt idx="30">
                  <c:v>43.7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6412-48B1-A782-542C47DB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395404"/>
        <c:axId val="136334934"/>
        <c:axId val="0"/>
      </c:bar3DChart>
      <c:catAx>
        <c:axId val="19839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0.10004867344244985"/>
              <c:y val="0.8211864406779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34934"/>
        <c:crosses val="autoZero"/>
        <c:auto val="1"/>
        <c:lblAlgn val="ctr"/>
        <c:lblOffset val="100"/>
        <c:noMultiLvlLbl val="1"/>
      </c:catAx>
      <c:valAx>
        <c:axId val="136334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 Children under age 3 years breastfed within one hour of birth15 (%)</a:t>
                </a:r>
              </a:p>
            </c:rich>
          </c:tx>
          <c:layout>
            <c:manualLayout>
              <c:xMode val="edge"/>
              <c:yMode val="edge"/>
              <c:x val="5.2270327349524817E-2"/>
              <c:y val="0.1138418079096045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954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>
                <a:solidFill>
                  <a:srgbClr val="1C4587"/>
                </a:solidFill>
                <a:latin typeface="+mn-lt"/>
              </a:defRPr>
            </a:pPr>
            <a:r>
              <a:rPr lang="en-US" sz="1800" b="1">
                <a:solidFill>
                  <a:srgbClr val="1C4587"/>
                </a:solidFill>
                <a:latin typeface="+mn-lt"/>
              </a:rPr>
              <a:t>Children with fever or symptoms of ARI in the 2 weeks preceding the survey taken to a health facility or health provider (%) vs. District</a:t>
            </a:r>
          </a:p>
        </c:rich>
      </c:tx>
      <c:layout>
        <c:manualLayout>
          <c:xMode val="edge"/>
          <c:yMode val="edge"/>
          <c:x val="3.0939809926082366E-2"/>
          <c:y val="8.4129692832764502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'under 5 mortality'!$W$1:$W$2</c:f>
              <c:strCache>
                <c:ptCount val="2"/>
                <c:pt idx="0">
                  <c:v>Treatment of Childhood Diseases (children under age 5 years)</c:v>
                </c:pt>
                <c:pt idx="1">
                  <c:v>66. Children with fever or symptoms of ARI in the 2 weeks preceding the survey taken to a health facility or health provider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64B-41A1-88CD-F9BED4A9CEC8}"/>
              </c:ext>
            </c:extLst>
          </c:dPt>
          <c:dPt>
            <c:idx val="6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64B-41A1-88CD-F9BED4A9CEC8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C64B-41A1-88CD-F9BED4A9CEC8}"/>
              </c:ext>
            </c:extLst>
          </c:dPt>
          <c:dPt>
            <c:idx val="16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64B-41A1-88CD-F9BED4A9CEC8}"/>
              </c:ext>
            </c:extLst>
          </c:dPt>
          <c:dPt>
            <c:idx val="18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64B-41A1-88CD-F9BED4A9CEC8}"/>
              </c:ext>
            </c:extLst>
          </c:dPt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C64B-41A1-88CD-F9BED4A9CEC8}"/>
              </c:ext>
            </c:extLst>
          </c:dPt>
          <c:dPt>
            <c:idx val="27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C64B-41A1-88CD-F9BED4A9CEC8}"/>
              </c:ext>
            </c:extLst>
          </c:dPt>
          <c:dPt>
            <c:idx val="29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C64B-41A1-88CD-F9BED4A9CE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'under 5 mortality'!$A$3:$A$33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'under 5 mortality'!$W$3:$W$33</c:f>
              <c:numCache>
                <c:formatCode>General</c:formatCode>
                <c:ptCount val="31"/>
                <c:pt idx="0">
                  <c:v>75</c:v>
                </c:pt>
                <c:pt idx="1">
                  <c:v>82.4</c:v>
                </c:pt>
                <c:pt idx="2">
                  <c:v>73.073300000000003</c:v>
                </c:pt>
                <c:pt idx="3">
                  <c:v>73</c:v>
                </c:pt>
                <c:pt idx="4">
                  <c:v>81</c:v>
                </c:pt>
                <c:pt idx="5">
                  <c:v>71.2</c:v>
                </c:pt>
                <c:pt idx="6">
                  <c:v>88.7</c:v>
                </c:pt>
                <c:pt idx="7">
                  <c:v>72.8</c:v>
                </c:pt>
                <c:pt idx="8">
                  <c:v>70.3</c:v>
                </c:pt>
                <c:pt idx="9">
                  <c:v>73.3</c:v>
                </c:pt>
                <c:pt idx="10">
                  <c:v>59.2</c:v>
                </c:pt>
                <c:pt idx="11">
                  <c:v>79.7</c:v>
                </c:pt>
                <c:pt idx="12">
                  <c:v>81.2</c:v>
                </c:pt>
                <c:pt idx="13">
                  <c:v>67.5</c:v>
                </c:pt>
                <c:pt idx="14">
                  <c:v>60.1</c:v>
                </c:pt>
                <c:pt idx="15">
                  <c:v>63.8</c:v>
                </c:pt>
                <c:pt idx="16">
                  <c:v>86.6</c:v>
                </c:pt>
                <c:pt idx="17">
                  <c:v>76.7</c:v>
                </c:pt>
                <c:pt idx="18">
                  <c:v>56.3</c:v>
                </c:pt>
                <c:pt idx="19">
                  <c:v>67</c:v>
                </c:pt>
                <c:pt idx="20">
                  <c:v>72.3</c:v>
                </c:pt>
                <c:pt idx="21">
                  <c:v>72.7</c:v>
                </c:pt>
                <c:pt idx="22">
                  <c:v>72.2</c:v>
                </c:pt>
                <c:pt idx="23">
                  <c:v>77.8</c:v>
                </c:pt>
                <c:pt idx="24">
                  <c:v>71.099999999999994</c:v>
                </c:pt>
                <c:pt idx="25">
                  <c:v>61.6</c:v>
                </c:pt>
                <c:pt idx="26">
                  <c:v>77.8</c:v>
                </c:pt>
                <c:pt idx="27">
                  <c:v>82.3</c:v>
                </c:pt>
                <c:pt idx="28">
                  <c:v>69.8</c:v>
                </c:pt>
                <c:pt idx="29">
                  <c:v>81.5</c:v>
                </c:pt>
                <c:pt idx="30">
                  <c:v>67.3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C64B-41A1-88CD-F9BED4A9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875660"/>
        <c:axId val="628786874"/>
        <c:axId val="0"/>
      </c:bar3DChart>
      <c:catAx>
        <c:axId val="20887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9.4557649155227033E-2"/>
              <c:y val="0.837372013651877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8786874"/>
        <c:crosses val="autoZero"/>
        <c:auto val="1"/>
        <c:lblAlgn val="ctr"/>
        <c:lblOffset val="100"/>
        <c:noMultiLvlLbl val="1"/>
      </c:catAx>
      <c:valAx>
        <c:axId val="628786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Children with fever or symptoms of ARI in the 2 weeks preceding the survey taken to a health facility or health provider (%)</a:t>
                </a:r>
              </a:p>
            </c:rich>
          </c:tx>
          <c:layout>
            <c:manualLayout>
              <c:xMode val="edge"/>
              <c:yMode val="edge"/>
              <c:x val="4.6779303062302005E-2"/>
              <c:y val="0.14476678043230942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8756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>
                <a:solidFill>
                  <a:srgbClr val="1C4587"/>
                </a:solidFill>
                <a:latin typeface="+mn-lt"/>
              </a:defRPr>
            </a:pPr>
            <a:r>
              <a:rPr lang="en-US" sz="1800" b="1">
                <a:solidFill>
                  <a:srgbClr val="1C4587"/>
                </a:solidFill>
                <a:latin typeface="+mn-lt"/>
              </a:rPr>
              <a:t>Births delivered by caesarean sectionA (%) vs. District</a:t>
            </a:r>
          </a:p>
        </c:rich>
      </c:tx>
      <c:layout>
        <c:manualLayout>
          <c:xMode val="edge"/>
          <c:yMode val="edge"/>
          <c:x val="3.0942408376963351E-2"/>
          <c:y val="7.525337837837838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'under 5 mortality'!$Y$1:$Y$2</c:f>
              <c:strCache>
                <c:ptCount val="2"/>
                <c:pt idx="0">
                  <c:v>Delivery Care (for births in the 5 years before the survey)</c:v>
                </c:pt>
                <c:pt idx="1">
                  <c:v>Births delivered by caesarean sectionA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47-408F-93A6-A003DB4573EB}"/>
              </c:ext>
            </c:extLst>
          </c:dPt>
          <c:dPt>
            <c:idx val="6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147-408F-93A6-A003DB4573EB}"/>
              </c:ext>
            </c:extLst>
          </c:dPt>
          <c:dPt>
            <c:idx val="8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147-408F-93A6-A003DB4573EB}"/>
              </c:ext>
            </c:extLst>
          </c:dPt>
          <c:dPt>
            <c:idx val="1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147-408F-93A6-A003DB4573EB}"/>
              </c:ext>
            </c:extLst>
          </c:dPt>
          <c:dPt>
            <c:idx val="12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147-408F-93A6-A003DB4573EB}"/>
              </c:ext>
            </c:extLst>
          </c:dPt>
          <c:dPt>
            <c:idx val="1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3147-408F-93A6-A003DB4573EB}"/>
              </c:ext>
            </c:extLst>
          </c:dPt>
          <c:dPt>
            <c:idx val="2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3147-408F-93A6-A003DB4573EB}"/>
              </c:ext>
            </c:extLst>
          </c:dPt>
          <c:dPt>
            <c:idx val="23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147-408F-93A6-A003DB4573EB}"/>
              </c:ext>
            </c:extLst>
          </c:dPt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E-3147-408F-93A6-A003DB4573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'under 5 mortality'!$A$3:$A$33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'under 5 mortality'!$Y$3:$Y$33</c:f>
              <c:numCache>
                <c:formatCode>General</c:formatCode>
                <c:ptCount val="31"/>
                <c:pt idx="0">
                  <c:v>40.700000000000003</c:v>
                </c:pt>
                <c:pt idx="1">
                  <c:v>58</c:v>
                </c:pt>
                <c:pt idx="2">
                  <c:v>59.7</c:v>
                </c:pt>
                <c:pt idx="3">
                  <c:v>68.099999999999994</c:v>
                </c:pt>
                <c:pt idx="4">
                  <c:v>79.099999999999994</c:v>
                </c:pt>
                <c:pt idx="5">
                  <c:v>64.3</c:v>
                </c:pt>
                <c:pt idx="6">
                  <c:v>41.7</c:v>
                </c:pt>
                <c:pt idx="7">
                  <c:v>55.4</c:v>
                </c:pt>
                <c:pt idx="8">
                  <c:v>82.4</c:v>
                </c:pt>
                <c:pt idx="9">
                  <c:v>69.2</c:v>
                </c:pt>
                <c:pt idx="10">
                  <c:v>27.2</c:v>
                </c:pt>
                <c:pt idx="11">
                  <c:v>74</c:v>
                </c:pt>
                <c:pt idx="12">
                  <c:v>43.4</c:v>
                </c:pt>
                <c:pt idx="13">
                  <c:v>67.900000000000006</c:v>
                </c:pt>
                <c:pt idx="14">
                  <c:v>51.3</c:v>
                </c:pt>
                <c:pt idx="15">
                  <c:v>61</c:v>
                </c:pt>
                <c:pt idx="16">
                  <c:v>53</c:v>
                </c:pt>
                <c:pt idx="17">
                  <c:v>65.7</c:v>
                </c:pt>
                <c:pt idx="18">
                  <c:v>77.3</c:v>
                </c:pt>
                <c:pt idx="19">
                  <c:v>66.7</c:v>
                </c:pt>
                <c:pt idx="20">
                  <c:v>71.599999999999994</c:v>
                </c:pt>
                <c:pt idx="21">
                  <c:v>77.2</c:v>
                </c:pt>
                <c:pt idx="22">
                  <c:v>57.8</c:v>
                </c:pt>
                <c:pt idx="23">
                  <c:v>43.2</c:v>
                </c:pt>
                <c:pt idx="24">
                  <c:v>69</c:v>
                </c:pt>
                <c:pt idx="25">
                  <c:v>77</c:v>
                </c:pt>
                <c:pt idx="26">
                  <c:v>48</c:v>
                </c:pt>
                <c:pt idx="27">
                  <c:v>50.9</c:v>
                </c:pt>
                <c:pt idx="28">
                  <c:v>71.8</c:v>
                </c:pt>
                <c:pt idx="29">
                  <c:v>69.3</c:v>
                </c:pt>
                <c:pt idx="30">
                  <c:v>68.2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3147-408F-93A6-A003DB45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57575"/>
        <c:axId val="253851000"/>
        <c:axId val="0"/>
      </c:bar3DChart>
      <c:catAx>
        <c:axId val="186657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9.9262925392670148E-2"/>
              <c:y val="0.836908783783783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851000"/>
        <c:crosses val="autoZero"/>
        <c:auto val="1"/>
        <c:lblAlgn val="ctr"/>
        <c:lblOffset val="100"/>
        <c:noMultiLvlLbl val="1"/>
      </c:catAx>
      <c:valAx>
        <c:axId val="253851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rgbClr val="000000"/>
                    </a:solidFill>
                    <a:latin typeface="+mn-lt"/>
                  </a:rPr>
                  <a:t>Births delivered by caesarean sectionA (%)</a:t>
                </a:r>
              </a:p>
            </c:rich>
          </c:tx>
          <c:layout>
            <c:manualLayout>
              <c:xMode val="edge"/>
              <c:yMode val="edge"/>
              <c:x val="5.1884816753926699E-2"/>
              <c:y val="0.1135979729729729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5757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>
                <a:solidFill>
                  <a:srgbClr val="1C4587"/>
                </a:solidFill>
                <a:latin typeface="+mn-lt"/>
              </a:defRPr>
            </a:pPr>
            <a:r>
              <a:rPr lang="en-US" sz="1800" b="1">
                <a:solidFill>
                  <a:srgbClr val="1C4587"/>
                </a:solidFill>
                <a:latin typeface="+mn-lt"/>
              </a:rPr>
              <a:t>Mothers who consumed iron folic acid for 180 days or more when they were pregnant (%) vs. District</a:t>
            </a:r>
          </a:p>
        </c:rich>
      </c:tx>
      <c:layout>
        <c:manualLayout>
          <c:xMode val="edge"/>
          <c:yMode val="edge"/>
          <c:x val="3.0939809926082366E-2"/>
          <c:y val="7.5597269624573374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'under 5 mortality'!$AB$1:$AB$2</c:f>
              <c:strCache>
                <c:ptCount val="2"/>
                <c:pt idx="0">
                  <c:v>Maternal and Child Health Maternity Care (for last birth in the 5 years before the survey)</c:v>
                </c:pt>
                <c:pt idx="1">
                  <c:v>36. Mothers who consumed iron folic acid for 180 days or more when they were pregnant (%)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E3B-4ACD-BDF4-536FFDD61682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3E3B-4ACD-BDF4-536FFDD61682}"/>
              </c:ext>
            </c:extLst>
          </c:dPt>
          <c:dPt>
            <c:idx val="10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E3B-4ACD-BDF4-536FFDD61682}"/>
              </c:ext>
            </c:extLst>
          </c:dPt>
          <c:dPt>
            <c:idx val="13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E3B-4ACD-BDF4-536FFDD61682}"/>
              </c:ext>
            </c:extLst>
          </c:dPt>
          <c:dPt>
            <c:idx val="14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E3B-4ACD-BDF4-536FFDD61682}"/>
              </c:ext>
            </c:extLst>
          </c:dPt>
          <c:dPt>
            <c:idx val="23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E3B-4ACD-BDF4-536FFDD61682}"/>
              </c:ext>
            </c:extLst>
          </c:dPt>
          <c:dPt>
            <c:idx val="26"/>
            <c:invertIfNegative val="1"/>
            <c:bubble3D val="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3E3B-4ACD-BDF4-536FFDD61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'under 5 mortality'!$A$3:$A$33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Jagitial</c:v>
                </c:pt>
                <c:pt idx="4">
                  <c:v>Jangoan</c:v>
                </c:pt>
                <c:pt idx="5">
                  <c:v>Jayashankar Bhupalapally</c:v>
                </c:pt>
                <c:pt idx="6">
                  <c:v>Jogulamba Gadwal</c:v>
                </c:pt>
                <c:pt idx="7">
                  <c:v>Kamareddy</c:v>
                </c:pt>
                <c:pt idx="8">
                  <c:v>Karimnagar</c:v>
                </c:pt>
                <c:pt idx="9">
                  <c:v>Khammam</c:v>
                </c:pt>
                <c:pt idx="10">
                  <c:v>KumurumBheem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</c:v>
                </c:pt>
                <c:pt idx="14">
                  <c:v>Medak</c:v>
                </c:pt>
                <c:pt idx="15">
                  <c:v>Medchal-Malkajgiri</c:v>
                </c:pt>
                <c:pt idx="16">
                  <c:v>Nagarkurnool</c:v>
                </c:pt>
                <c:pt idx="17">
                  <c:v>Nalgonda</c:v>
                </c:pt>
                <c:pt idx="18">
                  <c:v>Nirmal</c:v>
                </c:pt>
                <c:pt idx="19">
                  <c:v>Nizamabad</c:v>
                </c:pt>
                <c:pt idx="20">
                  <c:v>Peddapalli</c:v>
                </c:pt>
                <c:pt idx="21">
                  <c:v>Rajanna Sircilla</c:v>
                </c:pt>
                <c:pt idx="22">
                  <c:v>Ranga Reddy</c:v>
                </c:pt>
                <c:pt idx="23">
                  <c:v>Sangareddy</c:v>
                </c:pt>
                <c:pt idx="24">
                  <c:v>Siddipet</c:v>
                </c:pt>
                <c:pt idx="25">
                  <c:v>Suryapet</c:v>
                </c:pt>
                <c:pt idx="26">
                  <c:v>Vikarabad</c:v>
                </c:pt>
                <c:pt idx="27">
                  <c:v>Wanaparthy,</c:v>
                </c:pt>
                <c:pt idx="28">
                  <c:v>Warangal Rural</c:v>
                </c:pt>
                <c:pt idx="29">
                  <c:v>Warangal Urban</c:v>
                </c:pt>
                <c:pt idx="30">
                  <c:v>Yadadri</c:v>
                </c:pt>
              </c:strCache>
            </c:strRef>
          </c:cat>
          <c:val>
            <c:numRef>
              <c:f>'under 5 mortality'!$AB$3:$AB$33</c:f>
              <c:numCache>
                <c:formatCode>General</c:formatCode>
                <c:ptCount val="31"/>
                <c:pt idx="0">
                  <c:v>21.8</c:v>
                </c:pt>
                <c:pt idx="1">
                  <c:v>42.3</c:v>
                </c:pt>
                <c:pt idx="2">
                  <c:v>38.4</c:v>
                </c:pt>
                <c:pt idx="3">
                  <c:v>36.299999999999997</c:v>
                </c:pt>
                <c:pt idx="4">
                  <c:v>34.799999999999997</c:v>
                </c:pt>
                <c:pt idx="5">
                  <c:v>35.299999999999997</c:v>
                </c:pt>
                <c:pt idx="6">
                  <c:v>27.6</c:v>
                </c:pt>
                <c:pt idx="7">
                  <c:v>28.3</c:v>
                </c:pt>
                <c:pt idx="8">
                  <c:v>38.6</c:v>
                </c:pt>
                <c:pt idx="9">
                  <c:v>34.9</c:v>
                </c:pt>
                <c:pt idx="10">
                  <c:v>18.8</c:v>
                </c:pt>
                <c:pt idx="11">
                  <c:v>32.4</c:v>
                </c:pt>
                <c:pt idx="12">
                  <c:v>45.5</c:v>
                </c:pt>
                <c:pt idx="13">
                  <c:v>49</c:v>
                </c:pt>
                <c:pt idx="14">
                  <c:v>23.4</c:v>
                </c:pt>
                <c:pt idx="15">
                  <c:v>31.8</c:v>
                </c:pt>
                <c:pt idx="16">
                  <c:v>41.1</c:v>
                </c:pt>
                <c:pt idx="17">
                  <c:v>40.1</c:v>
                </c:pt>
                <c:pt idx="18">
                  <c:v>34.6</c:v>
                </c:pt>
                <c:pt idx="19">
                  <c:v>28.2</c:v>
                </c:pt>
                <c:pt idx="20">
                  <c:v>41.9</c:v>
                </c:pt>
                <c:pt idx="21">
                  <c:v>34</c:v>
                </c:pt>
                <c:pt idx="22">
                  <c:v>26.6</c:v>
                </c:pt>
                <c:pt idx="23">
                  <c:v>21.6</c:v>
                </c:pt>
                <c:pt idx="24">
                  <c:v>41.5</c:v>
                </c:pt>
                <c:pt idx="25">
                  <c:v>38.9</c:v>
                </c:pt>
                <c:pt idx="26">
                  <c:v>24.4</c:v>
                </c:pt>
                <c:pt idx="27">
                  <c:v>38.799999999999997</c:v>
                </c:pt>
                <c:pt idx="28">
                  <c:v>35.200000000000003</c:v>
                </c:pt>
                <c:pt idx="29">
                  <c:v>38.9</c:v>
                </c:pt>
                <c:pt idx="30">
                  <c:v>35.700000000000003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3E3B-4ACD-BDF4-536FFDD6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7484127"/>
        <c:axId val="352629565"/>
        <c:axId val="0"/>
      </c:bar3DChart>
      <c:catAx>
        <c:axId val="190748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9.4557649155227033E-2"/>
              <c:y val="0.837372013651877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2629565"/>
        <c:crosses val="autoZero"/>
        <c:auto val="1"/>
        <c:lblAlgn val="ctr"/>
        <c:lblOffset val="100"/>
        <c:noMultiLvlLbl val="1"/>
      </c:catAx>
      <c:valAx>
        <c:axId val="35262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Mothers who consumed iron folic acid for 180 days or more when they were pregnant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48412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50</xdr:row>
      <xdr:rowOff>152400</xdr:rowOff>
    </xdr:from>
    <xdr:ext cx="9096375" cy="56292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609600</xdr:colOff>
      <xdr:row>50</xdr:row>
      <xdr:rowOff>161925</xdr:rowOff>
    </xdr:from>
    <xdr:ext cx="9020175" cy="5619750"/>
    <xdr:graphicFrame macro="">
      <xdr:nvGraphicFramePr>
        <xdr:cNvPr id="3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38100</xdr:colOff>
      <xdr:row>50</xdr:row>
      <xdr:rowOff>190500</xdr:rowOff>
    </xdr:from>
    <xdr:ext cx="9020175" cy="5581650"/>
    <xdr:graphicFrame macro="">
      <xdr:nvGraphicFramePr>
        <xdr:cNvPr id="4" name="Chart 3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95250</xdr:colOff>
      <xdr:row>80</xdr:row>
      <xdr:rowOff>19050</xdr:rowOff>
    </xdr:from>
    <xdr:ext cx="9096375" cy="5629275"/>
    <xdr:graphicFrame macro="">
      <xdr:nvGraphicFramePr>
        <xdr:cNvPr id="5" name="Chart 4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609600</xdr:colOff>
      <xdr:row>80</xdr:row>
      <xdr:rowOff>19050</xdr:rowOff>
    </xdr:from>
    <xdr:ext cx="9020175" cy="5581650"/>
    <xdr:graphicFrame macro="">
      <xdr:nvGraphicFramePr>
        <xdr:cNvPr id="6" name="Chart 5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NF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HS"/>
      <sheetName val="under 5 mortality"/>
      <sheetName val="Anaemia among Children and Wome"/>
      <sheetName val="Delivery Care (for births in th"/>
      <sheetName val="Blood sugar (age 15 +)"/>
      <sheetName val="Hypertension (age 15 +)"/>
      <sheetName val="Screening for Cancer among Wome"/>
      <sheetName val="Tobacco and Alcohol Consumption"/>
      <sheetName val="Sheet1"/>
      <sheetName val="Indicators_Specific"/>
      <sheetName val="Population and Household Profil"/>
      <sheetName val="Characteristics of Women (age 1"/>
      <sheetName val="Marriage and Fertility"/>
    </sheetNames>
    <sheetDataSet>
      <sheetData sheetId="0"/>
      <sheetData sheetId="1">
        <row r="1">
          <cell r="J1" t="str">
            <v>Child Feeding Practices and Nutritional Status of Children</v>
          </cell>
        </row>
        <row r="2">
          <cell r="F2" t="str">
            <v>55. Children age 24-35 months who have received a second dose of measles-containing vaccine (MCV) (%)</v>
          </cell>
          <cell r="J2" t="str">
            <v>67. Children under age 3 years breastfed within one hour of birth15 (%)</v>
          </cell>
          <cell r="W2" t="str">
            <v>66. Children with fever or symptoms of ARI in the 2 weeks preceding the survey taken to a health facility or health provider (%)</v>
          </cell>
          <cell r="Y2" t="str">
            <v>Births delivered by caesarean sectionA (%)</v>
          </cell>
          <cell r="AB2" t="str">
            <v>36. Mothers who consumed iron folic acid for 180 days or more when they were pregnant (%)</v>
          </cell>
        </row>
        <row r="3">
          <cell r="A3" t="str">
            <v>Adilabad</v>
          </cell>
          <cell r="F3">
            <v>43.7</v>
          </cell>
          <cell r="J3">
            <v>20.399999999999999</v>
          </cell>
          <cell r="W3">
            <v>75</v>
          </cell>
          <cell r="Y3">
            <v>40.700000000000003</v>
          </cell>
          <cell r="AB3">
            <v>21.8</v>
          </cell>
        </row>
        <row r="4">
          <cell r="A4" t="str">
            <v>Bhadradri</v>
          </cell>
          <cell r="F4">
            <v>41.4</v>
          </cell>
          <cell r="J4">
            <v>40.200000000000003</v>
          </cell>
          <cell r="W4">
            <v>82.4</v>
          </cell>
          <cell r="Y4">
            <v>58</v>
          </cell>
          <cell r="AB4">
            <v>42.3</v>
          </cell>
        </row>
        <row r="5">
          <cell r="A5" t="str">
            <v>Hyderabad</v>
          </cell>
          <cell r="F5">
            <v>19.8</v>
          </cell>
          <cell r="J5">
            <v>48.1</v>
          </cell>
          <cell r="W5">
            <v>73.073300000000003</v>
          </cell>
          <cell r="Y5">
            <v>59.7</v>
          </cell>
          <cell r="AB5">
            <v>38.4</v>
          </cell>
        </row>
        <row r="6">
          <cell r="A6" t="str">
            <v>Jagitial</v>
          </cell>
          <cell r="F6">
            <v>38.200000000000003</v>
          </cell>
          <cell r="J6">
            <v>27.5</v>
          </cell>
          <cell r="W6">
            <v>73</v>
          </cell>
          <cell r="Y6">
            <v>68.099999999999994</v>
          </cell>
          <cell r="AB6">
            <v>36.299999999999997</v>
          </cell>
        </row>
        <row r="7">
          <cell r="A7" t="str">
            <v>Jangoan</v>
          </cell>
          <cell r="F7">
            <v>40.6</v>
          </cell>
          <cell r="J7">
            <v>41.9</v>
          </cell>
          <cell r="W7">
            <v>81</v>
          </cell>
          <cell r="Y7">
            <v>79.099999999999994</v>
          </cell>
          <cell r="AB7">
            <v>34.799999999999997</v>
          </cell>
        </row>
        <row r="8">
          <cell r="A8" t="str">
            <v>Jayashankar Bhupalapally</v>
          </cell>
          <cell r="F8">
            <v>45.6</v>
          </cell>
          <cell r="J8">
            <v>44.6</v>
          </cell>
          <cell r="W8">
            <v>71.2</v>
          </cell>
          <cell r="Y8">
            <v>64.3</v>
          </cell>
          <cell r="AB8">
            <v>35.299999999999997</v>
          </cell>
        </row>
        <row r="9">
          <cell r="A9" t="str">
            <v>Jogulamba Gadwal</v>
          </cell>
          <cell r="F9">
            <v>37.6</v>
          </cell>
          <cell r="J9">
            <v>40</v>
          </cell>
          <cell r="W9">
            <v>88.7</v>
          </cell>
          <cell r="Y9">
            <v>41.7</v>
          </cell>
          <cell r="AB9">
            <v>27.6</v>
          </cell>
        </row>
        <row r="10">
          <cell r="A10" t="str">
            <v>Kamareddy</v>
          </cell>
          <cell r="F10">
            <v>38.4</v>
          </cell>
          <cell r="J10">
            <v>37.700000000000003</v>
          </cell>
          <cell r="W10">
            <v>72.8</v>
          </cell>
          <cell r="Y10">
            <v>55.4</v>
          </cell>
          <cell r="AB10">
            <v>28.3</v>
          </cell>
        </row>
        <row r="11">
          <cell r="A11" t="str">
            <v>Karimnagar</v>
          </cell>
          <cell r="F11">
            <v>26.7</v>
          </cell>
          <cell r="J11">
            <v>30.3</v>
          </cell>
          <cell r="W11">
            <v>70.3</v>
          </cell>
          <cell r="Y11">
            <v>82.4</v>
          </cell>
          <cell r="AB11">
            <v>38.6</v>
          </cell>
        </row>
        <row r="12">
          <cell r="A12" t="str">
            <v>Khammam</v>
          </cell>
          <cell r="F12">
            <v>31.5</v>
          </cell>
          <cell r="J12">
            <v>30.6</v>
          </cell>
          <cell r="W12">
            <v>73.3</v>
          </cell>
          <cell r="Y12">
            <v>69.2</v>
          </cell>
          <cell r="AB12">
            <v>34.9</v>
          </cell>
        </row>
        <row r="13">
          <cell r="A13" t="str">
            <v>KumurumBheem</v>
          </cell>
          <cell r="F13">
            <v>42.1</v>
          </cell>
          <cell r="J13">
            <v>42.6</v>
          </cell>
          <cell r="W13">
            <v>59.2</v>
          </cell>
          <cell r="Y13">
            <v>27.2</v>
          </cell>
          <cell r="AB13">
            <v>18.8</v>
          </cell>
        </row>
        <row r="14">
          <cell r="A14" t="str">
            <v>Mahabubabad</v>
          </cell>
          <cell r="F14">
            <v>21.4</v>
          </cell>
          <cell r="J14">
            <v>50.5</v>
          </cell>
          <cell r="W14">
            <v>79.7</v>
          </cell>
          <cell r="Y14">
            <v>74</v>
          </cell>
          <cell r="AB14">
            <v>32.4</v>
          </cell>
        </row>
        <row r="15">
          <cell r="A15" t="str">
            <v>Mahabubnagar</v>
          </cell>
          <cell r="F15">
            <v>41.6</v>
          </cell>
          <cell r="J15">
            <v>42.9</v>
          </cell>
          <cell r="W15">
            <v>81.2</v>
          </cell>
          <cell r="Y15">
            <v>43.4</v>
          </cell>
          <cell r="AB15">
            <v>45.5</v>
          </cell>
        </row>
        <row r="16">
          <cell r="A16" t="str">
            <v>Mancherial</v>
          </cell>
          <cell r="F16">
            <v>46.5</v>
          </cell>
          <cell r="J16">
            <v>24.2</v>
          </cell>
          <cell r="W16">
            <v>67.5</v>
          </cell>
          <cell r="Y16">
            <v>67.900000000000006</v>
          </cell>
          <cell r="AB16">
            <v>49</v>
          </cell>
        </row>
        <row r="17">
          <cell r="A17" t="str">
            <v>Medak</v>
          </cell>
          <cell r="F17">
            <v>41</v>
          </cell>
          <cell r="J17">
            <v>32.9</v>
          </cell>
          <cell r="W17">
            <v>60.1</v>
          </cell>
          <cell r="Y17">
            <v>51.3</v>
          </cell>
          <cell r="AB17">
            <v>23.4</v>
          </cell>
        </row>
        <row r="18">
          <cell r="A18" t="str">
            <v>Medchal-Malkajgiri</v>
          </cell>
          <cell r="F18">
            <v>36.5</v>
          </cell>
          <cell r="J18">
            <v>42.9</v>
          </cell>
          <cell r="W18">
            <v>63.8</v>
          </cell>
          <cell r="Y18">
            <v>61</v>
          </cell>
          <cell r="AB18">
            <v>31.8</v>
          </cell>
        </row>
        <row r="19">
          <cell r="A19" t="str">
            <v>Nagarkurnool</v>
          </cell>
          <cell r="F19">
            <v>37</v>
          </cell>
          <cell r="J19">
            <v>41</v>
          </cell>
          <cell r="W19">
            <v>86.6</v>
          </cell>
          <cell r="Y19">
            <v>53</v>
          </cell>
          <cell r="AB19">
            <v>41.1</v>
          </cell>
        </row>
        <row r="20">
          <cell r="A20" t="str">
            <v>Nalgonda</v>
          </cell>
          <cell r="F20">
            <v>32.5</v>
          </cell>
          <cell r="J20">
            <v>48.5</v>
          </cell>
          <cell r="W20">
            <v>76.7</v>
          </cell>
          <cell r="Y20">
            <v>65.7</v>
          </cell>
          <cell r="AB20">
            <v>40.1</v>
          </cell>
        </row>
        <row r="21">
          <cell r="A21" t="str">
            <v>Nirmal</v>
          </cell>
          <cell r="F21">
            <v>50.1</v>
          </cell>
          <cell r="J21">
            <v>20.9</v>
          </cell>
          <cell r="W21">
            <v>56.3</v>
          </cell>
          <cell r="Y21">
            <v>77.3</v>
          </cell>
          <cell r="AB21">
            <v>34.6</v>
          </cell>
        </row>
        <row r="22">
          <cell r="A22" t="str">
            <v>Nizamabad</v>
          </cell>
          <cell r="F22">
            <v>57.9</v>
          </cell>
          <cell r="J22">
            <v>25.6</v>
          </cell>
          <cell r="W22">
            <v>67</v>
          </cell>
          <cell r="Y22">
            <v>66.7</v>
          </cell>
          <cell r="AB22">
            <v>28.2</v>
          </cell>
        </row>
        <row r="23">
          <cell r="A23" t="str">
            <v>Peddapalli</v>
          </cell>
          <cell r="F23">
            <v>34.9</v>
          </cell>
          <cell r="J23">
            <v>26.3</v>
          </cell>
          <cell r="W23">
            <v>72.3</v>
          </cell>
          <cell r="Y23">
            <v>71.599999999999994</v>
          </cell>
          <cell r="AB23">
            <v>41.9</v>
          </cell>
        </row>
        <row r="24">
          <cell r="A24" t="str">
            <v>Rajanna Sircilla</v>
          </cell>
          <cell r="F24">
            <v>41.9</v>
          </cell>
          <cell r="J24">
            <v>32.5</v>
          </cell>
          <cell r="W24">
            <v>72.7</v>
          </cell>
          <cell r="Y24">
            <v>77.2</v>
          </cell>
          <cell r="AB24">
            <v>34</v>
          </cell>
        </row>
        <row r="25">
          <cell r="A25" t="str">
            <v>Ranga Reddy</v>
          </cell>
          <cell r="F25">
            <v>30.5</v>
          </cell>
          <cell r="J25">
            <v>40.299999999999997</v>
          </cell>
          <cell r="W25">
            <v>72.2</v>
          </cell>
          <cell r="Y25">
            <v>57.8</v>
          </cell>
          <cell r="AB25">
            <v>26.6</v>
          </cell>
        </row>
        <row r="26">
          <cell r="A26" t="str">
            <v>Sangareddy</v>
          </cell>
          <cell r="F26">
            <v>26.5</v>
          </cell>
          <cell r="J26">
            <v>32.200000000000003</v>
          </cell>
          <cell r="W26">
            <v>77.8</v>
          </cell>
          <cell r="Y26">
            <v>43.2</v>
          </cell>
          <cell r="AB26">
            <v>21.6</v>
          </cell>
        </row>
        <row r="27">
          <cell r="A27" t="str">
            <v>Siddipet</v>
          </cell>
          <cell r="F27">
            <v>40</v>
          </cell>
          <cell r="J27">
            <v>34.9</v>
          </cell>
          <cell r="W27">
            <v>71.099999999999994</v>
          </cell>
          <cell r="Y27">
            <v>69</v>
          </cell>
          <cell r="AB27">
            <v>41.5</v>
          </cell>
        </row>
        <row r="28">
          <cell r="A28" t="str">
            <v>Suryapet</v>
          </cell>
          <cell r="F28">
            <v>25.6</v>
          </cell>
          <cell r="J28">
            <v>22.5</v>
          </cell>
          <cell r="W28">
            <v>61.6</v>
          </cell>
          <cell r="Y28">
            <v>77</v>
          </cell>
          <cell r="AB28">
            <v>38.9</v>
          </cell>
        </row>
        <row r="29">
          <cell r="A29" t="str">
            <v>Vikarabad</v>
          </cell>
          <cell r="F29">
            <v>33.9</v>
          </cell>
          <cell r="J29">
            <v>39.700000000000003</v>
          </cell>
          <cell r="W29">
            <v>77.8</v>
          </cell>
          <cell r="Y29">
            <v>48</v>
          </cell>
          <cell r="AB29">
            <v>24.4</v>
          </cell>
        </row>
        <row r="30">
          <cell r="A30" t="str">
            <v>Wanaparthy,</v>
          </cell>
          <cell r="F30">
            <v>30.4</v>
          </cell>
          <cell r="J30">
            <v>43.5</v>
          </cell>
          <cell r="W30">
            <v>82.3</v>
          </cell>
          <cell r="Y30">
            <v>50.9</v>
          </cell>
          <cell r="AB30">
            <v>38.799999999999997</v>
          </cell>
        </row>
        <row r="31">
          <cell r="A31" t="str">
            <v>Warangal Rural</v>
          </cell>
          <cell r="F31">
            <v>39.299999999999997</v>
          </cell>
          <cell r="J31">
            <v>33.799999999999997</v>
          </cell>
          <cell r="W31">
            <v>69.8</v>
          </cell>
          <cell r="Y31">
            <v>71.8</v>
          </cell>
          <cell r="AB31">
            <v>35.200000000000003</v>
          </cell>
        </row>
        <row r="32">
          <cell r="A32" t="str">
            <v>Warangal Urban</v>
          </cell>
          <cell r="F32">
            <v>54.9</v>
          </cell>
          <cell r="J32">
            <v>29.8</v>
          </cell>
          <cell r="W32">
            <v>81.5</v>
          </cell>
          <cell r="Y32">
            <v>69.3</v>
          </cell>
          <cell r="AB32">
            <v>38.9</v>
          </cell>
        </row>
        <row r="33">
          <cell r="A33" t="str">
            <v>Yadadri</v>
          </cell>
          <cell r="F33">
            <v>37.9</v>
          </cell>
          <cell r="J33">
            <v>43.7</v>
          </cell>
          <cell r="W33">
            <v>67.3</v>
          </cell>
          <cell r="Y33">
            <v>68.2</v>
          </cell>
          <cell r="AB33">
            <v>35.700000000000003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telangana.gov.in/dataset/telangana-health-department-assets" TargetMode="External"/><Relationship Id="rId1" Type="http://schemas.openxmlformats.org/officeDocument/2006/relationships/hyperlink" Target="https://data.telangana.gov.in/dataset/women-and-childr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4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12.59765625" style="10"/>
    <col min="2" max="2" width="16.19921875" style="10" customWidth="1"/>
    <col min="3" max="3" width="22.09765625" style="10" customWidth="1"/>
    <col min="4" max="4" width="16.09765625" style="10" customWidth="1"/>
    <col min="5" max="5" width="17" style="10" customWidth="1"/>
    <col min="6" max="6" width="14.69921875" style="10" customWidth="1"/>
    <col min="7" max="9" width="16.8984375" style="10" customWidth="1"/>
    <col min="10" max="10" width="23.5" style="10" customWidth="1"/>
    <col min="11" max="11" width="21.3984375" style="10" customWidth="1"/>
    <col min="12" max="16384" width="12.59765625" style="10"/>
  </cols>
  <sheetData>
    <row r="1" spans="1:12" ht="72">
      <c r="A1" s="36"/>
      <c r="B1" s="55" t="s">
        <v>102</v>
      </c>
      <c r="C1" s="54" t="s">
        <v>78</v>
      </c>
      <c r="D1" s="55" t="s">
        <v>101</v>
      </c>
      <c r="E1" s="55" t="s">
        <v>100</v>
      </c>
      <c r="F1" s="54" t="s">
        <v>77</v>
      </c>
      <c r="G1" s="54" t="s">
        <v>75</v>
      </c>
      <c r="H1" s="54" t="s">
        <v>74</v>
      </c>
      <c r="I1" s="55" t="s">
        <v>99</v>
      </c>
      <c r="J1" s="55" t="s">
        <v>98</v>
      </c>
      <c r="K1" s="54" t="s">
        <v>76</v>
      </c>
      <c r="L1" s="44" t="s">
        <v>97</v>
      </c>
    </row>
    <row r="2" spans="1:12" ht="15" customHeight="1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ht="14.4">
      <c r="A3" s="36" t="s">
        <v>96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4.4">
      <c r="A4" s="36" t="s">
        <v>73</v>
      </c>
      <c r="B4" s="44">
        <v>63</v>
      </c>
      <c r="C4" s="44">
        <v>30</v>
      </c>
      <c r="D4" s="44">
        <v>98</v>
      </c>
      <c r="E4" s="44">
        <v>192</v>
      </c>
      <c r="F4" s="44">
        <v>0.08</v>
      </c>
      <c r="G4" s="44">
        <v>20.6</v>
      </c>
      <c r="H4" s="44">
        <v>18.68</v>
      </c>
      <c r="I4" s="44">
        <v>99.9</v>
      </c>
      <c r="J4" s="44">
        <v>14.4</v>
      </c>
      <c r="K4" s="44">
        <v>10</v>
      </c>
      <c r="L4" s="44">
        <v>67</v>
      </c>
    </row>
    <row r="5" spans="1:12" ht="14.4">
      <c r="A5" s="36" t="s">
        <v>72</v>
      </c>
      <c r="B5" s="44">
        <v>75</v>
      </c>
      <c r="C5" s="44">
        <v>31</v>
      </c>
      <c r="D5" s="44">
        <v>87</v>
      </c>
      <c r="E5" s="44">
        <v>232</v>
      </c>
      <c r="F5" s="44">
        <v>0.05</v>
      </c>
      <c r="G5" s="44">
        <v>11.2</v>
      </c>
      <c r="H5" s="44">
        <v>10.88</v>
      </c>
      <c r="I5" s="44">
        <v>99.5</v>
      </c>
      <c r="J5" s="44">
        <v>9.5</v>
      </c>
      <c r="K5" s="44">
        <v>41</v>
      </c>
      <c r="L5" s="44">
        <v>86</v>
      </c>
    </row>
    <row r="6" spans="1:12" ht="14.4">
      <c r="A6" s="36" t="s">
        <v>71</v>
      </c>
      <c r="B6" s="44">
        <v>113</v>
      </c>
      <c r="C6" s="44">
        <v>36</v>
      </c>
      <c r="D6" s="44">
        <v>91</v>
      </c>
      <c r="E6" s="44">
        <v>177</v>
      </c>
      <c r="F6" s="44">
        <v>0.05</v>
      </c>
      <c r="G6" s="44">
        <v>10.4</v>
      </c>
      <c r="H6" s="44">
        <v>11.56</v>
      </c>
      <c r="I6" s="44">
        <v>94.4</v>
      </c>
      <c r="J6" s="44">
        <v>13</v>
      </c>
      <c r="K6" s="44">
        <v>37</v>
      </c>
      <c r="L6" s="44">
        <v>74</v>
      </c>
    </row>
    <row r="7" spans="1:12" ht="14.4">
      <c r="A7" s="36" t="s">
        <v>70</v>
      </c>
      <c r="B7" s="44">
        <v>70</v>
      </c>
      <c r="C7" s="44">
        <v>25</v>
      </c>
      <c r="D7" s="44">
        <v>100</v>
      </c>
      <c r="E7" s="44">
        <v>242</v>
      </c>
      <c r="F7" s="44">
        <v>0</v>
      </c>
      <c r="G7" s="44">
        <v>3.5</v>
      </c>
      <c r="H7" s="44">
        <v>5.81</v>
      </c>
      <c r="I7" s="44">
        <v>100</v>
      </c>
      <c r="J7" s="44">
        <v>7.83</v>
      </c>
      <c r="K7" s="44">
        <v>45</v>
      </c>
      <c r="L7" s="44">
        <v>100</v>
      </c>
    </row>
    <row r="8" spans="1:12" ht="15" customHeight="1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</row>
    <row r="9" spans="1:12" ht="15" customHeight="1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</row>
    <row r="10" spans="1:12" ht="15" customHeight="1">
      <c r="B10" s="44"/>
      <c r="C10" s="49" t="s">
        <v>1</v>
      </c>
      <c r="E10" s="44"/>
      <c r="F10" s="49" t="s">
        <v>95</v>
      </c>
      <c r="G10" s="49" t="s">
        <v>92</v>
      </c>
      <c r="H10" s="49" t="s">
        <v>91</v>
      </c>
      <c r="I10" s="44"/>
      <c r="J10" s="44"/>
      <c r="K10" s="53" t="s">
        <v>4</v>
      </c>
      <c r="L10" s="44"/>
    </row>
    <row r="11" spans="1:12" ht="15" customHeight="1">
      <c r="B11" s="44"/>
      <c r="C11" s="49" t="s">
        <v>2</v>
      </c>
      <c r="E11" s="44"/>
      <c r="F11" s="49" t="s">
        <v>94</v>
      </c>
      <c r="G11" s="44" t="s">
        <v>93</v>
      </c>
      <c r="H11" s="49" t="s">
        <v>92</v>
      </c>
      <c r="I11" s="44"/>
      <c r="J11" s="44"/>
      <c r="K11" s="52" t="s">
        <v>3</v>
      </c>
      <c r="L11" s="44"/>
    </row>
    <row r="12" spans="1:12" ht="15" customHeight="1">
      <c r="B12" s="44"/>
      <c r="C12" s="49" t="s">
        <v>0</v>
      </c>
      <c r="E12" s="44"/>
      <c r="F12" s="49" t="s">
        <v>91</v>
      </c>
      <c r="G12" s="44" t="s">
        <v>90</v>
      </c>
      <c r="H12" s="44"/>
      <c r="I12" s="44"/>
      <c r="J12" s="44"/>
      <c r="K12" s="52" t="s">
        <v>0</v>
      </c>
      <c r="L12" s="44"/>
    </row>
    <row r="13" spans="1:12" ht="15" customHeight="1">
      <c r="B13" s="51"/>
      <c r="C13" s="49" t="s">
        <v>3</v>
      </c>
      <c r="E13" s="44"/>
      <c r="F13" s="50" t="s">
        <v>89</v>
      </c>
      <c r="G13" s="44" t="s">
        <v>88</v>
      </c>
      <c r="H13" s="44"/>
      <c r="I13" s="44"/>
      <c r="J13" s="44"/>
      <c r="K13" s="50" t="s">
        <v>87</v>
      </c>
      <c r="L13" s="44"/>
    </row>
    <row r="14" spans="1:12" ht="15" customHeight="1">
      <c r="B14" s="44"/>
      <c r="C14" s="49" t="s">
        <v>4</v>
      </c>
      <c r="E14" s="44"/>
      <c r="F14" s="44"/>
      <c r="G14" s="44" t="s">
        <v>86</v>
      </c>
      <c r="H14" s="44"/>
      <c r="I14" s="44"/>
      <c r="J14" s="44"/>
      <c r="K14" s="44"/>
      <c r="L14" s="44"/>
    </row>
    <row r="15" spans="1:12" ht="15" customHeight="1">
      <c r="B15" s="44"/>
      <c r="C15" s="49" t="s">
        <v>85</v>
      </c>
      <c r="E15" s="44"/>
      <c r="F15" s="44"/>
      <c r="G15" s="44" t="s">
        <v>84</v>
      </c>
      <c r="H15" s="44"/>
      <c r="I15" s="44"/>
      <c r="J15" s="44"/>
      <c r="K15" s="44"/>
      <c r="L15" s="44"/>
    </row>
    <row r="16" spans="1:12" ht="15" customHeight="1">
      <c r="B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ht="15" customHeight="1">
      <c r="B17" s="44"/>
      <c r="C17" s="44" t="s">
        <v>83</v>
      </c>
      <c r="D17" s="44"/>
      <c r="E17" s="44"/>
      <c r="F17" s="44"/>
      <c r="G17" s="44"/>
      <c r="H17" s="44"/>
      <c r="I17" s="44"/>
      <c r="J17" s="44"/>
      <c r="K17" s="44"/>
      <c r="L17" s="44"/>
    </row>
    <row r="18" spans="1:12" ht="15" customHeight="1">
      <c r="B18" s="48"/>
      <c r="C18" s="48"/>
      <c r="D18" s="44"/>
      <c r="E18" s="44"/>
      <c r="F18" s="44"/>
      <c r="G18" s="44"/>
      <c r="H18" s="44"/>
      <c r="I18" s="44"/>
      <c r="J18" s="44"/>
      <c r="K18" s="44"/>
      <c r="L18" s="44"/>
    </row>
    <row r="19" spans="1:12" ht="15" customHeight="1">
      <c r="B19" s="48"/>
      <c r="C19" s="48"/>
      <c r="D19" s="44"/>
      <c r="E19" s="44"/>
      <c r="F19" s="44"/>
      <c r="G19" s="44"/>
      <c r="H19" s="44"/>
      <c r="I19" s="44"/>
      <c r="J19" s="44"/>
      <c r="K19" s="44"/>
      <c r="L19" s="44"/>
    </row>
    <row r="20" spans="1:12" ht="15" customHeight="1">
      <c r="B20" s="48"/>
      <c r="C20" s="48"/>
      <c r="D20" s="44"/>
      <c r="E20" s="44"/>
      <c r="F20" s="44"/>
      <c r="G20" s="44"/>
      <c r="H20" s="44"/>
      <c r="I20" s="44"/>
      <c r="J20" s="44"/>
      <c r="K20" s="44"/>
      <c r="L20" s="44"/>
    </row>
    <row r="21" spans="1:12" ht="15" customHeight="1"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</row>
    <row r="22" spans="1:12" ht="15" customHeight="1">
      <c r="B22" s="44"/>
      <c r="C22" s="44"/>
      <c r="D22" s="44"/>
      <c r="E22" s="44"/>
      <c r="F22" s="44"/>
      <c r="G22" s="44"/>
      <c r="H22" s="44"/>
      <c r="J22" s="44"/>
      <c r="K22" s="44"/>
      <c r="L22" s="44"/>
    </row>
    <row r="23" spans="1:12" ht="15" customHeight="1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</row>
    <row r="24" spans="1:12" ht="15" customHeight="1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5" customHeight="1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12" ht="14.4">
      <c r="A26" s="36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</row>
    <row r="27" spans="1:12" ht="14.4">
      <c r="A27" s="36" t="s">
        <v>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ht="55.8">
      <c r="A28" s="47"/>
      <c r="B28" s="47" t="s">
        <v>79</v>
      </c>
      <c r="C28" s="46" t="s">
        <v>78</v>
      </c>
      <c r="D28" s="45" t="s">
        <v>77</v>
      </c>
      <c r="E28" s="45" t="s">
        <v>76</v>
      </c>
      <c r="G28" s="44"/>
      <c r="H28" s="44"/>
      <c r="I28" s="44"/>
      <c r="J28" s="44"/>
      <c r="K28" s="44"/>
      <c r="L28" s="44"/>
    </row>
    <row r="29" spans="1:12" ht="14.4">
      <c r="B29" s="36" t="s">
        <v>73</v>
      </c>
      <c r="C29" s="44">
        <v>32</v>
      </c>
      <c r="D29" s="44">
        <v>2.6</v>
      </c>
      <c r="E29" s="44">
        <v>11</v>
      </c>
      <c r="G29" s="44"/>
      <c r="H29" s="44"/>
      <c r="I29" s="44"/>
      <c r="J29" s="44"/>
      <c r="K29" s="44"/>
      <c r="L29" s="44"/>
    </row>
    <row r="30" spans="1:12" ht="14.4">
      <c r="B30" s="36" t="s">
        <v>81</v>
      </c>
      <c r="C30" s="44">
        <v>7</v>
      </c>
      <c r="D30" s="44">
        <v>0.3</v>
      </c>
      <c r="E30" s="44">
        <v>112</v>
      </c>
      <c r="F30" s="44"/>
      <c r="G30" s="44"/>
      <c r="H30" s="44"/>
      <c r="I30" s="44"/>
      <c r="J30" s="44"/>
      <c r="K30" s="44"/>
      <c r="L30" s="44"/>
    </row>
    <row r="31" spans="1:12" ht="14.4">
      <c r="B31" s="36" t="s">
        <v>71</v>
      </c>
      <c r="C31" s="44">
        <v>50</v>
      </c>
      <c r="D31" s="44">
        <v>0.7</v>
      </c>
      <c r="E31" s="44">
        <v>38</v>
      </c>
      <c r="F31" s="44"/>
      <c r="G31" s="44"/>
      <c r="H31" s="44"/>
      <c r="I31" s="44"/>
      <c r="J31" s="44"/>
      <c r="K31" s="44"/>
      <c r="L31" s="44"/>
    </row>
    <row r="32" spans="1:12" ht="14.4">
      <c r="B32" s="36" t="s">
        <v>70</v>
      </c>
      <c r="C32" s="44">
        <v>25</v>
      </c>
      <c r="D32" s="44">
        <v>0</v>
      </c>
      <c r="E32" s="44">
        <v>45</v>
      </c>
      <c r="F32" s="44"/>
      <c r="G32" s="44"/>
      <c r="H32" s="44"/>
      <c r="I32" s="44"/>
      <c r="J32" s="44"/>
      <c r="K32" s="44"/>
      <c r="L32" s="44"/>
    </row>
    <row r="33" spans="2:12" ht="14.4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2:12" ht="14.4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</row>
    <row r="35" spans="2:12" ht="14.4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</row>
    <row r="36" spans="2:12" ht="14.4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</row>
    <row r="37" spans="2:12" ht="14.4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2:12" ht="14.4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</row>
    <row r="39" spans="2:12" ht="14.4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</row>
    <row r="40" spans="2:12" ht="14.4">
      <c r="B40" s="44" t="s">
        <v>80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2:12" ht="69.599999999999994">
      <c r="B41" s="47" t="s">
        <v>79</v>
      </c>
      <c r="C41" s="46" t="s">
        <v>78</v>
      </c>
      <c r="D41" s="45" t="s">
        <v>77</v>
      </c>
      <c r="E41" s="45" t="s">
        <v>76</v>
      </c>
      <c r="F41" s="45" t="s">
        <v>75</v>
      </c>
      <c r="G41" s="45" t="s">
        <v>74</v>
      </c>
      <c r="H41" s="44"/>
      <c r="I41" s="44"/>
      <c r="J41" s="44"/>
      <c r="K41" s="44"/>
      <c r="L41" s="44"/>
    </row>
    <row r="42" spans="2:12" ht="14.4">
      <c r="B42" s="36" t="s">
        <v>73</v>
      </c>
      <c r="C42" s="44">
        <v>30</v>
      </c>
      <c r="D42" s="44">
        <v>0.08</v>
      </c>
      <c r="E42" s="44">
        <v>10</v>
      </c>
      <c r="F42" s="44">
        <v>20.6</v>
      </c>
      <c r="G42" s="44">
        <v>18.68</v>
      </c>
      <c r="H42" s="44"/>
      <c r="I42" s="44"/>
      <c r="J42" s="44"/>
      <c r="K42" s="44"/>
      <c r="L42" s="44"/>
    </row>
    <row r="43" spans="2:12" ht="14.4">
      <c r="B43" s="36" t="s">
        <v>72</v>
      </c>
      <c r="C43" s="44">
        <v>31</v>
      </c>
      <c r="D43" s="44">
        <v>0.05</v>
      </c>
      <c r="E43" s="44">
        <v>41</v>
      </c>
      <c r="F43" s="44">
        <v>11.2</v>
      </c>
      <c r="G43" s="44">
        <v>10.88</v>
      </c>
      <c r="H43" s="44"/>
      <c r="I43" s="44"/>
      <c r="J43" s="44"/>
      <c r="K43" s="44"/>
      <c r="L43" s="44"/>
    </row>
    <row r="44" spans="2:12" ht="14.4">
      <c r="B44" s="36" t="s">
        <v>71</v>
      </c>
      <c r="C44" s="44">
        <v>36</v>
      </c>
      <c r="D44" s="44">
        <v>0.05</v>
      </c>
      <c r="E44" s="44">
        <v>37</v>
      </c>
      <c r="F44" s="44">
        <v>10.4</v>
      </c>
      <c r="G44" s="44">
        <v>11.56</v>
      </c>
      <c r="H44" s="44"/>
      <c r="I44" s="44"/>
      <c r="J44" s="44"/>
      <c r="K44" s="44"/>
      <c r="L44" s="44"/>
    </row>
    <row r="45" spans="2:12" ht="14.4">
      <c r="B45" s="36" t="s">
        <v>70</v>
      </c>
      <c r="C45" s="44">
        <v>25</v>
      </c>
      <c r="D45" s="44">
        <v>0</v>
      </c>
      <c r="E45" s="44">
        <v>45</v>
      </c>
      <c r="F45" s="44">
        <v>3.5</v>
      </c>
      <c r="G45" s="44">
        <v>5.81</v>
      </c>
      <c r="H45" s="44"/>
      <c r="I45" s="44"/>
      <c r="J45" s="44"/>
      <c r="K45" s="44"/>
      <c r="L45" s="44"/>
    </row>
    <row r="46" spans="2:12" ht="14.4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</row>
    <row r="47" spans="2:12" ht="14.4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</row>
    <row r="48" spans="2:12" ht="14.4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</row>
    <row r="49" spans="2:12" ht="14.4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</row>
    <row r="50" spans="2:12" ht="14.4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</row>
    <row r="51" spans="2:12" ht="14.4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</row>
    <row r="52" spans="2:12" ht="14.4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</row>
    <row r="53" spans="2:12" ht="14.4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</row>
    <row r="54" spans="2:12" ht="14.4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</row>
    <row r="55" spans="2:12" ht="14.4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</row>
    <row r="56" spans="2:12" ht="14.4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</row>
    <row r="57" spans="2:12" ht="14.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2:12" ht="14.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2:12" ht="14.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</row>
    <row r="60" spans="2:12" ht="14.4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</row>
    <row r="61" spans="2:12" ht="14.4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</row>
    <row r="62" spans="2:12" ht="14.4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2:12" ht="14.4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</row>
    <row r="64" spans="2:12" ht="14.4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2:12" ht="14.4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</row>
    <row r="66" spans="2:12" ht="14.4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</row>
    <row r="67" spans="2:12" ht="14.4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68" spans="2:12" ht="14.4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</row>
    <row r="69" spans="2:12" ht="14.4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</row>
    <row r="70" spans="2:12" ht="14.4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</row>
    <row r="71" spans="2:12" ht="14.4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</row>
    <row r="72" spans="2:12" ht="14.4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</row>
    <row r="73" spans="2:12" ht="14.4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2:12" ht="14.4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</row>
    <row r="75" spans="2:12" ht="14.4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</row>
    <row r="76" spans="2:12" ht="14.4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</row>
    <row r="77" spans="2:12" ht="14.4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</row>
    <row r="78" spans="2:12" ht="14.4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</row>
    <row r="79" spans="2:12" ht="14.4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2:12" ht="14.4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</row>
    <row r="81" spans="2:12" ht="14.4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</row>
    <row r="82" spans="2:12" ht="14.4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</row>
    <row r="83" spans="2:12" ht="14.4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</row>
    <row r="84" spans="2:12" ht="14.4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</row>
    <row r="85" spans="2:12" ht="14.4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</row>
    <row r="86" spans="2:12" ht="14.4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</row>
    <row r="87" spans="2:12" ht="14.4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</row>
    <row r="88" spans="2:12" ht="14.4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</row>
    <row r="89" spans="2:12" ht="14.4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</row>
    <row r="90" spans="2:12" ht="14.4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</row>
    <row r="91" spans="2:12" ht="14.4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</row>
    <row r="92" spans="2:12" ht="14.4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</row>
    <row r="93" spans="2:12" ht="14.4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</row>
    <row r="94" spans="2:12" ht="14.4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</row>
    <row r="95" spans="2:12" ht="14.4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</row>
    <row r="96" spans="2:12" ht="14.4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</row>
    <row r="97" spans="2:12" ht="14.4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</row>
    <row r="98" spans="2:12" ht="14.4"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</row>
    <row r="99" spans="2:12" ht="14.4"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</row>
    <row r="100" spans="2:12" ht="14.4"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2:12" ht="14.4"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</row>
    <row r="102" spans="2:12" ht="14.4"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</row>
    <row r="103" spans="2:12" ht="14.4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</row>
    <row r="104" spans="2:12" ht="14.4"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</row>
    <row r="105" spans="2:12" ht="14.4"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</row>
    <row r="106" spans="2:12" ht="14.4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</row>
    <row r="107" spans="2:12" ht="14.4"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</row>
    <row r="108" spans="2:12" ht="14.4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2:12" ht="14.4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2:12" ht="14.4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2:12" ht="14.4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</row>
    <row r="112" spans="2:12" ht="14.4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2:12" ht="14.4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</row>
    <row r="114" spans="2:12" ht="14.4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2:12" ht="14.4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2:12" ht="14.4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</row>
    <row r="117" spans="2:12" ht="14.4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</row>
    <row r="118" spans="2:12" ht="14.4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</row>
    <row r="119" spans="2:12" ht="14.4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2:12" ht="14.4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2:12" ht="14.4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</row>
    <row r="122" spans="2:12" ht="14.4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</row>
    <row r="123" spans="2:12" ht="14.4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2:12" ht="14.4"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</row>
    <row r="125" spans="2:12" ht="14.4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</row>
    <row r="126" spans="2:12" ht="14.4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</row>
    <row r="127" spans="2:12" ht="14.4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</row>
    <row r="128" spans="2:12" ht="14.4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</row>
    <row r="129" spans="2:12" ht="14.4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</row>
    <row r="130" spans="2:12" ht="14.4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</row>
    <row r="131" spans="2:12" ht="14.4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</row>
    <row r="132" spans="2:12" ht="14.4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2:12" ht="14.4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2:12" ht="14.4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</row>
    <row r="135" spans="2:12" ht="14.4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2:12" ht="14.4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</row>
    <row r="137" spans="2:12" ht="14.4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</row>
    <row r="138" spans="2:12" ht="14.4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</row>
    <row r="139" spans="2:12" ht="14.4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</row>
    <row r="140" spans="2:12" ht="14.4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</row>
    <row r="141" spans="2:12" ht="14.4"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</row>
    <row r="142" spans="2:12" ht="14.4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</row>
    <row r="143" spans="2:12" ht="14.4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</row>
    <row r="144" spans="2:12" ht="14.4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</row>
    <row r="145" spans="2:12" ht="14.4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</row>
    <row r="146" spans="2:12" ht="14.4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</row>
    <row r="147" spans="2:12" ht="14.4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</row>
    <row r="148" spans="2:12" ht="14.4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</row>
    <row r="149" spans="2:12" ht="14.4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</row>
    <row r="150" spans="2:12" ht="14.4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</row>
    <row r="151" spans="2:12" ht="14.4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</row>
    <row r="152" spans="2:12" ht="14.4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</row>
    <row r="153" spans="2:12" ht="14.4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</row>
    <row r="154" spans="2:12" ht="14.4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</row>
    <row r="155" spans="2:12" ht="14.4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</row>
    <row r="156" spans="2:12" ht="14.4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</row>
    <row r="157" spans="2:12" ht="14.4"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</row>
    <row r="158" spans="2:12" ht="14.4"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</row>
    <row r="159" spans="2:12" ht="14.4"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</row>
    <row r="160" spans="2:12" ht="14.4"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</row>
    <row r="161" spans="2:12" ht="14.4"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</row>
    <row r="162" spans="2:12" ht="14.4"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</row>
    <row r="163" spans="2:12" ht="14.4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</row>
    <row r="164" spans="2:12" ht="14.4"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</row>
    <row r="165" spans="2:12" ht="14.4"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</row>
    <row r="166" spans="2:12" ht="14.4"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</row>
    <row r="167" spans="2:12" ht="14.4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</row>
    <row r="168" spans="2:12" ht="14.4"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</row>
    <row r="169" spans="2:12" ht="14.4"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2:12" ht="14.4"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</row>
    <row r="171" spans="2:12" ht="14.4"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</row>
    <row r="172" spans="2:12" ht="14.4"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2:12" ht="14.4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</row>
    <row r="174" spans="2:12" ht="14.4"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</row>
    <row r="175" spans="2:12" ht="14.4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</row>
    <row r="176" spans="2:12" ht="14.4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</row>
    <row r="177" spans="2:12" ht="14.4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2:12" ht="14.4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2:12" ht="14.4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</row>
    <row r="180" spans="2:12" ht="14.4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</row>
    <row r="181" spans="2:12" ht="14.4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</row>
    <row r="182" spans="2:12" ht="14.4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</row>
    <row r="183" spans="2:12" ht="14.4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</row>
    <row r="184" spans="2:12" ht="14.4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</row>
    <row r="185" spans="2:12" ht="14.4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</row>
    <row r="186" spans="2:12" ht="14.4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</row>
    <row r="187" spans="2:12" ht="14.4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2:12" ht="14.4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2:12" ht="14.4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2:12" ht="14.4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</row>
    <row r="191" spans="2:12" ht="14.4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</row>
    <row r="192" spans="2:12" ht="14.4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</row>
    <row r="193" spans="2:12" ht="14.4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</row>
    <row r="194" spans="2:12" ht="14.4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</row>
    <row r="195" spans="2:12" ht="14.4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</row>
    <row r="196" spans="2:12" ht="14.4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2:12" ht="14.4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</row>
    <row r="198" spans="2:12" ht="14.4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</row>
    <row r="199" spans="2:12" ht="14.4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</row>
    <row r="200" spans="2:12" ht="14.4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</row>
    <row r="201" spans="2:12" ht="14.4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</row>
    <row r="202" spans="2:12" ht="14.4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</row>
    <row r="203" spans="2:12" ht="14.4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</row>
    <row r="204" spans="2:12" ht="14.4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</row>
    <row r="205" spans="2:12" ht="14.4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</row>
    <row r="206" spans="2:12" ht="14.4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</row>
    <row r="207" spans="2:12" ht="14.4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</row>
    <row r="208" spans="2:12" ht="14.4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</row>
    <row r="209" spans="2:12" ht="14.4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2:12" ht="14.4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2:12" ht="14.4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2:12" ht="14.4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2:12" ht="14.4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2:12" ht="14.4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2:12" ht="14.4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2:12" ht="14.4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2:12" ht="14.4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2:12" ht="14.4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2:12" ht="14.4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2:12" ht="14.4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2:12" ht="14.4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</row>
    <row r="222" spans="2:12" ht="14.4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</row>
    <row r="223" spans="2:12" ht="14.4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</row>
    <row r="224" spans="2:12" ht="14.4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2:12" ht="14.4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</row>
    <row r="226" spans="2:12" ht="14.4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</row>
    <row r="227" spans="2:12" ht="14.4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2:12" ht="14.4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2:12" ht="14.4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2:12" ht="14.4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2:12" ht="14.4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</row>
    <row r="232" spans="2:12" ht="14.4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</row>
    <row r="233" spans="2:12" ht="14.4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2:12" ht="14.4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2:12" ht="14.4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2:12" ht="14.4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2:12" ht="14.4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2:12" ht="14.4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2:12" ht="14.4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2:12" ht="14.4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2:12" ht="14.4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</row>
    <row r="242" spans="2:12" ht="14.4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</row>
    <row r="243" spans="2:12" ht="14.4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</row>
    <row r="244" spans="2:12" ht="14.4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</row>
    <row r="245" spans="2:12" ht="14.4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</row>
    <row r="246" spans="2:12" ht="14.4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</row>
    <row r="247" spans="2:12" ht="14.4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</row>
    <row r="248" spans="2:12" ht="14.4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</row>
    <row r="249" spans="2:12" ht="14.4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</row>
    <row r="250" spans="2:12" ht="14.4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</row>
    <row r="251" spans="2:12" ht="14.4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</row>
    <row r="252" spans="2:12" ht="14.4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</row>
    <row r="253" spans="2:12" ht="14.4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</row>
    <row r="254" spans="2:12" ht="14.4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</row>
    <row r="255" spans="2:12" ht="14.4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</row>
    <row r="256" spans="2:12" ht="14.4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</row>
    <row r="257" spans="2:12" ht="14.4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</row>
    <row r="258" spans="2:12" ht="14.4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</row>
    <row r="259" spans="2:12" ht="14.4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</row>
    <row r="260" spans="2:12" ht="14.4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</row>
    <row r="261" spans="2:12" ht="14.4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</row>
    <row r="262" spans="2:12" ht="14.4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2:12" ht="14.4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2:12" ht="14.4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2:12" ht="14.4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</row>
    <row r="266" spans="2:12" ht="14.4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</row>
    <row r="267" spans="2:12" ht="14.4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</row>
    <row r="268" spans="2:12" ht="14.4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</row>
    <row r="269" spans="2:12" ht="14.4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</row>
    <row r="270" spans="2:12" ht="14.4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</row>
    <row r="271" spans="2:12" ht="14.4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</row>
    <row r="272" spans="2:12" ht="14.4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</row>
    <row r="273" spans="2:12" ht="14.4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</row>
    <row r="274" spans="2:12" ht="14.4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</row>
    <row r="275" spans="2:12" ht="14.4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</row>
    <row r="276" spans="2:12" ht="14.4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</row>
    <row r="277" spans="2:12" ht="14.4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</row>
    <row r="278" spans="2:12" ht="14.4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</row>
    <row r="279" spans="2:12" ht="14.4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</row>
    <row r="280" spans="2:12" ht="14.4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</row>
    <row r="281" spans="2:12" ht="14.4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</row>
    <row r="282" spans="2:12" ht="14.4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</row>
    <row r="283" spans="2:12" ht="14.4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</row>
    <row r="284" spans="2:12" ht="14.4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</row>
    <row r="285" spans="2:12" ht="14.4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</row>
    <row r="286" spans="2:12" ht="14.4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</row>
    <row r="287" spans="2:12" ht="14.4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</row>
    <row r="288" spans="2:12" ht="14.4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</row>
    <row r="289" spans="2:12" ht="14.4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</row>
    <row r="290" spans="2:12" ht="14.4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</row>
    <row r="291" spans="2:12" ht="14.4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</row>
    <row r="292" spans="2:12" ht="14.4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</row>
    <row r="293" spans="2:12" ht="14.4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</row>
    <row r="294" spans="2:12" ht="14.4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</row>
    <row r="295" spans="2:12" ht="14.4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</row>
    <row r="296" spans="2:12" ht="14.4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</row>
    <row r="297" spans="2:12" ht="14.4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</row>
    <row r="298" spans="2:12" ht="14.4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</row>
    <row r="299" spans="2:12" ht="14.4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</row>
    <row r="300" spans="2:12" ht="14.4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</row>
    <row r="301" spans="2:12" ht="14.4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</row>
    <row r="302" spans="2:12" ht="14.4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</row>
    <row r="303" spans="2:12" ht="14.4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</row>
    <row r="304" spans="2:12" ht="14.4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</row>
    <row r="305" spans="2:12" ht="14.4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</row>
    <row r="306" spans="2:12" ht="14.4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</row>
    <row r="307" spans="2:12" ht="14.4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</row>
    <row r="308" spans="2:12" ht="14.4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</row>
    <row r="309" spans="2:12" ht="14.4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</row>
    <row r="310" spans="2:12" ht="14.4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</row>
    <row r="311" spans="2:12" ht="14.4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</row>
    <row r="312" spans="2:12" ht="14.4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</row>
    <row r="313" spans="2:12" ht="14.4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</row>
    <row r="314" spans="2:12" ht="14.4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</row>
    <row r="315" spans="2:12" ht="14.4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</row>
    <row r="316" spans="2:12" ht="14.4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</row>
    <row r="317" spans="2:12" ht="14.4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</row>
    <row r="318" spans="2:12" ht="14.4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</row>
    <row r="319" spans="2:12" ht="14.4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</row>
    <row r="320" spans="2:12" ht="14.4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</row>
    <row r="321" spans="2:12" ht="14.4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</row>
    <row r="322" spans="2:12" ht="14.4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</row>
    <row r="323" spans="2:12" ht="14.4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</row>
    <row r="324" spans="2:12" ht="14.4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</row>
    <row r="325" spans="2:12" ht="14.4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</row>
    <row r="326" spans="2:12" ht="14.4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</row>
    <row r="327" spans="2:12" ht="14.4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</row>
    <row r="328" spans="2:12" ht="14.4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</row>
    <row r="329" spans="2:12" ht="14.4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</row>
    <row r="330" spans="2:12" ht="14.4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</row>
    <row r="331" spans="2:12" ht="14.4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</row>
    <row r="332" spans="2:12" ht="14.4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</row>
    <row r="333" spans="2:12" ht="14.4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</row>
    <row r="334" spans="2:12" ht="14.4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</row>
    <row r="335" spans="2:12" ht="14.4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</row>
    <row r="336" spans="2:12" ht="14.4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</row>
    <row r="337" spans="2:12" ht="14.4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</row>
    <row r="338" spans="2:12" ht="14.4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</row>
    <row r="339" spans="2:12" ht="14.4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</row>
    <row r="340" spans="2:12" ht="14.4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</row>
    <row r="341" spans="2:12" ht="14.4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</row>
    <row r="342" spans="2:12" ht="14.4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</row>
    <row r="343" spans="2:12" ht="14.4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</row>
    <row r="344" spans="2:12" ht="14.4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</row>
    <row r="345" spans="2:12" ht="14.4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</row>
    <row r="346" spans="2:12" ht="14.4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</row>
    <row r="347" spans="2:12" ht="14.4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</row>
    <row r="348" spans="2:12" ht="14.4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</row>
    <row r="349" spans="2:12" ht="14.4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</row>
    <row r="350" spans="2:12" ht="14.4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</row>
    <row r="351" spans="2:12" ht="14.4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</row>
    <row r="352" spans="2:12" ht="14.4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</row>
    <row r="353" spans="2:12" ht="14.4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</row>
    <row r="354" spans="2:12" ht="14.4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</row>
    <row r="355" spans="2:12" ht="14.4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</row>
    <row r="356" spans="2:12" ht="14.4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</row>
    <row r="357" spans="2:12" ht="14.4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</row>
    <row r="358" spans="2:12" ht="14.4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</row>
    <row r="359" spans="2:12" ht="14.4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</row>
    <row r="360" spans="2:12" ht="14.4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</row>
    <row r="361" spans="2:12" ht="14.4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</row>
    <row r="362" spans="2:12" ht="14.4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</row>
    <row r="363" spans="2:12" ht="14.4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</row>
    <row r="364" spans="2:12" ht="14.4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</row>
    <row r="365" spans="2:12" ht="14.4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</row>
    <row r="366" spans="2:12" ht="14.4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</row>
    <row r="367" spans="2:12" ht="14.4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</row>
    <row r="368" spans="2:12" ht="14.4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</row>
    <row r="369" spans="2:12" ht="14.4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</row>
    <row r="370" spans="2:12" ht="14.4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</row>
    <row r="371" spans="2:12" ht="14.4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</row>
    <row r="372" spans="2:12" ht="14.4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</row>
    <row r="373" spans="2:12" ht="14.4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</row>
    <row r="374" spans="2:12" ht="14.4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</row>
    <row r="375" spans="2:12" ht="14.4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</row>
    <row r="376" spans="2:12" ht="14.4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</row>
    <row r="377" spans="2:12" ht="14.4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</row>
    <row r="378" spans="2:12" ht="14.4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</row>
    <row r="379" spans="2:12" ht="14.4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</row>
    <row r="380" spans="2:12" ht="14.4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</row>
    <row r="381" spans="2:12" ht="14.4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</row>
    <row r="382" spans="2:12" ht="14.4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</row>
    <row r="383" spans="2:12" ht="14.4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</row>
    <row r="384" spans="2:12" ht="14.4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</row>
    <row r="385" spans="2:12" ht="14.4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</row>
    <row r="386" spans="2:12" ht="14.4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</row>
    <row r="387" spans="2:12" ht="14.4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</row>
    <row r="388" spans="2:12" ht="14.4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</row>
    <row r="389" spans="2:12" ht="14.4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</row>
    <row r="390" spans="2:12" ht="14.4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</row>
    <row r="391" spans="2:12" ht="14.4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</row>
    <row r="392" spans="2:12" ht="14.4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</row>
    <row r="393" spans="2:12" ht="14.4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</row>
    <row r="394" spans="2:12" ht="14.4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</row>
    <row r="395" spans="2:12" ht="14.4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</row>
    <row r="396" spans="2:12" ht="14.4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</row>
    <row r="397" spans="2:12" ht="14.4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</row>
    <row r="398" spans="2:12" ht="14.4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</row>
    <row r="399" spans="2:12" ht="14.4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</row>
    <row r="400" spans="2:12" ht="14.4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</row>
    <row r="401" spans="2:12" ht="14.4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</row>
    <row r="402" spans="2:12" ht="14.4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</row>
    <row r="403" spans="2:12" ht="14.4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</row>
    <row r="404" spans="2:12" ht="14.4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</row>
    <row r="405" spans="2:12" ht="14.4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</row>
    <row r="406" spans="2:12" ht="14.4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</row>
    <row r="407" spans="2:12" ht="14.4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</row>
    <row r="408" spans="2:12" ht="14.4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</row>
    <row r="409" spans="2:12" ht="14.4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</row>
    <row r="410" spans="2:12" ht="14.4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</row>
    <row r="411" spans="2:12" ht="14.4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</row>
    <row r="412" spans="2:12" ht="14.4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</row>
    <row r="413" spans="2:12" ht="14.4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</row>
    <row r="414" spans="2:12" ht="14.4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</row>
    <row r="415" spans="2:12" ht="14.4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</row>
    <row r="416" spans="2:12" ht="14.4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</row>
    <row r="417" spans="2:12" ht="14.4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</row>
    <row r="418" spans="2:12" ht="14.4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</row>
    <row r="419" spans="2:12" ht="14.4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</row>
    <row r="420" spans="2:12" ht="14.4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</row>
    <row r="421" spans="2:12" ht="14.4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</row>
    <row r="422" spans="2:12" ht="14.4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</row>
    <row r="423" spans="2:12" ht="14.4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</row>
    <row r="424" spans="2:12" ht="14.4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</row>
    <row r="425" spans="2:12" ht="14.4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</row>
    <row r="426" spans="2:12" ht="14.4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</row>
    <row r="427" spans="2:12" ht="14.4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</row>
    <row r="428" spans="2:12" ht="14.4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</row>
    <row r="429" spans="2:12" ht="14.4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</row>
    <row r="430" spans="2:12" ht="14.4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</row>
    <row r="431" spans="2:12" ht="14.4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</row>
    <row r="432" spans="2:12" ht="14.4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</row>
    <row r="433" spans="2:12" ht="14.4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</row>
    <row r="434" spans="2:12" ht="14.4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</row>
    <row r="435" spans="2:12" ht="14.4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</row>
    <row r="436" spans="2:12" ht="14.4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</row>
    <row r="437" spans="2:12" ht="14.4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</row>
    <row r="438" spans="2:12" ht="14.4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</row>
    <row r="439" spans="2:12" ht="14.4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</row>
    <row r="440" spans="2:12" ht="14.4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</row>
    <row r="441" spans="2:12" ht="14.4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</row>
    <row r="442" spans="2:12" ht="14.4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</row>
    <row r="443" spans="2:12" ht="14.4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</row>
    <row r="444" spans="2:12" ht="14.4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</row>
    <row r="445" spans="2:12" ht="14.4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</row>
    <row r="446" spans="2:12" ht="14.4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</row>
    <row r="447" spans="2:12" ht="14.4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</row>
    <row r="448" spans="2:12" ht="14.4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</row>
    <row r="449" spans="2:12" ht="14.4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</row>
    <row r="450" spans="2:12" ht="14.4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</row>
    <row r="451" spans="2:12" ht="14.4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</row>
    <row r="452" spans="2:12" ht="14.4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</row>
    <row r="453" spans="2:12" ht="14.4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</row>
    <row r="454" spans="2:12" ht="14.4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</row>
    <row r="455" spans="2:12" ht="14.4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</row>
    <row r="456" spans="2:12" ht="14.4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</row>
    <row r="457" spans="2:12" ht="14.4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</row>
    <row r="458" spans="2:12" ht="14.4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</row>
    <row r="459" spans="2:12" ht="14.4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</row>
    <row r="460" spans="2:12" ht="14.4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</row>
    <row r="461" spans="2:12" ht="14.4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</row>
    <row r="462" spans="2:12" ht="14.4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</row>
    <row r="463" spans="2:12" ht="14.4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</row>
    <row r="464" spans="2:12" ht="14.4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</row>
    <row r="465" spans="2:12" ht="14.4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</row>
    <row r="466" spans="2:12" ht="14.4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</row>
    <row r="467" spans="2:12" ht="14.4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</row>
    <row r="468" spans="2:12" ht="14.4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</row>
    <row r="469" spans="2:12" ht="14.4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</row>
    <row r="470" spans="2:12" ht="14.4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</row>
    <row r="471" spans="2:12" ht="14.4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</row>
    <row r="472" spans="2:12" ht="14.4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</row>
    <row r="473" spans="2:12" ht="14.4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</row>
    <row r="474" spans="2:12" ht="14.4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</row>
    <row r="475" spans="2:12" ht="14.4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</row>
    <row r="476" spans="2:12" ht="14.4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</row>
    <row r="477" spans="2:12" ht="14.4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</row>
    <row r="478" spans="2:12" ht="14.4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</row>
    <row r="479" spans="2:12" ht="14.4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</row>
    <row r="480" spans="2:12" ht="14.4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</row>
    <row r="481" spans="2:12" ht="14.4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</row>
    <row r="482" spans="2:12" ht="14.4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</row>
    <row r="483" spans="2:12" ht="14.4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</row>
    <row r="484" spans="2:12" ht="14.4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</row>
    <row r="485" spans="2:12" ht="14.4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</row>
    <row r="486" spans="2:12" ht="14.4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</row>
    <row r="487" spans="2:12" ht="14.4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</row>
    <row r="488" spans="2:12" ht="14.4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</row>
    <row r="489" spans="2:12" ht="14.4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</row>
    <row r="490" spans="2:12" ht="14.4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</row>
    <row r="491" spans="2:12" ht="14.4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</row>
    <row r="492" spans="2:12" ht="14.4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</row>
    <row r="493" spans="2:12" ht="14.4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</row>
    <row r="494" spans="2:12" ht="14.4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</row>
    <row r="495" spans="2:12" ht="14.4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</row>
    <row r="496" spans="2:12" ht="14.4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</row>
    <row r="497" spans="2:12" ht="14.4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</row>
    <row r="498" spans="2:12" ht="14.4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</row>
    <row r="499" spans="2:12" ht="14.4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</row>
    <row r="500" spans="2:12" ht="14.4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</row>
    <row r="501" spans="2:12" ht="14.4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</row>
    <row r="502" spans="2:12" ht="14.4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</row>
    <row r="503" spans="2:12" ht="14.4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</row>
    <row r="504" spans="2:12" ht="14.4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</row>
    <row r="505" spans="2:12" ht="14.4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</row>
    <row r="506" spans="2:12" ht="14.4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</row>
    <row r="507" spans="2:12" ht="14.4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</row>
    <row r="508" spans="2:12" ht="14.4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</row>
    <row r="509" spans="2:12" ht="14.4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</row>
    <row r="510" spans="2:12" ht="14.4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</row>
    <row r="511" spans="2:12" ht="14.4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</row>
    <row r="512" spans="2:12" ht="14.4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</row>
    <row r="513" spans="2:12" ht="14.4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</row>
    <row r="514" spans="2:12" ht="14.4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</row>
    <row r="515" spans="2:12" ht="14.4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</row>
    <row r="516" spans="2:12" ht="14.4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</row>
    <row r="517" spans="2:12" ht="14.4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</row>
    <row r="518" spans="2:12" ht="14.4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</row>
    <row r="519" spans="2:12" ht="14.4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</row>
    <row r="520" spans="2:12" ht="14.4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</row>
    <row r="521" spans="2:12" ht="14.4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</row>
    <row r="522" spans="2:12" ht="14.4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</row>
    <row r="523" spans="2:12" ht="14.4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</row>
    <row r="524" spans="2:12" ht="14.4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</row>
    <row r="525" spans="2:12" ht="14.4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</row>
    <row r="526" spans="2:12" ht="14.4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</row>
    <row r="527" spans="2:12" ht="14.4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</row>
    <row r="528" spans="2:12" ht="14.4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</row>
    <row r="529" spans="2:12" ht="14.4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</row>
    <row r="530" spans="2:12" ht="14.4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</row>
    <row r="531" spans="2:12" ht="14.4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</row>
    <row r="532" spans="2:12" ht="14.4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</row>
    <row r="533" spans="2:12" ht="14.4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</row>
    <row r="534" spans="2:12" ht="14.4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</row>
    <row r="535" spans="2:12" ht="14.4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</row>
    <row r="536" spans="2:12" ht="14.4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</row>
    <row r="537" spans="2:12" ht="14.4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</row>
    <row r="538" spans="2:12" ht="14.4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</row>
    <row r="539" spans="2:12" ht="14.4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</row>
    <row r="540" spans="2:12" ht="14.4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</row>
    <row r="541" spans="2:12" ht="14.4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</row>
    <row r="542" spans="2:12" ht="14.4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</row>
    <row r="543" spans="2:12" ht="14.4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</row>
    <row r="544" spans="2:12" ht="14.4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</row>
    <row r="545" spans="2:12" ht="14.4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</row>
    <row r="546" spans="2:12" ht="14.4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</row>
    <row r="547" spans="2:12" ht="14.4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</row>
    <row r="548" spans="2:12" ht="14.4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</row>
    <row r="549" spans="2:12" ht="14.4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</row>
    <row r="550" spans="2:12" ht="14.4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</row>
    <row r="551" spans="2:12" ht="14.4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</row>
    <row r="552" spans="2:12" ht="14.4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</row>
    <row r="553" spans="2:12" ht="14.4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</row>
    <row r="554" spans="2:12" ht="14.4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</row>
    <row r="555" spans="2:12" ht="14.4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</row>
    <row r="556" spans="2:12" ht="14.4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</row>
    <row r="557" spans="2:12" ht="14.4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</row>
    <row r="558" spans="2:12" ht="14.4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</row>
    <row r="559" spans="2:12" ht="14.4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</row>
    <row r="560" spans="2:12" ht="14.4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</row>
    <row r="561" spans="2:12" ht="14.4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</row>
    <row r="562" spans="2:12" ht="14.4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</row>
    <row r="563" spans="2:12" ht="14.4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</row>
    <row r="564" spans="2:12" ht="14.4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</row>
    <row r="565" spans="2:12" ht="14.4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</row>
    <row r="566" spans="2:12" ht="14.4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</row>
    <row r="567" spans="2:12" ht="14.4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</row>
    <row r="568" spans="2:12" ht="14.4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</row>
    <row r="569" spans="2:12" ht="14.4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</row>
    <row r="570" spans="2:12" ht="14.4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</row>
    <row r="571" spans="2:12" ht="14.4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</row>
    <row r="572" spans="2:12" ht="14.4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</row>
    <row r="573" spans="2:12" ht="14.4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</row>
    <row r="574" spans="2:12" ht="14.4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</row>
    <row r="575" spans="2:12" ht="14.4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</row>
    <row r="576" spans="2:12" ht="14.4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</row>
    <row r="577" spans="2:12" ht="14.4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</row>
    <row r="578" spans="2:12" ht="14.4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</row>
    <row r="579" spans="2:12" ht="14.4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</row>
    <row r="580" spans="2:12" ht="14.4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</row>
    <row r="581" spans="2:12" ht="14.4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</row>
    <row r="582" spans="2:12" ht="14.4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</row>
    <row r="583" spans="2:12" ht="14.4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</row>
    <row r="584" spans="2:12" ht="14.4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</row>
    <row r="585" spans="2:12" ht="14.4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</row>
    <row r="586" spans="2:12" ht="14.4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</row>
    <row r="587" spans="2:12" ht="14.4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</row>
    <row r="588" spans="2:12" ht="14.4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</row>
    <row r="589" spans="2:12" ht="14.4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</row>
    <row r="590" spans="2:12" ht="14.4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</row>
    <row r="591" spans="2:12" ht="14.4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</row>
    <row r="592" spans="2:12" ht="14.4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</row>
    <row r="593" spans="2:12" ht="14.4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</row>
    <row r="594" spans="2:12" ht="14.4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</row>
    <row r="595" spans="2:12" ht="14.4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</row>
    <row r="596" spans="2:12" ht="14.4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</row>
    <row r="597" spans="2:12" ht="14.4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</row>
    <row r="598" spans="2:12" ht="14.4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</row>
    <row r="599" spans="2:12" ht="14.4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</row>
    <row r="600" spans="2:12" ht="14.4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</row>
    <row r="601" spans="2:12" ht="14.4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</row>
    <row r="602" spans="2:12" ht="14.4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</row>
    <row r="603" spans="2:12" ht="14.4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</row>
    <row r="604" spans="2:12" ht="14.4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</row>
    <row r="605" spans="2:12" ht="14.4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</row>
    <row r="606" spans="2:12" ht="14.4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</row>
    <row r="607" spans="2:12" ht="14.4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</row>
    <row r="608" spans="2:12" ht="14.4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</row>
    <row r="609" spans="2:12" ht="14.4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</row>
    <row r="610" spans="2:12" ht="14.4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</row>
    <row r="611" spans="2:12" ht="14.4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</row>
    <row r="612" spans="2:12" ht="14.4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</row>
    <row r="613" spans="2:12" ht="14.4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</row>
    <row r="614" spans="2:12" ht="14.4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</row>
    <row r="615" spans="2:12" ht="14.4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</row>
    <row r="616" spans="2:12" ht="14.4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</row>
    <row r="617" spans="2:12" ht="14.4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</row>
    <row r="618" spans="2:12" ht="14.4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</row>
    <row r="619" spans="2:12" ht="14.4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</row>
    <row r="620" spans="2:12" ht="14.4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</row>
    <row r="621" spans="2:12" ht="14.4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</row>
    <row r="622" spans="2:12" ht="14.4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</row>
    <row r="623" spans="2:12" ht="14.4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</row>
    <row r="624" spans="2:12" ht="14.4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</row>
    <row r="625" spans="2:12" ht="14.4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</row>
    <row r="626" spans="2:12" ht="14.4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</row>
    <row r="627" spans="2:12" ht="14.4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</row>
    <row r="628" spans="2:12" ht="14.4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</row>
    <row r="629" spans="2:12" ht="14.4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</row>
    <row r="630" spans="2:12" ht="14.4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</row>
    <row r="631" spans="2:12" ht="14.4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</row>
    <row r="632" spans="2:12" ht="14.4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</row>
    <row r="633" spans="2:12" ht="14.4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</row>
    <row r="634" spans="2:12" ht="14.4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</row>
    <row r="635" spans="2:12" ht="14.4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</row>
    <row r="636" spans="2:12" ht="14.4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</row>
    <row r="637" spans="2:12" ht="14.4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</row>
    <row r="638" spans="2:12" ht="14.4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</row>
    <row r="639" spans="2:12" ht="14.4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</row>
    <row r="640" spans="2:12" ht="14.4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</row>
    <row r="641" spans="2:12" ht="14.4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</row>
    <row r="642" spans="2:12" ht="14.4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</row>
    <row r="643" spans="2:12" ht="14.4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</row>
    <row r="644" spans="2:12" ht="14.4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</row>
    <row r="645" spans="2:12" ht="14.4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</row>
    <row r="646" spans="2:12" ht="14.4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</row>
    <row r="647" spans="2:12" ht="14.4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</row>
    <row r="648" spans="2:12" ht="14.4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</row>
    <row r="649" spans="2:12" ht="14.4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</row>
    <row r="650" spans="2:12" ht="14.4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</row>
    <row r="651" spans="2:12" ht="14.4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</row>
    <row r="652" spans="2:12" ht="14.4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</row>
    <row r="653" spans="2:12" ht="14.4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</row>
    <row r="654" spans="2:12" ht="14.4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</row>
    <row r="655" spans="2:12" ht="14.4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</row>
    <row r="656" spans="2:12" ht="14.4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</row>
    <row r="657" spans="2:12" ht="14.4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</row>
    <row r="658" spans="2:12" ht="14.4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</row>
    <row r="659" spans="2:12" ht="14.4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</row>
    <row r="660" spans="2:12" ht="14.4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</row>
    <row r="661" spans="2:12" ht="14.4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</row>
    <row r="662" spans="2:12" ht="14.4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</row>
    <row r="663" spans="2:12" ht="14.4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</row>
    <row r="664" spans="2:12" ht="14.4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</row>
    <row r="665" spans="2:12" ht="14.4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</row>
    <row r="666" spans="2:12" ht="14.4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</row>
    <row r="667" spans="2:12" ht="14.4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</row>
    <row r="668" spans="2:12" ht="14.4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</row>
    <row r="669" spans="2:12" ht="14.4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</row>
    <row r="670" spans="2:12" ht="14.4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</row>
    <row r="671" spans="2:12" ht="14.4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</row>
    <row r="672" spans="2:12" ht="14.4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</row>
    <row r="673" spans="2:12" ht="14.4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</row>
    <row r="674" spans="2:12" ht="14.4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</row>
    <row r="675" spans="2:12" ht="14.4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</row>
    <row r="676" spans="2:12" ht="14.4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</row>
    <row r="677" spans="2:12" ht="14.4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</row>
    <row r="678" spans="2:12" ht="14.4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</row>
    <row r="679" spans="2:12" ht="14.4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</row>
    <row r="680" spans="2:12" ht="14.4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</row>
    <row r="681" spans="2:12" ht="14.4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</row>
    <row r="682" spans="2:12" ht="14.4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</row>
    <row r="683" spans="2:12" ht="14.4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</row>
    <row r="684" spans="2:12" ht="14.4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</row>
    <row r="685" spans="2:12" ht="14.4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</row>
    <row r="686" spans="2:12" ht="14.4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</row>
    <row r="687" spans="2:12" ht="14.4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</row>
    <row r="688" spans="2:12" ht="14.4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</row>
    <row r="689" spans="2:12" ht="14.4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</row>
    <row r="690" spans="2:12" ht="14.4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</row>
    <row r="691" spans="2:12" ht="14.4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</row>
    <row r="692" spans="2:12" ht="14.4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</row>
    <row r="693" spans="2:12" ht="14.4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</row>
    <row r="694" spans="2:12" ht="14.4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</row>
    <row r="695" spans="2:12" ht="14.4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</row>
    <row r="696" spans="2:12" ht="14.4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</row>
    <row r="697" spans="2:12" ht="14.4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</row>
    <row r="698" spans="2:12" ht="14.4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</row>
    <row r="699" spans="2:12" ht="14.4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</row>
    <row r="700" spans="2:12" ht="14.4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</row>
    <row r="701" spans="2:12" ht="14.4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</row>
    <row r="702" spans="2:12" ht="14.4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</row>
    <row r="703" spans="2:12" ht="14.4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</row>
    <row r="704" spans="2:12" ht="14.4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</row>
    <row r="705" spans="2:12" ht="14.4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</row>
    <row r="706" spans="2:12" ht="14.4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</row>
    <row r="707" spans="2:12" ht="14.4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</row>
    <row r="708" spans="2:12" ht="14.4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</row>
    <row r="709" spans="2:12" ht="14.4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</row>
    <row r="710" spans="2:12" ht="14.4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</row>
    <row r="711" spans="2:12" ht="14.4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</row>
    <row r="712" spans="2:12" ht="14.4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</row>
    <row r="713" spans="2:12" ht="14.4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</row>
    <row r="714" spans="2:12" ht="14.4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</row>
    <row r="715" spans="2:12" ht="14.4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</row>
    <row r="716" spans="2:12" ht="14.4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</row>
    <row r="717" spans="2:12" ht="14.4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</row>
    <row r="718" spans="2:12" ht="14.4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</row>
    <row r="719" spans="2:12" ht="14.4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</row>
    <row r="720" spans="2:12" ht="14.4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</row>
    <row r="721" spans="2:12" ht="14.4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</row>
    <row r="722" spans="2:12" ht="14.4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</row>
    <row r="723" spans="2:12" ht="14.4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</row>
    <row r="724" spans="2:12" ht="14.4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</row>
    <row r="725" spans="2:12" ht="14.4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</row>
    <row r="726" spans="2:12" ht="14.4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</row>
    <row r="727" spans="2:12" ht="14.4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</row>
    <row r="728" spans="2:12" ht="14.4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</row>
    <row r="729" spans="2:12" ht="14.4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</row>
    <row r="730" spans="2:12" ht="14.4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</row>
    <row r="731" spans="2:12" ht="14.4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</row>
    <row r="732" spans="2:12" ht="14.4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</row>
    <row r="733" spans="2:12" ht="14.4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</row>
    <row r="734" spans="2:12" ht="14.4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</row>
    <row r="735" spans="2:12" ht="14.4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</row>
    <row r="736" spans="2:12" ht="14.4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</row>
    <row r="737" spans="2:12" ht="14.4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</row>
    <row r="738" spans="2:12" ht="14.4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</row>
    <row r="739" spans="2:12" ht="14.4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</row>
    <row r="740" spans="2:12" ht="14.4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</row>
    <row r="741" spans="2:12" ht="14.4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</row>
    <row r="742" spans="2:12" ht="14.4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</row>
    <row r="743" spans="2:12" ht="14.4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</row>
    <row r="744" spans="2:12" ht="14.4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</row>
    <row r="745" spans="2:12" ht="14.4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</row>
    <row r="746" spans="2:12" ht="14.4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</row>
    <row r="747" spans="2:12" ht="14.4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</row>
    <row r="748" spans="2:12" ht="14.4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</row>
    <row r="749" spans="2:12" ht="14.4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</row>
    <row r="750" spans="2:12" ht="14.4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</row>
    <row r="751" spans="2:12" ht="14.4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</row>
    <row r="752" spans="2:12" ht="14.4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</row>
    <row r="753" spans="2:12" ht="14.4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</row>
    <row r="754" spans="2:12" ht="14.4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</row>
    <row r="755" spans="2:12" ht="14.4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</row>
    <row r="756" spans="2:12" ht="14.4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</row>
    <row r="757" spans="2:12" ht="14.4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</row>
    <row r="758" spans="2:12" ht="14.4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</row>
    <row r="759" spans="2:12" ht="14.4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</row>
    <row r="760" spans="2:12" ht="14.4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</row>
    <row r="761" spans="2:12" ht="14.4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</row>
    <row r="762" spans="2:12" ht="14.4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</row>
    <row r="763" spans="2:12" ht="14.4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</row>
    <row r="764" spans="2:12" ht="14.4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</row>
    <row r="765" spans="2:12" ht="14.4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</row>
    <row r="766" spans="2:12" ht="14.4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</row>
    <row r="767" spans="2:12" ht="14.4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</row>
    <row r="768" spans="2:12" ht="14.4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</row>
    <row r="769" spans="2:12" ht="14.4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</row>
    <row r="770" spans="2:12" ht="14.4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</row>
    <row r="771" spans="2:12" ht="14.4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</row>
    <row r="772" spans="2:12" ht="14.4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</row>
    <row r="773" spans="2:12" ht="14.4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</row>
    <row r="774" spans="2:12" ht="14.4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</row>
    <row r="775" spans="2:12" ht="14.4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</row>
    <row r="776" spans="2:12" ht="14.4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</row>
    <row r="777" spans="2:12" ht="14.4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</row>
    <row r="778" spans="2:12" ht="14.4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</row>
    <row r="779" spans="2:12" ht="14.4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</row>
    <row r="780" spans="2:12" ht="14.4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</row>
    <row r="781" spans="2:12" ht="14.4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</row>
    <row r="782" spans="2:12" ht="14.4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</row>
    <row r="783" spans="2:12" ht="14.4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</row>
    <row r="784" spans="2:12" ht="14.4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</row>
    <row r="785" spans="2:12" ht="14.4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</row>
    <row r="786" spans="2:12" ht="14.4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</row>
    <row r="787" spans="2:12" ht="14.4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</row>
    <row r="788" spans="2:12" ht="14.4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</row>
    <row r="789" spans="2:12" ht="14.4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</row>
    <row r="790" spans="2:12" ht="14.4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</row>
    <row r="791" spans="2:12" ht="14.4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</row>
    <row r="792" spans="2:12" ht="14.4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</row>
    <row r="793" spans="2:12" ht="14.4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</row>
    <row r="794" spans="2:12" ht="14.4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</row>
    <row r="795" spans="2:12" ht="14.4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</row>
    <row r="796" spans="2:12" ht="14.4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</row>
    <row r="797" spans="2:12" ht="14.4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</row>
    <row r="798" spans="2:12" ht="14.4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</row>
    <row r="799" spans="2:12" ht="14.4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</row>
    <row r="800" spans="2:12" ht="14.4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</row>
    <row r="801" spans="2:12" ht="14.4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</row>
    <row r="802" spans="2:12" ht="14.4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</row>
    <row r="803" spans="2:12" ht="14.4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</row>
    <row r="804" spans="2:12" ht="14.4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</row>
    <row r="805" spans="2:12" ht="14.4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</row>
    <row r="806" spans="2:12" ht="14.4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</row>
    <row r="807" spans="2:12" ht="14.4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</row>
    <row r="808" spans="2:12" ht="14.4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</row>
    <row r="809" spans="2:12" ht="14.4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</row>
    <row r="810" spans="2:12" ht="14.4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</row>
    <row r="811" spans="2:12" ht="14.4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</row>
    <row r="812" spans="2:12" ht="14.4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</row>
    <row r="813" spans="2:12" ht="14.4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</row>
    <row r="814" spans="2:12" ht="14.4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</row>
    <row r="815" spans="2:12" ht="14.4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</row>
    <row r="816" spans="2:12" ht="14.4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</row>
    <row r="817" spans="2:12" ht="14.4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</row>
    <row r="818" spans="2:12" ht="14.4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</row>
    <row r="819" spans="2:12" ht="14.4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</row>
    <row r="820" spans="2:12" ht="14.4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</row>
    <row r="821" spans="2:12" ht="14.4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</row>
    <row r="822" spans="2:12" ht="14.4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</row>
    <row r="823" spans="2:12" ht="14.4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</row>
    <row r="824" spans="2:12" ht="14.4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</row>
    <row r="825" spans="2:12" ht="14.4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</row>
    <row r="826" spans="2:12" ht="14.4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</row>
    <row r="827" spans="2:12" ht="14.4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</row>
    <row r="828" spans="2:12" ht="14.4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</row>
    <row r="829" spans="2:12" ht="14.4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</row>
    <row r="830" spans="2:12" ht="14.4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</row>
    <row r="831" spans="2:12" ht="14.4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</row>
    <row r="832" spans="2:12" ht="14.4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</row>
    <row r="833" spans="2:12" ht="14.4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</row>
    <row r="834" spans="2:12" ht="14.4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</row>
    <row r="835" spans="2:12" ht="14.4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</row>
    <row r="836" spans="2:12" ht="14.4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</row>
    <row r="837" spans="2:12" ht="14.4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</row>
    <row r="838" spans="2:12" ht="14.4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</row>
    <row r="839" spans="2:12" ht="14.4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</row>
    <row r="840" spans="2:12" ht="14.4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</row>
    <row r="841" spans="2:12" ht="14.4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</row>
    <row r="842" spans="2:12" ht="14.4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</row>
    <row r="843" spans="2:12" ht="14.4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</row>
    <row r="844" spans="2:12" ht="14.4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</row>
    <row r="845" spans="2:12" ht="14.4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</row>
    <row r="846" spans="2:12" ht="14.4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</row>
    <row r="847" spans="2:12" ht="14.4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</row>
    <row r="848" spans="2:12" ht="14.4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</row>
    <row r="849" spans="2:12" ht="14.4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</row>
    <row r="850" spans="2:12" ht="14.4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</row>
    <row r="851" spans="2:12" ht="14.4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</row>
    <row r="852" spans="2:12" ht="14.4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</row>
    <row r="853" spans="2:12" ht="14.4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</row>
    <row r="854" spans="2:12" ht="14.4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</row>
    <row r="855" spans="2:12" ht="14.4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</row>
    <row r="856" spans="2:12" ht="14.4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</row>
    <row r="857" spans="2:12" ht="14.4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</row>
    <row r="858" spans="2:12" ht="14.4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</row>
    <row r="859" spans="2:12" ht="14.4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</row>
    <row r="860" spans="2:12" ht="14.4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</row>
    <row r="861" spans="2:12" ht="14.4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</row>
    <row r="862" spans="2:12" ht="14.4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</row>
    <row r="863" spans="2:12" ht="14.4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</row>
    <row r="864" spans="2:12" ht="14.4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</row>
    <row r="865" spans="2:12" ht="14.4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</row>
    <row r="866" spans="2:12" ht="14.4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</row>
    <row r="867" spans="2:12" ht="14.4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</row>
    <row r="868" spans="2:12" ht="14.4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</row>
    <row r="869" spans="2:12" ht="14.4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</row>
    <row r="870" spans="2:12" ht="14.4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</row>
    <row r="871" spans="2:12" ht="14.4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</row>
    <row r="872" spans="2:12" ht="14.4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</row>
    <row r="873" spans="2:12" ht="14.4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</row>
    <row r="874" spans="2:12" ht="14.4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</row>
    <row r="875" spans="2:12" ht="14.4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</row>
    <row r="876" spans="2:12" ht="14.4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</row>
    <row r="877" spans="2:12" ht="14.4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</row>
    <row r="878" spans="2:12" ht="14.4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</row>
    <row r="879" spans="2:12" ht="14.4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</row>
    <row r="880" spans="2:12" ht="14.4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</row>
    <row r="881" spans="2:12" ht="14.4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</row>
    <row r="882" spans="2:12" ht="14.4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</row>
    <row r="883" spans="2:12" ht="14.4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</row>
    <row r="884" spans="2:12" ht="14.4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</row>
    <row r="885" spans="2:12" ht="14.4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</row>
    <row r="886" spans="2:12" ht="14.4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</row>
    <row r="887" spans="2:12" ht="14.4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</row>
    <row r="888" spans="2:12" ht="14.4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</row>
    <row r="889" spans="2:12" ht="14.4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</row>
    <row r="890" spans="2:12" ht="14.4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</row>
    <row r="891" spans="2:12" ht="14.4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</row>
    <row r="892" spans="2:12" ht="14.4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</row>
    <row r="893" spans="2:12" ht="14.4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</row>
    <row r="894" spans="2:12" ht="14.4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</row>
    <row r="895" spans="2:12" ht="14.4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</row>
    <row r="896" spans="2:12" ht="14.4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</row>
    <row r="897" spans="2:12" ht="14.4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</row>
    <row r="898" spans="2:12" ht="14.4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</row>
    <row r="899" spans="2:12" ht="14.4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</row>
    <row r="900" spans="2:12" ht="14.4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</row>
    <row r="901" spans="2:12" ht="14.4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</row>
    <row r="902" spans="2:12" ht="14.4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</row>
    <row r="903" spans="2:12" ht="14.4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</row>
    <row r="904" spans="2:12" ht="14.4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</row>
    <row r="905" spans="2:12" ht="14.4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</row>
    <row r="906" spans="2:12" ht="14.4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</row>
    <row r="907" spans="2:12" ht="14.4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</row>
    <row r="908" spans="2:12" ht="14.4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</row>
    <row r="909" spans="2:12" ht="14.4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</row>
    <row r="910" spans="2:12" ht="14.4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</row>
    <row r="911" spans="2:12" ht="14.4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</row>
    <row r="912" spans="2:12" ht="14.4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</row>
    <row r="913" spans="2:12" ht="14.4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</row>
    <row r="914" spans="2:12" ht="14.4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</row>
    <row r="915" spans="2:12" ht="14.4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</row>
    <row r="916" spans="2:12" ht="14.4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</row>
    <row r="917" spans="2:12" ht="14.4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</row>
    <row r="918" spans="2:12" ht="14.4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</row>
    <row r="919" spans="2:12" ht="14.4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</row>
    <row r="920" spans="2:12" ht="14.4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</row>
    <row r="921" spans="2:12" ht="14.4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</row>
    <row r="922" spans="2:12" ht="14.4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</row>
    <row r="923" spans="2:12" ht="14.4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</row>
    <row r="924" spans="2:12" ht="14.4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</row>
    <row r="925" spans="2:12" ht="14.4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</row>
    <row r="926" spans="2:12" ht="14.4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</row>
    <row r="927" spans="2:12" ht="14.4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</row>
    <row r="928" spans="2:12" ht="14.4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</row>
    <row r="929" spans="2:12" ht="14.4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</row>
    <row r="930" spans="2:12" ht="14.4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</row>
    <row r="931" spans="2:12" ht="14.4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</row>
    <row r="932" spans="2:12" ht="14.4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</row>
    <row r="933" spans="2:12" ht="14.4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</row>
    <row r="934" spans="2:12" ht="14.4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</row>
    <row r="935" spans="2:12" ht="14.4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</row>
    <row r="936" spans="2:12" ht="14.4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</row>
    <row r="937" spans="2:12" ht="14.4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</row>
    <row r="938" spans="2:12" ht="14.4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</row>
    <row r="939" spans="2:12" ht="14.4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</row>
    <row r="940" spans="2:12" ht="14.4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</row>
    <row r="941" spans="2:12" ht="14.4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</row>
    <row r="942" spans="2:12" ht="14.4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</row>
    <row r="943" spans="2:12" ht="14.4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</row>
    <row r="944" spans="2:12" ht="14.4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</row>
    <row r="945" spans="2:12" ht="14.4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</row>
    <row r="946" spans="2:12" ht="14.4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</row>
    <row r="947" spans="2:12" ht="14.4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</row>
    <row r="948" spans="2:12" ht="14.4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</row>
    <row r="949" spans="2:12" ht="14.4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</row>
    <row r="950" spans="2:12" ht="14.4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</row>
    <row r="951" spans="2:12" ht="14.4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</row>
    <row r="952" spans="2:12" ht="14.4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</row>
    <row r="953" spans="2:12" ht="14.4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</row>
    <row r="954" spans="2:12" ht="14.4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</row>
    <row r="955" spans="2:12" ht="14.4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</row>
    <row r="956" spans="2:12" ht="14.4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</row>
    <row r="957" spans="2:12" ht="14.4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</row>
    <row r="958" spans="2:12" ht="14.4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</row>
    <row r="959" spans="2:12" ht="14.4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</row>
    <row r="960" spans="2:12" ht="14.4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</row>
    <row r="961" spans="2:12" ht="14.4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</row>
    <row r="962" spans="2:12" ht="14.4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</row>
    <row r="963" spans="2:12" ht="14.4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</row>
    <row r="964" spans="2:12" ht="14.4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</row>
    <row r="965" spans="2:12" ht="14.4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</row>
    <row r="966" spans="2:12" ht="14.4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</row>
    <row r="967" spans="2:12" ht="14.4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</row>
    <row r="968" spans="2:12" ht="14.4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</row>
    <row r="969" spans="2:12" ht="14.4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</row>
    <row r="970" spans="2:12" ht="14.4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</row>
    <row r="971" spans="2:12" ht="14.4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</row>
    <row r="972" spans="2:12" ht="14.4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</row>
    <row r="973" spans="2:12" ht="14.4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</row>
    <row r="974" spans="2:12" ht="14.4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</row>
    <row r="975" spans="2:12" ht="14.4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</row>
    <row r="976" spans="2:12" ht="14.4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</row>
    <row r="977" spans="2:12" ht="14.4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</row>
    <row r="978" spans="2:12" ht="14.4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</row>
    <row r="979" spans="2:12" ht="14.4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</row>
    <row r="980" spans="2:12" ht="14.4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</row>
    <row r="981" spans="2:12" ht="14.4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</row>
    <row r="982" spans="2:12" ht="14.4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</row>
    <row r="983" spans="2:12" ht="14.4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</row>
    <row r="984" spans="2:12" ht="14.4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</row>
    <row r="985" spans="2:12" ht="14.4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</row>
    <row r="986" spans="2:12" ht="14.4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</row>
    <row r="987" spans="2:12" ht="14.4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</row>
    <row r="988" spans="2:12" ht="14.4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</row>
    <row r="989" spans="2:12" ht="14.4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</row>
    <row r="990" spans="2:12" ht="14.4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</row>
    <row r="991" spans="2:12" ht="14.4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</row>
    <row r="992" spans="2:12" ht="14.4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</row>
    <row r="993" spans="2:12" ht="14.4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</row>
    <row r="994" spans="2:12" ht="14.4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</row>
    <row r="995" spans="2:12" ht="14.4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</row>
    <row r="996" spans="2:12" ht="14.4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</row>
    <row r="997" spans="2:12" ht="14.4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</row>
    <row r="998" spans="2:12" ht="14.4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</row>
    <row r="999" spans="2:12" ht="14.4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</row>
    <row r="1000" spans="2:12" ht="14.4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</row>
    <row r="1001" spans="2:12" ht="14.4"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</row>
    <row r="1002" spans="2:12" ht="14.4"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</row>
    <row r="1003" spans="2:12" ht="14.4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</row>
    <row r="1004" spans="2:12" ht="14.4"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</row>
  </sheetData>
  <hyperlinks>
    <hyperlink ref="F13" r:id="rId1"/>
    <hyperlink ref="K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1"/>
  <sheetViews>
    <sheetView tabSelected="1" workbookViewId="0">
      <selection activeCell="E5" sqref="E5"/>
    </sheetView>
  </sheetViews>
  <sheetFormatPr defaultColWidth="12.59765625" defaultRowHeight="15" customHeight="1"/>
  <cols>
    <col min="1" max="23" width="12.59765625" style="10"/>
    <col min="24" max="25" width="20.59765625" style="10" customWidth="1"/>
    <col min="26" max="28" width="12.59765625" style="10"/>
    <col min="29" max="29" width="14.8984375" style="10" customWidth="1"/>
    <col min="30" max="16384" width="12.59765625" style="10"/>
  </cols>
  <sheetData>
    <row r="1" spans="1:29" ht="1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 t="s">
        <v>1</v>
      </c>
      <c r="K1" s="3"/>
      <c r="L1" s="3"/>
      <c r="M1" s="3"/>
      <c r="N1" s="3"/>
      <c r="O1" s="3"/>
      <c r="P1" s="3"/>
      <c r="Q1" s="3"/>
      <c r="R1" s="3"/>
      <c r="S1" s="3"/>
      <c r="T1" s="3"/>
      <c r="U1" s="5" t="s">
        <v>2</v>
      </c>
      <c r="V1" s="6"/>
      <c r="W1" s="7"/>
      <c r="X1" s="8" t="s">
        <v>3</v>
      </c>
      <c r="Y1" s="3"/>
      <c r="Z1" s="5" t="s">
        <v>4</v>
      </c>
      <c r="AA1" s="6"/>
      <c r="AB1" s="7"/>
      <c r="AC1" s="9" t="s">
        <v>5</v>
      </c>
    </row>
    <row r="2" spans="1:29" s="18" customFormat="1" ht="128.4" customHeight="1">
      <c r="A2" s="11" t="s">
        <v>6</v>
      </c>
      <c r="B2" s="12" t="s">
        <v>7</v>
      </c>
      <c r="C2" s="14" t="s">
        <v>8</v>
      </c>
      <c r="D2" s="12" t="s">
        <v>9</v>
      </c>
      <c r="E2" s="12" t="s">
        <v>10</v>
      </c>
      <c r="F2" s="13" t="s">
        <v>11</v>
      </c>
      <c r="G2" s="12" t="s">
        <v>12</v>
      </c>
      <c r="H2" s="12" t="s">
        <v>13</v>
      </c>
      <c r="I2" s="12" t="s">
        <v>14</v>
      </c>
      <c r="J2" s="13" t="s">
        <v>15</v>
      </c>
      <c r="K2" s="14" t="s">
        <v>16</v>
      </c>
      <c r="L2" s="15" t="s">
        <v>17</v>
      </c>
      <c r="M2" s="12" t="s">
        <v>18</v>
      </c>
      <c r="N2" s="15" t="s">
        <v>19</v>
      </c>
      <c r="O2" s="12" t="s">
        <v>20</v>
      </c>
      <c r="P2" s="16" t="s">
        <v>21</v>
      </c>
      <c r="Q2" s="16" t="s">
        <v>22</v>
      </c>
      <c r="R2" s="12" t="s">
        <v>23</v>
      </c>
      <c r="S2" s="16" t="s">
        <v>24</v>
      </c>
      <c r="T2" s="12" t="s">
        <v>25</v>
      </c>
      <c r="U2" s="12" t="s">
        <v>26</v>
      </c>
      <c r="V2" s="12" t="s">
        <v>27</v>
      </c>
      <c r="W2" s="13" t="s">
        <v>28</v>
      </c>
      <c r="X2" s="12" t="s">
        <v>29</v>
      </c>
      <c r="Y2" s="17" t="s">
        <v>30</v>
      </c>
      <c r="Z2" s="16" t="s">
        <v>31</v>
      </c>
      <c r="AA2" s="12" t="s">
        <v>32</v>
      </c>
      <c r="AB2" s="13" t="s">
        <v>33</v>
      </c>
      <c r="AC2" s="12" t="s">
        <v>34</v>
      </c>
    </row>
    <row r="3" spans="1:29" ht="15" customHeight="1">
      <c r="A3" s="19" t="s">
        <v>35</v>
      </c>
      <c r="B3" s="20">
        <v>91.6</v>
      </c>
      <c r="C3" s="21">
        <v>72.5</v>
      </c>
      <c r="D3" s="22">
        <v>81.900000000000006</v>
      </c>
      <c r="E3" s="22">
        <v>86.7</v>
      </c>
      <c r="F3" s="22">
        <v>43.7</v>
      </c>
      <c r="G3" s="22">
        <v>7.4</v>
      </c>
      <c r="H3" s="22">
        <v>81.900000000000006</v>
      </c>
      <c r="I3" s="22">
        <v>85.7</v>
      </c>
      <c r="J3" s="22">
        <v>20.399999999999999</v>
      </c>
      <c r="K3" s="22">
        <v>72.2</v>
      </c>
      <c r="L3" s="23" t="s">
        <v>36</v>
      </c>
      <c r="M3" s="22">
        <v>9.6999999999999993</v>
      </c>
      <c r="N3" s="23" t="s">
        <v>36</v>
      </c>
      <c r="O3" s="22">
        <v>9.6</v>
      </c>
      <c r="P3" s="22">
        <v>45.7</v>
      </c>
      <c r="Q3" s="22">
        <v>29.5</v>
      </c>
      <c r="R3" s="22">
        <v>12.9</v>
      </c>
      <c r="S3" s="22">
        <v>52</v>
      </c>
      <c r="T3" s="22">
        <v>2.9</v>
      </c>
      <c r="U3" s="22">
        <v>10.3</v>
      </c>
      <c r="V3" s="22">
        <v>1.7</v>
      </c>
      <c r="W3" s="22">
        <v>75</v>
      </c>
      <c r="X3" s="22">
        <v>1.8</v>
      </c>
      <c r="Y3" s="22">
        <v>40.700000000000003</v>
      </c>
      <c r="Z3" s="22">
        <v>74.8</v>
      </c>
      <c r="AA3" s="22">
        <v>90.9</v>
      </c>
      <c r="AB3" s="22">
        <v>21.8</v>
      </c>
      <c r="AC3" s="22">
        <v>76.3</v>
      </c>
    </row>
    <row r="4" spans="1:29" ht="15" customHeight="1">
      <c r="A4" s="24" t="s">
        <v>37</v>
      </c>
      <c r="B4" s="20">
        <v>98</v>
      </c>
      <c r="C4" s="21">
        <v>86.7</v>
      </c>
      <c r="D4" s="22">
        <v>93.7</v>
      </c>
      <c r="E4" s="22">
        <v>96.1</v>
      </c>
      <c r="F4" s="22">
        <v>41.4</v>
      </c>
      <c r="G4" s="22">
        <v>8</v>
      </c>
      <c r="H4" s="22">
        <v>93.7</v>
      </c>
      <c r="I4" s="22">
        <v>73.2</v>
      </c>
      <c r="J4" s="22">
        <v>40.200000000000003</v>
      </c>
      <c r="K4" s="22" t="s">
        <v>36</v>
      </c>
      <c r="L4" s="23" t="s">
        <v>36</v>
      </c>
      <c r="M4" s="22">
        <v>8.8000000000000007</v>
      </c>
      <c r="N4" s="23" t="s">
        <v>36</v>
      </c>
      <c r="O4" s="22">
        <v>12.4</v>
      </c>
      <c r="P4" s="22">
        <v>28.4</v>
      </c>
      <c r="Q4" s="22">
        <v>21.8</v>
      </c>
      <c r="R4" s="22">
        <v>9</v>
      </c>
      <c r="S4" s="22">
        <v>25.3</v>
      </c>
      <c r="T4" s="22">
        <v>3.7</v>
      </c>
      <c r="U4" s="22">
        <v>9.1999999999999993</v>
      </c>
      <c r="V4" s="22">
        <v>1</v>
      </c>
      <c r="W4" s="22">
        <v>82.4</v>
      </c>
      <c r="X4" s="22">
        <v>2.2999999999999998</v>
      </c>
      <c r="Y4" s="22">
        <v>58</v>
      </c>
      <c r="Z4" s="22">
        <v>70.099999999999994</v>
      </c>
      <c r="AA4" s="22">
        <v>91.2</v>
      </c>
      <c r="AB4" s="22">
        <v>42.3</v>
      </c>
      <c r="AC4" s="22">
        <v>69.3</v>
      </c>
    </row>
    <row r="5" spans="1:29" ht="15" customHeight="1">
      <c r="A5" s="24" t="s">
        <v>38</v>
      </c>
      <c r="B5" s="20">
        <v>82.1</v>
      </c>
      <c r="C5" s="21">
        <v>76.3</v>
      </c>
      <c r="D5" s="22">
        <v>75.400000000000006</v>
      </c>
      <c r="E5" s="22">
        <v>77.900000000000006</v>
      </c>
      <c r="F5" s="22">
        <v>19.8</v>
      </c>
      <c r="G5" s="22">
        <v>2.5</v>
      </c>
      <c r="H5" s="22">
        <v>70.099999999999994</v>
      </c>
      <c r="I5" s="22">
        <v>62</v>
      </c>
      <c r="J5" s="22">
        <v>48.1</v>
      </c>
      <c r="K5" s="22" t="s">
        <v>36</v>
      </c>
      <c r="L5" s="23" t="s">
        <v>36</v>
      </c>
      <c r="M5" s="22">
        <v>6.2</v>
      </c>
      <c r="N5" s="23" t="s">
        <v>36</v>
      </c>
      <c r="O5" s="22">
        <v>4.8</v>
      </c>
      <c r="P5" s="22">
        <v>30.4</v>
      </c>
      <c r="Q5" s="22">
        <v>17.7</v>
      </c>
      <c r="R5" s="22">
        <v>8</v>
      </c>
      <c r="S5" s="22">
        <v>18.899999999999999</v>
      </c>
      <c r="T5" s="22">
        <v>4.3</v>
      </c>
      <c r="U5" s="22">
        <v>1</v>
      </c>
      <c r="V5" s="22">
        <v>0.8</v>
      </c>
      <c r="W5" s="22">
        <v>73.073300000000003</v>
      </c>
      <c r="X5" s="22">
        <v>0</v>
      </c>
      <c r="Y5" s="22">
        <v>59.7</v>
      </c>
      <c r="Z5" s="22">
        <v>69.900000000000006</v>
      </c>
      <c r="AA5" s="22">
        <v>89.6</v>
      </c>
      <c r="AB5" s="22">
        <v>38.4</v>
      </c>
      <c r="AC5" s="22">
        <v>63.6</v>
      </c>
    </row>
    <row r="6" spans="1:29" ht="15" customHeight="1">
      <c r="A6" s="24" t="s">
        <v>39</v>
      </c>
      <c r="B6" s="20">
        <v>95.7</v>
      </c>
      <c r="C6" s="21">
        <v>77.7</v>
      </c>
      <c r="D6" s="22">
        <v>93.2</v>
      </c>
      <c r="E6" s="22">
        <v>93.2</v>
      </c>
      <c r="F6" s="22">
        <v>38.200000000000003</v>
      </c>
      <c r="G6" s="22">
        <v>9</v>
      </c>
      <c r="H6" s="22">
        <v>90.8</v>
      </c>
      <c r="I6" s="22">
        <v>72.5</v>
      </c>
      <c r="J6" s="22">
        <v>27.5</v>
      </c>
      <c r="K6" s="22" t="s">
        <v>36</v>
      </c>
      <c r="L6" s="23" t="s">
        <v>36</v>
      </c>
      <c r="M6" s="22">
        <v>14.7</v>
      </c>
      <c r="N6" s="23" t="s">
        <v>36</v>
      </c>
      <c r="O6" s="22">
        <v>13.6</v>
      </c>
      <c r="P6" s="22">
        <v>29.9</v>
      </c>
      <c r="Q6" s="22">
        <v>17.5</v>
      </c>
      <c r="R6" s="22">
        <v>8.4</v>
      </c>
      <c r="S6" s="22">
        <v>32.299999999999997</v>
      </c>
      <c r="T6" s="22">
        <v>5.5</v>
      </c>
      <c r="U6" s="22">
        <v>4.0999999999999996</v>
      </c>
      <c r="V6" s="22">
        <v>0.4</v>
      </c>
      <c r="W6" s="22">
        <v>73</v>
      </c>
      <c r="X6" s="22">
        <v>1</v>
      </c>
      <c r="Y6" s="22">
        <v>68.099999999999994</v>
      </c>
      <c r="Z6" s="22">
        <v>81.900000000000006</v>
      </c>
      <c r="AA6" s="22">
        <v>87.9</v>
      </c>
      <c r="AB6" s="22">
        <v>36.299999999999997</v>
      </c>
      <c r="AC6" s="22">
        <v>59.9</v>
      </c>
    </row>
    <row r="7" spans="1:29" ht="15" customHeight="1">
      <c r="A7" s="24" t="s">
        <v>40</v>
      </c>
      <c r="B7" s="20">
        <v>94.7</v>
      </c>
      <c r="C7" s="21">
        <v>84.2</v>
      </c>
      <c r="D7" s="22">
        <v>94.7</v>
      </c>
      <c r="E7" s="22">
        <v>94.7</v>
      </c>
      <c r="F7" s="22">
        <v>40.6</v>
      </c>
      <c r="G7" s="22">
        <v>0</v>
      </c>
      <c r="H7" s="22">
        <v>89.4</v>
      </c>
      <c r="I7" s="22">
        <v>80.8</v>
      </c>
      <c r="J7" s="22">
        <v>41.9</v>
      </c>
      <c r="K7" s="22">
        <v>79.3</v>
      </c>
      <c r="L7" s="23" t="s">
        <v>36</v>
      </c>
      <c r="M7" s="22">
        <v>11.1</v>
      </c>
      <c r="N7" s="23" t="s">
        <v>36</v>
      </c>
      <c r="O7" s="22">
        <v>10.7</v>
      </c>
      <c r="P7" s="22">
        <v>33.4</v>
      </c>
      <c r="Q7" s="22">
        <v>22.9</v>
      </c>
      <c r="R7" s="22">
        <v>10.1</v>
      </c>
      <c r="S7" s="22">
        <v>30.9</v>
      </c>
      <c r="T7" s="22">
        <v>6.4</v>
      </c>
      <c r="U7" s="22">
        <v>10.8</v>
      </c>
      <c r="V7" s="22">
        <v>2.7</v>
      </c>
      <c r="W7" s="22">
        <v>81</v>
      </c>
      <c r="X7" s="22">
        <v>0</v>
      </c>
      <c r="Y7" s="22">
        <v>79.099999999999994</v>
      </c>
      <c r="Z7" s="22">
        <v>65.400000000000006</v>
      </c>
      <c r="AA7" s="22">
        <v>86.1</v>
      </c>
      <c r="AB7" s="22">
        <v>34.799999999999997</v>
      </c>
      <c r="AC7" s="22">
        <v>69.5</v>
      </c>
    </row>
    <row r="8" spans="1:29" ht="15" customHeight="1">
      <c r="A8" s="24" t="s">
        <v>41</v>
      </c>
      <c r="B8" s="20">
        <v>96.9</v>
      </c>
      <c r="C8" s="21">
        <v>87.9</v>
      </c>
      <c r="D8" s="22">
        <v>94</v>
      </c>
      <c r="E8" s="22">
        <v>96.9</v>
      </c>
      <c r="F8" s="22">
        <v>45.6</v>
      </c>
      <c r="G8" s="22">
        <v>6.5</v>
      </c>
      <c r="H8" s="22">
        <v>94.4</v>
      </c>
      <c r="I8" s="22">
        <v>70.5</v>
      </c>
      <c r="J8" s="22">
        <v>44.6</v>
      </c>
      <c r="K8" s="22" t="s">
        <v>36</v>
      </c>
      <c r="L8" s="23" t="s">
        <v>36</v>
      </c>
      <c r="M8" s="22">
        <v>11.1</v>
      </c>
      <c r="N8" s="23" t="s">
        <v>36</v>
      </c>
      <c r="O8" s="22">
        <v>12.6</v>
      </c>
      <c r="P8" s="22">
        <v>32.5</v>
      </c>
      <c r="Q8" s="22">
        <v>31.8</v>
      </c>
      <c r="R8" s="22">
        <v>14.6</v>
      </c>
      <c r="S8" s="22">
        <v>36.700000000000003</v>
      </c>
      <c r="T8" s="22">
        <v>1.4</v>
      </c>
      <c r="U8" s="22">
        <v>7</v>
      </c>
      <c r="V8" s="22">
        <v>1.9</v>
      </c>
      <c r="W8" s="22">
        <v>71.2</v>
      </c>
      <c r="X8" s="22">
        <v>0.5</v>
      </c>
      <c r="Y8" s="22">
        <v>64.3</v>
      </c>
      <c r="Z8" s="22">
        <v>72.7</v>
      </c>
      <c r="AA8" s="22">
        <v>94.1</v>
      </c>
      <c r="AB8" s="22">
        <v>35.299999999999997</v>
      </c>
      <c r="AC8" s="22">
        <v>67.900000000000006</v>
      </c>
    </row>
    <row r="9" spans="1:29" ht="15" customHeight="1">
      <c r="A9" s="24" t="s">
        <v>42</v>
      </c>
      <c r="B9" s="20">
        <v>95.2</v>
      </c>
      <c r="C9" s="21">
        <v>86.9</v>
      </c>
      <c r="D9" s="22">
        <v>92.4</v>
      </c>
      <c r="E9" s="22">
        <v>93.5</v>
      </c>
      <c r="F9" s="22">
        <v>37.6</v>
      </c>
      <c r="G9" s="22">
        <v>0</v>
      </c>
      <c r="H9" s="22">
        <v>92.4</v>
      </c>
      <c r="I9" s="22">
        <v>75</v>
      </c>
      <c r="J9" s="22">
        <v>40</v>
      </c>
      <c r="K9" s="22">
        <v>76.7</v>
      </c>
      <c r="L9" s="23" t="s">
        <v>36</v>
      </c>
      <c r="M9" s="22">
        <v>6.8</v>
      </c>
      <c r="N9" s="23" t="s">
        <v>36</v>
      </c>
      <c r="O9" s="22">
        <v>7.2</v>
      </c>
      <c r="P9" s="22">
        <v>49.7</v>
      </c>
      <c r="Q9" s="22">
        <v>17.3</v>
      </c>
      <c r="R9" s="22">
        <v>4.9000000000000004</v>
      </c>
      <c r="S9" s="22">
        <v>41.7</v>
      </c>
      <c r="T9" s="22">
        <v>2.8</v>
      </c>
      <c r="U9" s="22">
        <v>5.4</v>
      </c>
      <c r="V9" s="22">
        <v>3.7</v>
      </c>
      <c r="W9" s="22">
        <v>88.7</v>
      </c>
      <c r="X9" s="22">
        <v>2.5</v>
      </c>
      <c r="Y9" s="22">
        <v>41.7</v>
      </c>
      <c r="Z9" s="22">
        <v>72.900000000000006</v>
      </c>
      <c r="AA9" s="22">
        <v>92.6</v>
      </c>
      <c r="AB9" s="22">
        <v>27.6</v>
      </c>
      <c r="AC9" s="22">
        <v>82.4</v>
      </c>
    </row>
    <row r="10" spans="1:29" ht="15" customHeight="1">
      <c r="A10" s="24" t="s">
        <v>43</v>
      </c>
      <c r="B10" s="20">
        <v>94.3</v>
      </c>
      <c r="C10" s="21">
        <v>85.3</v>
      </c>
      <c r="D10" s="22">
        <v>86.8</v>
      </c>
      <c r="E10" s="22">
        <v>91.2</v>
      </c>
      <c r="F10" s="22">
        <v>38.4</v>
      </c>
      <c r="G10" s="22">
        <v>9.1999999999999993</v>
      </c>
      <c r="H10" s="22">
        <v>82</v>
      </c>
      <c r="I10" s="22">
        <v>79.599999999999994</v>
      </c>
      <c r="J10" s="22">
        <v>37.700000000000003</v>
      </c>
      <c r="K10" s="22">
        <v>54.2</v>
      </c>
      <c r="L10" s="23" t="s">
        <v>36</v>
      </c>
      <c r="M10" s="22">
        <v>7.5</v>
      </c>
      <c r="N10" s="23" t="s">
        <v>36</v>
      </c>
      <c r="O10" s="22">
        <v>11.7</v>
      </c>
      <c r="P10" s="22">
        <v>33.4</v>
      </c>
      <c r="Q10" s="22">
        <v>34.5</v>
      </c>
      <c r="R10" s="22">
        <v>17.899999999999999</v>
      </c>
      <c r="S10" s="22">
        <v>43.9</v>
      </c>
      <c r="T10" s="22">
        <v>3.1</v>
      </c>
      <c r="U10" s="22">
        <v>7.1</v>
      </c>
      <c r="V10" s="22">
        <v>1.4</v>
      </c>
      <c r="W10" s="22">
        <v>72.8</v>
      </c>
      <c r="X10" s="22">
        <v>1.5</v>
      </c>
      <c r="Y10" s="22">
        <v>55.4</v>
      </c>
      <c r="Z10" s="22">
        <v>79.5</v>
      </c>
      <c r="AA10" s="22">
        <v>90.6</v>
      </c>
      <c r="AB10" s="22">
        <v>28.3</v>
      </c>
      <c r="AC10" s="22">
        <v>71.599999999999994</v>
      </c>
    </row>
    <row r="11" spans="1:29" ht="15" customHeight="1">
      <c r="A11" s="24" t="s">
        <v>44</v>
      </c>
      <c r="B11" s="20">
        <v>95.8</v>
      </c>
      <c r="C11" s="21">
        <v>82.1</v>
      </c>
      <c r="D11" s="22">
        <v>88.5</v>
      </c>
      <c r="E11" s="22">
        <v>94</v>
      </c>
      <c r="F11" s="22">
        <v>26.7</v>
      </c>
      <c r="G11" s="22">
        <v>2.6</v>
      </c>
      <c r="H11" s="22">
        <v>88.5</v>
      </c>
      <c r="I11" s="22">
        <v>79.8</v>
      </c>
      <c r="J11" s="22">
        <v>30.3</v>
      </c>
      <c r="K11" s="22" t="s">
        <v>36</v>
      </c>
      <c r="L11" s="23" t="s">
        <v>36</v>
      </c>
      <c r="M11" s="22">
        <v>5.2</v>
      </c>
      <c r="N11" s="23" t="s">
        <v>36</v>
      </c>
      <c r="O11" s="22">
        <v>10.3</v>
      </c>
      <c r="P11" s="22">
        <v>30.3</v>
      </c>
      <c r="Q11" s="22">
        <v>13.9</v>
      </c>
      <c r="R11" s="22">
        <v>4.8</v>
      </c>
      <c r="S11" s="22">
        <v>27.5</v>
      </c>
      <c r="T11" s="22">
        <v>5.9</v>
      </c>
      <c r="U11" s="22">
        <v>13.5</v>
      </c>
      <c r="V11" s="22">
        <v>2.1</v>
      </c>
      <c r="W11" s="22">
        <v>70.3</v>
      </c>
      <c r="X11" s="22">
        <v>1.6</v>
      </c>
      <c r="Y11" s="22">
        <v>82.4</v>
      </c>
      <c r="Z11" s="22">
        <v>69.599999999999994</v>
      </c>
      <c r="AA11" s="22">
        <v>85.2</v>
      </c>
      <c r="AB11" s="22">
        <v>38.6</v>
      </c>
      <c r="AC11" s="22">
        <v>70.8</v>
      </c>
    </row>
    <row r="12" spans="1:29" ht="15" customHeight="1">
      <c r="A12" s="24" t="s">
        <v>45</v>
      </c>
      <c r="B12" s="20">
        <v>95</v>
      </c>
      <c r="C12" s="21">
        <v>89.2</v>
      </c>
      <c r="D12" s="22">
        <v>92.4</v>
      </c>
      <c r="E12" s="22">
        <v>95</v>
      </c>
      <c r="F12" s="22">
        <v>31.5</v>
      </c>
      <c r="G12" s="22">
        <v>2.7</v>
      </c>
      <c r="H12" s="22">
        <v>92.4</v>
      </c>
      <c r="I12" s="22">
        <v>70.900000000000006</v>
      </c>
      <c r="J12" s="22">
        <v>30.6</v>
      </c>
      <c r="K12" s="22" t="s">
        <v>36</v>
      </c>
      <c r="L12" s="23" t="s">
        <v>36</v>
      </c>
      <c r="M12" s="22">
        <v>7.2</v>
      </c>
      <c r="N12" s="23" t="s">
        <v>36</v>
      </c>
      <c r="O12" s="22">
        <v>8.6999999999999993</v>
      </c>
      <c r="P12" s="22">
        <v>22.2</v>
      </c>
      <c r="Q12" s="22">
        <v>24.7</v>
      </c>
      <c r="R12" s="22">
        <v>15</v>
      </c>
      <c r="S12" s="22">
        <v>26.2</v>
      </c>
      <c r="T12" s="22">
        <v>6</v>
      </c>
      <c r="U12" s="22">
        <v>6.7</v>
      </c>
      <c r="V12" s="22">
        <v>9.3000000000000007</v>
      </c>
      <c r="W12" s="22">
        <v>73.3</v>
      </c>
      <c r="X12" s="22">
        <v>0.5</v>
      </c>
      <c r="Y12" s="22">
        <v>69.2</v>
      </c>
      <c r="Z12" s="22">
        <v>76.3</v>
      </c>
      <c r="AA12" s="22">
        <v>97.3</v>
      </c>
      <c r="AB12" s="22">
        <v>34.9</v>
      </c>
      <c r="AC12" s="22">
        <v>60.5</v>
      </c>
    </row>
    <row r="13" spans="1:29" ht="15" customHeight="1">
      <c r="A13" s="24" t="s">
        <v>46</v>
      </c>
      <c r="B13" s="20">
        <v>98</v>
      </c>
      <c r="C13" s="25">
        <v>78.2</v>
      </c>
      <c r="D13" s="26">
        <v>98</v>
      </c>
      <c r="E13" s="26">
        <v>96.4</v>
      </c>
      <c r="F13" s="26">
        <v>42.1</v>
      </c>
      <c r="G13" s="26">
        <v>17.899999999999999</v>
      </c>
      <c r="H13" s="26">
        <v>95.9</v>
      </c>
      <c r="I13" s="26">
        <v>75</v>
      </c>
      <c r="J13" s="26">
        <v>42.6</v>
      </c>
      <c r="K13" s="26" t="s">
        <v>36</v>
      </c>
      <c r="L13" s="27" t="s">
        <v>36</v>
      </c>
      <c r="M13" s="26">
        <v>8.1</v>
      </c>
      <c r="N13" s="27" t="s">
        <v>36</v>
      </c>
      <c r="O13" s="26">
        <v>9.4</v>
      </c>
      <c r="P13" s="26">
        <v>38.1</v>
      </c>
      <c r="Q13" s="26">
        <v>35.700000000000003</v>
      </c>
      <c r="R13" s="26">
        <v>14.4</v>
      </c>
      <c r="S13" s="26">
        <v>41.1</v>
      </c>
      <c r="T13" s="26">
        <v>2.7</v>
      </c>
      <c r="U13" s="26">
        <v>7.1</v>
      </c>
      <c r="V13" s="26">
        <v>2.2000000000000002</v>
      </c>
      <c r="W13" s="26">
        <v>59.2</v>
      </c>
      <c r="X13" s="26">
        <v>5.7</v>
      </c>
      <c r="Y13" s="26">
        <v>27.2</v>
      </c>
      <c r="Z13" s="26">
        <v>68.8</v>
      </c>
      <c r="AA13" s="26">
        <v>91.8</v>
      </c>
      <c r="AB13" s="26">
        <v>18.8</v>
      </c>
      <c r="AC13" s="26">
        <v>70.7</v>
      </c>
    </row>
    <row r="14" spans="1:29" ht="15" customHeight="1">
      <c r="A14" s="24" t="s">
        <v>47</v>
      </c>
      <c r="B14" s="20">
        <v>89.7</v>
      </c>
      <c r="C14" s="25">
        <v>76.099999999999994</v>
      </c>
      <c r="D14" s="26">
        <v>87.4</v>
      </c>
      <c r="E14" s="26">
        <v>87.4</v>
      </c>
      <c r="F14" s="26">
        <v>21.4</v>
      </c>
      <c r="G14" s="26">
        <v>0</v>
      </c>
      <c r="H14" s="26">
        <v>87.4</v>
      </c>
      <c r="I14" s="26">
        <v>73.599999999999994</v>
      </c>
      <c r="J14" s="26">
        <v>50.5</v>
      </c>
      <c r="K14" s="26" t="s">
        <v>36</v>
      </c>
      <c r="L14" s="27" t="s">
        <v>36</v>
      </c>
      <c r="M14" s="26">
        <v>3.7</v>
      </c>
      <c r="N14" s="27" t="s">
        <v>36</v>
      </c>
      <c r="O14" s="26">
        <v>3.4</v>
      </c>
      <c r="P14" s="26">
        <v>33</v>
      </c>
      <c r="Q14" s="26">
        <v>19.3</v>
      </c>
      <c r="R14" s="26">
        <v>5.2</v>
      </c>
      <c r="S14" s="26">
        <v>26.3</v>
      </c>
      <c r="T14" s="26">
        <v>3.6</v>
      </c>
      <c r="U14" s="26">
        <v>11.2</v>
      </c>
      <c r="V14" s="26">
        <v>1.5</v>
      </c>
      <c r="W14" s="26">
        <v>79.7</v>
      </c>
      <c r="X14" s="26">
        <v>1.9</v>
      </c>
      <c r="Y14" s="26">
        <v>74</v>
      </c>
      <c r="Z14" s="26">
        <v>67.7</v>
      </c>
      <c r="AA14" s="26">
        <v>94</v>
      </c>
      <c r="AB14" s="26">
        <v>32.4</v>
      </c>
      <c r="AC14" s="26">
        <v>81.099999999999994</v>
      </c>
    </row>
    <row r="15" spans="1:29" ht="15" customHeight="1">
      <c r="A15" s="24" t="s">
        <v>48</v>
      </c>
      <c r="B15" s="20">
        <v>98.2</v>
      </c>
      <c r="C15" s="25">
        <v>89.4</v>
      </c>
      <c r="D15" s="26">
        <v>96.5</v>
      </c>
      <c r="E15" s="26">
        <v>96.5</v>
      </c>
      <c r="F15" s="26">
        <v>41.6</v>
      </c>
      <c r="G15" s="26">
        <v>0</v>
      </c>
      <c r="H15" s="26">
        <v>89.3</v>
      </c>
      <c r="I15" s="26">
        <v>70.8</v>
      </c>
      <c r="J15" s="26">
        <v>42.9</v>
      </c>
      <c r="K15" s="26">
        <v>74</v>
      </c>
      <c r="L15" s="27" t="s">
        <v>36</v>
      </c>
      <c r="M15" s="26">
        <v>5.8</v>
      </c>
      <c r="N15" s="27" t="s">
        <v>36</v>
      </c>
      <c r="O15" s="26">
        <v>5.4</v>
      </c>
      <c r="P15" s="26">
        <v>42.6</v>
      </c>
      <c r="Q15" s="26">
        <v>17.8</v>
      </c>
      <c r="R15" s="26">
        <v>8.6999999999999993</v>
      </c>
      <c r="S15" s="26">
        <v>33</v>
      </c>
      <c r="T15" s="26">
        <v>4.0999999999999996</v>
      </c>
      <c r="U15" s="26">
        <v>4</v>
      </c>
      <c r="V15" s="26">
        <v>2.4</v>
      </c>
      <c r="W15" s="26">
        <v>81.2</v>
      </c>
      <c r="X15" s="26">
        <v>1</v>
      </c>
      <c r="Y15" s="26">
        <v>43.4</v>
      </c>
      <c r="Z15" s="26">
        <v>62.6</v>
      </c>
      <c r="AA15" s="26">
        <v>90.2</v>
      </c>
      <c r="AB15" s="26">
        <v>45.5</v>
      </c>
      <c r="AC15" s="26">
        <v>82.6</v>
      </c>
    </row>
    <row r="16" spans="1:29" ht="15" customHeight="1">
      <c r="A16" s="24" t="s">
        <v>49</v>
      </c>
      <c r="B16" s="20">
        <v>100</v>
      </c>
      <c r="C16" s="25">
        <v>83</v>
      </c>
      <c r="D16" s="26">
        <v>92.7</v>
      </c>
      <c r="E16" s="26">
        <v>87.5</v>
      </c>
      <c r="F16" s="26">
        <v>46.5</v>
      </c>
      <c r="G16" s="26">
        <v>4.9000000000000004</v>
      </c>
      <c r="H16" s="26">
        <v>81.7</v>
      </c>
      <c r="I16" s="26">
        <v>63.9</v>
      </c>
      <c r="J16" s="26">
        <v>24.2</v>
      </c>
      <c r="K16" s="26" t="s">
        <v>36</v>
      </c>
      <c r="L16" s="27" t="s">
        <v>36</v>
      </c>
      <c r="M16" s="26">
        <v>4.3</v>
      </c>
      <c r="N16" s="27" t="s">
        <v>36</v>
      </c>
      <c r="O16" s="26">
        <v>5.9</v>
      </c>
      <c r="P16" s="26">
        <v>25.9</v>
      </c>
      <c r="Q16" s="26">
        <v>22.1</v>
      </c>
      <c r="R16" s="26">
        <v>10</v>
      </c>
      <c r="S16" s="26">
        <v>27.4</v>
      </c>
      <c r="T16" s="26">
        <v>3.4</v>
      </c>
      <c r="U16" s="26">
        <v>12.6</v>
      </c>
      <c r="V16" s="26">
        <v>1.1000000000000001</v>
      </c>
      <c r="W16" s="26">
        <v>67.5</v>
      </c>
      <c r="X16" s="26">
        <v>4</v>
      </c>
      <c r="Y16" s="26">
        <v>67.900000000000006</v>
      </c>
      <c r="Z16" s="26">
        <v>64.7</v>
      </c>
      <c r="AA16" s="26">
        <v>89.6</v>
      </c>
      <c r="AB16" s="26">
        <v>49</v>
      </c>
      <c r="AC16" s="26">
        <v>58.7</v>
      </c>
    </row>
    <row r="17" spans="1:29" ht="15" customHeight="1">
      <c r="A17" s="24" t="s">
        <v>50</v>
      </c>
      <c r="B17" s="20">
        <v>93.2</v>
      </c>
      <c r="C17" s="25">
        <v>72</v>
      </c>
      <c r="D17" s="26">
        <v>87.6</v>
      </c>
      <c r="E17" s="26">
        <v>82.7</v>
      </c>
      <c r="F17" s="26">
        <v>41</v>
      </c>
      <c r="G17" s="26">
        <v>21</v>
      </c>
      <c r="H17" s="26">
        <v>85.4</v>
      </c>
      <c r="I17" s="26">
        <v>85.2</v>
      </c>
      <c r="J17" s="26">
        <v>32.9</v>
      </c>
      <c r="K17" s="26">
        <v>70.8</v>
      </c>
      <c r="L17" s="27" t="s">
        <v>36</v>
      </c>
      <c r="M17" s="26">
        <v>10.3</v>
      </c>
      <c r="N17" s="27" t="s">
        <v>36</v>
      </c>
      <c r="O17" s="26">
        <v>12.3</v>
      </c>
      <c r="P17" s="26">
        <v>36.4</v>
      </c>
      <c r="Q17" s="26">
        <v>21.3</v>
      </c>
      <c r="R17" s="26">
        <v>3.5</v>
      </c>
      <c r="S17" s="26">
        <v>42</v>
      </c>
      <c r="T17" s="26">
        <v>1.1000000000000001</v>
      </c>
      <c r="U17" s="26">
        <v>13.3</v>
      </c>
      <c r="V17" s="26">
        <v>1.2</v>
      </c>
      <c r="W17" s="26">
        <v>60.1</v>
      </c>
      <c r="X17" s="26">
        <v>1.1000000000000001</v>
      </c>
      <c r="Y17" s="26">
        <v>51.3</v>
      </c>
      <c r="Z17" s="26">
        <v>68.5</v>
      </c>
      <c r="AA17" s="26">
        <v>81.3</v>
      </c>
      <c r="AB17" s="26">
        <v>23.4</v>
      </c>
      <c r="AC17" s="26">
        <v>70</v>
      </c>
    </row>
    <row r="18" spans="1:29" ht="15" customHeight="1">
      <c r="A18" s="24" t="s">
        <v>51</v>
      </c>
      <c r="B18" s="20">
        <v>87.1</v>
      </c>
      <c r="C18" s="25">
        <v>79.900000000000006</v>
      </c>
      <c r="D18" s="26">
        <v>88.4</v>
      </c>
      <c r="E18" s="26">
        <v>89</v>
      </c>
      <c r="F18" s="26">
        <v>36.5</v>
      </c>
      <c r="G18" s="26">
        <v>1.3</v>
      </c>
      <c r="H18" s="26">
        <v>88.4</v>
      </c>
      <c r="I18" s="26">
        <v>69.5</v>
      </c>
      <c r="J18" s="26">
        <v>42.9</v>
      </c>
      <c r="K18" s="26" t="s">
        <v>36</v>
      </c>
      <c r="L18" s="27" t="s">
        <v>36</v>
      </c>
      <c r="M18" s="26">
        <v>9.6999999999999993</v>
      </c>
      <c r="N18" s="27" t="s">
        <v>36</v>
      </c>
      <c r="O18" s="26">
        <v>10.9</v>
      </c>
      <c r="P18" s="26">
        <v>33.4</v>
      </c>
      <c r="Q18" s="26">
        <v>12</v>
      </c>
      <c r="R18" s="26">
        <v>5</v>
      </c>
      <c r="S18" s="26">
        <v>25</v>
      </c>
      <c r="T18" s="26">
        <v>1.2</v>
      </c>
      <c r="U18" s="26">
        <v>6.4</v>
      </c>
      <c r="V18" s="26">
        <v>4.0999999999999996</v>
      </c>
      <c r="W18" s="26">
        <v>63.8</v>
      </c>
      <c r="X18" s="26">
        <v>1.6</v>
      </c>
      <c r="Y18" s="26">
        <v>61</v>
      </c>
      <c r="Z18" s="26">
        <v>69.599999999999994</v>
      </c>
      <c r="AA18" s="26">
        <v>92.2</v>
      </c>
      <c r="AB18" s="26">
        <v>31.8</v>
      </c>
      <c r="AC18" s="26">
        <v>73.8</v>
      </c>
    </row>
    <row r="19" spans="1:29" ht="15" customHeight="1">
      <c r="A19" s="24" t="s">
        <v>52</v>
      </c>
      <c r="B19" s="20">
        <v>91.9</v>
      </c>
      <c r="C19" s="25">
        <v>81.099999999999994</v>
      </c>
      <c r="D19" s="26">
        <v>88.8</v>
      </c>
      <c r="E19" s="26">
        <v>90.1</v>
      </c>
      <c r="F19" s="26">
        <v>37</v>
      </c>
      <c r="G19" s="26">
        <v>1.7</v>
      </c>
      <c r="H19" s="26">
        <v>86.7</v>
      </c>
      <c r="I19" s="26">
        <v>64.7</v>
      </c>
      <c r="J19" s="26">
        <v>41</v>
      </c>
      <c r="K19" s="26">
        <v>75</v>
      </c>
      <c r="L19" s="27" t="s">
        <v>36</v>
      </c>
      <c r="M19" s="26">
        <v>4.4000000000000004</v>
      </c>
      <c r="N19" s="27" t="s">
        <v>36</v>
      </c>
      <c r="O19" s="26">
        <v>5.4</v>
      </c>
      <c r="P19" s="26">
        <v>35.1</v>
      </c>
      <c r="Q19" s="26">
        <v>27.3</v>
      </c>
      <c r="R19" s="26">
        <v>7</v>
      </c>
      <c r="S19" s="26">
        <v>30.9</v>
      </c>
      <c r="T19" s="26">
        <v>2.5</v>
      </c>
      <c r="U19" s="26">
        <v>3.6</v>
      </c>
      <c r="V19" s="26">
        <v>2.9</v>
      </c>
      <c r="W19" s="26">
        <v>86.6</v>
      </c>
      <c r="X19" s="26">
        <v>2</v>
      </c>
      <c r="Y19" s="26">
        <v>53</v>
      </c>
      <c r="Z19" s="26">
        <v>75.099999999999994</v>
      </c>
      <c r="AA19" s="26">
        <v>88.5</v>
      </c>
      <c r="AB19" s="26">
        <v>41.1</v>
      </c>
      <c r="AC19" s="26">
        <v>75.099999999999994</v>
      </c>
    </row>
    <row r="20" spans="1:29" ht="15" customHeight="1">
      <c r="A20" s="24" t="s">
        <v>53</v>
      </c>
      <c r="B20" s="20">
        <v>94.1</v>
      </c>
      <c r="C20" s="25">
        <v>81.2</v>
      </c>
      <c r="D20" s="26">
        <v>91.2</v>
      </c>
      <c r="E20" s="26">
        <v>94.1</v>
      </c>
      <c r="F20" s="26">
        <v>32.5</v>
      </c>
      <c r="G20" s="26">
        <v>2.9</v>
      </c>
      <c r="H20" s="26">
        <v>91.2</v>
      </c>
      <c r="I20" s="26">
        <v>72.599999999999994</v>
      </c>
      <c r="J20" s="26">
        <v>48.5</v>
      </c>
      <c r="K20" s="26" t="s">
        <v>36</v>
      </c>
      <c r="L20" s="27" t="s">
        <v>36</v>
      </c>
      <c r="M20" s="26">
        <v>6.2</v>
      </c>
      <c r="N20" s="27" t="s">
        <v>36</v>
      </c>
      <c r="O20" s="26">
        <v>7.1</v>
      </c>
      <c r="P20" s="26">
        <v>31.7</v>
      </c>
      <c r="Q20" s="26">
        <v>29.8</v>
      </c>
      <c r="R20" s="26">
        <v>14.5</v>
      </c>
      <c r="S20" s="26">
        <v>28</v>
      </c>
      <c r="T20" s="26">
        <v>1.7</v>
      </c>
      <c r="U20" s="26">
        <v>4.5999999999999996</v>
      </c>
      <c r="V20" s="26">
        <v>5.2</v>
      </c>
      <c r="W20" s="26">
        <v>76.7</v>
      </c>
      <c r="X20" s="26">
        <v>1.7</v>
      </c>
      <c r="Y20" s="26">
        <v>65.7</v>
      </c>
      <c r="Z20" s="26">
        <v>65.7</v>
      </c>
      <c r="AA20" s="26">
        <v>91.8</v>
      </c>
      <c r="AB20" s="26">
        <v>40.1</v>
      </c>
      <c r="AC20" s="26">
        <v>74.5</v>
      </c>
    </row>
    <row r="21" spans="1:29" ht="15" customHeight="1">
      <c r="A21" s="24" t="s">
        <v>54</v>
      </c>
      <c r="B21" s="20">
        <v>100</v>
      </c>
      <c r="C21" s="25">
        <v>83.3</v>
      </c>
      <c r="D21" s="26">
        <v>89.5</v>
      </c>
      <c r="E21" s="26">
        <v>97.2</v>
      </c>
      <c r="F21" s="26">
        <v>50.1</v>
      </c>
      <c r="G21" s="26">
        <v>17.2</v>
      </c>
      <c r="H21" s="26">
        <v>87.7</v>
      </c>
      <c r="I21" s="26">
        <v>84.1</v>
      </c>
      <c r="J21" s="26">
        <v>20.9</v>
      </c>
      <c r="K21" s="26">
        <v>61.7</v>
      </c>
      <c r="L21" s="27" t="s">
        <v>36</v>
      </c>
      <c r="M21" s="26">
        <v>10.199999999999999</v>
      </c>
      <c r="N21" s="27" t="s">
        <v>36</v>
      </c>
      <c r="O21" s="26">
        <v>10.5</v>
      </c>
      <c r="P21" s="26">
        <v>31.7</v>
      </c>
      <c r="Q21" s="26">
        <v>18.100000000000001</v>
      </c>
      <c r="R21" s="26">
        <v>6.6</v>
      </c>
      <c r="S21" s="26">
        <v>33.4</v>
      </c>
      <c r="T21" s="26">
        <v>1.4</v>
      </c>
      <c r="U21" s="26">
        <v>7.8</v>
      </c>
      <c r="V21" s="26">
        <v>0</v>
      </c>
      <c r="W21" s="26">
        <v>56.3</v>
      </c>
      <c r="X21" s="26">
        <v>0.5</v>
      </c>
      <c r="Y21" s="26">
        <v>77.3</v>
      </c>
      <c r="Z21" s="26">
        <v>69.7</v>
      </c>
      <c r="AA21" s="26">
        <v>91.2</v>
      </c>
      <c r="AB21" s="26">
        <v>34.6</v>
      </c>
      <c r="AC21" s="26">
        <v>65.3</v>
      </c>
    </row>
    <row r="22" spans="1:29" ht="15" customHeight="1">
      <c r="A22" s="24" t="s">
        <v>55</v>
      </c>
      <c r="B22" s="20">
        <v>95</v>
      </c>
      <c r="C22" s="25">
        <v>87.8</v>
      </c>
      <c r="D22" s="26">
        <v>96.7</v>
      </c>
      <c r="E22" s="26">
        <v>95.3</v>
      </c>
      <c r="F22" s="26">
        <v>57.9</v>
      </c>
      <c r="G22" s="26">
        <v>13.4</v>
      </c>
      <c r="H22" s="26">
        <v>94.4</v>
      </c>
      <c r="I22" s="26">
        <v>83</v>
      </c>
      <c r="J22" s="26">
        <v>25.6</v>
      </c>
      <c r="K22" s="26" t="s">
        <v>36</v>
      </c>
      <c r="L22" s="27" t="s">
        <v>36</v>
      </c>
      <c r="M22" s="26">
        <v>18</v>
      </c>
      <c r="N22" s="27" t="s">
        <v>36</v>
      </c>
      <c r="O22" s="26">
        <v>18.399999999999999</v>
      </c>
      <c r="P22" s="26">
        <v>30.5</v>
      </c>
      <c r="Q22" s="26">
        <v>26.2</v>
      </c>
      <c r="R22" s="26">
        <v>4.3</v>
      </c>
      <c r="S22" s="26">
        <v>38.4</v>
      </c>
      <c r="T22" s="26">
        <v>2.8</v>
      </c>
      <c r="U22" s="26">
        <v>16.2</v>
      </c>
      <c r="V22" s="26">
        <v>1.1000000000000001</v>
      </c>
      <c r="W22" s="26">
        <v>67</v>
      </c>
      <c r="X22" s="26">
        <v>1</v>
      </c>
      <c r="Y22" s="26">
        <v>66.7</v>
      </c>
      <c r="Z22" s="26">
        <v>78.5</v>
      </c>
      <c r="AA22" s="26">
        <v>80</v>
      </c>
      <c r="AB22" s="26">
        <v>28.2</v>
      </c>
      <c r="AC22" s="26">
        <v>65.3</v>
      </c>
    </row>
    <row r="23" spans="1:29" ht="15" customHeight="1">
      <c r="A23" s="24" t="s">
        <v>56</v>
      </c>
      <c r="B23" s="20">
        <v>100</v>
      </c>
      <c r="C23" s="25">
        <v>76.099999999999994</v>
      </c>
      <c r="D23" s="26">
        <v>97</v>
      </c>
      <c r="E23" s="26">
        <v>97</v>
      </c>
      <c r="F23" s="26">
        <v>34.9</v>
      </c>
      <c r="G23" s="26">
        <v>0</v>
      </c>
      <c r="H23" s="26">
        <v>94.5</v>
      </c>
      <c r="I23" s="26">
        <v>66.3</v>
      </c>
      <c r="J23" s="26">
        <v>26.3</v>
      </c>
      <c r="K23" s="26" t="s">
        <v>36</v>
      </c>
      <c r="L23" s="27" t="s">
        <v>36</v>
      </c>
      <c r="M23" s="26">
        <v>14</v>
      </c>
      <c r="N23" s="27" t="s">
        <v>36</v>
      </c>
      <c r="O23" s="26">
        <v>13.8</v>
      </c>
      <c r="P23" s="26">
        <v>27.5</v>
      </c>
      <c r="Q23" s="26">
        <v>28.8</v>
      </c>
      <c r="R23" s="26">
        <v>15.6</v>
      </c>
      <c r="S23" s="26">
        <v>33.1</v>
      </c>
      <c r="T23" s="26">
        <v>1.6</v>
      </c>
      <c r="U23" s="26">
        <v>11.6</v>
      </c>
      <c r="V23" s="26">
        <v>2</v>
      </c>
      <c r="W23" s="26">
        <v>72.3</v>
      </c>
      <c r="X23" s="26">
        <v>0</v>
      </c>
      <c r="Y23" s="26">
        <v>71.599999999999994</v>
      </c>
      <c r="Z23" s="26">
        <v>77.900000000000006</v>
      </c>
      <c r="AA23" s="26">
        <v>87</v>
      </c>
      <c r="AB23" s="26">
        <v>41.9</v>
      </c>
      <c r="AC23" s="26">
        <v>69.599999999999994</v>
      </c>
    </row>
    <row r="24" spans="1:29" ht="15" customHeight="1">
      <c r="A24" s="24" t="s">
        <v>57</v>
      </c>
      <c r="B24" s="20">
        <v>96.4</v>
      </c>
      <c r="C24" s="25">
        <v>86.1</v>
      </c>
      <c r="D24" s="26">
        <v>94.4</v>
      </c>
      <c r="E24" s="26">
        <v>94.8</v>
      </c>
      <c r="F24" s="26">
        <v>41.9</v>
      </c>
      <c r="G24" s="26">
        <v>1.5</v>
      </c>
      <c r="H24" s="26">
        <v>92.8</v>
      </c>
      <c r="I24" s="26">
        <v>73.3</v>
      </c>
      <c r="J24" s="26">
        <v>32.5</v>
      </c>
      <c r="K24" s="26" t="s">
        <v>36</v>
      </c>
      <c r="L24" s="27" t="s">
        <v>36</v>
      </c>
      <c r="M24" s="26">
        <v>8.1</v>
      </c>
      <c r="N24" s="27" t="s">
        <v>36</v>
      </c>
      <c r="O24" s="26">
        <v>7.8</v>
      </c>
      <c r="P24" s="26">
        <v>22.4</v>
      </c>
      <c r="Q24" s="26">
        <v>19.399999999999999</v>
      </c>
      <c r="R24" s="26">
        <v>8.9</v>
      </c>
      <c r="S24" s="26">
        <v>26.1</v>
      </c>
      <c r="T24" s="26">
        <v>2.2999999999999998</v>
      </c>
      <c r="U24" s="26">
        <v>6.1</v>
      </c>
      <c r="V24" s="26">
        <v>2.1</v>
      </c>
      <c r="W24" s="26">
        <v>72.7</v>
      </c>
      <c r="X24" s="26">
        <v>1.2</v>
      </c>
      <c r="Y24" s="26">
        <v>77.2</v>
      </c>
      <c r="Z24" s="26">
        <v>67.099999999999994</v>
      </c>
      <c r="AA24" s="26">
        <v>96.3</v>
      </c>
      <c r="AB24" s="26">
        <v>34</v>
      </c>
      <c r="AC24" s="26">
        <v>65.7</v>
      </c>
    </row>
    <row r="25" spans="1:29" ht="15" customHeight="1">
      <c r="A25" s="24" t="s">
        <v>58</v>
      </c>
      <c r="B25" s="20">
        <v>94.1</v>
      </c>
      <c r="C25" s="25">
        <v>85.8</v>
      </c>
      <c r="D25" s="26">
        <v>89.2</v>
      </c>
      <c r="E25" s="26">
        <v>87.6</v>
      </c>
      <c r="F25" s="26">
        <v>30.5</v>
      </c>
      <c r="G25" s="26">
        <v>0</v>
      </c>
      <c r="H25" s="26">
        <v>87.8</v>
      </c>
      <c r="I25" s="26">
        <v>67.8</v>
      </c>
      <c r="J25" s="26">
        <v>40.299999999999997</v>
      </c>
      <c r="K25" s="26" t="s">
        <v>36</v>
      </c>
      <c r="L25" s="27" t="s">
        <v>36</v>
      </c>
      <c r="M25" s="26">
        <v>7.6</v>
      </c>
      <c r="N25" s="27" t="s">
        <v>36</v>
      </c>
      <c r="O25" s="26">
        <v>7.2</v>
      </c>
      <c r="P25" s="26">
        <v>37.799999999999997</v>
      </c>
      <c r="Q25" s="26">
        <v>13.9</v>
      </c>
      <c r="R25" s="26">
        <v>5.0999999999999996</v>
      </c>
      <c r="S25" s="26">
        <v>29.5</v>
      </c>
      <c r="T25" s="26">
        <v>4</v>
      </c>
      <c r="U25" s="26">
        <v>5.3</v>
      </c>
      <c r="V25" s="26">
        <v>1.1000000000000001</v>
      </c>
      <c r="W25" s="26">
        <v>72.2</v>
      </c>
      <c r="X25" s="26">
        <v>1.2</v>
      </c>
      <c r="Y25" s="26">
        <v>57.8</v>
      </c>
      <c r="Z25" s="26">
        <v>75.099999999999994</v>
      </c>
      <c r="AA25" s="26">
        <v>90.3</v>
      </c>
      <c r="AB25" s="26">
        <v>26.6</v>
      </c>
      <c r="AC25" s="26">
        <v>75.8</v>
      </c>
    </row>
    <row r="26" spans="1:29" ht="15" customHeight="1">
      <c r="A26" s="24" t="s">
        <v>59</v>
      </c>
      <c r="B26" s="20">
        <v>95</v>
      </c>
      <c r="C26" s="25">
        <v>81.400000000000006</v>
      </c>
      <c r="D26" s="26">
        <v>90.2</v>
      </c>
      <c r="E26" s="26">
        <v>89.7</v>
      </c>
      <c r="F26" s="26">
        <v>26.5</v>
      </c>
      <c r="G26" s="26">
        <v>15.8</v>
      </c>
      <c r="H26" s="26">
        <v>80.5</v>
      </c>
      <c r="I26" s="26">
        <v>74</v>
      </c>
      <c r="J26" s="26">
        <v>32.200000000000003</v>
      </c>
      <c r="K26" s="26" t="s">
        <v>36</v>
      </c>
      <c r="L26" s="27" t="s">
        <v>36</v>
      </c>
      <c r="M26" s="26">
        <v>2.7</v>
      </c>
      <c r="N26" s="27" t="s">
        <v>36</v>
      </c>
      <c r="O26" s="26">
        <v>6.4</v>
      </c>
      <c r="P26" s="26">
        <v>32.9</v>
      </c>
      <c r="Q26" s="26">
        <v>25</v>
      </c>
      <c r="R26" s="26">
        <v>5.9</v>
      </c>
      <c r="S26" s="26">
        <v>35.1</v>
      </c>
      <c r="T26" s="26">
        <v>3</v>
      </c>
      <c r="U26" s="26">
        <v>12.3</v>
      </c>
      <c r="V26" s="26">
        <v>0.8</v>
      </c>
      <c r="W26" s="26">
        <v>77.8</v>
      </c>
      <c r="X26" s="26">
        <v>4.4000000000000004</v>
      </c>
      <c r="Y26" s="26">
        <v>43.2</v>
      </c>
      <c r="Z26" s="26">
        <v>66.400000000000006</v>
      </c>
      <c r="AA26" s="26">
        <v>89.5</v>
      </c>
      <c r="AB26" s="26">
        <v>21.6</v>
      </c>
      <c r="AC26" s="26">
        <v>67</v>
      </c>
    </row>
    <row r="27" spans="1:29" ht="15" customHeight="1">
      <c r="A27" s="24" t="s">
        <v>60</v>
      </c>
      <c r="B27" s="20">
        <v>93</v>
      </c>
      <c r="C27" s="25">
        <v>65.099999999999994</v>
      </c>
      <c r="D27" s="26">
        <v>84.2</v>
      </c>
      <c r="E27" s="26">
        <v>88.6</v>
      </c>
      <c r="F27" s="26">
        <v>40</v>
      </c>
      <c r="G27" s="26">
        <v>13.4</v>
      </c>
      <c r="H27" s="26">
        <v>81.2</v>
      </c>
      <c r="I27" s="26">
        <v>80.2</v>
      </c>
      <c r="J27" s="26">
        <v>34.9</v>
      </c>
      <c r="K27" s="26" t="s">
        <v>36</v>
      </c>
      <c r="L27" s="27" t="s">
        <v>36</v>
      </c>
      <c r="M27" s="26">
        <v>13.6</v>
      </c>
      <c r="N27" s="27" t="s">
        <v>36</v>
      </c>
      <c r="O27" s="26">
        <v>14.1</v>
      </c>
      <c r="P27" s="26">
        <v>28.1</v>
      </c>
      <c r="Q27" s="26">
        <v>19.3</v>
      </c>
      <c r="R27" s="26">
        <v>4.7</v>
      </c>
      <c r="S27" s="26">
        <v>29.6</v>
      </c>
      <c r="T27" s="26">
        <v>1.5</v>
      </c>
      <c r="U27" s="26">
        <v>8.3000000000000007</v>
      </c>
      <c r="V27" s="26">
        <v>3.1</v>
      </c>
      <c r="W27" s="26">
        <v>71.099999999999994</v>
      </c>
      <c r="X27" s="26">
        <v>0.4</v>
      </c>
      <c r="Y27" s="26">
        <v>69</v>
      </c>
      <c r="Z27" s="26">
        <v>62.6</v>
      </c>
      <c r="AA27" s="26">
        <v>89.8</v>
      </c>
      <c r="AB27" s="26">
        <v>41.5</v>
      </c>
      <c r="AC27" s="26">
        <v>63.5</v>
      </c>
    </row>
    <row r="28" spans="1:29" ht="15" customHeight="1">
      <c r="A28" s="24" t="s">
        <v>61</v>
      </c>
      <c r="B28" s="20">
        <v>88.2</v>
      </c>
      <c r="C28" s="25">
        <v>74.2</v>
      </c>
      <c r="D28" s="26">
        <v>84.5</v>
      </c>
      <c r="E28" s="26">
        <v>85.4</v>
      </c>
      <c r="F28" s="26">
        <v>25.6</v>
      </c>
      <c r="G28" s="26">
        <v>0</v>
      </c>
      <c r="H28" s="26">
        <v>80.5</v>
      </c>
      <c r="I28" s="26">
        <v>70.2</v>
      </c>
      <c r="J28" s="26">
        <v>22.5</v>
      </c>
      <c r="K28" s="26" t="s">
        <v>36</v>
      </c>
      <c r="L28" s="27" t="s">
        <v>36</v>
      </c>
      <c r="M28" s="26">
        <v>9.5</v>
      </c>
      <c r="N28" s="27" t="s">
        <v>36</v>
      </c>
      <c r="O28" s="26">
        <v>15.1</v>
      </c>
      <c r="P28" s="26">
        <v>29.1</v>
      </c>
      <c r="Q28" s="26">
        <v>24.9</v>
      </c>
      <c r="R28" s="26">
        <v>8.8000000000000007</v>
      </c>
      <c r="S28" s="26">
        <v>30.1</v>
      </c>
      <c r="T28" s="26">
        <v>2.8</v>
      </c>
      <c r="U28" s="26">
        <v>4.5999999999999996</v>
      </c>
      <c r="V28" s="26">
        <v>4.3</v>
      </c>
      <c r="W28" s="26">
        <v>61.6</v>
      </c>
      <c r="X28" s="26">
        <v>4.0999999999999996</v>
      </c>
      <c r="Y28" s="26">
        <v>77</v>
      </c>
      <c r="Z28" s="26">
        <v>70.400000000000006</v>
      </c>
      <c r="AA28" s="26">
        <v>87.1</v>
      </c>
      <c r="AB28" s="26">
        <v>38.9</v>
      </c>
      <c r="AC28" s="26">
        <v>76.599999999999994</v>
      </c>
    </row>
    <row r="29" spans="1:29" ht="15" customHeight="1">
      <c r="A29" s="24" t="s">
        <v>62</v>
      </c>
      <c r="B29" s="20">
        <v>98.4</v>
      </c>
      <c r="C29" s="25">
        <v>87.7</v>
      </c>
      <c r="D29" s="26">
        <v>90.7</v>
      </c>
      <c r="E29" s="26">
        <v>93.6</v>
      </c>
      <c r="F29" s="26">
        <v>33.9</v>
      </c>
      <c r="G29" s="26">
        <v>3.4</v>
      </c>
      <c r="H29" s="26">
        <v>89.2</v>
      </c>
      <c r="I29" s="26">
        <v>66.099999999999994</v>
      </c>
      <c r="J29" s="26">
        <v>39.700000000000003</v>
      </c>
      <c r="K29" s="26" t="s">
        <v>36</v>
      </c>
      <c r="L29" s="27" t="s">
        <v>36</v>
      </c>
      <c r="M29" s="26">
        <v>10.8</v>
      </c>
      <c r="N29" s="27" t="s">
        <v>36</v>
      </c>
      <c r="O29" s="26">
        <v>11.1</v>
      </c>
      <c r="P29" s="26">
        <v>32.1</v>
      </c>
      <c r="Q29" s="26">
        <v>20</v>
      </c>
      <c r="R29" s="26">
        <v>5.8</v>
      </c>
      <c r="S29" s="26">
        <v>37.1</v>
      </c>
      <c r="T29" s="26">
        <v>0.8</v>
      </c>
      <c r="U29" s="26">
        <v>13</v>
      </c>
      <c r="V29" s="26">
        <v>2.5</v>
      </c>
      <c r="W29" s="26">
        <v>77.8</v>
      </c>
      <c r="X29" s="26">
        <v>2</v>
      </c>
      <c r="Y29" s="26">
        <v>48</v>
      </c>
      <c r="Z29" s="26">
        <v>54.8</v>
      </c>
      <c r="AA29" s="26">
        <v>83.2</v>
      </c>
      <c r="AB29" s="26">
        <v>24.4</v>
      </c>
      <c r="AC29" s="26">
        <v>70</v>
      </c>
    </row>
    <row r="30" spans="1:29" ht="13.8">
      <c r="A30" s="24" t="s">
        <v>63</v>
      </c>
      <c r="B30" s="20">
        <v>97.3</v>
      </c>
      <c r="C30" s="25">
        <v>87</v>
      </c>
      <c r="D30" s="26">
        <v>91.9</v>
      </c>
      <c r="E30" s="26">
        <v>97.3</v>
      </c>
      <c r="F30" s="26">
        <v>30.4</v>
      </c>
      <c r="G30" s="26">
        <v>0</v>
      </c>
      <c r="H30" s="26">
        <v>86.9</v>
      </c>
      <c r="I30" s="26">
        <v>71.400000000000006</v>
      </c>
      <c r="J30" s="26">
        <v>43.5</v>
      </c>
      <c r="K30" s="26">
        <v>75.2</v>
      </c>
      <c r="L30" s="27" t="s">
        <v>36</v>
      </c>
      <c r="M30" s="26">
        <v>1.8</v>
      </c>
      <c r="N30" s="27" t="s">
        <v>36</v>
      </c>
      <c r="O30" s="26">
        <v>7.5</v>
      </c>
      <c r="P30" s="26">
        <v>40.4</v>
      </c>
      <c r="Q30" s="26">
        <v>15.1</v>
      </c>
      <c r="R30" s="26">
        <v>4.4000000000000004</v>
      </c>
      <c r="S30" s="26">
        <v>33.200000000000003</v>
      </c>
      <c r="T30" s="26">
        <v>4.9000000000000004</v>
      </c>
      <c r="U30" s="26">
        <v>5</v>
      </c>
      <c r="V30" s="26">
        <v>1.7</v>
      </c>
      <c r="W30" s="26">
        <v>82.3</v>
      </c>
      <c r="X30" s="26">
        <v>1.1000000000000001</v>
      </c>
      <c r="Y30" s="26">
        <v>50.9</v>
      </c>
      <c r="Z30" s="26">
        <v>62.8</v>
      </c>
      <c r="AA30" s="26">
        <v>92.6</v>
      </c>
      <c r="AB30" s="26">
        <v>38.799999999999997</v>
      </c>
      <c r="AC30" s="26">
        <v>75.3</v>
      </c>
    </row>
    <row r="31" spans="1:29" ht="26.4">
      <c r="A31" s="24" t="s">
        <v>64</v>
      </c>
      <c r="B31" s="20">
        <v>93</v>
      </c>
      <c r="C31" s="25">
        <v>79</v>
      </c>
      <c r="D31" s="26">
        <v>93</v>
      </c>
      <c r="E31" s="26">
        <v>93</v>
      </c>
      <c r="F31" s="26">
        <v>39.299999999999997</v>
      </c>
      <c r="G31" s="26">
        <v>0</v>
      </c>
      <c r="H31" s="26">
        <v>93</v>
      </c>
      <c r="I31" s="26">
        <v>83.7</v>
      </c>
      <c r="J31" s="26">
        <v>33.799999999999997</v>
      </c>
      <c r="K31" s="26" t="s">
        <v>36</v>
      </c>
      <c r="L31" s="27" t="s">
        <v>36</v>
      </c>
      <c r="M31" s="26">
        <v>5.6</v>
      </c>
      <c r="N31" s="27" t="s">
        <v>36</v>
      </c>
      <c r="O31" s="26">
        <v>5.0999999999999996</v>
      </c>
      <c r="P31" s="26">
        <v>36.1</v>
      </c>
      <c r="Q31" s="26">
        <v>19</v>
      </c>
      <c r="R31" s="26">
        <v>8.9</v>
      </c>
      <c r="S31" s="26">
        <v>37.9</v>
      </c>
      <c r="T31" s="26">
        <v>2.4</v>
      </c>
      <c r="U31" s="26">
        <v>14.4</v>
      </c>
      <c r="V31" s="26">
        <v>4.5999999999999996</v>
      </c>
      <c r="W31" s="26">
        <v>69.8</v>
      </c>
      <c r="X31" s="26">
        <v>0</v>
      </c>
      <c r="Y31" s="26">
        <v>71.8</v>
      </c>
      <c r="Z31" s="26">
        <v>70.400000000000006</v>
      </c>
      <c r="AA31" s="26">
        <v>82.3</v>
      </c>
      <c r="AB31" s="26">
        <v>35.200000000000003</v>
      </c>
      <c r="AC31" s="26">
        <v>71.5</v>
      </c>
    </row>
    <row r="32" spans="1:29" ht="26.4">
      <c r="A32" s="24" t="s">
        <v>65</v>
      </c>
      <c r="B32" s="20">
        <v>89.2</v>
      </c>
      <c r="C32" s="25">
        <v>72.7</v>
      </c>
      <c r="D32" s="26">
        <v>83.3</v>
      </c>
      <c r="E32" s="26">
        <v>91.8</v>
      </c>
      <c r="F32" s="26">
        <v>54.9</v>
      </c>
      <c r="G32" s="26">
        <v>1.6</v>
      </c>
      <c r="H32" s="26">
        <v>80</v>
      </c>
      <c r="I32" s="26">
        <v>78.5</v>
      </c>
      <c r="J32" s="26">
        <v>29.8</v>
      </c>
      <c r="K32" s="26" t="s">
        <v>36</v>
      </c>
      <c r="L32" s="27" t="s">
        <v>36</v>
      </c>
      <c r="M32" s="26">
        <v>5.5</v>
      </c>
      <c r="N32" s="27" t="s">
        <v>36</v>
      </c>
      <c r="O32" s="26">
        <v>9.3000000000000007</v>
      </c>
      <c r="P32" s="26">
        <v>29.5</v>
      </c>
      <c r="Q32" s="26">
        <v>29.5</v>
      </c>
      <c r="R32" s="26">
        <v>12.6</v>
      </c>
      <c r="S32" s="26">
        <v>36</v>
      </c>
      <c r="T32" s="26">
        <v>4.4000000000000004</v>
      </c>
      <c r="U32" s="26">
        <v>8.6999999999999993</v>
      </c>
      <c r="V32" s="26">
        <v>4.3</v>
      </c>
      <c r="W32" s="26">
        <v>81.5</v>
      </c>
      <c r="X32" s="26">
        <v>0</v>
      </c>
      <c r="Y32" s="26">
        <v>69.3</v>
      </c>
      <c r="Z32" s="26">
        <v>71.3</v>
      </c>
      <c r="AA32" s="26">
        <v>96.2</v>
      </c>
      <c r="AB32" s="26">
        <v>38.9</v>
      </c>
      <c r="AC32" s="26">
        <v>67</v>
      </c>
    </row>
    <row r="33" spans="1:29" ht="13.8">
      <c r="A33" s="24" t="s">
        <v>66</v>
      </c>
      <c r="B33" s="20">
        <v>95.2</v>
      </c>
      <c r="C33" s="25">
        <v>80.2</v>
      </c>
      <c r="D33" s="26">
        <v>87.2</v>
      </c>
      <c r="E33" s="26">
        <v>90</v>
      </c>
      <c r="F33" s="26">
        <v>37.9</v>
      </c>
      <c r="G33" s="26">
        <v>5.0999999999999996</v>
      </c>
      <c r="H33" s="26">
        <v>87</v>
      </c>
      <c r="I33" s="26">
        <v>69.599999999999994</v>
      </c>
      <c r="J33" s="26">
        <v>43.7</v>
      </c>
      <c r="K33" s="26">
        <v>69.7</v>
      </c>
      <c r="L33" s="27" t="s">
        <v>36</v>
      </c>
      <c r="M33" s="26">
        <v>4.5</v>
      </c>
      <c r="N33" s="27" t="s">
        <v>36</v>
      </c>
      <c r="O33" s="26">
        <v>3.9</v>
      </c>
      <c r="P33" s="26">
        <v>38.299999999999997</v>
      </c>
      <c r="Q33" s="26">
        <v>10.3</v>
      </c>
      <c r="R33" s="26">
        <v>3</v>
      </c>
      <c r="S33" s="26">
        <v>27.2</v>
      </c>
      <c r="T33" s="26">
        <v>5.5</v>
      </c>
      <c r="U33" s="26">
        <v>6</v>
      </c>
      <c r="V33" s="26">
        <v>1.1000000000000001</v>
      </c>
      <c r="W33" s="26">
        <v>67.3</v>
      </c>
      <c r="X33" s="26">
        <v>1.2</v>
      </c>
      <c r="Y33" s="26">
        <v>68.2</v>
      </c>
      <c r="Z33" s="26">
        <v>67.2</v>
      </c>
      <c r="AA33" s="26">
        <v>91.5</v>
      </c>
      <c r="AB33" s="26">
        <v>35.700000000000003</v>
      </c>
      <c r="AC33" s="26">
        <v>65.3</v>
      </c>
    </row>
    <row r="34" spans="1:29" ht="13.8">
      <c r="A34" s="28"/>
      <c r="B34" s="28"/>
      <c r="C34" s="29"/>
      <c r="D34" s="28"/>
      <c r="E34" s="28"/>
      <c r="F34" s="28"/>
      <c r="G34" s="28"/>
      <c r="H34" s="28"/>
      <c r="I34" s="28"/>
      <c r="J34" s="28"/>
      <c r="K34" s="28"/>
      <c r="L34" s="30"/>
      <c r="M34" s="28"/>
      <c r="N34" s="30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9" ht="13.8">
      <c r="L35" s="30"/>
      <c r="N35" s="30"/>
    </row>
    <row r="36" spans="1:29" ht="13.8">
      <c r="L36" s="30"/>
      <c r="N36" s="30"/>
    </row>
    <row r="37" spans="1:29" ht="13.8">
      <c r="A37" s="28"/>
      <c r="B37" s="31" t="s">
        <v>67</v>
      </c>
      <c r="C37" s="3"/>
      <c r="D37" s="3"/>
      <c r="E37" s="28"/>
      <c r="F37" s="28"/>
      <c r="G37" s="28"/>
      <c r="H37" s="28"/>
      <c r="I37" s="28"/>
      <c r="J37" s="28"/>
      <c r="K37" s="28"/>
      <c r="L37" s="30"/>
      <c r="M37" s="28"/>
      <c r="N37" s="30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9" ht="14.4">
      <c r="B38" s="32" t="str">
        <f ca="1">IFERROR(__xludf.DUMMYFUNCTION("Query($A1:B33,""Select A where A&lt;&gt;'' Order by B Asc Limit 5"")")," District")</f>
        <v xml:space="preserve"> District</v>
      </c>
      <c r="C38" s="33" t="str">
        <f ca="1">IFERROR(__xludf.DUMMYFUNCTION("Query($A1:C33,""Select A where A&lt;&gt;'' Order by C Asc Limit 5"")")," District")</f>
        <v xml:space="preserve"> District</v>
      </c>
      <c r="D38" s="32" t="str">
        <f ca="1">IFERROR(__xludf.DUMMYFUNCTION("Query($A1:D33,""Select A where A&lt;&gt;'' Order by D Asc Limit 5"")")," District")</f>
        <v xml:space="preserve"> District</v>
      </c>
      <c r="E38" s="32" t="str">
        <f ca="1">IFERROR(__xludf.DUMMYFUNCTION("Query($A1:E33,""Select A where A&lt;&gt;'' Order by E Asc Limit 5"")")," District")</f>
        <v xml:space="preserve"> District</v>
      </c>
      <c r="F38" s="34" t="str">
        <f ca="1">IFERROR(__xludf.DUMMYFUNCTION("Query($A1:F33,""Select A where A&lt;&gt;'' Order by F Asc Limit 5"")")," District")</f>
        <v xml:space="preserve"> District</v>
      </c>
      <c r="G38" s="32" t="str">
        <f ca="1">IFERROR(__xludf.DUMMYFUNCTION("Query($A1:G33,""Select A where A&lt;&gt;'' Order by G Asc Limit 5"")")," District")</f>
        <v xml:space="preserve"> District</v>
      </c>
      <c r="H38" s="32" t="str">
        <f ca="1">IFERROR(__xludf.DUMMYFUNCTION("Query($A1:H33,""Select A where A&lt;&gt;'' Order by H Asc Limit 5"")")," District")</f>
        <v xml:space="preserve"> District</v>
      </c>
      <c r="I38" s="32" t="str">
        <f ca="1">IFERROR(__xludf.DUMMYFUNCTION("Query($A1:I33,""Select A where A&lt;&gt;'' Order by I Asc Limit 5"")")," District")</f>
        <v xml:space="preserve"> District</v>
      </c>
      <c r="J38" s="34" t="str">
        <f ca="1">IFERROR(__xludf.DUMMYFUNCTION("Query($A1:J33,""Select A where A&lt;&gt;'' Order by J Asc Limit 5"")")," District")</f>
        <v xml:space="preserve"> District</v>
      </c>
      <c r="K38" s="33" t="str">
        <f ca="1">IFERROR(__xludf.DUMMYFUNCTION("Query($A1:K33,""Select A where A&lt;&gt;'' Order by K Asc Limit 5"")")," District")</f>
        <v xml:space="preserve"> District</v>
      </c>
      <c r="L38" s="35" t="str">
        <f ca="1">IFERROR(__xludf.DUMMYFUNCTION("Query($A1:L33,""Select A where A&lt;&gt;'' Order by L Desc Limit 5"")")," District")</f>
        <v xml:space="preserve"> District</v>
      </c>
      <c r="M38" s="32" t="str">
        <f ca="1">IFERROR(__xludf.DUMMYFUNCTION("Query($A1:M33,""Select A where A&lt;&gt;'' Order by M Desc Limit 5"")")," District")</f>
        <v xml:space="preserve"> District</v>
      </c>
      <c r="N38" s="35" t="str">
        <f ca="1">IFERROR(__xludf.DUMMYFUNCTION("Query($A1:N33,""Select A where A&lt;&gt;'' Order by N Desc Limit 5"")")," District")</f>
        <v xml:space="preserve"> District</v>
      </c>
      <c r="O38" s="32" t="str">
        <f ca="1">IFERROR(__xludf.DUMMYFUNCTION("Query($A1:O33,""Select A where A&lt;&gt;'' Order by O Asc Limit 5"")")," District")</f>
        <v xml:space="preserve"> District</v>
      </c>
      <c r="P38" s="32" t="str">
        <f ca="1">IFERROR(__xludf.DUMMYFUNCTION("Query($A1:P33,""Select A where A&lt;&gt;'' Order by P Desc Limit 5"")")," District")</f>
        <v xml:space="preserve"> District</v>
      </c>
      <c r="Q38" s="32" t="str">
        <f ca="1">IFERROR(__xludf.DUMMYFUNCTION("Query($A1:Q33,""Select A where A&lt;&gt;'' Order by Q Desc Limit 5"")")," District")</f>
        <v xml:space="preserve"> District</v>
      </c>
      <c r="R38" s="32" t="str">
        <f ca="1">IFERROR(__xludf.DUMMYFUNCTION("Query($A1:R33,""Select A where A&lt;&gt;'' Order by R Desc Limit 5"")")," District")</f>
        <v xml:space="preserve"> District</v>
      </c>
      <c r="S38" s="32" t="str">
        <f ca="1">IFERROR(__xludf.DUMMYFUNCTION("Query($A1:S33,""Select A where A&lt;&gt;'' Order by S Desc Limit 5"")")," District")</f>
        <v xml:space="preserve"> District</v>
      </c>
      <c r="T38" s="32" t="str">
        <f ca="1">IFERROR(__xludf.DUMMYFUNCTION("Query($A1:T33,""Select A where A&lt;&gt;'' Order by T Desc Limit 5"")")," District")</f>
        <v xml:space="preserve"> District</v>
      </c>
      <c r="U38" s="32" t="str">
        <f ca="1">IFERROR(__xludf.DUMMYFUNCTION("Query($A1:U33,""Select A where A&lt;&gt;'' Order by U Desc Limit 5"")")," District")</f>
        <v xml:space="preserve"> District</v>
      </c>
      <c r="V38" s="32" t="str">
        <f ca="1">IFERROR(__xludf.DUMMYFUNCTION("Query($A1:V33,""Select A where A&lt;&gt;'' Order by V Desc Limit 5"")")," District")</f>
        <v xml:space="preserve"> District</v>
      </c>
      <c r="W38" s="34" t="str">
        <f ca="1">IFERROR(__xludf.DUMMYFUNCTION("Query($A1:W33,""Select A where A&lt;&gt;'' Order by W Desc Limit 5"")")," District")</f>
        <v xml:space="preserve"> District</v>
      </c>
      <c r="X38" s="32" t="str">
        <f ca="1">IFERROR(__xludf.DUMMYFUNCTION("Query($A1:X33,""Select A where A&lt;&gt;'' Order by X Asc Limit 5"")")," District")</f>
        <v xml:space="preserve"> District</v>
      </c>
      <c r="Y38" s="34" t="str">
        <f ca="1">IFERROR(__xludf.DUMMYFUNCTION("Query($A1:Y33,""Select A where A&lt;&gt;'' Order by Y Desc Limit 5"")")," District")</f>
        <v xml:space="preserve"> District</v>
      </c>
      <c r="Z38" s="32" t="str">
        <f ca="1">IFERROR(__xludf.DUMMYFUNCTION("Query($A1:Z33,""Select A where A&lt;&gt;'' Order by Z Desc Limit 5"")")," District")</f>
        <v xml:space="preserve"> District</v>
      </c>
      <c r="AA38" s="32" t="str">
        <f ca="1">IFERROR(__xludf.DUMMYFUNCTION("Query($A1:AA33,""Select A where A&lt;&gt;'' Order by AA Asc Limit 5"")")," District")</f>
        <v xml:space="preserve"> District</v>
      </c>
      <c r="AB38" s="34" t="str">
        <f ca="1">IFERROR(__xludf.DUMMYFUNCTION("Query($A1:AB33,""Select A where A&lt;&gt;'' Order by AB Asc Limit 5"")")," District")</f>
        <v xml:space="preserve"> District</v>
      </c>
      <c r="AC38" s="32" t="str">
        <f ca="1">IFERROR(__xludf.DUMMYFUNCTION("Query($A1:AC33,""Select A where A&lt;&gt;'' Order by AC Desc Limit 5"")")," District")</f>
        <v xml:space="preserve"> District</v>
      </c>
    </row>
    <row r="39" spans="1:29" ht="27.6">
      <c r="A39" s="36">
        <v>1</v>
      </c>
      <c r="B39" s="32" t="str">
        <f ca="1">IFERROR(__xludf.DUMMYFUNCTION("""COMPUTED_VALUE"""),"Hyderabad")</f>
        <v>Hyderabad</v>
      </c>
      <c r="C39" s="33" t="str">
        <f ca="1">IFERROR(__xludf.DUMMYFUNCTION("""COMPUTED_VALUE"""),"Siddipet")</f>
        <v>Siddipet</v>
      </c>
      <c r="D39" s="32" t="str">
        <f ca="1">IFERROR(__xludf.DUMMYFUNCTION("""COMPUTED_VALUE"""),"Hyderabad")</f>
        <v>Hyderabad</v>
      </c>
      <c r="E39" s="32" t="str">
        <f ca="1">IFERROR(__xludf.DUMMYFUNCTION("""COMPUTED_VALUE"""),"Hyderabad")</f>
        <v>Hyderabad</v>
      </c>
      <c r="F39" s="34" t="str">
        <f ca="1">IFERROR(__xludf.DUMMYFUNCTION("""COMPUTED_VALUE"""),"Hyderabad")</f>
        <v>Hyderabad</v>
      </c>
      <c r="G39" s="32" t="str">
        <f ca="1">IFERROR(__xludf.DUMMYFUNCTION("""COMPUTED_VALUE"""),"Jangoan")</f>
        <v>Jangoan</v>
      </c>
      <c r="H39" s="32" t="str">
        <f ca="1">IFERROR(__xludf.DUMMYFUNCTION("""COMPUTED_VALUE"""),"Hyderabad")</f>
        <v>Hyderabad</v>
      </c>
      <c r="I39" s="32" t="str">
        <f ca="1">IFERROR(__xludf.DUMMYFUNCTION("""COMPUTED_VALUE"""),"Hyderabad")</f>
        <v>Hyderabad</v>
      </c>
      <c r="J39" s="37" t="str">
        <f ca="1">IFERROR(__xludf.DUMMYFUNCTION("""COMPUTED_VALUE"""),"Adilabad")</f>
        <v>Adilabad</v>
      </c>
      <c r="K39" s="33" t="str">
        <f ca="1">IFERROR(__xludf.DUMMYFUNCTION("""COMPUTED_VALUE"""),"Bhadradri")</f>
        <v>Bhadradri</v>
      </c>
      <c r="L39" s="38" t="str">
        <f ca="1">IFERROR(__xludf.DUMMYFUNCTION("""COMPUTED_VALUE"""),"Adilabad")</f>
        <v>Adilabad</v>
      </c>
      <c r="M39" s="39" t="str">
        <f ca="1">IFERROR(__xludf.DUMMYFUNCTION("""COMPUTED_VALUE"""),"Nizamabad")</f>
        <v>Nizamabad</v>
      </c>
      <c r="N39" s="38" t="str">
        <f ca="1">IFERROR(__xludf.DUMMYFUNCTION("""COMPUTED_VALUE"""),"Adilabad")</f>
        <v>Adilabad</v>
      </c>
      <c r="O39" s="39" t="str">
        <f ca="1">IFERROR(__xludf.DUMMYFUNCTION("""COMPUTED_VALUE"""),"Mahabubabad")</f>
        <v>Mahabubabad</v>
      </c>
      <c r="P39" s="39" t="str">
        <f ca="1">IFERROR(__xludf.DUMMYFUNCTION("""COMPUTED_VALUE"""),"Jogulamba Gadwal")</f>
        <v>Jogulamba Gadwal</v>
      </c>
      <c r="Q39" s="39" t="str">
        <f ca="1">IFERROR(__xludf.DUMMYFUNCTION("""COMPUTED_VALUE"""),"KumurumBheem")</f>
        <v>KumurumBheem</v>
      </c>
      <c r="R39" s="39" t="str">
        <f ca="1">IFERROR(__xludf.DUMMYFUNCTION("""COMPUTED_VALUE"""),"Kamareddy")</f>
        <v>Kamareddy</v>
      </c>
      <c r="S39" s="39" t="str">
        <f ca="1">IFERROR(__xludf.DUMMYFUNCTION("""COMPUTED_VALUE"""),"Adilabad")</f>
        <v>Adilabad</v>
      </c>
      <c r="T39" s="39" t="str">
        <f ca="1">IFERROR(__xludf.DUMMYFUNCTION("""COMPUTED_VALUE"""),"Jangoan")</f>
        <v>Jangoan</v>
      </c>
      <c r="U39" s="32" t="str">
        <f ca="1">IFERROR(__xludf.DUMMYFUNCTION("""COMPUTED_VALUE"""),"Nizamabad")</f>
        <v>Nizamabad</v>
      </c>
      <c r="V39" s="32" t="str">
        <f ca="1">IFERROR(__xludf.DUMMYFUNCTION("""COMPUTED_VALUE"""),"Khammam")</f>
        <v>Khammam</v>
      </c>
      <c r="W39" s="34" t="str">
        <f ca="1">IFERROR(__xludf.DUMMYFUNCTION("""COMPUTED_VALUE"""),"Jogulamba Gadwal")</f>
        <v>Jogulamba Gadwal</v>
      </c>
      <c r="X39" s="32" t="str">
        <f ca="1">IFERROR(__xludf.DUMMYFUNCTION("""COMPUTED_VALUE"""),"Hyderabad")</f>
        <v>Hyderabad</v>
      </c>
      <c r="Y39" s="34" t="str">
        <f ca="1">IFERROR(__xludf.DUMMYFUNCTION("""COMPUTED_VALUE"""),"Karimnagar")</f>
        <v>Karimnagar</v>
      </c>
      <c r="Z39" s="32" t="str">
        <f ca="1">IFERROR(__xludf.DUMMYFUNCTION("""COMPUTED_VALUE"""),"Jagitial")</f>
        <v>Jagitial</v>
      </c>
      <c r="AA39" s="32" t="str">
        <f ca="1">IFERROR(__xludf.DUMMYFUNCTION("""COMPUTED_VALUE"""),"Nizamabad")</f>
        <v>Nizamabad</v>
      </c>
      <c r="AB39" s="34" t="str">
        <f ca="1">IFERROR(__xludf.DUMMYFUNCTION("""COMPUTED_VALUE"""),"KumurumBheem")</f>
        <v>KumurumBheem</v>
      </c>
      <c r="AC39" s="22" t="str">
        <f ca="1">IFERROR(__xludf.DUMMYFUNCTION("""COMPUTED_VALUE"""),"Mahabubnagar")</f>
        <v>Mahabubnagar</v>
      </c>
    </row>
    <row r="40" spans="1:29" ht="14.4">
      <c r="A40" s="36">
        <v>2</v>
      </c>
      <c r="B40" s="32" t="str">
        <f ca="1">IFERROR(__xludf.DUMMYFUNCTION("""COMPUTED_VALUE"""),"Medchal-Malkajgiri")</f>
        <v>Medchal-Malkajgiri</v>
      </c>
      <c r="C40" s="33" t="str">
        <f ca="1">IFERROR(__xludf.DUMMYFUNCTION("""COMPUTED_VALUE"""),"Medak")</f>
        <v>Medak</v>
      </c>
      <c r="D40" s="32" t="str">
        <f ca="1">IFERROR(__xludf.DUMMYFUNCTION("""COMPUTED_VALUE"""),"Adilabad")</f>
        <v>Adilabad</v>
      </c>
      <c r="E40" s="32" t="str">
        <f ca="1">IFERROR(__xludf.DUMMYFUNCTION("""COMPUTED_VALUE"""),"Medak")</f>
        <v>Medak</v>
      </c>
      <c r="F40" s="34" t="str">
        <f ca="1">IFERROR(__xludf.DUMMYFUNCTION("""COMPUTED_VALUE"""),"Mahabubabad")</f>
        <v>Mahabubabad</v>
      </c>
      <c r="G40" s="32" t="str">
        <f ca="1">IFERROR(__xludf.DUMMYFUNCTION("""COMPUTED_VALUE"""),"Jogulamba Gadwal")</f>
        <v>Jogulamba Gadwal</v>
      </c>
      <c r="H40" s="32" t="str">
        <f ca="1">IFERROR(__xludf.DUMMYFUNCTION("""COMPUTED_VALUE"""),"Warangal Urban")</f>
        <v>Warangal Urban</v>
      </c>
      <c r="I40" s="32" t="str">
        <f ca="1">IFERROR(__xludf.DUMMYFUNCTION("""COMPUTED_VALUE"""),"Mancherial")</f>
        <v>Mancherial</v>
      </c>
      <c r="J40" s="37" t="str">
        <f ca="1">IFERROR(__xludf.DUMMYFUNCTION("""COMPUTED_VALUE"""),"Nirmal")</f>
        <v>Nirmal</v>
      </c>
      <c r="K40" s="33" t="str">
        <f ca="1">IFERROR(__xludf.DUMMYFUNCTION("""COMPUTED_VALUE"""),"Hyderabad")</f>
        <v>Hyderabad</v>
      </c>
      <c r="L40" s="38" t="str">
        <f ca="1">IFERROR(__xludf.DUMMYFUNCTION("""COMPUTED_VALUE"""),"Bhadradri")</f>
        <v>Bhadradri</v>
      </c>
      <c r="M40" s="39" t="str">
        <f ca="1">IFERROR(__xludf.DUMMYFUNCTION("""COMPUTED_VALUE"""),"Jagitial")</f>
        <v>Jagitial</v>
      </c>
      <c r="N40" s="38" t="str">
        <f ca="1">IFERROR(__xludf.DUMMYFUNCTION("""COMPUTED_VALUE"""),"Bhadradri")</f>
        <v>Bhadradri</v>
      </c>
      <c r="O40" s="39" t="str">
        <f ca="1">IFERROR(__xludf.DUMMYFUNCTION("""COMPUTED_VALUE"""),"Yadadri")</f>
        <v>Yadadri</v>
      </c>
      <c r="P40" s="39" t="str">
        <f ca="1">IFERROR(__xludf.DUMMYFUNCTION("""COMPUTED_VALUE"""),"Adilabad")</f>
        <v>Adilabad</v>
      </c>
      <c r="Q40" s="39" t="str">
        <f ca="1">IFERROR(__xludf.DUMMYFUNCTION("""COMPUTED_VALUE"""),"Kamareddy")</f>
        <v>Kamareddy</v>
      </c>
      <c r="R40" s="39" t="str">
        <f ca="1">IFERROR(__xludf.DUMMYFUNCTION("""COMPUTED_VALUE"""),"Peddapalli")</f>
        <v>Peddapalli</v>
      </c>
      <c r="S40" s="39" t="str">
        <f ca="1">IFERROR(__xludf.DUMMYFUNCTION("""COMPUTED_VALUE"""),"Kamareddy")</f>
        <v>Kamareddy</v>
      </c>
      <c r="T40" s="39" t="str">
        <f ca="1">IFERROR(__xludf.DUMMYFUNCTION("""COMPUTED_VALUE"""),"Khammam")</f>
        <v>Khammam</v>
      </c>
      <c r="U40" s="32" t="str">
        <f ca="1">IFERROR(__xludf.DUMMYFUNCTION("""COMPUTED_VALUE"""),"Warangal Rural")</f>
        <v>Warangal Rural</v>
      </c>
      <c r="V40" s="32" t="str">
        <f ca="1">IFERROR(__xludf.DUMMYFUNCTION("""COMPUTED_VALUE"""),"Nalgonda")</f>
        <v>Nalgonda</v>
      </c>
      <c r="W40" s="34" t="str">
        <f ca="1">IFERROR(__xludf.DUMMYFUNCTION("""COMPUTED_VALUE"""),"Nagarkurnool")</f>
        <v>Nagarkurnool</v>
      </c>
      <c r="X40" s="32" t="str">
        <f ca="1">IFERROR(__xludf.DUMMYFUNCTION("""COMPUTED_VALUE"""),"Jangoan")</f>
        <v>Jangoan</v>
      </c>
      <c r="Y40" s="34" t="str">
        <f ca="1">IFERROR(__xludf.DUMMYFUNCTION("""COMPUTED_VALUE"""),"Jangoan")</f>
        <v>Jangoan</v>
      </c>
      <c r="Z40" s="32" t="str">
        <f ca="1">IFERROR(__xludf.DUMMYFUNCTION("""COMPUTED_VALUE"""),"Kamareddy")</f>
        <v>Kamareddy</v>
      </c>
      <c r="AA40" s="32" t="str">
        <f ca="1">IFERROR(__xludf.DUMMYFUNCTION("""COMPUTED_VALUE"""),"Medak")</f>
        <v>Medak</v>
      </c>
      <c r="AB40" s="34" t="str">
        <f ca="1">IFERROR(__xludf.DUMMYFUNCTION("""COMPUTED_VALUE"""),"Sangareddy")</f>
        <v>Sangareddy</v>
      </c>
      <c r="AC40" s="22" t="str">
        <f ca="1">IFERROR(__xludf.DUMMYFUNCTION("""COMPUTED_VALUE"""),"Jogulamba Gadwal")</f>
        <v>Jogulamba Gadwal</v>
      </c>
    </row>
    <row r="41" spans="1:29" ht="27.6">
      <c r="A41" s="36">
        <v>3</v>
      </c>
      <c r="B41" s="32" t="str">
        <f ca="1">IFERROR(__xludf.DUMMYFUNCTION("""COMPUTED_VALUE"""),"Suryapet")</f>
        <v>Suryapet</v>
      </c>
      <c r="C41" s="33" t="str">
        <f ca="1">IFERROR(__xludf.DUMMYFUNCTION("""COMPUTED_VALUE"""),"Adilabad")</f>
        <v>Adilabad</v>
      </c>
      <c r="D41" s="32" t="str">
        <f ca="1">IFERROR(__xludf.DUMMYFUNCTION("""COMPUTED_VALUE"""),"Warangal Urban")</f>
        <v>Warangal Urban</v>
      </c>
      <c r="E41" s="32" t="str">
        <f ca="1">IFERROR(__xludf.DUMMYFUNCTION("""COMPUTED_VALUE"""),"Suryapet")</f>
        <v>Suryapet</v>
      </c>
      <c r="F41" s="34" t="str">
        <f ca="1">IFERROR(__xludf.DUMMYFUNCTION("""COMPUTED_VALUE"""),"Suryapet")</f>
        <v>Suryapet</v>
      </c>
      <c r="G41" s="32" t="str">
        <f ca="1">IFERROR(__xludf.DUMMYFUNCTION("""COMPUTED_VALUE"""),"Mahabubabad")</f>
        <v>Mahabubabad</v>
      </c>
      <c r="H41" s="32" t="str">
        <f ca="1">IFERROR(__xludf.DUMMYFUNCTION("""COMPUTED_VALUE"""),"Sangareddy")</f>
        <v>Sangareddy</v>
      </c>
      <c r="I41" s="32" t="str">
        <f ca="1">IFERROR(__xludf.DUMMYFUNCTION("""COMPUTED_VALUE"""),"Nagarkurnool")</f>
        <v>Nagarkurnool</v>
      </c>
      <c r="J41" s="37" t="str">
        <f ca="1">IFERROR(__xludf.DUMMYFUNCTION("""COMPUTED_VALUE"""),"Suryapet")</f>
        <v>Suryapet</v>
      </c>
      <c r="K41" s="33" t="str">
        <f ca="1">IFERROR(__xludf.DUMMYFUNCTION("""COMPUTED_VALUE"""),"Jagitial")</f>
        <v>Jagitial</v>
      </c>
      <c r="L41" s="38" t="str">
        <f ca="1">IFERROR(__xludf.DUMMYFUNCTION("""COMPUTED_VALUE"""),"Hyderabad")</f>
        <v>Hyderabad</v>
      </c>
      <c r="M41" s="39" t="str">
        <f ca="1">IFERROR(__xludf.DUMMYFUNCTION("""COMPUTED_VALUE"""),"Peddapalli")</f>
        <v>Peddapalli</v>
      </c>
      <c r="N41" s="38" t="str">
        <f ca="1">IFERROR(__xludf.DUMMYFUNCTION("""COMPUTED_VALUE"""),"Hyderabad")</f>
        <v>Hyderabad</v>
      </c>
      <c r="O41" s="39" t="str">
        <f ca="1">IFERROR(__xludf.DUMMYFUNCTION("""COMPUTED_VALUE"""),"Hyderabad")</f>
        <v>Hyderabad</v>
      </c>
      <c r="P41" s="39" t="str">
        <f ca="1">IFERROR(__xludf.DUMMYFUNCTION("""COMPUTED_VALUE"""),"Mahabubnagar")</f>
        <v>Mahabubnagar</v>
      </c>
      <c r="Q41" s="39" t="str">
        <f ca="1">IFERROR(__xludf.DUMMYFUNCTION("""COMPUTED_VALUE"""),"Jayashankar Bhupalapally")</f>
        <v>Jayashankar Bhupalapally</v>
      </c>
      <c r="R41" s="39" t="str">
        <f ca="1">IFERROR(__xludf.DUMMYFUNCTION("""COMPUTED_VALUE"""),"Khammam")</f>
        <v>Khammam</v>
      </c>
      <c r="S41" s="39" t="str">
        <f ca="1">IFERROR(__xludf.DUMMYFUNCTION("""COMPUTED_VALUE"""),"Medak")</f>
        <v>Medak</v>
      </c>
      <c r="T41" s="39" t="str">
        <f ca="1">IFERROR(__xludf.DUMMYFUNCTION("""COMPUTED_VALUE"""),"Karimnagar")</f>
        <v>Karimnagar</v>
      </c>
      <c r="U41" s="32" t="str">
        <f ca="1">IFERROR(__xludf.DUMMYFUNCTION("""COMPUTED_VALUE"""),"Karimnagar")</f>
        <v>Karimnagar</v>
      </c>
      <c r="V41" s="32" t="str">
        <f ca="1">IFERROR(__xludf.DUMMYFUNCTION("""COMPUTED_VALUE"""),"Warangal Rural")</f>
        <v>Warangal Rural</v>
      </c>
      <c r="W41" s="34" t="str">
        <f ca="1">IFERROR(__xludf.DUMMYFUNCTION("""COMPUTED_VALUE"""),"Bhadradri")</f>
        <v>Bhadradri</v>
      </c>
      <c r="X41" s="32" t="str">
        <f ca="1">IFERROR(__xludf.DUMMYFUNCTION("""COMPUTED_VALUE"""),"Peddapalli")</f>
        <v>Peddapalli</v>
      </c>
      <c r="Y41" s="34" t="str">
        <f ca="1">IFERROR(__xludf.DUMMYFUNCTION("""COMPUTED_VALUE"""),"Nirmal")</f>
        <v>Nirmal</v>
      </c>
      <c r="Z41" s="32" t="str">
        <f ca="1">IFERROR(__xludf.DUMMYFUNCTION("""COMPUTED_VALUE"""),"Nizamabad")</f>
        <v>Nizamabad</v>
      </c>
      <c r="AA41" s="32" t="str">
        <f ca="1">IFERROR(__xludf.DUMMYFUNCTION("""COMPUTED_VALUE"""),"Warangal Rural")</f>
        <v>Warangal Rural</v>
      </c>
      <c r="AB41" s="34" t="str">
        <f ca="1">IFERROR(__xludf.DUMMYFUNCTION("""COMPUTED_VALUE"""),"Adilabad")</f>
        <v>Adilabad</v>
      </c>
      <c r="AC41" s="22" t="str">
        <f ca="1">IFERROR(__xludf.DUMMYFUNCTION("""COMPUTED_VALUE"""),"Mahabubabad")</f>
        <v>Mahabubabad</v>
      </c>
    </row>
    <row r="42" spans="1:29" ht="27.6">
      <c r="A42" s="36">
        <v>4</v>
      </c>
      <c r="B42" s="32" t="str">
        <f ca="1">IFERROR(__xludf.DUMMYFUNCTION("""COMPUTED_VALUE"""),"Warangal Urban")</f>
        <v>Warangal Urban</v>
      </c>
      <c r="C42" s="33" t="str">
        <f ca="1">IFERROR(__xludf.DUMMYFUNCTION("""COMPUTED_VALUE"""),"Warangal Urban")</f>
        <v>Warangal Urban</v>
      </c>
      <c r="D42" s="32" t="str">
        <f ca="1">IFERROR(__xludf.DUMMYFUNCTION("""COMPUTED_VALUE"""),"Siddipet")</f>
        <v>Siddipet</v>
      </c>
      <c r="E42" s="32" t="str">
        <f ca="1">IFERROR(__xludf.DUMMYFUNCTION("""COMPUTED_VALUE"""),"Adilabad")</f>
        <v>Adilabad</v>
      </c>
      <c r="F42" s="34" t="str">
        <f ca="1">IFERROR(__xludf.DUMMYFUNCTION("""COMPUTED_VALUE"""),"Sangareddy")</f>
        <v>Sangareddy</v>
      </c>
      <c r="G42" s="32" t="str">
        <f ca="1">IFERROR(__xludf.DUMMYFUNCTION("""COMPUTED_VALUE"""),"Mahabubnagar")</f>
        <v>Mahabubnagar</v>
      </c>
      <c r="H42" s="32" t="str">
        <f ca="1">IFERROR(__xludf.DUMMYFUNCTION("""COMPUTED_VALUE"""),"Suryapet")</f>
        <v>Suryapet</v>
      </c>
      <c r="I42" s="32" t="str">
        <f ca="1">IFERROR(__xludf.DUMMYFUNCTION("""COMPUTED_VALUE"""),"Vikarabad")</f>
        <v>Vikarabad</v>
      </c>
      <c r="J42" s="37" t="str">
        <f ca="1">IFERROR(__xludf.DUMMYFUNCTION("""COMPUTED_VALUE"""),"Mancherial")</f>
        <v>Mancherial</v>
      </c>
      <c r="K42" s="33" t="str">
        <f ca="1">IFERROR(__xludf.DUMMYFUNCTION("""COMPUTED_VALUE"""),"Jayashankar Bhupalapally")</f>
        <v>Jayashankar Bhupalapally</v>
      </c>
      <c r="L42" s="38" t="str">
        <f ca="1">IFERROR(__xludf.DUMMYFUNCTION("""COMPUTED_VALUE"""),"Jagitial")</f>
        <v>Jagitial</v>
      </c>
      <c r="M42" s="39" t="str">
        <f ca="1">IFERROR(__xludf.DUMMYFUNCTION("""COMPUTED_VALUE"""),"Siddipet")</f>
        <v>Siddipet</v>
      </c>
      <c r="N42" s="38" t="str">
        <f ca="1">IFERROR(__xludf.DUMMYFUNCTION("""COMPUTED_VALUE"""),"Jagitial")</f>
        <v>Jagitial</v>
      </c>
      <c r="O42" s="39" t="str">
        <f ca="1">IFERROR(__xludf.DUMMYFUNCTION("""COMPUTED_VALUE"""),"Warangal Rural")</f>
        <v>Warangal Rural</v>
      </c>
      <c r="P42" s="39" t="str">
        <f ca="1">IFERROR(__xludf.DUMMYFUNCTION("""COMPUTED_VALUE"""),"Wanaparthy,")</f>
        <v>Wanaparthy,</v>
      </c>
      <c r="Q42" s="39" t="str">
        <f ca="1">IFERROR(__xludf.DUMMYFUNCTION("""COMPUTED_VALUE"""),"Nalgonda")</f>
        <v>Nalgonda</v>
      </c>
      <c r="R42" s="39" t="str">
        <f ca="1">IFERROR(__xludf.DUMMYFUNCTION("""COMPUTED_VALUE"""),"Jayashankar Bhupalapally")</f>
        <v>Jayashankar Bhupalapally</v>
      </c>
      <c r="S42" s="39" t="str">
        <f ca="1">IFERROR(__xludf.DUMMYFUNCTION("""COMPUTED_VALUE"""),"Jogulamba Gadwal")</f>
        <v>Jogulamba Gadwal</v>
      </c>
      <c r="T42" s="39" t="str">
        <f ca="1">IFERROR(__xludf.DUMMYFUNCTION("""COMPUTED_VALUE"""),"Jagitial")</f>
        <v>Jagitial</v>
      </c>
      <c r="U42" s="32" t="str">
        <f ca="1">IFERROR(__xludf.DUMMYFUNCTION("""COMPUTED_VALUE"""),"Medak")</f>
        <v>Medak</v>
      </c>
      <c r="V42" s="32" t="str">
        <f ca="1">IFERROR(__xludf.DUMMYFUNCTION("""COMPUTED_VALUE"""),"Suryapet")</f>
        <v>Suryapet</v>
      </c>
      <c r="W42" s="34" t="str">
        <f ca="1">IFERROR(__xludf.DUMMYFUNCTION("""COMPUTED_VALUE"""),"Wanaparthy,")</f>
        <v>Wanaparthy,</v>
      </c>
      <c r="X42" s="32" t="str">
        <f ca="1">IFERROR(__xludf.DUMMYFUNCTION("""COMPUTED_VALUE"""),"Warangal Rural")</f>
        <v>Warangal Rural</v>
      </c>
      <c r="Y42" s="34" t="str">
        <f ca="1">IFERROR(__xludf.DUMMYFUNCTION("""COMPUTED_VALUE"""),"Rajanna Sircilla")</f>
        <v>Rajanna Sircilla</v>
      </c>
      <c r="Z42" s="32" t="str">
        <f ca="1">IFERROR(__xludf.DUMMYFUNCTION("""COMPUTED_VALUE"""),"Peddapalli")</f>
        <v>Peddapalli</v>
      </c>
      <c r="AA42" s="32" t="str">
        <f ca="1">IFERROR(__xludf.DUMMYFUNCTION("""COMPUTED_VALUE"""),"Vikarabad")</f>
        <v>Vikarabad</v>
      </c>
      <c r="AB42" s="34" t="str">
        <f ca="1">IFERROR(__xludf.DUMMYFUNCTION("""COMPUTED_VALUE"""),"Medak")</f>
        <v>Medak</v>
      </c>
      <c r="AC42" s="22" t="str">
        <f ca="1">IFERROR(__xludf.DUMMYFUNCTION("""COMPUTED_VALUE"""),"Suryapet")</f>
        <v>Suryapet</v>
      </c>
    </row>
    <row r="43" spans="1:29" ht="14.4">
      <c r="A43" s="36">
        <v>5</v>
      </c>
      <c r="B43" s="32" t="str">
        <f ca="1">IFERROR(__xludf.DUMMYFUNCTION("""COMPUTED_VALUE"""),"Mahabubabad")</f>
        <v>Mahabubabad</v>
      </c>
      <c r="C43" s="33" t="str">
        <f ca="1">IFERROR(__xludf.DUMMYFUNCTION("""COMPUTED_VALUE"""),"Suryapet")</f>
        <v>Suryapet</v>
      </c>
      <c r="D43" s="32" t="str">
        <f ca="1">IFERROR(__xludf.DUMMYFUNCTION("""COMPUTED_VALUE"""),"Suryapet")</f>
        <v>Suryapet</v>
      </c>
      <c r="E43" s="32" t="str">
        <f ca="1">IFERROR(__xludf.DUMMYFUNCTION("""COMPUTED_VALUE"""),"Mahabubabad")</f>
        <v>Mahabubabad</v>
      </c>
      <c r="F43" s="34" t="str">
        <f ca="1">IFERROR(__xludf.DUMMYFUNCTION("""COMPUTED_VALUE"""),"Karimnagar")</f>
        <v>Karimnagar</v>
      </c>
      <c r="G43" s="32" t="str">
        <f ca="1">IFERROR(__xludf.DUMMYFUNCTION("""COMPUTED_VALUE"""),"Peddapalli")</f>
        <v>Peddapalli</v>
      </c>
      <c r="H43" s="32" t="str">
        <f ca="1">IFERROR(__xludf.DUMMYFUNCTION("""COMPUTED_VALUE"""),"Siddipet")</f>
        <v>Siddipet</v>
      </c>
      <c r="I43" s="32" t="str">
        <f ca="1">IFERROR(__xludf.DUMMYFUNCTION("""COMPUTED_VALUE"""),"Peddapalli")</f>
        <v>Peddapalli</v>
      </c>
      <c r="J43" s="34" t="str">
        <f ca="1">IFERROR(__xludf.DUMMYFUNCTION("""COMPUTED_VALUE"""),"Nizamabad")</f>
        <v>Nizamabad</v>
      </c>
      <c r="K43" s="33" t="str">
        <f ca="1">IFERROR(__xludf.DUMMYFUNCTION("""COMPUTED_VALUE"""),"Karimnagar")</f>
        <v>Karimnagar</v>
      </c>
      <c r="L43" s="35" t="str">
        <f ca="1">IFERROR(__xludf.DUMMYFUNCTION("""COMPUTED_VALUE"""),"Jangoan")</f>
        <v>Jangoan</v>
      </c>
      <c r="M43" s="32" t="str">
        <f ca="1">IFERROR(__xludf.DUMMYFUNCTION("""COMPUTED_VALUE"""),"Jangoan")</f>
        <v>Jangoan</v>
      </c>
      <c r="N43" s="35" t="str">
        <f ca="1">IFERROR(__xludf.DUMMYFUNCTION("""COMPUTED_VALUE"""),"Jangoan")</f>
        <v>Jangoan</v>
      </c>
      <c r="O43" s="32" t="str">
        <f ca="1">IFERROR(__xludf.DUMMYFUNCTION("""COMPUTED_VALUE"""),"Mahabubnagar")</f>
        <v>Mahabubnagar</v>
      </c>
      <c r="P43" s="32" t="str">
        <f ca="1">IFERROR(__xludf.DUMMYFUNCTION("""COMPUTED_VALUE"""),"Yadadri")</f>
        <v>Yadadri</v>
      </c>
      <c r="Q43" s="32" t="str">
        <f ca="1">IFERROR(__xludf.DUMMYFUNCTION("""COMPUTED_VALUE"""),"Adilabad")</f>
        <v>Adilabad</v>
      </c>
      <c r="R43" s="32" t="str">
        <f ca="1">IFERROR(__xludf.DUMMYFUNCTION("""COMPUTED_VALUE"""),"Nalgonda")</f>
        <v>Nalgonda</v>
      </c>
      <c r="S43" s="32" t="str">
        <f ca="1">IFERROR(__xludf.DUMMYFUNCTION("""COMPUTED_VALUE"""),"KumurumBheem")</f>
        <v>KumurumBheem</v>
      </c>
      <c r="T43" s="32" t="str">
        <f ca="1">IFERROR(__xludf.DUMMYFUNCTION("""COMPUTED_VALUE"""),"Yadadri")</f>
        <v>Yadadri</v>
      </c>
      <c r="U43" s="32" t="str">
        <f ca="1">IFERROR(__xludf.DUMMYFUNCTION("""COMPUTED_VALUE"""),"Vikarabad")</f>
        <v>Vikarabad</v>
      </c>
      <c r="V43" s="32" t="str">
        <f ca="1">IFERROR(__xludf.DUMMYFUNCTION("""COMPUTED_VALUE"""),"Warangal Urban")</f>
        <v>Warangal Urban</v>
      </c>
      <c r="W43" s="34" t="str">
        <f ca="1">IFERROR(__xludf.DUMMYFUNCTION("""COMPUTED_VALUE"""),"Warangal Urban")</f>
        <v>Warangal Urban</v>
      </c>
      <c r="X43" s="32" t="str">
        <f ca="1">IFERROR(__xludf.DUMMYFUNCTION("""COMPUTED_VALUE"""),"Warangal Urban")</f>
        <v>Warangal Urban</v>
      </c>
      <c r="Y43" s="34" t="str">
        <f ca="1">IFERROR(__xludf.DUMMYFUNCTION("""COMPUTED_VALUE"""),"Suryapet")</f>
        <v>Suryapet</v>
      </c>
      <c r="Z43" s="32" t="str">
        <f ca="1">IFERROR(__xludf.DUMMYFUNCTION("""COMPUTED_VALUE"""),"Khammam")</f>
        <v>Khammam</v>
      </c>
      <c r="AA43" s="32" t="str">
        <f ca="1">IFERROR(__xludf.DUMMYFUNCTION("""COMPUTED_VALUE"""),"Karimnagar")</f>
        <v>Karimnagar</v>
      </c>
      <c r="AB43" s="34" t="str">
        <f ca="1">IFERROR(__xludf.DUMMYFUNCTION("""COMPUTED_VALUE"""),"Vikarabad")</f>
        <v>Vikarabad</v>
      </c>
      <c r="AC43" s="32" t="str">
        <f ca="1">IFERROR(__xludf.DUMMYFUNCTION("""COMPUTED_VALUE"""),"Adilabad")</f>
        <v>Adilabad</v>
      </c>
    </row>
    <row r="44" spans="1:29" ht="14.4">
      <c r="C44" s="33"/>
      <c r="L44" s="30"/>
      <c r="N44" s="30"/>
    </row>
    <row r="45" spans="1:29" ht="14.4">
      <c r="C45" s="33"/>
      <c r="L45" s="30"/>
      <c r="N45" s="30"/>
    </row>
    <row r="46" spans="1:29" ht="14.4">
      <c r="C46" s="33"/>
      <c r="L46" s="30"/>
      <c r="N46" s="30"/>
    </row>
    <row r="47" spans="1:29" ht="14.4">
      <c r="C47" s="33"/>
      <c r="L47" s="30"/>
      <c r="N47" s="30"/>
    </row>
    <row r="48" spans="1:29" ht="14.4">
      <c r="C48" s="33"/>
      <c r="L48" s="30"/>
      <c r="N48" s="30"/>
    </row>
    <row r="49" spans="1:29" ht="13.8">
      <c r="A49" s="40" t="s">
        <v>68</v>
      </c>
      <c r="B49" s="28">
        <f t="shared" ref="B49:K49" si="0">AVERAGE(B3:B33)</f>
        <v>94.396774193548382</v>
      </c>
      <c r="C49" s="29">
        <f t="shared" si="0"/>
        <v>81.164516129032222</v>
      </c>
      <c r="D49" s="28">
        <f t="shared" si="0"/>
        <v>90.17419354838708</v>
      </c>
      <c r="E49" s="28">
        <f t="shared" si="0"/>
        <v>91.748387096774181</v>
      </c>
      <c r="F49" s="28">
        <f t="shared" si="0"/>
        <v>37.609677419354838</v>
      </c>
      <c r="G49" s="28">
        <f t="shared" si="0"/>
        <v>5.4516129032258069</v>
      </c>
      <c r="H49" s="28">
        <f t="shared" si="0"/>
        <v>87.648387096774186</v>
      </c>
      <c r="I49" s="28">
        <f t="shared" si="0"/>
        <v>73.983870967741922</v>
      </c>
      <c r="J49" s="28">
        <f t="shared" si="0"/>
        <v>35.887096774193552</v>
      </c>
      <c r="K49" s="28">
        <f t="shared" si="0"/>
        <v>70.88000000000001</v>
      </c>
      <c r="L49" s="41">
        <v>0</v>
      </c>
      <c r="M49" s="28">
        <f>AVERAGE(M3:M33)</f>
        <v>8.1516129032258053</v>
      </c>
      <c r="N49" s="41">
        <v>0</v>
      </c>
      <c r="O49" s="28">
        <f t="shared" ref="O49:AC49" si="1">AVERAGE(O3:O33)</f>
        <v>9.4064516129032292</v>
      </c>
      <c r="P49" s="28">
        <f t="shared" si="1"/>
        <v>33.177419354838712</v>
      </c>
      <c r="Q49" s="28">
        <f t="shared" si="1"/>
        <v>22.141935483870967</v>
      </c>
      <c r="R49" s="28">
        <f t="shared" si="1"/>
        <v>8.6612903225806477</v>
      </c>
      <c r="S49" s="28">
        <f t="shared" si="1"/>
        <v>32.767741935483876</v>
      </c>
      <c r="T49" s="28">
        <f t="shared" si="1"/>
        <v>3.2161290322580651</v>
      </c>
      <c r="U49" s="28">
        <f t="shared" si="1"/>
        <v>8.2967741935483872</v>
      </c>
      <c r="V49" s="28">
        <f t="shared" si="1"/>
        <v>2.3967741935483864</v>
      </c>
      <c r="W49" s="28">
        <f t="shared" si="1"/>
        <v>73.073332258064511</v>
      </c>
      <c r="X49" s="28">
        <f t="shared" si="1"/>
        <v>1.541935483870968</v>
      </c>
      <c r="Y49" s="28">
        <f t="shared" si="1"/>
        <v>61.616129032258058</v>
      </c>
      <c r="Z49" s="28">
        <f t="shared" si="1"/>
        <v>70</v>
      </c>
      <c r="AA49" s="28">
        <f t="shared" si="1"/>
        <v>89.738709677419351</v>
      </c>
      <c r="AB49" s="28">
        <f t="shared" si="1"/>
        <v>34.216129032258067</v>
      </c>
      <c r="AC49" s="28">
        <f t="shared" si="1"/>
        <v>70.199999999999989</v>
      </c>
    </row>
    <row r="50" spans="1:29" ht="14.4">
      <c r="A50" s="40" t="s">
        <v>69</v>
      </c>
      <c r="B50" s="32">
        <f t="shared" ref="B50:K50" si="2">STDEV(B3:B33)</f>
        <v>4.0290183974898701</v>
      </c>
      <c r="C50" s="32">
        <f t="shared" si="2"/>
        <v>6.0093565039359973</v>
      </c>
      <c r="D50" s="32">
        <f t="shared" si="2"/>
        <v>4.9640687439462061</v>
      </c>
      <c r="E50" s="32">
        <f t="shared" si="2"/>
        <v>4.6944556637052841</v>
      </c>
      <c r="F50" s="32">
        <f t="shared" si="2"/>
        <v>8.7575626304244203</v>
      </c>
      <c r="G50" s="32">
        <f t="shared" si="2"/>
        <v>6.2477126997401706</v>
      </c>
      <c r="H50" s="32">
        <f t="shared" si="2"/>
        <v>5.7526151135949739</v>
      </c>
      <c r="I50" s="32">
        <f t="shared" si="2"/>
        <v>6.5888844161559224</v>
      </c>
      <c r="J50" s="32">
        <f t="shared" si="2"/>
        <v>8.522743765379964</v>
      </c>
      <c r="K50" s="32">
        <f t="shared" si="2"/>
        <v>7.570234107637849</v>
      </c>
      <c r="L50" s="42">
        <v>0</v>
      </c>
      <c r="M50" s="32">
        <f>STDEV(M3:M33)</f>
        <v>3.7193073699047727</v>
      </c>
      <c r="N50" s="42">
        <v>0</v>
      </c>
      <c r="O50" s="32">
        <f t="shared" ref="O50:AC50" si="3">STDEV(O3:O33)</f>
        <v>3.6295027651980956</v>
      </c>
      <c r="P50" s="32">
        <f t="shared" si="3"/>
        <v>6.0717218687628289</v>
      </c>
      <c r="Q50" s="32">
        <f t="shared" si="3"/>
        <v>6.5178101738517809</v>
      </c>
      <c r="R50" s="32">
        <f t="shared" si="3"/>
        <v>4.1455741395175325</v>
      </c>
      <c r="S50" s="32">
        <f t="shared" si="3"/>
        <v>6.880764836206982</v>
      </c>
      <c r="T50" s="32">
        <f t="shared" si="3"/>
        <v>1.5763030110977052</v>
      </c>
      <c r="U50" s="32">
        <f t="shared" si="3"/>
        <v>3.7730168186715667</v>
      </c>
      <c r="V50" s="32">
        <f t="shared" si="3"/>
        <v>1.8383840496421027</v>
      </c>
      <c r="W50" s="32">
        <f t="shared" si="3"/>
        <v>7.9437578568914402</v>
      </c>
      <c r="X50" s="32">
        <f t="shared" si="3"/>
        <v>1.3935025878575149</v>
      </c>
      <c r="Y50" s="32">
        <f t="shared" si="3"/>
        <v>13.424358377571057</v>
      </c>
      <c r="Z50" s="32">
        <f t="shared" si="3"/>
        <v>5.7669749435904434</v>
      </c>
      <c r="AA50" s="32">
        <f t="shared" si="3"/>
        <v>4.2329404609841319</v>
      </c>
      <c r="AB50" s="32">
        <f t="shared" si="3"/>
        <v>7.4455399076312396</v>
      </c>
      <c r="AC50" s="32">
        <f t="shared" si="3"/>
        <v>6.2111190618116465</v>
      </c>
    </row>
    <row r="51" spans="1:29" ht="14.4">
      <c r="C51" s="33"/>
      <c r="L51" s="30"/>
    </row>
    <row r="52" spans="1:29" ht="14.4">
      <c r="C52" s="33"/>
      <c r="L52" s="30"/>
    </row>
    <row r="53" spans="1:29" ht="14.4">
      <c r="B53" s="43"/>
      <c r="C53" s="33"/>
      <c r="L53" s="30"/>
    </row>
    <row r="54" spans="1:29" ht="14.4">
      <c r="C54" s="33"/>
      <c r="L54" s="30"/>
    </row>
    <row r="55" spans="1:29" ht="14.4">
      <c r="C55" s="33"/>
      <c r="L55" s="30"/>
    </row>
    <row r="56" spans="1:29" ht="14.4">
      <c r="C56" s="33"/>
      <c r="L56" s="30"/>
    </row>
    <row r="57" spans="1:29" ht="14.4">
      <c r="C57" s="33"/>
      <c r="L57" s="30"/>
    </row>
    <row r="58" spans="1:29" ht="14.4">
      <c r="C58" s="33"/>
      <c r="L58" s="30"/>
    </row>
    <row r="59" spans="1:29" ht="14.4">
      <c r="C59" s="33"/>
      <c r="L59" s="30"/>
    </row>
    <row r="60" spans="1:29" ht="14.4">
      <c r="C60" s="33"/>
      <c r="L60" s="30"/>
    </row>
    <row r="61" spans="1:29" ht="14.4">
      <c r="C61" s="33"/>
      <c r="L61" s="30"/>
    </row>
    <row r="62" spans="1:29" ht="14.4">
      <c r="C62" s="33"/>
      <c r="L62" s="30"/>
    </row>
    <row r="63" spans="1:29" ht="14.4">
      <c r="C63" s="33"/>
      <c r="L63" s="30"/>
    </row>
    <row r="64" spans="1:29" ht="14.4">
      <c r="C64" s="33"/>
      <c r="L64" s="30"/>
    </row>
    <row r="65" spans="3:12" ht="14.4">
      <c r="C65" s="33"/>
      <c r="L65" s="30"/>
    </row>
    <row r="66" spans="3:12" ht="14.4">
      <c r="C66" s="33"/>
      <c r="L66" s="30"/>
    </row>
    <row r="67" spans="3:12" ht="14.4">
      <c r="C67" s="33"/>
      <c r="L67" s="30"/>
    </row>
    <row r="68" spans="3:12" ht="14.4">
      <c r="C68" s="33"/>
      <c r="L68" s="30"/>
    </row>
    <row r="69" spans="3:12" ht="14.4">
      <c r="C69" s="33"/>
      <c r="L69" s="30"/>
    </row>
    <row r="70" spans="3:12" ht="14.4">
      <c r="C70" s="33"/>
      <c r="L70" s="30"/>
    </row>
    <row r="71" spans="3:12" ht="14.4">
      <c r="C71" s="33"/>
      <c r="L71" s="30"/>
    </row>
    <row r="72" spans="3:12" ht="14.4">
      <c r="C72" s="33"/>
      <c r="L72" s="30"/>
    </row>
    <row r="73" spans="3:12" ht="14.4">
      <c r="C73" s="33"/>
      <c r="L73" s="30"/>
    </row>
    <row r="74" spans="3:12" ht="14.4">
      <c r="C74" s="33"/>
      <c r="L74" s="30"/>
    </row>
    <row r="75" spans="3:12" ht="14.4">
      <c r="C75" s="33"/>
      <c r="L75" s="30"/>
    </row>
    <row r="76" spans="3:12" ht="14.4">
      <c r="C76" s="33"/>
      <c r="L76" s="30"/>
    </row>
    <row r="77" spans="3:12" ht="14.4">
      <c r="C77" s="33"/>
      <c r="L77" s="30"/>
    </row>
    <row r="78" spans="3:12" ht="14.4">
      <c r="C78" s="33"/>
      <c r="L78" s="30"/>
    </row>
    <row r="79" spans="3:12" ht="14.4">
      <c r="C79" s="33"/>
      <c r="L79" s="30"/>
    </row>
    <row r="80" spans="3:12" ht="14.4">
      <c r="C80" s="33"/>
      <c r="L80" s="30"/>
    </row>
    <row r="81" spans="3:12" ht="14.4">
      <c r="C81" s="33"/>
      <c r="L81" s="30"/>
    </row>
    <row r="82" spans="3:12" ht="14.4">
      <c r="C82" s="33"/>
      <c r="L82" s="30"/>
    </row>
    <row r="83" spans="3:12" ht="14.4">
      <c r="C83" s="33"/>
      <c r="L83" s="30"/>
    </row>
    <row r="84" spans="3:12" ht="14.4">
      <c r="C84" s="33"/>
      <c r="L84" s="30"/>
    </row>
    <row r="85" spans="3:12" ht="14.4">
      <c r="C85" s="33"/>
      <c r="L85" s="30"/>
    </row>
    <row r="86" spans="3:12" ht="14.4">
      <c r="C86" s="33"/>
      <c r="L86" s="30"/>
    </row>
    <row r="87" spans="3:12" ht="14.4">
      <c r="C87" s="33"/>
      <c r="L87" s="30"/>
    </row>
    <row r="88" spans="3:12" ht="14.4">
      <c r="C88" s="33"/>
      <c r="L88" s="30"/>
    </row>
    <row r="89" spans="3:12" ht="14.4">
      <c r="C89" s="33"/>
      <c r="L89" s="30"/>
    </row>
    <row r="90" spans="3:12" ht="14.4">
      <c r="C90" s="33"/>
      <c r="L90" s="30"/>
    </row>
    <row r="91" spans="3:12" ht="14.4">
      <c r="C91" s="33"/>
      <c r="L91" s="30"/>
    </row>
    <row r="92" spans="3:12" ht="14.4">
      <c r="C92" s="33"/>
      <c r="L92" s="30"/>
    </row>
    <row r="93" spans="3:12" ht="14.4">
      <c r="C93" s="33"/>
      <c r="L93" s="30"/>
    </row>
    <row r="94" spans="3:12" ht="14.4">
      <c r="C94" s="33"/>
      <c r="L94" s="30"/>
    </row>
    <row r="95" spans="3:12" ht="14.4">
      <c r="C95" s="33"/>
      <c r="L95" s="30"/>
    </row>
    <row r="96" spans="3:12" ht="14.4">
      <c r="C96" s="33"/>
      <c r="L96" s="30"/>
    </row>
    <row r="97" spans="3:12" ht="14.4">
      <c r="C97" s="33"/>
      <c r="L97" s="30"/>
    </row>
    <row r="98" spans="3:12" ht="14.4">
      <c r="C98" s="33"/>
      <c r="L98" s="30"/>
    </row>
    <row r="99" spans="3:12" ht="14.4">
      <c r="C99" s="33"/>
      <c r="L99" s="30"/>
    </row>
    <row r="100" spans="3:12" ht="14.4">
      <c r="C100" s="33"/>
      <c r="L100" s="30"/>
    </row>
    <row r="101" spans="3:12" ht="14.4">
      <c r="C101" s="33"/>
      <c r="L101" s="30"/>
    </row>
    <row r="102" spans="3:12" ht="14.4">
      <c r="C102" s="33"/>
      <c r="L102" s="30"/>
    </row>
    <row r="103" spans="3:12" ht="14.4">
      <c r="C103" s="33"/>
      <c r="L103" s="30"/>
    </row>
    <row r="104" spans="3:12" ht="14.4">
      <c r="C104" s="33"/>
      <c r="L104" s="30"/>
    </row>
    <row r="105" spans="3:12" ht="14.4">
      <c r="C105" s="33"/>
      <c r="L105" s="30"/>
    </row>
    <row r="106" spans="3:12" ht="14.4">
      <c r="C106" s="33"/>
      <c r="L106" s="30"/>
    </row>
    <row r="107" spans="3:12" ht="14.4">
      <c r="C107" s="33"/>
      <c r="L107" s="30"/>
    </row>
    <row r="108" spans="3:12" ht="14.4">
      <c r="C108" s="33"/>
      <c r="L108" s="30"/>
    </row>
    <row r="109" spans="3:12" ht="14.4">
      <c r="C109" s="33"/>
      <c r="L109" s="30"/>
    </row>
    <row r="110" spans="3:12" ht="14.4">
      <c r="C110" s="33"/>
      <c r="L110" s="30"/>
    </row>
    <row r="111" spans="3:12" ht="14.4">
      <c r="C111" s="33"/>
      <c r="L111" s="30"/>
    </row>
    <row r="112" spans="3:12" ht="14.4">
      <c r="C112" s="33"/>
      <c r="L112" s="30"/>
    </row>
    <row r="113" spans="3:12" ht="14.4">
      <c r="C113" s="33"/>
      <c r="L113" s="30"/>
    </row>
    <row r="114" spans="3:12" ht="14.4">
      <c r="C114" s="33"/>
      <c r="L114" s="30"/>
    </row>
    <row r="115" spans="3:12" ht="14.4">
      <c r="C115" s="33"/>
      <c r="L115" s="30"/>
    </row>
    <row r="116" spans="3:12" ht="14.4">
      <c r="C116" s="33"/>
      <c r="L116" s="30"/>
    </row>
    <row r="117" spans="3:12" ht="14.4">
      <c r="C117" s="33"/>
      <c r="L117" s="30"/>
    </row>
    <row r="118" spans="3:12" ht="14.4">
      <c r="C118" s="33"/>
      <c r="L118" s="30"/>
    </row>
    <row r="119" spans="3:12" ht="14.4">
      <c r="C119" s="33"/>
      <c r="L119" s="30"/>
    </row>
    <row r="120" spans="3:12" ht="14.4">
      <c r="C120" s="33"/>
      <c r="L120" s="30"/>
    </row>
    <row r="121" spans="3:12" ht="14.4">
      <c r="C121" s="33"/>
      <c r="L121" s="30"/>
    </row>
    <row r="122" spans="3:12" ht="14.4">
      <c r="C122" s="33"/>
      <c r="L122" s="30"/>
    </row>
    <row r="123" spans="3:12" ht="14.4">
      <c r="C123" s="33"/>
      <c r="L123" s="30"/>
    </row>
    <row r="124" spans="3:12" ht="14.4">
      <c r="C124" s="33"/>
      <c r="L124" s="30"/>
    </row>
    <row r="125" spans="3:12" ht="14.4">
      <c r="C125" s="33"/>
      <c r="L125" s="30"/>
    </row>
    <row r="126" spans="3:12" ht="14.4">
      <c r="C126" s="33"/>
      <c r="L126" s="30"/>
    </row>
    <row r="127" spans="3:12" ht="14.4">
      <c r="C127" s="33"/>
      <c r="L127" s="30"/>
    </row>
    <row r="128" spans="3:12" ht="14.4">
      <c r="C128" s="33"/>
      <c r="L128" s="30"/>
    </row>
    <row r="129" spans="3:12" ht="14.4">
      <c r="C129" s="33"/>
      <c r="L129" s="30"/>
    </row>
    <row r="130" spans="3:12" ht="14.4">
      <c r="C130" s="33"/>
      <c r="L130" s="30"/>
    </row>
    <row r="131" spans="3:12" ht="14.4">
      <c r="C131" s="33"/>
      <c r="L131" s="30"/>
    </row>
    <row r="132" spans="3:12" ht="14.4">
      <c r="C132" s="33"/>
      <c r="L132" s="30"/>
    </row>
    <row r="133" spans="3:12" ht="14.4">
      <c r="C133" s="33"/>
      <c r="L133" s="30"/>
    </row>
    <row r="134" spans="3:12" ht="14.4">
      <c r="C134" s="33"/>
      <c r="L134" s="30"/>
    </row>
    <row r="135" spans="3:12" ht="14.4">
      <c r="C135" s="33"/>
      <c r="L135" s="30"/>
    </row>
    <row r="136" spans="3:12" ht="14.4">
      <c r="C136" s="33"/>
      <c r="L136" s="30"/>
    </row>
    <row r="137" spans="3:12" ht="14.4">
      <c r="C137" s="33"/>
      <c r="L137" s="30"/>
    </row>
    <row r="138" spans="3:12" ht="14.4">
      <c r="C138" s="33"/>
      <c r="L138" s="30"/>
    </row>
    <row r="139" spans="3:12" ht="14.4">
      <c r="C139" s="33"/>
      <c r="L139" s="30"/>
    </row>
    <row r="140" spans="3:12" ht="14.4">
      <c r="C140" s="33"/>
      <c r="L140" s="30"/>
    </row>
    <row r="141" spans="3:12" ht="14.4">
      <c r="C141" s="33"/>
      <c r="L141" s="30"/>
    </row>
    <row r="142" spans="3:12" ht="14.4">
      <c r="C142" s="33"/>
      <c r="L142" s="30"/>
    </row>
    <row r="143" spans="3:12" ht="14.4">
      <c r="C143" s="33"/>
      <c r="L143" s="30"/>
    </row>
    <row r="144" spans="3:12" ht="14.4">
      <c r="C144" s="33"/>
      <c r="L144" s="30"/>
    </row>
    <row r="145" spans="3:12" ht="14.4">
      <c r="C145" s="33"/>
      <c r="L145" s="30"/>
    </row>
    <row r="146" spans="3:12" ht="14.4">
      <c r="C146" s="33"/>
      <c r="L146" s="30"/>
    </row>
    <row r="147" spans="3:12" ht="14.4">
      <c r="C147" s="33"/>
      <c r="L147" s="30"/>
    </row>
    <row r="148" spans="3:12" ht="14.4">
      <c r="C148" s="33"/>
      <c r="L148" s="30"/>
    </row>
    <row r="149" spans="3:12" ht="14.4">
      <c r="C149" s="33"/>
      <c r="L149" s="30"/>
    </row>
    <row r="150" spans="3:12" ht="14.4">
      <c r="C150" s="33"/>
      <c r="L150" s="30"/>
    </row>
    <row r="151" spans="3:12" ht="14.4">
      <c r="C151" s="33"/>
      <c r="L151" s="30"/>
    </row>
    <row r="152" spans="3:12" ht="14.4">
      <c r="C152" s="33"/>
      <c r="L152" s="30"/>
    </row>
    <row r="153" spans="3:12" ht="14.4">
      <c r="C153" s="33"/>
      <c r="L153" s="30"/>
    </row>
    <row r="154" spans="3:12" ht="14.4">
      <c r="C154" s="33"/>
      <c r="L154" s="30"/>
    </row>
    <row r="155" spans="3:12" ht="14.4">
      <c r="C155" s="33"/>
      <c r="L155" s="30"/>
    </row>
    <row r="156" spans="3:12" ht="14.4">
      <c r="C156" s="33"/>
      <c r="L156" s="30"/>
    </row>
    <row r="157" spans="3:12" ht="14.4">
      <c r="C157" s="33"/>
      <c r="L157" s="30"/>
    </row>
    <row r="158" spans="3:12" ht="14.4">
      <c r="C158" s="33"/>
      <c r="L158" s="30"/>
    </row>
    <row r="159" spans="3:12" ht="14.4">
      <c r="C159" s="33"/>
      <c r="L159" s="30"/>
    </row>
    <row r="160" spans="3:12" ht="14.4">
      <c r="C160" s="33"/>
      <c r="L160" s="30"/>
    </row>
    <row r="161" spans="3:12" ht="14.4">
      <c r="C161" s="33"/>
      <c r="L161" s="30"/>
    </row>
    <row r="162" spans="3:12" ht="14.4">
      <c r="C162" s="33"/>
      <c r="L162" s="30"/>
    </row>
    <row r="163" spans="3:12" ht="14.4">
      <c r="C163" s="33"/>
      <c r="L163" s="30"/>
    </row>
    <row r="164" spans="3:12" ht="14.4">
      <c r="C164" s="33"/>
      <c r="L164" s="30"/>
    </row>
    <row r="165" spans="3:12" ht="14.4">
      <c r="C165" s="33"/>
      <c r="L165" s="30"/>
    </row>
    <row r="166" spans="3:12" ht="14.4">
      <c r="C166" s="33"/>
      <c r="L166" s="30"/>
    </row>
    <row r="167" spans="3:12" ht="14.4">
      <c r="C167" s="33"/>
      <c r="L167" s="30"/>
    </row>
    <row r="168" spans="3:12" ht="14.4">
      <c r="C168" s="33"/>
      <c r="L168" s="30"/>
    </row>
    <row r="169" spans="3:12" ht="14.4">
      <c r="C169" s="33"/>
      <c r="L169" s="30"/>
    </row>
    <row r="170" spans="3:12" ht="14.4">
      <c r="C170" s="33"/>
      <c r="L170" s="30"/>
    </row>
    <row r="171" spans="3:12" ht="14.4">
      <c r="C171" s="33"/>
      <c r="L171" s="30"/>
    </row>
    <row r="172" spans="3:12" ht="14.4">
      <c r="C172" s="33"/>
      <c r="L172" s="30"/>
    </row>
    <row r="173" spans="3:12" ht="14.4">
      <c r="C173" s="33"/>
      <c r="L173" s="30"/>
    </row>
    <row r="174" spans="3:12" ht="14.4">
      <c r="C174" s="33"/>
      <c r="L174" s="30"/>
    </row>
    <row r="175" spans="3:12" ht="14.4">
      <c r="C175" s="33"/>
      <c r="L175" s="30"/>
    </row>
    <row r="176" spans="3:12" ht="14.4">
      <c r="C176" s="33"/>
      <c r="L176" s="30"/>
    </row>
    <row r="177" spans="3:12" ht="14.4">
      <c r="C177" s="33"/>
      <c r="L177" s="30"/>
    </row>
    <row r="178" spans="3:12" ht="14.4">
      <c r="C178" s="33"/>
      <c r="L178" s="30"/>
    </row>
    <row r="179" spans="3:12" ht="14.4">
      <c r="C179" s="33"/>
      <c r="L179" s="30"/>
    </row>
    <row r="180" spans="3:12" ht="14.4">
      <c r="C180" s="33"/>
      <c r="L180" s="30"/>
    </row>
    <row r="181" spans="3:12" ht="14.4">
      <c r="C181" s="33"/>
      <c r="L181" s="30"/>
    </row>
    <row r="182" spans="3:12" ht="14.4">
      <c r="C182" s="33"/>
      <c r="L182" s="30"/>
    </row>
    <row r="183" spans="3:12" ht="14.4">
      <c r="C183" s="33"/>
      <c r="L183" s="30"/>
    </row>
    <row r="184" spans="3:12" ht="14.4">
      <c r="C184" s="33"/>
      <c r="L184" s="30"/>
    </row>
    <row r="185" spans="3:12" ht="14.4">
      <c r="C185" s="33"/>
      <c r="L185" s="30"/>
    </row>
    <row r="186" spans="3:12" ht="14.4">
      <c r="C186" s="33"/>
      <c r="L186" s="30"/>
    </row>
    <row r="187" spans="3:12" ht="14.4">
      <c r="C187" s="33"/>
      <c r="L187" s="30"/>
    </row>
    <row r="188" spans="3:12" ht="14.4">
      <c r="C188" s="33"/>
      <c r="L188" s="30"/>
    </row>
    <row r="189" spans="3:12" ht="14.4">
      <c r="C189" s="33"/>
      <c r="L189" s="30"/>
    </row>
    <row r="190" spans="3:12" ht="14.4">
      <c r="C190" s="33"/>
      <c r="L190" s="30"/>
    </row>
    <row r="191" spans="3:12" ht="14.4">
      <c r="C191" s="33"/>
      <c r="L191" s="30"/>
    </row>
    <row r="192" spans="3:12" ht="14.4">
      <c r="C192" s="33"/>
      <c r="L192" s="30"/>
    </row>
    <row r="193" spans="3:12" ht="14.4">
      <c r="C193" s="33"/>
      <c r="L193" s="30"/>
    </row>
    <row r="194" spans="3:12" ht="14.4">
      <c r="C194" s="33"/>
      <c r="L194" s="30"/>
    </row>
    <row r="195" spans="3:12" ht="14.4">
      <c r="C195" s="33"/>
      <c r="L195" s="30"/>
    </row>
    <row r="196" spans="3:12" ht="14.4">
      <c r="C196" s="33"/>
      <c r="L196" s="30"/>
    </row>
    <row r="197" spans="3:12" ht="14.4">
      <c r="C197" s="33"/>
      <c r="L197" s="30"/>
    </row>
    <row r="198" spans="3:12" ht="14.4">
      <c r="C198" s="33"/>
      <c r="L198" s="30"/>
    </row>
    <row r="199" spans="3:12" ht="14.4">
      <c r="C199" s="33"/>
      <c r="L199" s="30"/>
    </row>
    <row r="200" spans="3:12" ht="14.4">
      <c r="C200" s="33"/>
      <c r="L200" s="30"/>
    </row>
    <row r="201" spans="3:12" ht="14.4">
      <c r="C201" s="33"/>
      <c r="L201" s="30"/>
    </row>
    <row r="202" spans="3:12" ht="14.4">
      <c r="C202" s="33"/>
      <c r="L202" s="30"/>
    </row>
    <row r="203" spans="3:12" ht="14.4">
      <c r="C203" s="33"/>
      <c r="L203" s="30"/>
    </row>
    <row r="204" spans="3:12" ht="14.4">
      <c r="C204" s="33"/>
      <c r="L204" s="30"/>
    </row>
    <row r="205" spans="3:12" ht="14.4">
      <c r="C205" s="33"/>
      <c r="L205" s="30"/>
    </row>
    <row r="206" spans="3:12" ht="14.4">
      <c r="C206" s="33"/>
      <c r="L206" s="30"/>
    </row>
    <row r="207" spans="3:12" ht="14.4">
      <c r="C207" s="33"/>
      <c r="L207" s="30"/>
    </row>
    <row r="208" spans="3:12" ht="14.4">
      <c r="C208" s="33"/>
      <c r="L208" s="30"/>
    </row>
    <row r="209" spans="3:12" ht="14.4">
      <c r="C209" s="33"/>
      <c r="L209" s="30"/>
    </row>
    <row r="210" spans="3:12" ht="14.4">
      <c r="C210" s="33"/>
      <c r="L210" s="30"/>
    </row>
    <row r="211" spans="3:12" ht="14.4">
      <c r="C211" s="33"/>
      <c r="L211" s="30"/>
    </row>
    <row r="212" spans="3:12" ht="14.4">
      <c r="C212" s="33"/>
      <c r="L212" s="30"/>
    </row>
    <row r="213" spans="3:12" ht="14.4">
      <c r="C213" s="33"/>
      <c r="L213" s="30"/>
    </row>
    <row r="214" spans="3:12" ht="14.4">
      <c r="C214" s="33"/>
      <c r="L214" s="30"/>
    </row>
    <row r="215" spans="3:12" ht="14.4">
      <c r="C215" s="33"/>
      <c r="L215" s="30"/>
    </row>
    <row r="216" spans="3:12" ht="14.4">
      <c r="C216" s="33"/>
      <c r="L216" s="30"/>
    </row>
    <row r="217" spans="3:12" ht="14.4">
      <c r="C217" s="33"/>
      <c r="L217" s="30"/>
    </row>
    <row r="218" spans="3:12" ht="14.4">
      <c r="C218" s="33"/>
      <c r="L218" s="30"/>
    </row>
    <row r="219" spans="3:12" ht="14.4">
      <c r="C219" s="33"/>
      <c r="L219" s="30"/>
    </row>
    <row r="220" spans="3:12" ht="14.4">
      <c r="C220" s="33"/>
      <c r="L220" s="30"/>
    </row>
    <row r="221" spans="3:12" ht="14.4">
      <c r="C221" s="33"/>
      <c r="L221" s="30"/>
    </row>
    <row r="222" spans="3:12" ht="14.4">
      <c r="C222" s="33"/>
      <c r="L222" s="30"/>
    </row>
    <row r="223" spans="3:12" ht="14.4">
      <c r="C223" s="33"/>
      <c r="L223" s="30"/>
    </row>
    <row r="224" spans="3:12" ht="14.4">
      <c r="C224" s="33"/>
      <c r="L224" s="30"/>
    </row>
    <row r="225" spans="3:12" ht="14.4">
      <c r="C225" s="33"/>
      <c r="L225" s="30"/>
    </row>
    <row r="226" spans="3:12" ht="14.4">
      <c r="C226" s="33"/>
      <c r="L226" s="30"/>
    </row>
    <row r="227" spans="3:12" ht="14.4">
      <c r="C227" s="33"/>
      <c r="L227" s="30"/>
    </row>
    <row r="228" spans="3:12" ht="14.4">
      <c r="C228" s="33"/>
      <c r="L228" s="30"/>
    </row>
    <row r="229" spans="3:12" ht="14.4">
      <c r="C229" s="33"/>
      <c r="L229" s="30"/>
    </row>
    <row r="230" spans="3:12" ht="14.4">
      <c r="C230" s="33"/>
      <c r="L230" s="30"/>
    </row>
    <row r="231" spans="3:12" ht="14.4">
      <c r="C231" s="33"/>
      <c r="L231" s="30"/>
    </row>
    <row r="232" spans="3:12" ht="14.4">
      <c r="C232" s="33"/>
      <c r="L232" s="30"/>
    </row>
    <row r="233" spans="3:12" ht="14.4">
      <c r="C233" s="33"/>
      <c r="L233" s="30"/>
    </row>
    <row r="234" spans="3:12" ht="14.4">
      <c r="C234" s="33"/>
      <c r="L234" s="30"/>
    </row>
    <row r="235" spans="3:12" ht="14.4">
      <c r="C235" s="33"/>
      <c r="L235" s="30"/>
    </row>
    <row r="236" spans="3:12" ht="14.4">
      <c r="C236" s="33"/>
      <c r="L236" s="30"/>
    </row>
    <row r="237" spans="3:12" ht="14.4">
      <c r="C237" s="33"/>
      <c r="L237" s="30"/>
    </row>
    <row r="238" spans="3:12" ht="14.4">
      <c r="C238" s="33"/>
      <c r="L238" s="30"/>
    </row>
    <row r="239" spans="3:12" ht="14.4">
      <c r="C239" s="33"/>
      <c r="L239" s="30"/>
    </row>
    <row r="240" spans="3:12" ht="14.4">
      <c r="C240" s="33"/>
      <c r="L240" s="30"/>
    </row>
    <row r="241" spans="3:12" ht="14.4">
      <c r="C241" s="33"/>
      <c r="L241" s="30"/>
    </row>
    <row r="242" spans="3:12" ht="14.4">
      <c r="C242" s="33"/>
      <c r="L242" s="30"/>
    </row>
    <row r="243" spans="3:12" ht="14.4">
      <c r="C243" s="33"/>
      <c r="L243" s="30"/>
    </row>
    <row r="244" spans="3:12" ht="14.4">
      <c r="C244" s="33"/>
      <c r="L244" s="30"/>
    </row>
    <row r="245" spans="3:12" ht="14.4">
      <c r="C245" s="33"/>
      <c r="L245" s="30"/>
    </row>
    <row r="246" spans="3:12" ht="14.4">
      <c r="C246" s="33"/>
      <c r="L246" s="30"/>
    </row>
    <row r="247" spans="3:12" ht="14.4">
      <c r="C247" s="33"/>
      <c r="L247" s="30"/>
    </row>
    <row r="248" spans="3:12" ht="14.4">
      <c r="C248" s="33"/>
      <c r="L248" s="30"/>
    </row>
    <row r="249" spans="3:12" ht="14.4">
      <c r="C249" s="33"/>
      <c r="L249" s="30"/>
    </row>
    <row r="250" spans="3:12" ht="14.4">
      <c r="C250" s="33"/>
      <c r="L250" s="30"/>
    </row>
    <row r="251" spans="3:12" ht="14.4">
      <c r="C251" s="33"/>
      <c r="L251" s="30"/>
    </row>
    <row r="252" spans="3:12" ht="14.4">
      <c r="C252" s="33"/>
      <c r="L252" s="30"/>
    </row>
    <row r="253" spans="3:12" ht="14.4">
      <c r="C253" s="33"/>
      <c r="L253" s="30"/>
    </row>
    <row r="254" spans="3:12" ht="14.4">
      <c r="C254" s="33"/>
      <c r="L254" s="30"/>
    </row>
    <row r="255" spans="3:12" ht="14.4">
      <c r="C255" s="33"/>
      <c r="L255" s="30"/>
    </row>
    <row r="256" spans="3:12" ht="14.4">
      <c r="C256" s="33"/>
      <c r="L256" s="30"/>
    </row>
    <row r="257" spans="3:12" ht="14.4">
      <c r="C257" s="33"/>
      <c r="L257" s="30"/>
    </row>
    <row r="258" spans="3:12" ht="14.4">
      <c r="C258" s="33"/>
      <c r="L258" s="30"/>
    </row>
    <row r="259" spans="3:12" ht="14.4">
      <c r="C259" s="33"/>
      <c r="L259" s="30"/>
    </row>
    <row r="260" spans="3:12" ht="14.4">
      <c r="C260" s="33"/>
      <c r="L260" s="30"/>
    </row>
    <row r="261" spans="3:12" ht="14.4">
      <c r="C261" s="33"/>
      <c r="L261" s="30"/>
    </row>
    <row r="262" spans="3:12" ht="14.4">
      <c r="C262" s="33"/>
      <c r="L262" s="30"/>
    </row>
    <row r="263" spans="3:12" ht="14.4">
      <c r="C263" s="33"/>
      <c r="L263" s="30"/>
    </row>
    <row r="264" spans="3:12" ht="14.4">
      <c r="C264" s="33"/>
      <c r="L264" s="30"/>
    </row>
    <row r="265" spans="3:12" ht="14.4">
      <c r="C265" s="33"/>
      <c r="L265" s="30"/>
    </row>
    <row r="266" spans="3:12" ht="14.4">
      <c r="C266" s="33"/>
      <c r="L266" s="30"/>
    </row>
    <row r="267" spans="3:12" ht="14.4">
      <c r="C267" s="33"/>
      <c r="L267" s="30"/>
    </row>
    <row r="268" spans="3:12" ht="14.4">
      <c r="C268" s="33"/>
      <c r="L268" s="30"/>
    </row>
    <row r="269" spans="3:12" ht="14.4">
      <c r="C269" s="33"/>
      <c r="L269" s="30"/>
    </row>
    <row r="270" spans="3:12" ht="14.4">
      <c r="C270" s="33"/>
      <c r="L270" s="30"/>
    </row>
    <row r="271" spans="3:12" ht="14.4">
      <c r="C271" s="33"/>
      <c r="L271" s="30"/>
    </row>
    <row r="272" spans="3:12" ht="14.4">
      <c r="C272" s="33"/>
      <c r="L272" s="30"/>
    </row>
    <row r="273" spans="3:12" ht="14.4">
      <c r="C273" s="33"/>
      <c r="L273" s="30"/>
    </row>
    <row r="274" spans="3:12" ht="14.4">
      <c r="C274" s="33"/>
      <c r="L274" s="30"/>
    </row>
    <row r="275" spans="3:12" ht="14.4">
      <c r="C275" s="33"/>
      <c r="L275" s="30"/>
    </row>
    <row r="276" spans="3:12" ht="14.4">
      <c r="C276" s="33"/>
      <c r="L276" s="30"/>
    </row>
    <row r="277" spans="3:12" ht="14.4">
      <c r="C277" s="33"/>
      <c r="L277" s="30"/>
    </row>
    <row r="278" spans="3:12" ht="14.4">
      <c r="C278" s="33"/>
      <c r="L278" s="30"/>
    </row>
    <row r="279" spans="3:12" ht="14.4">
      <c r="C279" s="33"/>
      <c r="L279" s="30"/>
    </row>
    <row r="280" spans="3:12" ht="14.4">
      <c r="C280" s="33"/>
      <c r="L280" s="30"/>
    </row>
    <row r="281" spans="3:12" ht="14.4">
      <c r="C281" s="33"/>
      <c r="L281" s="30"/>
    </row>
    <row r="282" spans="3:12" ht="14.4">
      <c r="C282" s="33"/>
      <c r="L282" s="30"/>
    </row>
    <row r="283" spans="3:12" ht="14.4">
      <c r="C283" s="33"/>
      <c r="L283" s="30"/>
    </row>
    <row r="284" spans="3:12" ht="14.4">
      <c r="C284" s="33"/>
      <c r="L284" s="30"/>
    </row>
    <row r="285" spans="3:12" ht="14.4">
      <c r="C285" s="33"/>
      <c r="L285" s="30"/>
    </row>
    <row r="286" spans="3:12" ht="14.4">
      <c r="C286" s="33"/>
      <c r="L286" s="30"/>
    </row>
    <row r="287" spans="3:12" ht="14.4">
      <c r="C287" s="33"/>
      <c r="L287" s="30"/>
    </row>
    <row r="288" spans="3:12" ht="14.4">
      <c r="C288" s="33"/>
      <c r="L288" s="30"/>
    </row>
    <row r="289" spans="3:12" ht="14.4">
      <c r="C289" s="33"/>
      <c r="L289" s="30"/>
    </row>
    <row r="290" spans="3:12" ht="14.4">
      <c r="C290" s="33"/>
      <c r="L290" s="30"/>
    </row>
    <row r="291" spans="3:12" ht="14.4">
      <c r="C291" s="33"/>
      <c r="L291" s="30"/>
    </row>
    <row r="292" spans="3:12" ht="14.4">
      <c r="C292" s="33"/>
      <c r="L292" s="30"/>
    </row>
    <row r="293" spans="3:12" ht="14.4">
      <c r="C293" s="33"/>
      <c r="L293" s="30"/>
    </row>
    <row r="294" spans="3:12" ht="14.4">
      <c r="C294" s="33"/>
      <c r="L294" s="30"/>
    </row>
    <row r="295" spans="3:12" ht="14.4">
      <c r="C295" s="33"/>
      <c r="L295" s="30"/>
    </row>
    <row r="296" spans="3:12" ht="14.4">
      <c r="C296" s="33"/>
      <c r="L296" s="30"/>
    </row>
    <row r="297" spans="3:12" ht="14.4">
      <c r="C297" s="33"/>
      <c r="L297" s="30"/>
    </row>
    <row r="298" spans="3:12" ht="14.4">
      <c r="C298" s="33"/>
      <c r="L298" s="30"/>
    </row>
    <row r="299" spans="3:12" ht="14.4">
      <c r="C299" s="33"/>
      <c r="L299" s="30"/>
    </row>
    <row r="300" spans="3:12" ht="14.4">
      <c r="C300" s="33"/>
      <c r="L300" s="30"/>
    </row>
    <row r="301" spans="3:12" ht="14.4">
      <c r="C301" s="33"/>
      <c r="L301" s="30"/>
    </row>
    <row r="302" spans="3:12" ht="14.4">
      <c r="C302" s="33"/>
      <c r="L302" s="30"/>
    </row>
    <row r="303" spans="3:12" ht="14.4">
      <c r="C303" s="33"/>
      <c r="L303" s="30"/>
    </row>
    <row r="304" spans="3:12" ht="14.4">
      <c r="C304" s="33"/>
      <c r="L304" s="30"/>
    </row>
    <row r="305" spans="3:12" ht="14.4">
      <c r="C305" s="33"/>
      <c r="L305" s="30"/>
    </row>
    <row r="306" spans="3:12" ht="14.4">
      <c r="C306" s="33"/>
      <c r="L306" s="30"/>
    </row>
    <row r="307" spans="3:12" ht="14.4">
      <c r="C307" s="33"/>
      <c r="L307" s="30"/>
    </row>
    <row r="308" spans="3:12" ht="14.4">
      <c r="C308" s="33"/>
      <c r="L308" s="30"/>
    </row>
    <row r="309" spans="3:12" ht="14.4">
      <c r="C309" s="33"/>
      <c r="L309" s="30"/>
    </row>
    <row r="310" spans="3:12" ht="14.4">
      <c r="C310" s="33"/>
      <c r="L310" s="30"/>
    </row>
    <row r="311" spans="3:12" ht="14.4">
      <c r="C311" s="33"/>
      <c r="L311" s="30"/>
    </row>
    <row r="312" spans="3:12" ht="14.4">
      <c r="C312" s="33"/>
      <c r="L312" s="30"/>
    </row>
    <row r="313" spans="3:12" ht="14.4">
      <c r="C313" s="33"/>
      <c r="L313" s="30"/>
    </row>
    <row r="314" spans="3:12" ht="14.4">
      <c r="C314" s="33"/>
      <c r="L314" s="30"/>
    </row>
    <row r="315" spans="3:12" ht="14.4">
      <c r="C315" s="33"/>
      <c r="L315" s="30"/>
    </row>
    <row r="316" spans="3:12" ht="14.4">
      <c r="C316" s="33"/>
      <c r="L316" s="30"/>
    </row>
    <row r="317" spans="3:12" ht="14.4">
      <c r="C317" s="33"/>
      <c r="L317" s="30"/>
    </row>
    <row r="318" spans="3:12" ht="14.4">
      <c r="C318" s="33"/>
      <c r="L318" s="30"/>
    </row>
    <row r="319" spans="3:12" ht="14.4">
      <c r="C319" s="33"/>
      <c r="L319" s="30"/>
    </row>
    <row r="320" spans="3:12" ht="14.4">
      <c r="C320" s="33"/>
      <c r="L320" s="30"/>
    </row>
    <row r="321" spans="3:12" ht="14.4">
      <c r="C321" s="33"/>
      <c r="L321" s="30"/>
    </row>
    <row r="322" spans="3:12" ht="14.4">
      <c r="C322" s="33"/>
      <c r="L322" s="30"/>
    </row>
    <row r="323" spans="3:12" ht="14.4">
      <c r="C323" s="33"/>
      <c r="L323" s="30"/>
    </row>
    <row r="324" spans="3:12" ht="14.4">
      <c r="C324" s="33"/>
      <c r="L324" s="30"/>
    </row>
    <row r="325" spans="3:12" ht="14.4">
      <c r="C325" s="33"/>
      <c r="L325" s="30"/>
    </row>
    <row r="326" spans="3:12" ht="14.4">
      <c r="C326" s="33"/>
      <c r="L326" s="30"/>
    </row>
    <row r="327" spans="3:12" ht="14.4">
      <c r="C327" s="33"/>
      <c r="L327" s="30"/>
    </row>
    <row r="328" spans="3:12" ht="14.4">
      <c r="C328" s="33"/>
      <c r="L328" s="30"/>
    </row>
    <row r="329" spans="3:12" ht="14.4">
      <c r="C329" s="33"/>
      <c r="L329" s="30"/>
    </row>
    <row r="330" spans="3:12" ht="14.4">
      <c r="C330" s="33"/>
      <c r="L330" s="30"/>
    </row>
    <row r="331" spans="3:12" ht="14.4">
      <c r="C331" s="33"/>
      <c r="L331" s="30"/>
    </row>
    <row r="332" spans="3:12" ht="14.4">
      <c r="C332" s="33"/>
      <c r="L332" s="30"/>
    </row>
    <row r="333" spans="3:12" ht="14.4">
      <c r="C333" s="33"/>
      <c r="L333" s="30"/>
    </row>
    <row r="334" spans="3:12" ht="14.4">
      <c r="C334" s="33"/>
      <c r="L334" s="30"/>
    </row>
    <row r="335" spans="3:12" ht="14.4">
      <c r="C335" s="33"/>
      <c r="L335" s="30"/>
    </row>
    <row r="336" spans="3:12" ht="14.4">
      <c r="C336" s="33"/>
      <c r="L336" s="30"/>
    </row>
    <row r="337" spans="3:12" ht="14.4">
      <c r="C337" s="33"/>
      <c r="L337" s="30"/>
    </row>
    <row r="338" spans="3:12" ht="14.4">
      <c r="C338" s="33"/>
      <c r="L338" s="30"/>
    </row>
    <row r="339" spans="3:12" ht="14.4">
      <c r="C339" s="33"/>
      <c r="L339" s="30"/>
    </row>
    <row r="340" spans="3:12" ht="14.4">
      <c r="C340" s="33"/>
      <c r="L340" s="30"/>
    </row>
    <row r="341" spans="3:12" ht="14.4">
      <c r="C341" s="33"/>
      <c r="L341" s="30"/>
    </row>
    <row r="342" spans="3:12" ht="14.4">
      <c r="C342" s="33"/>
      <c r="L342" s="30"/>
    </row>
    <row r="343" spans="3:12" ht="14.4">
      <c r="C343" s="33"/>
      <c r="L343" s="30"/>
    </row>
    <row r="344" spans="3:12" ht="14.4">
      <c r="C344" s="33"/>
      <c r="L344" s="30"/>
    </row>
    <row r="345" spans="3:12" ht="14.4">
      <c r="C345" s="33"/>
      <c r="L345" s="30"/>
    </row>
    <row r="346" spans="3:12" ht="14.4">
      <c r="C346" s="33"/>
      <c r="L346" s="30"/>
    </row>
    <row r="347" spans="3:12" ht="14.4">
      <c r="C347" s="33"/>
      <c r="L347" s="30"/>
    </row>
    <row r="348" spans="3:12" ht="14.4">
      <c r="C348" s="33"/>
      <c r="L348" s="30"/>
    </row>
    <row r="349" spans="3:12" ht="14.4">
      <c r="C349" s="33"/>
      <c r="L349" s="30"/>
    </row>
    <row r="350" spans="3:12" ht="14.4">
      <c r="C350" s="33"/>
      <c r="L350" s="30"/>
    </row>
    <row r="351" spans="3:12" ht="14.4">
      <c r="C351" s="33"/>
      <c r="L351" s="30"/>
    </row>
    <row r="352" spans="3:12" ht="14.4">
      <c r="C352" s="33"/>
      <c r="L352" s="30"/>
    </row>
    <row r="353" spans="3:12" ht="14.4">
      <c r="C353" s="33"/>
      <c r="L353" s="30"/>
    </row>
    <row r="354" spans="3:12" ht="14.4">
      <c r="C354" s="33"/>
      <c r="L354" s="30"/>
    </row>
    <row r="355" spans="3:12" ht="14.4">
      <c r="C355" s="33"/>
      <c r="L355" s="30"/>
    </row>
    <row r="356" spans="3:12" ht="14.4">
      <c r="C356" s="33"/>
      <c r="L356" s="30"/>
    </row>
    <row r="357" spans="3:12" ht="14.4">
      <c r="C357" s="33"/>
      <c r="L357" s="30"/>
    </row>
    <row r="358" spans="3:12" ht="14.4">
      <c r="C358" s="33"/>
      <c r="L358" s="30"/>
    </row>
    <row r="359" spans="3:12" ht="14.4">
      <c r="C359" s="33"/>
      <c r="L359" s="30"/>
    </row>
    <row r="360" spans="3:12" ht="14.4">
      <c r="C360" s="33"/>
      <c r="L360" s="30"/>
    </row>
    <row r="361" spans="3:12" ht="14.4">
      <c r="C361" s="33"/>
      <c r="L361" s="30"/>
    </row>
    <row r="362" spans="3:12" ht="14.4">
      <c r="C362" s="33"/>
      <c r="L362" s="30"/>
    </row>
    <row r="363" spans="3:12" ht="14.4">
      <c r="C363" s="33"/>
      <c r="L363" s="30"/>
    </row>
    <row r="364" spans="3:12" ht="14.4">
      <c r="C364" s="33"/>
      <c r="L364" s="30"/>
    </row>
    <row r="365" spans="3:12" ht="14.4">
      <c r="C365" s="33"/>
      <c r="L365" s="30"/>
    </row>
    <row r="366" spans="3:12" ht="14.4">
      <c r="C366" s="33"/>
      <c r="L366" s="30"/>
    </row>
    <row r="367" spans="3:12" ht="14.4">
      <c r="C367" s="33"/>
      <c r="L367" s="30"/>
    </row>
    <row r="368" spans="3:12" ht="14.4">
      <c r="C368" s="33"/>
      <c r="L368" s="30"/>
    </row>
    <row r="369" spans="3:12" ht="14.4">
      <c r="C369" s="33"/>
      <c r="L369" s="30"/>
    </row>
    <row r="370" spans="3:12" ht="14.4">
      <c r="C370" s="33"/>
      <c r="L370" s="30"/>
    </row>
    <row r="371" spans="3:12" ht="14.4">
      <c r="C371" s="33"/>
      <c r="L371" s="30"/>
    </row>
    <row r="372" spans="3:12" ht="14.4">
      <c r="C372" s="33"/>
      <c r="L372" s="30"/>
    </row>
    <row r="373" spans="3:12" ht="14.4">
      <c r="C373" s="33"/>
      <c r="L373" s="30"/>
    </row>
    <row r="374" spans="3:12" ht="14.4">
      <c r="C374" s="33"/>
      <c r="L374" s="30"/>
    </row>
    <row r="375" spans="3:12" ht="14.4">
      <c r="C375" s="33"/>
      <c r="L375" s="30"/>
    </row>
    <row r="376" spans="3:12" ht="14.4">
      <c r="C376" s="33"/>
      <c r="L376" s="30"/>
    </row>
    <row r="377" spans="3:12" ht="14.4">
      <c r="C377" s="33"/>
      <c r="L377" s="30"/>
    </row>
    <row r="378" spans="3:12" ht="14.4">
      <c r="C378" s="33"/>
      <c r="L378" s="30"/>
    </row>
    <row r="379" spans="3:12" ht="14.4">
      <c r="C379" s="33"/>
      <c r="L379" s="30"/>
    </row>
    <row r="380" spans="3:12" ht="14.4">
      <c r="C380" s="33"/>
      <c r="L380" s="30"/>
    </row>
    <row r="381" spans="3:12" ht="14.4">
      <c r="C381" s="33"/>
      <c r="L381" s="30"/>
    </row>
    <row r="382" spans="3:12" ht="14.4">
      <c r="C382" s="33"/>
      <c r="L382" s="30"/>
    </row>
    <row r="383" spans="3:12" ht="14.4">
      <c r="C383" s="33"/>
      <c r="L383" s="30"/>
    </row>
    <row r="384" spans="3:12" ht="14.4">
      <c r="C384" s="33"/>
      <c r="L384" s="30"/>
    </row>
    <row r="385" spans="3:12" ht="14.4">
      <c r="C385" s="33"/>
      <c r="L385" s="30"/>
    </row>
    <row r="386" spans="3:12" ht="14.4">
      <c r="C386" s="33"/>
      <c r="L386" s="30"/>
    </row>
    <row r="387" spans="3:12" ht="14.4">
      <c r="C387" s="33"/>
      <c r="L387" s="30"/>
    </row>
    <row r="388" spans="3:12" ht="14.4">
      <c r="C388" s="33"/>
      <c r="L388" s="30"/>
    </row>
    <row r="389" spans="3:12" ht="14.4">
      <c r="C389" s="33"/>
      <c r="L389" s="30"/>
    </row>
    <row r="390" spans="3:12" ht="14.4">
      <c r="C390" s="33"/>
      <c r="L390" s="30"/>
    </row>
    <row r="391" spans="3:12" ht="14.4">
      <c r="C391" s="33"/>
      <c r="L391" s="30"/>
    </row>
    <row r="392" spans="3:12" ht="14.4">
      <c r="C392" s="33"/>
      <c r="L392" s="30"/>
    </row>
    <row r="393" spans="3:12" ht="14.4">
      <c r="C393" s="33"/>
      <c r="L393" s="30"/>
    </row>
    <row r="394" spans="3:12" ht="14.4">
      <c r="C394" s="33"/>
      <c r="L394" s="30"/>
    </row>
    <row r="395" spans="3:12" ht="14.4">
      <c r="C395" s="33"/>
      <c r="L395" s="30"/>
    </row>
    <row r="396" spans="3:12" ht="14.4">
      <c r="C396" s="33"/>
      <c r="L396" s="30"/>
    </row>
    <row r="397" spans="3:12" ht="14.4">
      <c r="C397" s="33"/>
      <c r="L397" s="30"/>
    </row>
    <row r="398" spans="3:12" ht="14.4">
      <c r="C398" s="33"/>
      <c r="L398" s="30"/>
    </row>
    <row r="399" spans="3:12" ht="14.4">
      <c r="C399" s="33"/>
      <c r="L399" s="30"/>
    </row>
    <row r="400" spans="3:12" ht="14.4">
      <c r="C400" s="33"/>
      <c r="L400" s="30"/>
    </row>
    <row r="401" spans="3:12" ht="14.4">
      <c r="C401" s="33"/>
      <c r="L401" s="30"/>
    </row>
    <row r="402" spans="3:12" ht="14.4">
      <c r="C402" s="33"/>
      <c r="L402" s="30"/>
    </row>
    <row r="403" spans="3:12" ht="14.4">
      <c r="C403" s="33"/>
      <c r="L403" s="30"/>
    </row>
    <row r="404" spans="3:12" ht="14.4">
      <c r="C404" s="33"/>
      <c r="L404" s="30"/>
    </row>
    <row r="405" spans="3:12" ht="14.4">
      <c r="C405" s="33"/>
      <c r="L405" s="30"/>
    </row>
    <row r="406" spans="3:12" ht="14.4">
      <c r="C406" s="33"/>
      <c r="L406" s="30"/>
    </row>
    <row r="407" spans="3:12" ht="14.4">
      <c r="C407" s="33"/>
      <c r="L407" s="30"/>
    </row>
    <row r="408" spans="3:12" ht="14.4">
      <c r="C408" s="33"/>
      <c r="L408" s="30"/>
    </row>
    <row r="409" spans="3:12" ht="14.4">
      <c r="C409" s="33"/>
      <c r="L409" s="30"/>
    </row>
    <row r="410" spans="3:12" ht="14.4">
      <c r="C410" s="33"/>
      <c r="L410" s="30"/>
    </row>
    <row r="411" spans="3:12" ht="14.4">
      <c r="C411" s="33"/>
      <c r="L411" s="30"/>
    </row>
    <row r="412" spans="3:12" ht="14.4">
      <c r="C412" s="33"/>
      <c r="L412" s="30"/>
    </row>
    <row r="413" spans="3:12" ht="14.4">
      <c r="C413" s="33"/>
      <c r="L413" s="30"/>
    </row>
    <row r="414" spans="3:12" ht="14.4">
      <c r="C414" s="33"/>
      <c r="L414" s="30"/>
    </row>
    <row r="415" spans="3:12" ht="14.4">
      <c r="C415" s="33"/>
      <c r="L415" s="30"/>
    </row>
    <row r="416" spans="3:12" ht="14.4">
      <c r="C416" s="33"/>
      <c r="L416" s="30"/>
    </row>
    <row r="417" spans="3:12" ht="14.4">
      <c r="C417" s="33"/>
      <c r="L417" s="30"/>
    </row>
    <row r="418" spans="3:12" ht="14.4">
      <c r="C418" s="33"/>
      <c r="L418" s="30"/>
    </row>
    <row r="419" spans="3:12" ht="14.4">
      <c r="C419" s="33"/>
      <c r="L419" s="30"/>
    </row>
    <row r="420" spans="3:12" ht="14.4">
      <c r="C420" s="33"/>
      <c r="L420" s="30"/>
    </row>
    <row r="421" spans="3:12" ht="14.4">
      <c r="C421" s="33"/>
      <c r="L421" s="30"/>
    </row>
    <row r="422" spans="3:12" ht="14.4">
      <c r="C422" s="33"/>
      <c r="L422" s="30"/>
    </row>
    <row r="423" spans="3:12" ht="14.4">
      <c r="C423" s="33"/>
      <c r="L423" s="30"/>
    </row>
    <row r="424" spans="3:12" ht="14.4">
      <c r="C424" s="33"/>
      <c r="L424" s="30"/>
    </row>
    <row r="425" spans="3:12" ht="14.4">
      <c r="C425" s="33"/>
      <c r="L425" s="30"/>
    </row>
    <row r="426" spans="3:12" ht="14.4">
      <c r="C426" s="33"/>
      <c r="L426" s="30"/>
    </row>
    <row r="427" spans="3:12" ht="14.4">
      <c r="C427" s="33"/>
      <c r="L427" s="30"/>
    </row>
    <row r="428" spans="3:12" ht="14.4">
      <c r="C428" s="33"/>
      <c r="L428" s="30"/>
    </row>
    <row r="429" spans="3:12" ht="14.4">
      <c r="C429" s="33"/>
      <c r="L429" s="30"/>
    </row>
    <row r="430" spans="3:12" ht="14.4">
      <c r="C430" s="33"/>
      <c r="L430" s="30"/>
    </row>
    <row r="431" spans="3:12" ht="14.4">
      <c r="C431" s="33"/>
      <c r="L431" s="30"/>
    </row>
    <row r="432" spans="3:12" ht="14.4">
      <c r="C432" s="33"/>
      <c r="L432" s="30"/>
    </row>
    <row r="433" spans="3:12" ht="14.4">
      <c r="C433" s="33"/>
      <c r="L433" s="30"/>
    </row>
    <row r="434" spans="3:12" ht="14.4">
      <c r="C434" s="33"/>
      <c r="L434" s="30"/>
    </row>
    <row r="435" spans="3:12" ht="14.4">
      <c r="C435" s="33"/>
      <c r="L435" s="30"/>
    </row>
    <row r="436" spans="3:12" ht="14.4">
      <c r="C436" s="33"/>
      <c r="L436" s="30"/>
    </row>
    <row r="437" spans="3:12" ht="14.4">
      <c r="C437" s="33"/>
      <c r="L437" s="30"/>
    </row>
    <row r="438" spans="3:12" ht="14.4">
      <c r="C438" s="33"/>
      <c r="L438" s="30"/>
    </row>
    <row r="439" spans="3:12" ht="14.4">
      <c r="C439" s="33"/>
      <c r="L439" s="30"/>
    </row>
    <row r="440" spans="3:12" ht="14.4">
      <c r="C440" s="33"/>
      <c r="L440" s="30"/>
    </row>
    <row r="441" spans="3:12" ht="14.4">
      <c r="C441" s="33"/>
      <c r="L441" s="30"/>
    </row>
    <row r="442" spans="3:12" ht="14.4">
      <c r="C442" s="33"/>
      <c r="L442" s="30"/>
    </row>
    <row r="443" spans="3:12" ht="14.4">
      <c r="C443" s="33"/>
      <c r="L443" s="30"/>
    </row>
    <row r="444" spans="3:12" ht="14.4">
      <c r="C444" s="33"/>
      <c r="L444" s="30"/>
    </row>
    <row r="445" spans="3:12" ht="14.4">
      <c r="C445" s="33"/>
      <c r="L445" s="30"/>
    </row>
    <row r="446" spans="3:12" ht="14.4">
      <c r="C446" s="33"/>
      <c r="L446" s="30"/>
    </row>
    <row r="447" spans="3:12" ht="14.4">
      <c r="C447" s="33"/>
      <c r="L447" s="30"/>
    </row>
    <row r="448" spans="3:12" ht="14.4">
      <c r="C448" s="33"/>
      <c r="L448" s="30"/>
    </row>
    <row r="449" spans="3:12" ht="14.4">
      <c r="C449" s="33"/>
      <c r="L449" s="30"/>
    </row>
    <row r="450" spans="3:12" ht="14.4">
      <c r="C450" s="33"/>
      <c r="L450" s="30"/>
    </row>
    <row r="451" spans="3:12" ht="14.4">
      <c r="C451" s="33"/>
      <c r="L451" s="30"/>
    </row>
    <row r="452" spans="3:12" ht="14.4">
      <c r="C452" s="33"/>
      <c r="L452" s="30"/>
    </row>
    <row r="453" spans="3:12" ht="14.4">
      <c r="C453" s="33"/>
      <c r="L453" s="30"/>
    </row>
    <row r="454" spans="3:12" ht="14.4">
      <c r="C454" s="33"/>
      <c r="L454" s="30"/>
    </row>
    <row r="455" spans="3:12" ht="14.4">
      <c r="C455" s="33"/>
      <c r="L455" s="30"/>
    </row>
    <row r="456" spans="3:12" ht="14.4">
      <c r="C456" s="33"/>
      <c r="L456" s="30"/>
    </row>
    <row r="457" spans="3:12" ht="14.4">
      <c r="C457" s="33"/>
      <c r="L457" s="30"/>
    </row>
    <row r="458" spans="3:12" ht="14.4">
      <c r="C458" s="33"/>
      <c r="L458" s="30"/>
    </row>
    <row r="459" spans="3:12" ht="14.4">
      <c r="C459" s="33"/>
      <c r="L459" s="30"/>
    </row>
    <row r="460" spans="3:12" ht="14.4">
      <c r="C460" s="33"/>
      <c r="L460" s="30"/>
    </row>
    <row r="461" spans="3:12" ht="14.4">
      <c r="C461" s="33"/>
      <c r="L461" s="30"/>
    </row>
    <row r="462" spans="3:12" ht="14.4">
      <c r="C462" s="33"/>
      <c r="L462" s="30"/>
    </row>
    <row r="463" spans="3:12" ht="14.4">
      <c r="C463" s="33"/>
      <c r="L463" s="30"/>
    </row>
    <row r="464" spans="3:12" ht="14.4">
      <c r="C464" s="33"/>
      <c r="L464" s="30"/>
    </row>
    <row r="465" spans="3:12" ht="14.4">
      <c r="C465" s="33"/>
      <c r="L465" s="30"/>
    </row>
    <row r="466" spans="3:12" ht="14.4">
      <c r="C466" s="33"/>
      <c r="L466" s="30"/>
    </row>
    <row r="467" spans="3:12" ht="14.4">
      <c r="C467" s="33"/>
      <c r="L467" s="30"/>
    </row>
    <row r="468" spans="3:12" ht="14.4">
      <c r="C468" s="33"/>
      <c r="L468" s="30"/>
    </row>
    <row r="469" spans="3:12" ht="14.4">
      <c r="C469" s="33"/>
      <c r="L469" s="30"/>
    </row>
    <row r="470" spans="3:12" ht="14.4">
      <c r="C470" s="33"/>
      <c r="L470" s="30"/>
    </row>
    <row r="471" spans="3:12" ht="14.4">
      <c r="C471" s="33"/>
      <c r="L471" s="30"/>
    </row>
    <row r="472" spans="3:12" ht="14.4">
      <c r="C472" s="33"/>
      <c r="L472" s="30"/>
    </row>
    <row r="473" spans="3:12" ht="14.4">
      <c r="C473" s="33"/>
      <c r="L473" s="30"/>
    </row>
    <row r="474" spans="3:12" ht="14.4">
      <c r="C474" s="33"/>
      <c r="L474" s="30"/>
    </row>
    <row r="475" spans="3:12" ht="14.4">
      <c r="C475" s="33"/>
      <c r="L475" s="30"/>
    </row>
    <row r="476" spans="3:12" ht="14.4">
      <c r="C476" s="33"/>
      <c r="L476" s="30"/>
    </row>
    <row r="477" spans="3:12" ht="14.4">
      <c r="C477" s="33"/>
      <c r="L477" s="30"/>
    </row>
    <row r="478" spans="3:12" ht="14.4">
      <c r="C478" s="33"/>
      <c r="L478" s="30"/>
    </row>
    <row r="479" spans="3:12" ht="14.4">
      <c r="C479" s="33"/>
      <c r="L479" s="30"/>
    </row>
    <row r="480" spans="3:12" ht="14.4">
      <c r="C480" s="33"/>
      <c r="L480" s="30"/>
    </row>
    <row r="481" spans="3:12" ht="14.4">
      <c r="C481" s="33"/>
      <c r="L481" s="30"/>
    </row>
    <row r="482" spans="3:12" ht="14.4">
      <c r="C482" s="33"/>
      <c r="L482" s="30"/>
    </row>
    <row r="483" spans="3:12" ht="14.4">
      <c r="C483" s="33"/>
      <c r="L483" s="30"/>
    </row>
    <row r="484" spans="3:12" ht="14.4">
      <c r="C484" s="33"/>
      <c r="L484" s="30"/>
    </row>
    <row r="485" spans="3:12" ht="14.4">
      <c r="C485" s="33"/>
      <c r="L485" s="30"/>
    </row>
    <row r="486" spans="3:12" ht="14.4">
      <c r="C486" s="33"/>
      <c r="L486" s="30"/>
    </row>
    <row r="487" spans="3:12" ht="14.4">
      <c r="C487" s="33"/>
      <c r="L487" s="30"/>
    </row>
    <row r="488" spans="3:12" ht="14.4">
      <c r="C488" s="33"/>
      <c r="L488" s="30"/>
    </row>
    <row r="489" spans="3:12" ht="14.4">
      <c r="C489" s="33"/>
      <c r="L489" s="30"/>
    </row>
    <row r="490" spans="3:12" ht="14.4">
      <c r="C490" s="33"/>
      <c r="L490" s="30"/>
    </row>
    <row r="491" spans="3:12" ht="14.4">
      <c r="C491" s="33"/>
      <c r="L491" s="30"/>
    </row>
    <row r="492" spans="3:12" ht="14.4">
      <c r="C492" s="33"/>
      <c r="L492" s="30"/>
    </row>
    <row r="493" spans="3:12" ht="14.4">
      <c r="C493" s="33"/>
      <c r="L493" s="30"/>
    </row>
    <row r="494" spans="3:12" ht="14.4">
      <c r="C494" s="33"/>
      <c r="L494" s="30"/>
    </row>
    <row r="495" spans="3:12" ht="14.4">
      <c r="C495" s="33"/>
      <c r="L495" s="30"/>
    </row>
    <row r="496" spans="3:12" ht="14.4">
      <c r="C496" s="33"/>
      <c r="L496" s="30"/>
    </row>
    <row r="497" spans="3:12" ht="14.4">
      <c r="C497" s="33"/>
      <c r="L497" s="30"/>
    </row>
    <row r="498" spans="3:12" ht="14.4">
      <c r="C498" s="33"/>
      <c r="L498" s="30"/>
    </row>
    <row r="499" spans="3:12" ht="14.4">
      <c r="C499" s="33"/>
      <c r="L499" s="30"/>
    </row>
    <row r="500" spans="3:12" ht="14.4">
      <c r="C500" s="33"/>
      <c r="L500" s="30"/>
    </row>
    <row r="501" spans="3:12" ht="14.4">
      <c r="C501" s="33"/>
      <c r="L501" s="30"/>
    </row>
    <row r="502" spans="3:12" ht="14.4">
      <c r="C502" s="33"/>
      <c r="L502" s="30"/>
    </row>
    <row r="503" spans="3:12" ht="14.4">
      <c r="C503" s="33"/>
      <c r="L503" s="30"/>
    </row>
    <row r="504" spans="3:12" ht="14.4">
      <c r="C504" s="33"/>
      <c r="L504" s="30"/>
    </row>
    <row r="505" spans="3:12" ht="14.4">
      <c r="C505" s="33"/>
      <c r="L505" s="30"/>
    </row>
    <row r="506" spans="3:12" ht="14.4">
      <c r="C506" s="33"/>
      <c r="L506" s="30"/>
    </row>
    <row r="507" spans="3:12" ht="14.4">
      <c r="C507" s="33"/>
      <c r="L507" s="30"/>
    </row>
    <row r="508" spans="3:12" ht="14.4">
      <c r="C508" s="33"/>
      <c r="L508" s="30"/>
    </row>
    <row r="509" spans="3:12" ht="14.4">
      <c r="C509" s="33"/>
      <c r="L509" s="30"/>
    </row>
    <row r="510" spans="3:12" ht="14.4">
      <c r="C510" s="33"/>
      <c r="L510" s="30"/>
    </row>
    <row r="511" spans="3:12" ht="14.4">
      <c r="C511" s="33"/>
      <c r="L511" s="30"/>
    </row>
    <row r="512" spans="3:12" ht="14.4">
      <c r="C512" s="33"/>
      <c r="L512" s="30"/>
    </row>
    <row r="513" spans="3:12" ht="14.4">
      <c r="C513" s="33"/>
      <c r="L513" s="30"/>
    </row>
    <row r="514" spans="3:12" ht="14.4">
      <c r="C514" s="33"/>
      <c r="L514" s="30"/>
    </row>
    <row r="515" spans="3:12" ht="14.4">
      <c r="C515" s="33"/>
      <c r="L515" s="30"/>
    </row>
    <row r="516" spans="3:12" ht="14.4">
      <c r="C516" s="33"/>
      <c r="L516" s="30"/>
    </row>
    <row r="517" spans="3:12" ht="14.4">
      <c r="C517" s="33"/>
      <c r="L517" s="30"/>
    </row>
    <row r="518" spans="3:12" ht="14.4">
      <c r="C518" s="33"/>
      <c r="L518" s="30"/>
    </row>
    <row r="519" spans="3:12" ht="14.4">
      <c r="C519" s="33"/>
      <c r="L519" s="30"/>
    </row>
    <row r="520" spans="3:12" ht="14.4">
      <c r="C520" s="33"/>
      <c r="L520" s="30"/>
    </row>
    <row r="521" spans="3:12" ht="14.4">
      <c r="C521" s="33"/>
      <c r="L521" s="30"/>
    </row>
    <row r="522" spans="3:12" ht="14.4">
      <c r="C522" s="33"/>
      <c r="L522" s="30"/>
    </row>
    <row r="523" spans="3:12" ht="14.4">
      <c r="C523" s="33"/>
      <c r="L523" s="30"/>
    </row>
    <row r="524" spans="3:12" ht="14.4">
      <c r="C524" s="33"/>
      <c r="L524" s="30"/>
    </row>
    <row r="525" spans="3:12" ht="14.4">
      <c r="C525" s="33"/>
      <c r="L525" s="30"/>
    </row>
    <row r="526" spans="3:12" ht="14.4">
      <c r="C526" s="33"/>
      <c r="L526" s="30"/>
    </row>
    <row r="527" spans="3:12" ht="14.4">
      <c r="C527" s="33"/>
      <c r="L527" s="30"/>
    </row>
    <row r="528" spans="3:12" ht="14.4">
      <c r="C528" s="33"/>
      <c r="L528" s="30"/>
    </row>
    <row r="529" spans="3:12" ht="14.4">
      <c r="C529" s="33"/>
      <c r="L529" s="30"/>
    </row>
    <row r="530" spans="3:12" ht="14.4">
      <c r="C530" s="33"/>
      <c r="L530" s="30"/>
    </row>
    <row r="531" spans="3:12" ht="14.4">
      <c r="C531" s="33"/>
      <c r="L531" s="30"/>
    </row>
    <row r="532" spans="3:12" ht="14.4">
      <c r="C532" s="33"/>
      <c r="L532" s="30"/>
    </row>
    <row r="533" spans="3:12" ht="14.4">
      <c r="C533" s="33"/>
      <c r="L533" s="30"/>
    </row>
    <row r="534" spans="3:12" ht="14.4">
      <c r="C534" s="33"/>
      <c r="L534" s="30"/>
    </row>
    <row r="535" spans="3:12" ht="14.4">
      <c r="C535" s="33"/>
      <c r="L535" s="30"/>
    </row>
    <row r="536" spans="3:12" ht="14.4">
      <c r="C536" s="33"/>
      <c r="L536" s="30"/>
    </row>
    <row r="537" spans="3:12" ht="14.4">
      <c r="C537" s="33"/>
      <c r="L537" s="30"/>
    </row>
    <row r="538" spans="3:12" ht="14.4">
      <c r="C538" s="33"/>
      <c r="L538" s="30"/>
    </row>
    <row r="539" spans="3:12" ht="14.4">
      <c r="C539" s="33"/>
      <c r="L539" s="30"/>
    </row>
    <row r="540" spans="3:12" ht="14.4">
      <c r="C540" s="33"/>
      <c r="L540" s="30"/>
    </row>
    <row r="541" spans="3:12" ht="14.4">
      <c r="C541" s="33"/>
      <c r="L541" s="30"/>
    </row>
    <row r="542" spans="3:12" ht="14.4">
      <c r="C542" s="33"/>
      <c r="L542" s="30"/>
    </row>
    <row r="543" spans="3:12" ht="14.4">
      <c r="C543" s="33"/>
      <c r="L543" s="30"/>
    </row>
    <row r="544" spans="3:12" ht="14.4">
      <c r="C544" s="33"/>
      <c r="L544" s="30"/>
    </row>
    <row r="545" spans="3:12" ht="14.4">
      <c r="C545" s="33"/>
      <c r="L545" s="30"/>
    </row>
    <row r="546" spans="3:12" ht="14.4">
      <c r="C546" s="33"/>
      <c r="L546" s="30"/>
    </row>
    <row r="547" spans="3:12" ht="14.4">
      <c r="C547" s="33"/>
      <c r="L547" s="30"/>
    </row>
    <row r="548" spans="3:12" ht="14.4">
      <c r="C548" s="33"/>
      <c r="L548" s="30"/>
    </row>
    <row r="549" spans="3:12" ht="14.4">
      <c r="C549" s="33"/>
      <c r="L549" s="30"/>
    </row>
    <row r="550" spans="3:12" ht="14.4">
      <c r="C550" s="33"/>
      <c r="L550" s="30"/>
    </row>
    <row r="551" spans="3:12" ht="14.4">
      <c r="C551" s="33"/>
      <c r="L551" s="30"/>
    </row>
    <row r="552" spans="3:12" ht="14.4">
      <c r="C552" s="33"/>
      <c r="L552" s="30"/>
    </row>
    <row r="553" spans="3:12" ht="14.4">
      <c r="C553" s="33"/>
      <c r="L553" s="30"/>
    </row>
    <row r="554" spans="3:12" ht="14.4">
      <c r="C554" s="33"/>
      <c r="L554" s="30"/>
    </row>
    <row r="555" spans="3:12" ht="14.4">
      <c r="C555" s="33"/>
      <c r="L555" s="30"/>
    </row>
    <row r="556" spans="3:12" ht="14.4">
      <c r="C556" s="33"/>
      <c r="L556" s="30"/>
    </row>
    <row r="557" spans="3:12" ht="14.4">
      <c r="C557" s="33"/>
      <c r="L557" s="30"/>
    </row>
    <row r="558" spans="3:12" ht="14.4">
      <c r="C558" s="33"/>
      <c r="L558" s="30"/>
    </row>
    <row r="559" spans="3:12" ht="14.4">
      <c r="C559" s="33"/>
      <c r="L559" s="30"/>
    </row>
    <row r="560" spans="3:12" ht="14.4">
      <c r="C560" s="33"/>
      <c r="L560" s="30"/>
    </row>
    <row r="561" spans="3:12" ht="14.4">
      <c r="C561" s="33"/>
      <c r="L561" s="30"/>
    </row>
    <row r="562" spans="3:12" ht="14.4">
      <c r="C562" s="33"/>
      <c r="L562" s="30"/>
    </row>
    <row r="563" spans="3:12" ht="14.4">
      <c r="C563" s="33"/>
      <c r="L563" s="30"/>
    </row>
    <row r="564" spans="3:12" ht="14.4">
      <c r="C564" s="33"/>
      <c r="L564" s="30"/>
    </row>
    <row r="565" spans="3:12" ht="14.4">
      <c r="C565" s="33"/>
      <c r="L565" s="30"/>
    </row>
    <row r="566" spans="3:12" ht="14.4">
      <c r="C566" s="33"/>
      <c r="L566" s="30"/>
    </row>
    <row r="567" spans="3:12" ht="14.4">
      <c r="C567" s="33"/>
      <c r="L567" s="30"/>
    </row>
    <row r="568" spans="3:12" ht="14.4">
      <c r="C568" s="33"/>
      <c r="L568" s="30"/>
    </row>
    <row r="569" spans="3:12" ht="14.4">
      <c r="C569" s="33"/>
      <c r="L569" s="30"/>
    </row>
    <row r="570" spans="3:12" ht="14.4">
      <c r="C570" s="33"/>
      <c r="L570" s="30"/>
    </row>
    <row r="571" spans="3:12" ht="14.4">
      <c r="C571" s="33"/>
      <c r="L571" s="30"/>
    </row>
    <row r="572" spans="3:12" ht="14.4">
      <c r="C572" s="33"/>
      <c r="L572" s="30"/>
    </row>
    <row r="573" spans="3:12" ht="14.4">
      <c r="C573" s="33"/>
      <c r="L573" s="30"/>
    </row>
    <row r="574" spans="3:12" ht="14.4">
      <c r="C574" s="33"/>
      <c r="L574" s="30"/>
    </row>
    <row r="575" spans="3:12" ht="14.4">
      <c r="C575" s="33"/>
      <c r="L575" s="30"/>
    </row>
    <row r="576" spans="3:12" ht="14.4">
      <c r="C576" s="33"/>
      <c r="L576" s="30"/>
    </row>
    <row r="577" spans="3:12" ht="14.4">
      <c r="C577" s="33"/>
      <c r="L577" s="30"/>
    </row>
    <row r="578" spans="3:12" ht="14.4">
      <c r="C578" s="33"/>
      <c r="L578" s="30"/>
    </row>
    <row r="579" spans="3:12" ht="14.4">
      <c r="C579" s="33"/>
      <c r="L579" s="30"/>
    </row>
    <row r="580" spans="3:12" ht="14.4">
      <c r="C580" s="33"/>
      <c r="L580" s="30"/>
    </row>
    <row r="581" spans="3:12" ht="14.4">
      <c r="C581" s="33"/>
      <c r="L581" s="30"/>
    </row>
    <row r="582" spans="3:12" ht="14.4">
      <c r="C582" s="33"/>
      <c r="L582" s="30"/>
    </row>
    <row r="583" spans="3:12" ht="14.4">
      <c r="C583" s="33"/>
      <c r="L583" s="30"/>
    </row>
    <row r="584" spans="3:12" ht="14.4">
      <c r="C584" s="33"/>
      <c r="L584" s="30"/>
    </row>
    <row r="585" spans="3:12" ht="14.4">
      <c r="C585" s="33"/>
      <c r="L585" s="30"/>
    </row>
    <row r="586" spans="3:12" ht="14.4">
      <c r="C586" s="33"/>
      <c r="L586" s="30"/>
    </row>
    <row r="587" spans="3:12" ht="14.4">
      <c r="C587" s="33"/>
      <c r="L587" s="30"/>
    </row>
    <row r="588" spans="3:12" ht="14.4">
      <c r="C588" s="33"/>
      <c r="L588" s="30"/>
    </row>
    <row r="589" spans="3:12" ht="14.4">
      <c r="C589" s="33"/>
      <c r="L589" s="30"/>
    </row>
    <row r="590" spans="3:12" ht="14.4">
      <c r="C590" s="33"/>
      <c r="L590" s="30"/>
    </row>
    <row r="591" spans="3:12" ht="14.4">
      <c r="C591" s="33"/>
      <c r="L591" s="30"/>
    </row>
    <row r="592" spans="3:12" ht="14.4">
      <c r="C592" s="33"/>
      <c r="L592" s="30"/>
    </row>
    <row r="593" spans="3:12" ht="14.4">
      <c r="C593" s="33"/>
      <c r="L593" s="30"/>
    </row>
    <row r="594" spans="3:12" ht="14.4">
      <c r="C594" s="33"/>
      <c r="L594" s="30"/>
    </row>
    <row r="595" spans="3:12" ht="14.4">
      <c r="C595" s="33"/>
      <c r="L595" s="30"/>
    </row>
    <row r="596" spans="3:12" ht="14.4">
      <c r="C596" s="33"/>
      <c r="L596" s="30"/>
    </row>
    <row r="597" spans="3:12" ht="14.4">
      <c r="C597" s="33"/>
      <c r="L597" s="30"/>
    </row>
    <row r="598" spans="3:12" ht="14.4">
      <c r="C598" s="33"/>
      <c r="L598" s="30"/>
    </row>
    <row r="599" spans="3:12" ht="14.4">
      <c r="C599" s="33"/>
      <c r="L599" s="30"/>
    </row>
    <row r="600" spans="3:12" ht="14.4">
      <c r="C600" s="33"/>
      <c r="L600" s="30"/>
    </row>
    <row r="601" spans="3:12" ht="14.4">
      <c r="C601" s="33"/>
      <c r="L601" s="30"/>
    </row>
    <row r="602" spans="3:12" ht="14.4">
      <c r="C602" s="33"/>
      <c r="L602" s="30"/>
    </row>
    <row r="603" spans="3:12" ht="14.4">
      <c r="C603" s="33"/>
      <c r="L603" s="30"/>
    </row>
    <row r="604" spans="3:12" ht="14.4">
      <c r="C604" s="33"/>
      <c r="L604" s="30"/>
    </row>
    <row r="605" spans="3:12" ht="14.4">
      <c r="C605" s="33"/>
      <c r="L605" s="30"/>
    </row>
    <row r="606" spans="3:12" ht="14.4">
      <c r="C606" s="33"/>
      <c r="L606" s="30"/>
    </row>
    <row r="607" spans="3:12" ht="14.4">
      <c r="C607" s="33"/>
      <c r="L607" s="30"/>
    </row>
    <row r="608" spans="3:12" ht="14.4">
      <c r="C608" s="33"/>
      <c r="L608" s="30"/>
    </row>
    <row r="609" spans="3:12" ht="14.4">
      <c r="C609" s="33"/>
      <c r="L609" s="30"/>
    </row>
    <row r="610" spans="3:12" ht="14.4">
      <c r="C610" s="33"/>
      <c r="L610" s="30"/>
    </row>
    <row r="611" spans="3:12" ht="14.4">
      <c r="C611" s="33"/>
      <c r="L611" s="30"/>
    </row>
    <row r="612" spans="3:12" ht="14.4">
      <c r="C612" s="33"/>
      <c r="L612" s="30"/>
    </row>
    <row r="613" spans="3:12" ht="14.4">
      <c r="C613" s="33"/>
      <c r="L613" s="30"/>
    </row>
    <row r="614" spans="3:12" ht="14.4">
      <c r="C614" s="33"/>
      <c r="L614" s="30"/>
    </row>
    <row r="615" spans="3:12" ht="14.4">
      <c r="C615" s="33"/>
      <c r="L615" s="30"/>
    </row>
    <row r="616" spans="3:12" ht="14.4">
      <c r="C616" s="33"/>
      <c r="L616" s="30"/>
    </row>
    <row r="617" spans="3:12" ht="14.4">
      <c r="C617" s="33"/>
      <c r="L617" s="30"/>
    </row>
    <row r="618" spans="3:12" ht="14.4">
      <c r="C618" s="33"/>
      <c r="L618" s="30"/>
    </row>
    <row r="619" spans="3:12" ht="14.4">
      <c r="C619" s="33"/>
      <c r="L619" s="30"/>
    </row>
    <row r="620" spans="3:12" ht="14.4">
      <c r="C620" s="33"/>
      <c r="L620" s="30"/>
    </row>
    <row r="621" spans="3:12" ht="14.4">
      <c r="C621" s="33"/>
      <c r="L621" s="30"/>
    </row>
    <row r="622" spans="3:12" ht="14.4">
      <c r="C622" s="33"/>
      <c r="L622" s="30"/>
    </row>
    <row r="623" spans="3:12" ht="14.4">
      <c r="C623" s="33"/>
      <c r="L623" s="30"/>
    </row>
    <row r="624" spans="3:12" ht="14.4">
      <c r="C624" s="33"/>
      <c r="L624" s="30"/>
    </row>
    <row r="625" spans="3:12" ht="14.4">
      <c r="C625" s="33"/>
      <c r="L625" s="30"/>
    </row>
    <row r="626" spans="3:12" ht="14.4">
      <c r="C626" s="33"/>
      <c r="L626" s="30"/>
    </row>
    <row r="627" spans="3:12" ht="14.4">
      <c r="C627" s="33"/>
      <c r="L627" s="30"/>
    </row>
    <row r="628" spans="3:12" ht="14.4">
      <c r="C628" s="33"/>
      <c r="L628" s="30"/>
    </row>
    <row r="629" spans="3:12" ht="14.4">
      <c r="C629" s="33"/>
      <c r="L629" s="30"/>
    </row>
    <row r="630" spans="3:12" ht="14.4">
      <c r="C630" s="33"/>
      <c r="L630" s="30"/>
    </row>
    <row r="631" spans="3:12" ht="14.4">
      <c r="C631" s="33"/>
      <c r="L631" s="30"/>
    </row>
    <row r="632" spans="3:12" ht="14.4">
      <c r="C632" s="33"/>
      <c r="L632" s="30"/>
    </row>
    <row r="633" spans="3:12" ht="14.4">
      <c r="C633" s="33"/>
      <c r="L633" s="30"/>
    </row>
    <row r="634" spans="3:12" ht="14.4">
      <c r="C634" s="33"/>
      <c r="L634" s="30"/>
    </row>
    <row r="635" spans="3:12" ht="14.4">
      <c r="C635" s="33"/>
      <c r="L635" s="30"/>
    </row>
    <row r="636" spans="3:12" ht="14.4">
      <c r="C636" s="33"/>
      <c r="L636" s="30"/>
    </row>
    <row r="637" spans="3:12" ht="14.4">
      <c r="C637" s="33"/>
      <c r="L637" s="30"/>
    </row>
    <row r="638" spans="3:12" ht="14.4">
      <c r="C638" s="33"/>
      <c r="L638" s="30"/>
    </row>
    <row r="639" spans="3:12" ht="14.4">
      <c r="C639" s="33"/>
      <c r="L639" s="30"/>
    </row>
    <row r="640" spans="3:12" ht="14.4">
      <c r="C640" s="33"/>
      <c r="L640" s="30"/>
    </row>
    <row r="641" spans="3:12" ht="14.4">
      <c r="C641" s="33"/>
      <c r="L641" s="30"/>
    </row>
    <row r="642" spans="3:12" ht="14.4">
      <c r="C642" s="33"/>
      <c r="L642" s="30"/>
    </row>
    <row r="643" spans="3:12" ht="14.4">
      <c r="C643" s="33"/>
      <c r="L643" s="30"/>
    </row>
    <row r="644" spans="3:12" ht="14.4">
      <c r="C644" s="33"/>
      <c r="L644" s="30"/>
    </row>
    <row r="645" spans="3:12" ht="14.4">
      <c r="C645" s="33"/>
      <c r="L645" s="30"/>
    </row>
    <row r="646" spans="3:12" ht="14.4">
      <c r="C646" s="33"/>
      <c r="L646" s="30"/>
    </row>
    <row r="647" spans="3:12" ht="14.4">
      <c r="C647" s="33"/>
      <c r="L647" s="30"/>
    </row>
    <row r="648" spans="3:12" ht="14.4">
      <c r="C648" s="33"/>
      <c r="L648" s="30"/>
    </row>
    <row r="649" spans="3:12" ht="14.4">
      <c r="C649" s="33"/>
      <c r="L649" s="30"/>
    </row>
    <row r="650" spans="3:12" ht="14.4">
      <c r="C650" s="33"/>
      <c r="L650" s="30"/>
    </row>
    <row r="651" spans="3:12" ht="14.4">
      <c r="C651" s="33"/>
      <c r="L651" s="30"/>
    </row>
    <row r="652" spans="3:12" ht="14.4">
      <c r="C652" s="33"/>
      <c r="L652" s="30"/>
    </row>
    <row r="653" spans="3:12" ht="14.4">
      <c r="C653" s="33"/>
      <c r="L653" s="30"/>
    </row>
    <row r="654" spans="3:12" ht="14.4">
      <c r="C654" s="33"/>
      <c r="L654" s="30"/>
    </row>
    <row r="655" spans="3:12" ht="14.4">
      <c r="C655" s="33"/>
      <c r="L655" s="30"/>
    </row>
    <row r="656" spans="3:12" ht="14.4">
      <c r="C656" s="33"/>
      <c r="L656" s="30"/>
    </row>
    <row r="657" spans="3:12" ht="14.4">
      <c r="C657" s="33"/>
      <c r="L657" s="30"/>
    </row>
    <row r="658" spans="3:12" ht="14.4">
      <c r="C658" s="33"/>
      <c r="L658" s="30"/>
    </row>
    <row r="659" spans="3:12" ht="14.4">
      <c r="C659" s="33"/>
      <c r="L659" s="30"/>
    </row>
    <row r="660" spans="3:12" ht="14.4">
      <c r="C660" s="33"/>
      <c r="L660" s="30"/>
    </row>
    <row r="661" spans="3:12" ht="14.4">
      <c r="C661" s="33"/>
      <c r="L661" s="30"/>
    </row>
    <row r="662" spans="3:12" ht="14.4">
      <c r="C662" s="33"/>
      <c r="L662" s="30"/>
    </row>
    <row r="663" spans="3:12" ht="14.4">
      <c r="C663" s="33"/>
      <c r="L663" s="30"/>
    </row>
    <row r="664" spans="3:12" ht="14.4">
      <c r="C664" s="33"/>
      <c r="L664" s="30"/>
    </row>
    <row r="665" spans="3:12" ht="14.4">
      <c r="C665" s="33"/>
      <c r="L665" s="30"/>
    </row>
    <row r="666" spans="3:12" ht="14.4">
      <c r="C666" s="33"/>
      <c r="L666" s="30"/>
    </row>
    <row r="667" spans="3:12" ht="14.4">
      <c r="C667" s="33"/>
      <c r="L667" s="30"/>
    </row>
    <row r="668" spans="3:12" ht="14.4">
      <c r="C668" s="33"/>
      <c r="L668" s="30"/>
    </row>
    <row r="669" spans="3:12" ht="14.4">
      <c r="C669" s="33"/>
      <c r="L669" s="30"/>
    </row>
    <row r="670" spans="3:12" ht="14.4">
      <c r="C670" s="33"/>
      <c r="L670" s="30"/>
    </row>
    <row r="671" spans="3:12" ht="14.4">
      <c r="C671" s="33"/>
      <c r="L671" s="30"/>
    </row>
    <row r="672" spans="3:12" ht="14.4">
      <c r="C672" s="33"/>
      <c r="L672" s="30"/>
    </row>
    <row r="673" spans="3:12" ht="14.4">
      <c r="C673" s="33"/>
      <c r="L673" s="30"/>
    </row>
    <row r="674" spans="3:12" ht="14.4">
      <c r="C674" s="33"/>
      <c r="L674" s="30"/>
    </row>
    <row r="675" spans="3:12" ht="14.4">
      <c r="C675" s="33"/>
      <c r="L675" s="30"/>
    </row>
    <row r="676" spans="3:12" ht="14.4">
      <c r="C676" s="33"/>
      <c r="L676" s="30"/>
    </row>
    <row r="677" spans="3:12" ht="14.4">
      <c r="C677" s="33"/>
      <c r="L677" s="30"/>
    </row>
    <row r="678" spans="3:12" ht="14.4">
      <c r="C678" s="33"/>
      <c r="L678" s="30"/>
    </row>
    <row r="679" spans="3:12" ht="14.4">
      <c r="C679" s="33"/>
      <c r="L679" s="30"/>
    </row>
    <row r="680" spans="3:12" ht="14.4">
      <c r="C680" s="33"/>
      <c r="L680" s="30"/>
    </row>
    <row r="681" spans="3:12" ht="14.4">
      <c r="C681" s="33"/>
      <c r="L681" s="30"/>
    </row>
    <row r="682" spans="3:12" ht="14.4">
      <c r="C682" s="33"/>
      <c r="L682" s="30"/>
    </row>
    <row r="683" spans="3:12" ht="14.4">
      <c r="C683" s="33"/>
      <c r="L683" s="30"/>
    </row>
    <row r="684" spans="3:12" ht="14.4">
      <c r="C684" s="33"/>
      <c r="L684" s="30"/>
    </row>
    <row r="685" spans="3:12" ht="14.4">
      <c r="C685" s="33"/>
      <c r="L685" s="30"/>
    </row>
    <row r="686" spans="3:12" ht="14.4">
      <c r="C686" s="33"/>
      <c r="L686" s="30"/>
    </row>
    <row r="687" spans="3:12" ht="14.4">
      <c r="C687" s="33"/>
      <c r="L687" s="30"/>
    </row>
    <row r="688" spans="3:12" ht="14.4">
      <c r="C688" s="33"/>
      <c r="L688" s="30"/>
    </row>
    <row r="689" spans="3:12" ht="14.4">
      <c r="C689" s="33"/>
      <c r="L689" s="30"/>
    </row>
    <row r="690" spans="3:12" ht="14.4">
      <c r="C690" s="33"/>
      <c r="L690" s="30"/>
    </row>
    <row r="691" spans="3:12" ht="14.4">
      <c r="C691" s="33"/>
      <c r="L691" s="30"/>
    </row>
    <row r="692" spans="3:12" ht="14.4">
      <c r="C692" s="33"/>
      <c r="L692" s="30"/>
    </row>
    <row r="693" spans="3:12" ht="14.4">
      <c r="C693" s="33"/>
      <c r="L693" s="30"/>
    </row>
    <row r="694" spans="3:12" ht="14.4">
      <c r="C694" s="33"/>
      <c r="L694" s="30"/>
    </row>
    <row r="695" spans="3:12" ht="14.4">
      <c r="C695" s="33"/>
      <c r="L695" s="30"/>
    </row>
    <row r="696" spans="3:12" ht="14.4">
      <c r="C696" s="33"/>
      <c r="L696" s="30"/>
    </row>
    <row r="697" spans="3:12" ht="14.4">
      <c r="C697" s="33"/>
      <c r="L697" s="30"/>
    </row>
    <row r="698" spans="3:12" ht="14.4">
      <c r="C698" s="33"/>
      <c r="L698" s="30"/>
    </row>
    <row r="699" spans="3:12" ht="14.4">
      <c r="C699" s="33"/>
      <c r="L699" s="30"/>
    </row>
    <row r="700" spans="3:12" ht="14.4">
      <c r="C700" s="33"/>
      <c r="L700" s="30"/>
    </row>
    <row r="701" spans="3:12" ht="14.4">
      <c r="C701" s="33"/>
      <c r="L701" s="30"/>
    </row>
    <row r="702" spans="3:12" ht="14.4">
      <c r="C702" s="33"/>
      <c r="L702" s="30"/>
    </row>
    <row r="703" spans="3:12" ht="14.4">
      <c r="C703" s="33"/>
      <c r="L703" s="30"/>
    </row>
    <row r="704" spans="3:12" ht="14.4">
      <c r="C704" s="33"/>
      <c r="L704" s="30"/>
    </row>
    <row r="705" spans="3:12" ht="14.4">
      <c r="C705" s="33"/>
      <c r="L705" s="30"/>
    </row>
    <row r="706" spans="3:12" ht="14.4">
      <c r="C706" s="33"/>
      <c r="L706" s="30"/>
    </row>
    <row r="707" spans="3:12" ht="14.4">
      <c r="C707" s="33"/>
      <c r="L707" s="30"/>
    </row>
    <row r="708" spans="3:12" ht="14.4">
      <c r="C708" s="33"/>
      <c r="L708" s="30"/>
    </row>
    <row r="709" spans="3:12" ht="14.4">
      <c r="C709" s="33"/>
      <c r="L709" s="30"/>
    </row>
    <row r="710" spans="3:12" ht="14.4">
      <c r="C710" s="33"/>
      <c r="L710" s="30"/>
    </row>
    <row r="711" spans="3:12" ht="14.4">
      <c r="C711" s="33"/>
      <c r="L711" s="30"/>
    </row>
    <row r="712" spans="3:12" ht="14.4">
      <c r="C712" s="33"/>
      <c r="L712" s="30"/>
    </row>
    <row r="713" spans="3:12" ht="14.4">
      <c r="C713" s="33"/>
      <c r="L713" s="30"/>
    </row>
    <row r="714" spans="3:12" ht="14.4">
      <c r="C714" s="33"/>
      <c r="L714" s="30"/>
    </row>
    <row r="715" spans="3:12" ht="14.4">
      <c r="C715" s="33"/>
      <c r="L715" s="30"/>
    </row>
    <row r="716" spans="3:12" ht="14.4">
      <c r="C716" s="33"/>
      <c r="L716" s="30"/>
    </row>
    <row r="717" spans="3:12" ht="14.4">
      <c r="C717" s="33"/>
      <c r="L717" s="30"/>
    </row>
    <row r="718" spans="3:12" ht="14.4">
      <c r="C718" s="33"/>
      <c r="L718" s="30"/>
    </row>
    <row r="719" spans="3:12" ht="14.4">
      <c r="C719" s="33"/>
      <c r="L719" s="30"/>
    </row>
    <row r="720" spans="3:12" ht="14.4">
      <c r="C720" s="33"/>
      <c r="L720" s="30"/>
    </row>
    <row r="721" spans="3:12" ht="14.4">
      <c r="C721" s="33"/>
      <c r="L721" s="30"/>
    </row>
    <row r="722" spans="3:12" ht="14.4">
      <c r="C722" s="33"/>
      <c r="L722" s="30"/>
    </row>
    <row r="723" spans="3:12" ht="14.4">
      <c r="C723" s="33"/>
      <c r="L723" s="30"/>
    </row>
    <row r="724" spans="3:12" ht="14.4">
      <c r="C724" s="33"/>
      <c r="L724" s="30"/>
    </row>
    <row r="725" spans="3:12" ht="14.4">
      <c r="C725" s="33"/>
      <c r="L725" s="30"/>
    </row>
    <row r="726" spans="3:12" ht="14.4">
      <c r="C726" s="33"/>
      <c r="L726" s="30"/>
    </row>
    <row r="727" spans="3:12" ht="14.4">
      <c r="C727" s="33"/>
      <c r="L727" s="30"/>
    </row>
    <row r="728" spans="3:12" ht="14.4">
      <c r="C728" s="33"/>
      <c r="L728" s="30"/>
    </row>
    <row r="729" spans="3:12" ht="14.4">
      <c r="C729" s="33"/>
      <c r="L729" s="30"/>
    </row>
    <row r="730" spans="3:12" ht="14.4">
      <c r="C730" s="33"/>
      <c r="L730" s="30"/>
    </row>
    <row r="731" spans="3:12" ht="14.4">
      <c r="C731" s="33"/>
      <c r="L731" s="30"/>
    </row>
    <row r="732" spans="3:12" ht="14.4">
      <c r="C732" s="33"/>
      <c r="L732" s="30"/>
    </row>
    <row r="733" spans="3:12" ht="14.4">
      <c r="C733" s="33"/>
      <c r="L733" s="30"/>
    </row>
    <row r="734" spans="3:12" ht="14.4">
      <c r="C734" s="33"/>
      <c r="L734" s="30"/>
    </row>
    <row r="735" spans="3:12" ht="14.4">
      <c r="C735" s="33"/>
      <c r="L735" s="30"/>
    </row>
    <row r="736" spans="3:12" ht="14.4">
      <c r="C736" s="33"/>
      <c r="L736" s="30"/>
    </row>
    <row r="737" spans="3:12" ht="14.4">
      <c r="C737" s="33"/>
      <c r="L737" s="30"/>
    </row>
    <row r="738" spans="3:12" ht="14.4">
      <c r="C738" s="33"/>
      <c r="L738" s="30"/>
    </row>
    <row r="739" spans="3:12" ht="14.4">
      <c r="C739" s="33"/>
      <c r="L739" s="30"/>
    </row>
    <row r="740" spans="3:12" ht="14.4">
      <c r="C740" s="33"/>
      <c r="L740" s="30"/>
    </row>
    <row r="741" spans="3:12" ht="14.4">
      <c r="C741" s="33"/>
      <c r="L741" s="30"/>
    </row>
    <row r="742" spans="3:12" ht="14.4">
      <c r="C742" s="33"/>
      <c r="L742" s="30"/>
    </row>
    <row r="743" spans="3:12" ht="14.4">
      <c r="C743" s="33"/>
      <c r="L743" s="30"/>
    </row>
    <row r="744" spans="3:12" ht="14.4">
      <c r="C744" s="33"/>
      <c r="L744" s="30"/>
    </row>
    <row r="745" spans="3:12" ht="14.4">
      <c r="C745" s="33"/>
      <c r="L745" s="30"/>
    </row>
    <row r="746" spans="3:12" ht="14.4">
      <c r="C746" s="33"/>
      <c r="L746" s="30"/>
    </row>
    <row r="747" spans="3:12" ht="14.4">
      <c r="C747" s="33"/>
      <c r="L747" s="30"/>
    </row>
    <row r="748" spans="3:12" ht="14.4">
      <c r="C748" s="33"/>
      <c r="L748" s="30"/>
    </row>
    <row r="749" spans="3:12" ht="14.4">
      <c r="C749" s="33"/>
      <c r="L749" s="30"/>
    </row>
    <row r="750" spans="3:12" ht="14.4">
      <c r="C750" s="33"/>
      <c r="L750" s="30"/>
    </row>
    <row r="751" spans="3:12" ht="14.4">
      <c r="C751" s="33"/>
      <c r="L751" s="30"/>
    </row>
    <row r="752" spans="3:12" ht="14.4">
      <c r="C752" s="33"/>
      <c r="L752" s="30"/>
    </row>
    <row r="753" spans="3:12" ht="14.4">
      <c r="C753" s="33"/>
      <c r="L753" s="30"/>
    </row>
    <row r="754" spans="3:12" ht="14.4">
      <c r="C754" s="33"/>
      <c r="L754" s="30"/>
    </row>
    <row r="755" spans="3:12" ht="14.4">
      <c r="C755" s="33"/>
      <c r="L755" s="30"/>
    </row>
    <row r="756" spans="3:12" ht="14.4">
      <c r="C756" s="33"/>
      <c r="L756" s="30"/>
    </row>
    <row r="757" spans="3:12" ht="14.4">
      <c r="C757" s="33"/>
      <c r="L757" s="30"/>
    </row>
    <row r="758" spans="3:12" ht="14.4">
      <c r="C758" s="33"/>
      <c r="L758" s="30"/>
    </row>
    <row r="759" spans="3:12" ht="14.4">
      <c r="C759" s="33"/>
      <c r="L759" s="30"/>
    </row>
    <row r="760" spans="3:12" ht="14.4">
      <c r="C760" s="33"/>
      <c r="L760" s="30"/>
    </row>
    <row r="761" spans="3:12" ht="14.4">
      <c r="C761" s="33"/>
      <c r="L761" s="30"/>
    </row>
    <row r="762" spans="3:12" ht="14.4">
      <c r="C762" s="33"/>
      <c r="L762" s="30"/>
    </row>
    <row r="763" spans="3:12" ht="14.4">
      <c r="C763" s="33"/>
      <c r="L763" s="30"/>
    </row>
    <row r="764" spans="3:12" ht="14.4">
      <c r="C764" s="33"/>
      <c r="L764" s="30"/>
    </row>
    <row r="765" spans="3:12" ht="14.4">
      <c r="C765" s="33"/>
      <c r="L765" s="30"/>
    </row>
    <row r="766" spans="3:12" ht="14.4">
      <c r="C766" s="33"/>
      <c r="L766" s="30"/>
    </row>
    <row r="767" spans="3:12" ht="14.4">
      <c r="C767" s="33"/>
      <c r="L767" s="30"/>
    </row>
    <row r="768" spans="3:12" ht="14.4">
      <c r="C768" s="33"/>
      <c r="L768" s="30"/>
    </row>
    <row r="769" spans="3:12" ht="14.4">
      <c r="C769" s="33"/>
      <c r="L769" s="30"/>
    </row>
    <row r="770" spans="3:12" ht="14.4">
      <c r="C770" s="33"/>
      <c r="L770" s="30"/>
    </row>
    <row r="771" spans="3:12" ht="14.4">
      <c r="C771" s="33"/>
      <c r="L771" s="30"/>
    </row>
    <row r="772" spans="3:12" ht="14.4">
      <c r="C772" s="33"/>
      <c r="L772" s="30"/>
    </row>
    <row r="773" spans="3:12" ht="14.4">
      <c r="C773" s="33"/>
      <c r="L773" s="30"/>
    </row>
    <row r="774" spans="3:12" ht="14.4">
      <c r="C774" s="33"/>
      <c r="L774" s="30"/>
    </row>
    <row r="775" spans="3:12" ht="14.4">
      <c r="C775" s="33"/>
      <c r="L775" s="30"/>
    </row>
    <row r="776" spans="3:12" ht="14.4">
      <c r="C776" s="33"/>
      <c r="L776" s="30"/>
    </row>
    <row r="777" spans="3:12" ht="14.4">
      <c r="C777" s="33"/>
      <c r="L777" s="30"/>
    </row>
    <row r="778" spans="3:12" ht="14.4">
      <c r="C778" s="33"/>
      <c r="L778" s="30"/>
    </row>
    <row r="779" spans="3:12" ht="14.4">
      <c r="C779" s="33"/>
      <c r="L779" s="30"/>
    </row>
    <row r="780" spans="3:12" ht="14.4">
      <c r="C780" s="33"/>
      <c r="L780" s="30"/>
    </row>
    <row r="781" spans="3:12" ht="14.4">
      <c r="C781" s="33"/>
      <c r="L781" s="30"/>
    </row>
    <row r="782" spans="3:12" ht="14.4">
      <c r="C782" s="33"/>
      <c r="L782" s="30"/>
    </row>
    <row r="783" spans="3:12" ht="14.4">
      <c r="C783" s="33"/>
      <c r="L783" s="30"/>
    </row>
    <row r="784" spans="3:12" ht="14.4">
      <c r="C784" s="33"/>
      <c r="L784" s="30"/>
    </row>
    <row r="785" spans="3:12" ht="14.4">
      <c r="C785" s="33"/>
      <c r="L785" s="30"/>
    </row>
    <row r="786" spans="3:12" ht="14.4">
      <c r="C786" s="33"/>
      <c r="L786" s="30"/>
    </row>
    <row r="787" spans="3:12" ht="14.4">
      <c r="C787" s="33"/>
      <c r="L787" s="30"/>
    </row>
    <row r="788" spans="3:12" ht="14.4">
      <c r="C788" s="33"/>
      <c r="L788" s="30"/>
    </row>
    <row r="789" spans="3:12" ht="14.4">
      <c r="C789" s="33"/>
      <c r="L789" s="30"/>
    </row>
    <row r="790" spans="3:12" ht="14.4">
      <c r="C790" s="33"/>
      <c r="L790" s="30"/>
    </row>
    <row r="791" spans="3:12" ht="14.4">
      <c r="C791" s="33"/>
      <c r="L791" s="30"/>
    </row>
    <row r="792" spans="3:12" ht="14.4">
      <c r="C792" s="33"/>
      <c r="L792" s="30"/>
    </row>
    <row r="793" spans="3:12" ht="14.4">
      <c r="C793" s="33"/>
      <c r="L793" s="30"/>
    </row>
    <row r="794" spans="3:12" ht="14.4">
      <c r="C794" s="33"/>
      <c r="L794" s="30"/>
    </row>
    <row r="795" spans="3:12" ht="14.4">
      <c r="C795" s="33"/>
      <c r="L795" s="30"/>
    </row>
    <row r="796" spans="3:12" ht="14.4">
      <c r="C796" s="33"/>
      <c r="L796" s="30"/>
    </row>
    <row r="797" spans="3:12" ht="14.4">
      <c r="C797" s="33"/>
      <c r="L797" s="30"/>
    </row>
    <row r="798" spans="3:12" ht="14.4">
      <c r="C798" s="33"/>
      <c r="L798" s="30"/>
    </row>
    <row r="799" spans="3:12" ht="14.4">
      <c r="C799" s="33"/>
      <c r="L799" s="30"/>
    </row>
    <row r="800" spans="3:12" ht="14.4">
      <c r="C800" s="33"/>
      <c r="L800" s="30"/>
    </row>
    <row r="801" spans="3:12" ht="14.4">
      <c r="C801" s="33"/>
      <c r="L801" s="30"/>
    </row>
    <row r="802" spans="3:12" ht="14.4">
      <c r="C802" s="33"/>
      <c r="L802" s="30"/>
    </row>
    <row r="803" spans="3:12" ht="14.4">
      <c r="C803" s="33"/>
      <c r="L803" s="30"/>
    </row>
    <row r="804" spans="3:12" ht="14.4">
      <c r="C804" s="33"/>
      <c r="L804" s="30"/>
    </row>
    <row r="805" spans="3:12" ht="14.4">
      <c r="C805" s="33"/>
      <c r="L805" s="30"/>
    </row>
    <row r="806" spans="3:12" ht="14.4">
      <c r="C806" s="33"/>
      <c r="L806" s="30"/>
    </row>
    <row r="807" spans="3:12" ht="14.4">
      <c r="C807" s="33"/>
      <c r="L807" s="30"/>
    </row>
    <row r="808" spans="3:12" ht="14.4">
      <c r="C808" s="33"/>
      <c r="L808" s="30"/>
    </row>
    <row r="809" spans="3:12" ht="14.4">
      <c r="C809" s="33"/>
      <c r="L809" s="30"/>
    </row>
    <row r="810" spans="3:12" ht="14.4">
      <c r="C810" s="33"/>
      <c r="L810" s="30"/>
    </row>
    <row r="811" spans="3:12" ht="14.4">
      <c r="C811" s="33"/>
      <c r="L811" s="30"/>
    </row>
    <row r="812" spans="3:12" ht="14.4">
      <c r="C812" s="33"/>
      <c r="L812" s="30"/>
    </row>
    <row r="813" spans="3:12" ht="14.4">
      <c r="C813" s="33"/>
      <c r="L813" s="30"/>
    </row>
    <row r="814" spans="3:12" ht="14.4">
      <c r="C814" s="33"/>
      <c r="L814" s="30"/>
    </row>
    <row r="815" spans="3:12" ht="14.4">
      <c r="C815" s="33"/>
      <c r="L815" s="30"/>
    </row>
    <row r="816" spans="3:12" ht="14.4">
      <c r="C816" s="33"/>
      <c r="L816" s="30"/>
    </row>
    <row r="817" spans="3:12" ht="14.4">
      <c r="C817" s="33"/>
      <c r="L817" s="30"/>
    </row>
    <row r="818" spans="3:12" ht="14.4">
      <c r="C818" s="33"/>
      <c r="L818" s="30"/>
    </row>
    <row r="819" spans="3:12" ht="14.4">
      <c r="C819" s="33"/>
      <c r="L819" s="30"/>
    </row>
    <row r="820" spans="3:12" ht="14.4">
      <c r="C820" s="33"/>
      <c r="L820" s="30"/>
    </row>
    <row r="821" spans="3:12" ht="14.4">
      <c r="C821" s="33"/>
      <c r="L821" s="30"/>
    </row>
    <row r="822" spans="3:12" ht="14.4">
      <c r="C822" s="33"/>
      <c r="L822" s="30"/>
    </row>
    <row r="823" spans="3:12" ht="14.4">
      <c r="C823" s="33"/>
      <c r="L823" s="30"/>
    </row>
    <row r="824" spans="3:12" ht="14.4">
      <c r="C824" s="33"/>
      <c r="L824" s="30"/>
    </row>
    <row r="825" spans="3:12" ht="14.4">
      <c r="C825" s="33"/>
      <c r="L825" s="30"/>
    </row>
    <row r="826" spans="3:12" ht="14.4">
      <c r="C826" s="33"/>
      <c r="L826" s="30"/>
    </row>
    <row r="827" spans="3:12" ht="14.4">
      <c r="C827" s="33"/>
      <c r="L827" s="30"/>
    </row>
    <row r="828" spans="3:12" ht="14.4">
      <c r="C828" s="33"/>
      <c r="L828" s="30"/>
    </row>
    <row r="829" spans="3:12" ht="14.4">
      <c r="C829" s="33"/>
      <c r="L829" s="30"/>
    </row>
    <row r="830" spans="3:12" ht="14.4">
      <c r="C830" s="33"/>
      <c r="L830" s="30"/>
    </row>
    <row r="831" spans="3:12" ht="14.4">
      <c r="C831" s="33"/>
      <c r="L831" s="30"/>
    </row>
    <row r="832" spans="3:12" ht="14.4">
      <c r="C832" s="33"/>
      <c r="L832" s="30"/>
    </row>
    <row r="833" spans="3:12" ht="14.4">
      <c r="C833" s="33"/>
      <c r="L833" s="30"/>
    </row>
    <row r="834" spans="3:12" ht="14.4">
      <c r="C834" s="33"/>
      <c r="L834" s="30"/>
    </row>
    <row r="835" spans="3:12" ht="14.4">
      <c r="C835" s="33"/>
      <c r="L835" s="30"/>
    </row>
    <row r="836" spans="3:12" ht="14.4">
      <c r="C836" s="33"/>
      <c r="L836" s="30"/>
    </row>
    <row r="837" spans="3:12" ht="14.4">
      <c r="C837" s="33"/>
      <c r="L837" s="30"/>
    </row>
    <row r="838" spans="3:12" ht="14.4">
      <c r="C838" s="33"/>
      <c r="L838" s="30"/>
    </row>
    <row r="839" spans="3:12" ht="14.4">
      <c r="C839" s="33"/>
      <c r="L839" s="30"/>
    </row>
    <row r="840" spans="3:12" ht="14.4">
      <c r="C840" s="33"/>
      <c r="L840" s="30"/>
    </row>
    <row r="841" spans="3:12" ht="14.4">
      <c r="C841" s="33"/>
      <c r="L841" s="30"/>
    </row>
    <row r="842" spans="3:12" ht="14.4">
      <c r="C842" s="33"/>
      <c r="L842" s="30"/>
    </row>
    <row r="843" spans="3:12" ht="14.4">
      <c r="C843" s="33"/>
      <c r="L843" s="30"/>
    </row>
    <row r="844" spans="3:12" ht="14.4">
      <c r="C844" s="33"/>
      <c r="L844" s="30"/>
    </row>
    <row r="845" spans="3:12" ht="14.4">
      <c r="C845" s="33"/>
      <c r="L845" s="30"/>
    </row>
    <row r="846" spans="3:12" ht="14.4">
      <c r="C846" s="33"/>
      <c r="L846" s="30"/>
    </row>
    <row r="847" spans="3:12" ht="14.4">
      <c r="C847" s="33"/>
      <c r="L847" s="30"/>
    </row>
    <row r="848" spans="3:12" ht="14.4">
      <c r="C848" s="33"/>
      <c r="L848" s="30"/>
    </row>
    <row r="849" spans="3:12" ht="14.4">
      <c r="C849" s="33"/>
      <c r="L849" s="30"/>
    </row>
    <row r="850" spans="3:12" ht="14.4">
      <c r="C850" s="33"/>
      <c r="L850" s="30"/>
    </row>
    <row r="851" spans="3:12" ht="14.4">
      <c r="C851" s="33"/>
      <c r="L851" s="30"/>
    </row>
    <row r="852" spans="3:12" ht="14.4">
      <c r="C852" s="33"/>
      <c r="L852" s="30"/>
    </row>
    <row r="853" spans="3:12" ht="14.4">
      <c r="C853" s="33"/>
      <c r="L853" s="30"/>
    </row>
    <row r="854" spans="3:12" ht="14.4">
      <c r="C854" s="33"/>
      <c r="L854" s="30"/>
    </row>
    <row r="855" spans="3:12" ht="14.4">
      <c r="C855" s="33"/>
      <c r="L855" s="30"/>
    </row>
    <row r="856" spans="3:12" ht="14.4">
      <c r="C856" s="33"/>
      <c r="L856" s="30"/>
    </row>
    <row r="857" spans="3:12" ht="14.4">
      <c r="C857" s="33"/>
      <c r="L857" s="30"/>
    </row>
    <row r="858" spans="3:12" ht="14.4">
      <c r="C858" s="33"/>
      <c r="L858" s="30"/>
    </row>
    <row r="859" spans="3:12" ht="14.4">
      <c r="C859" s="33"/>
      <c r="L859" s="30"/>
    </row>
    <row r="860" spans="3:12" ht="14.4">
      <c r="C860" s="33"/>
      <c r="L860" s="30"/>
    </row>
    <row r="861" spans="3:12" ht="14.4">
      <c r="C861" s="33"/>
      <c r="L861" s="30"/>
    </row>
    <row r="862" spans="3:12" ht="14.4">
      <c r="C862" s="33"/>
      <c r="L862" s="30"/>
    </row>
    <row r="863" spans="3:12" ht="14.4">
      <c r="C863" s="33"/>
      <c r="L863" s="30"/>
    </row>
    <row r="864" spans="3:12" ht="14.4">
      <c r="C864" s="33"/>
      <c r="L864" s="30"/>
    </row>
    <row r="865" spans="3:12" ht="14.4">
      <c r="C865" s="33"/>
      <c r="L865" s="30"/>
    </row>
    <row r="866" spans="3:12" ht="14.4">
      <c r="C866" s="33"/>
      <c r="L866" s="30"/>
    </row>
    <row r="867" spans="3:12" ht="14.4">
      <c r="C867" s="33"/>
      <c r="L867" s="30"/>
    </row>
    <row r="868" spans="3:12" ht="14.4">
      <c r="C868" s="33"/>
      <c r="L868" s="30"/>
    </row>
    <row r="869" spans="3:12" ht="14.4">
      <c r="C869" s="33"/>
      <c r="L869" s="30"/>
    </row>
    <row r="870" spans="3:12" ht="14.4">
      <c r="C870" s="33"/>
      <c r="L870" s="30"/>
    </row>
    <row r="871" spans="3:12" ht="14.4">
      <c r="C871" s="33"/>
      <c r="L871" s="30"/>
    </row>
    <row r="872" spans="3:12" ht="14.4">
      <c r="C872" s="33"/>
      <c r="L872" s="30"/>
    </row>
    <row r="873" spans="3:12" ht="14.4">
      <c r="C873" s="33"/>
      <c r="L873" s="30"/>
    </row>
    <row r="874" spans="3:12" ht="14.4">
      <c r="C874" s="33"/>
      <c r="L874" s="30"/>
    </row>
    <row r="875" spans="3:12" ht="14.4">
      <c r="C875" s="33"/>
      <c r="L875" s="30"/>
    </row>
    <row r="876" spans="3:12" ht="14.4">
      <c r="C876" s="33"/>
      <c r="L876" s="30"/>
    </row>
    <row r="877" spans="3:12" ht="14.4">
      <c r="C877" s="33"/>
      <c r="L877" s="30"/>
    </row>
    <row r="878" spans="3:12" ht="14.4">
      <c r="C878" s="33"/>
      <c r="L878" s="30"/>
    </row>
    <row r="879" spans="3:12" ht="14.4">
      <c r="C879" s="33"/>
      <c r="L879" s="30"/>
    </row>
    <row r="880" spans="3:12" ht="14.4">
      <c r="C880" s="33"/>
      <c r="L880" s="30"/>
    </row>
    <row r="881" spans="3:12" ht="14.4">
      <c r="C881" s="33"/>
      <c r="L881" s="30"/>
    </row>
    <row r="882" spans="3:12" ht="14.4">
      <c r="C882" s="33"/>
      <c r="L882" s="30"/>
    </row>
    <row r="883" spans="3:12" ht="14.4">
      <c r="C883" s="33"/>
      <c r="L883" s="30"/>
    </row>
    <row r="884" spans="3:12" ht="14.4">
      <c r="C884" s="33"/>
      <c r="L884" s="30"/>
    </row>
    <row r="885" spans="3:12" ht="14.4">
      <c r="C885" s="33"/>
      <c r="L885" s="30"/>
    </row>
    <row r="886" spans="3:12" ht="14.4">
      <c r="C886" s="33"/>
      <c r="L886" s="30"/>
    </row>
    <row r="887" spans="3:12" ht="14.4">
      <c r="C887" s="33"/>
      <c r="L887" s="30"/>
    </row>
    <row r="888" spans="3:12" ht="14.4">
      <c r="C888" s="33"/>
      <c r="L888" s="30"/>
    </row>
    <row r="889" spans="3:12" ht="14.4">
      <c r="C889" s="33"/>
      <c r="L889" s="30"/>
    </row>
    <row r="890" spans="3:12" ht="14.4">
      <c r="C890" s="33"/>
      <c r="L890" s="30"/>
    </row>
    <row r="891" spans="3:12" ht="14.4">
      <c r="C891" s="33"/>
      <c r="L891" s="30"/>
    </row>
    <row r="892" spans="3:12" ht="14.4">
      <c r="C892" s="33"/>
      <c r="L892" s="30"/>
    </row>
    <row r="893" spans="3:12" ht="14.4">
      <c r="C893" s="33"/>
      <c r="L893" s="30"/>
    </row>
    <row r="894" spans="3:12" ht="14.4">
      <c r="C894" s="33"/>
      <c r="L894" s="30"/>
    </row>
    <row r="895" spans="3:12" ht="14.4">
      <c r="C895" s="33"/>
      <c r="L895" s="30"/>
    </row>
    <row r="896" spans="3:12" ht="14.4">
      <c r="C896" s="33"/>
      <c r="L896" s="30"/>
    </row>
    <row r="897" spans="3:12" ht="14.4">
      <c r="C897" s="33"/>
      <c r="L897" s="30"/>
    </row>
    <row r="898" spans="3:12" ht="14.4">
      <c r="C898" s="33"/>
      <c r="L898" s="30"/>
    </row>
    <row r="899" spans="3:12" ht="14.4">
      <c r="C899" s="33"/>
      <c r="L899" s="30"/>
    </row>
    <row r="900" spans="3:12" ht="14.4">
      <c r="C900" s="33"/>
      <c r="L900" s="30"/>
    </row>
    <row r="901" spans="3:12" ht="14.4">
      <c r="C901" s="33"/>
      <c r="L901" s="30"/>
    </row>
    <row r="902" spans="3:12" ht="14.4">
      <c r="C902" s="33"/>
      <c r="L902" s="30"/>
    </row>
    <row r="903" spans="3:12" ht="14.4">
      <c r="C903" s="33"/>
      <c r="L903" s="30"/>
    </row>
    <row r="904" spans="3:12" ht="14.4">
      <c r="C904" s="33"/>
      <c r="L904" s="30"/>
    </row>
    <row r="905" spans="3:12" ht="14.4">
      <c r="C905" s="33"/>
      <c r="L905" s="30"/>
    </row>
    <row r="906" spans="3:12" ht="14.4">
      <c r="C906" s="33"/>
      <c r="L906" s="30"/>
    </row>
    <row r="907" spans="3:12" ht="14.4">
      <c r="C907" s="33"/>
      <c r="L907" s="30"/>
    </row>
    <row r="908" spans="3:12" ht="14.4">
      <c r="C908" s="33"/>
      <c r="L908" s="30"/>
    </row>
    <row r="909" spans="3:12" ht="14.4">
      <c r="C909" s="33"/>
      <c r="L909" s="30"/>
    </row>
    <row r="910" spans="3:12" ht="14.4">
      <c r="C910" s="33"/>
      <c r="L910" s="30"/>
    </row>
    <row r="911" spans="3:12" ht="14.4">
      <c r="C911" s="33"/>
      <c r="L911" s="30"/>
    </row>
    <row r="912" spans="3:12" ht="14.4">
      <c r="C912" s="33"/>
      <c r="L912" s="30"/>
    </row>
    <row r="913" spans="3:12" ht="14.4">
      <c r="C913" s="33"/>
      <c r="L913" s="30"/>
    </row>
    <row r="914" spans="3:12" ht="14.4">
      <c r="C914" s="33"/>
      <c r="L914" s="30"/>
    </row>
    <row r="915" spans="3:12" ht="14.4">
      <c r="C915" s="33"/>
      <c r="L915" s="30"/>
    </row>
    <row r="916" spans="3:12" ht="14.4">
      <c r="C916" s="33"/>
      <c r="L916" s="30"/>
    </row>
    <row r="917" spans="3:12" ht="14.4">
      <c r="C917" s="33"/>
      <c r="L917" s="30"/>
    </row>
    <row r="918" spans="3:12" ht="14.4">
      <c r="C918" s="33"/>
      <c r="L918" s="30"/>
    </row>
    <row r="919" spans="3:12" ht="14.4">
      <c r="C919" s="33"/>
      <c r="L919" s="30"/>
    </row>
    <row r="920" spans="3:12" ht="14.4">
      <c r="C920" s="33"/>
      <c r="L920" s="30"/>
    </row>
    <row r="921" spans="3:12" ht="14.4">
      <c r="C921" s="33"/>
      <c r="L921" s="30"/>
    </row>
    <row r="922" spans="3:12" ht="14.4">
      <c r="C922" s="33"/>
      <c r="L922" s="30"/>
    </row>
    <row r="923" spans="3:12" ht="14.4">
      <c r="C923" s="33"/>
      <c r="L923" s="30"/>
    </row>
    <row r="924" spans="3:12" ht="14.4">
      <c r="C924" s="33"/>
      <c r="L924" s="30"/>
    </row>
    <row r="925" spans="3:12" ht="14.4">
      <c r="C925" s="33"/>
      <c r="L925" s="30"/>
    </row>
    <row r="926" spans="3:12" ht="14.4">
      <c r="C926" s="33"/>
      <c r="L926" s="30"/>
    </row>
    <row r="927" spans="3:12" ht="14.4">
      <c r="C927" s="33"/>
      <c r="L927" s="30"/>
    </row>
    <row r="928" spans="3:12" ht="14.4">
      <c r="C928" s="33"/>
      <c r="L928" s="30"/>
    </row>
    <row r="929" spans="3:12" ht="14.4">
      <c r="C929" s="33"/>
      <c r="L929" s="30"/>
    </row>
    <row r="930" spans="3:12" ht="14.4">
      <c r="C930" s="33"/>
      <c r="L930" s="30"/>
    </row>
    <row r="931" spans="3:12" ht="14.4">
      <c r="C931" s="33"/>
      <c r="L931" s="30"/>
    </row>
    <row r="932" spans="3:12" ht="14.4">
      <c r="C932" s="33"/>
      <c r="L932" s="30"/>
    </row>
    <row r="933" spans="3:12" ht="14.4">
      <c r="C933" s="33"/>
      <c r="L933" s="30"/>
    </row>
    <row r="934" spans="3:12" ht="14.4">
      <c r="C934" s="33"/>
      <c r="L934" s="30"/>
    </row>
    <row r="935" spans="3:12" ht="14.4">
      <c r="C935" s="33"/>
      <c r="L935" s="30"/>
    </row>
    <row r="936" spans="3:12" ht="14.4">
      <c r="C936" s="33"/>
      <c r="L936" s="30"/>
    </row>
    <row r="937" spans="3:12" ht="14.4">
      <c r="C937" s="33"/>
      <c r="L937" s="30"/>
    </row>
    <row r="938" spans="3:12" ht="14.4">
      <c r="C938" s="33"/>
      <c r="L938" s="30"/>
    </row>
    <row r="939" spans="3:12" ht="14.4">
      <c r="C939" s="33"/>
      <c r="L939" s="30"/>
    </row>
    <row r="940" spans="3:12" ht="14.4">
      <c r="C940" s="33"/>
      <c r="L940" s="30"/>
    </row>
    <row r="941" spans="3:12" ht="14.4">
      <c r="C941" s="33"/>
      <c r="L941" s="30"/>
    </row>
    <row r="942" spans="3:12" ht="14.4">
      <c r="C942" s="33"/>
      <c r="L942" s="30"/>
    </row>
    <row r="943" spans="3:12" ht="14.4">
      <c r="C943" s="33"/>
      <c r="L943" s="30"/>
    </row>
    <row r="944" spans="3:12" ht="14.4">
      <c r="C944" s="33"/>
      <c r="L944" s="30"/>
    </row>
    <row r="945" spans="3:12" ht="14.4">
      <c r="C945" s="33"/>
      <c r="L945" s="30"/>
    </row>
    <row r="946" spans="3:12" ht="14.4">
      <c r="C946" s="33"/>
      <c r="L946" s="30"/>
    </row>
    <row r="947" spans="3:12" ht="14.4">
      <c r="C947" s="33"/>
      <c r="L947" s="30"/>
    </row>
    <row r="948" spans="3:12" ht="14.4">
      <c r="C948" s="33"/>
      <c r="L948" s="30"/>
    </row>
    <row r="949" spans="3:12" ht="14.4">
      <c r="C949" s="33"/>
      <c r="L949" s="30"/>
    </row>
    <row r="950" spans="3:12" ht="14.4">
      <c r="C950" s="33"/>
      <c r="L950" s="30"/>
    </row>
    <row r="951" spans="3:12" ht="14.4">
      <c r="C951" s="33"/>
      <c r="L951" s="30"/>
    </row>
    <row r="952" spans="3:12" ht="14.4">
      <c r="C952" s="33"/>
      <c r="L952" s="30"/>
    </row>
    <row r="953" spans="3:12" ht="14.4">
      <c r="C953" s="33"/>
      <c r="L953" s="30"/>
    </row>
    <row r="954" spans="3:12" ht="14.4">
      <c r="C954" s="33"/>
      <c r="L954" s="30"/>
    </row>
    <row r="955" spans="3:12" ht="14.4">
      <c r="C955" s="33"/>
      <c r="L955" s="30"/>
    </row>
    <row r="956" spans="3:12" ht="14.4">
      <c r="C956" s="33"/>
      <c r="L956" s="30"/>
    </row>
    <row r="957" spans="3:12" ht="14.4">
      <c r="C957" s="33"/>
      <c r="L957" s="30"/>
    </row>
    <row r="958" spans="3:12" ht="14.4">
      <c r="C958" s="33"/>
      <c r="L958" s="30"/>
    </row>
    <row r="959" spans="3:12" ht="14.4">
      <c r="C959" s="33"/>
      <c r="L959" s="30"/>
    </row>
    <row r="960" spans="3:12" ht="14.4">
      <c r="C960" s="33"/>
      <c r="L960" s="30"/>
    </row>
    <row r="961" spans="3:12" ht="14.4">
      <c r="C961" s="33"/>
      <c r="L961" s="30"/>
    </row>
    <row r="962" spans="3:12" ht="14.4">
      <c r="C962" s="33"/>
      <c r="L962" s="30"/>
    </row>
    <row r="963" spans="3:12" ht="14.4">
      <c r="C963" s="33"/>
      <c r="L963" s="30"/>
    </row>
    <row r="964" spans="3:12" ht="14.4">
      <c r="C964" s="33"/>
      <c r="L964" s="30"/>
    </row>
    <row r="965" spans="3:12" ht="14.4">
      <c r="C965" s="33"/>
      <c r="L965" s="30"/>
    </row>
    <row r="966" spans="3:12" ht="14.4">
      <c r="C966" s="33"/>
      <c r="L966" s="30"/>
    </row>
    <row r="967" spans="3:12" ht="14.4">
      <c r="C967" s="33"/>
      <c r="L967" s="30"/>
    </row>
    <row r="968" spans="3:12" ht="14.4">
      <c r="C968" s="33"/>
      <c r="L968" s="30"/>
    </row>
    <row r="969" spans="3:12" ht="14.4">
      <c r="C969" s="33"/>
      <c r="L969" s="30"/>
    </row>
    <row r="970" spans="3:12" ht="14.4">
      <c r="C970" s="33"/>
      <c r="L970" s="30"/>
    </row>
    <row r="971" spans="3:12" ht="14.4">
      <c r="C971" s="33"/>
      <c r="L971" s="30"/>
    </row>
    <row r="972" spans="3:12" ht="14.4">
      <c r="C972" s="33"/>
      <c r="L972" s="30"/>
    </row>
    <row r="973" spans="3:12" ht="14.4">
      <c r="C973" s="33"/>
      <c r="L973" s="30"/>
    </row>
    <row r="974" spans="3:12" ht="14.4">
      <c r="C974" s="33"/>
      <c r="L974" s="30"/>
    </row>
    <row r="975" spans="3:12" ht="14.4">
      <c r="C975" s="33"/>
      <c r="L975" s="30"/>
    </row>
    <row r="976" spans="3:12" ht="14.4">
      <c r="C976" s="33"/>
      <c r="L976" s="30"/>
    </row>
    <row r="977" spans="3:12" ht="14.4">
      <c r="C977" s="33"/>
      <c r="L977" s="30"/>
    </row>
    <row r="978" spans="3:12" ht="14.4">
      <c r="C978" s="33"/>
      <c r="L978" s="30"/>
    </row>
    <row r="979" spans="3:12" ht="14.4">
      <c r="C979" s="33"/>
      <c r="L979" s="30"/>
    </row>
    <row r="980" spans="3:12" ht="14.4">
      <c r="C980" s="33"/>
      <c r="L980" s="30"/>
    </row>
    <row r="981" spans="3:12" ht="14.4">
      <c r="C981" s="33"/>
      <c r="L981" s="30"/>
    </row>
    <row r="982" spans="3:12" ht="14.4">
      <c r="C982" s="33"/>
      <c r="L982" s="30"/>
    </row>
    <row r="983" spans="3:12" ht="14.4">
      <c r="C983" s="33"/>
      <c r="L983" s="30"/>
    </row>
    <row r="984" spans="3:12" ht="14.4">
      <c r="C984" s="33"/>
      <c r="L984" s="30"/>
    </row>
    <row r="985" spans="3:12" ht="14.4">
      <c r="C985" s="33"/>
      <c r="L985" s="30"/>
    </row>
    <row r="986" spans="3:12" ht="14.4">
      <c r="C986" s="33"/>
      <c r="L986" s="30"/>
    </row>
    <row r="987" spans="3:12" ht="14.4">
      <c r="C987" s="33"/>
      <c r="L987" s="30"/>
    </row>
    <row r="988" spans="3:12" ht="14.4">
      <c r="C988" s="33"/>
      <c r="L988" s="30"/>
    </row>
    <row r="989" spans="3:12" ht="14.4">
      <c r="C989" s="33"/>
      <c r="L989" s="30"/>
    </row>
    <row r="990" spans="3:12" ht="14.4">
      <c r="C990" s="33"/>
      <c r="L990" s="30"/>
    </row>
    <row r="991" spans="3:12" ht="14.4">
      <c r="C991" s="33"/>
      <c r="L991" s="30"/>
    </row>
    <row r="992" spans="3:12" ht="14.4">
      <c r="C992" s="33"/>
      <c r="L992" s="30"/>
    </row>
    <row r="993" spans="3:12" ht="14.4">
      <c r="C993" s="33"/>
      <c r="L993" s="30"/>
    </row>
    <row r="994" spans="3:12" ht="14.4">
      <c r="C994" s="33"/>
      <c r="L994" s="30"/>
    </row>
    <row r="995" spans="3:12" ht="14.4">
      <c r="C995" s="33"/>
      <c r="L995" s="30"/>
    </row>
    <row r="996" spans="3:12" ht="14.4">
      <c r="C996" s="33"/>
      <c r="L996" s="30"/>
    </row>
    <row r="997" spans="3:12" ht="14.4">
      <c r="C997" s="33"/>
      <c r="L997" s="30"/>
    </row>
    <row r="998" spans="3:12" ht="14.4">
      <c r="C998" s="33"/>
      <c r="L998" s="30"/>
    </row>
    <row r="999" spans="3:12" ht="14.4">
      <c r="C999" s="33"/>
      <c r="L999" s="30"/>
    </row>
    <row r="1000" spans="3:12" ht="14.4">
      <c r="C1000" s="33"/>
      <c r="L1000" s="30"/>
    </row>
    <row r="1001" spans="3:12" ht="14.4">
      <c r="C1001" s="33"/>
      <c r="L1001" s="30"/>
    </row>
  </sheetData>
  <mergeCells count="6">
    <mergeCell ref="B1:I1"/>
    <mergeCell ref="J1:T1"/>
    <mergeCell ref="U1:W1"/>
    <mergeCell ref="X1:Y1"/>
    <mergeCell ref="Z1:AB1"/>
    <mergeCell ref="B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 sheet</vt:lpstr>
      <vt:lpstr>under 5 mortality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2021-10-01T18:02:25Z</dcterms:created>
  <dcterms:modified xsi:type="dcterms:W3CDTF">2021-10-01T18:04:23Z</dcterms:modified>
</cp:coreProperties>
</file>